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ookty\Desktop\Work\ThaiBev internship\"/>
    </mc:Choice>
  </mc:AlternateContent>
  <xr:revisionPtr revIDLastSave="0" documentId="13_ncr:1_{53461148-B202-4BBE-8654-DDF34E4FBF61}" xr6:coauthVersionLast="47" xr6:coauthVersionMax="47" xr10:uidLastSave="{00000000-0000-0000-0000-000000000000}"/>
  <bookViews>
    <workbookView xWindow="-108" yWindow="-108" windowWidth="23256" windowHeight="12456" tabRatio="790" firstSheet="2" activeTab="7" xr2:uid="{00000000-000D-0000-FFFF-FFFF00000000}"/>
  </bookViews>
  <sheets>
    <sheet name="Plan100%" sheetId="21" state="hidden" r:id="rId1"/>
    <sheet name="Pallet100%" sheetId="22" state="hidden" r:id="rId2"/>
    <sheet name="Plant Pallet..." sheetId="279" r:id="rId3"/>
    <sheet name="Plan CT" sheetId="278" r:id="rId4"/>
    <sheet name="Summary CT by Size" sheetId="28" r:id="rId5"/>
    <sheet name="Summary Pallet by Size" sheetId="29" r:id="rId6"/>
    <sheet name="Stock FG 27 Mar'24" sheetId="644" r:id="rId7"/>
    <sheet name="27032024A" sheetId="1" r:id="rId8"/>
    <sheet name="270324" sheetId="703" state="hidden" r:id="rId9"/>
    <sheet name="Master" sheetId="704" state="hidden" r:id="rId10"/>
  </sheets>
  <externalReferences>
    <externalReference r:id="rId11"/>
    <externalReference r:id="rId12"/>
  </externalReferences>
  <definedNames>
    <definedName name="_xlnm._FilterDatabase" localSheetId="7" hidden="1">'27032024A'!$A$1:$AA$595</definedName>
    <definedName name="_xlnm._FilterDatabase" localSheetId="8" hidden="1">'270324'!$A$1:$V$301</definedName>
    <definedName name="_xlnm._FilterDatabase" localSheetId="9" hidden="1">Master!$A$1:$D$306</definedName>
    <definedName name="_xlnm._FilterDatabase" localSheetId="6" hidden="1">'Stock FG 27 Mar''24'!$A$4:$Y$80</definedName>
  </definedNames>
  <calcPr calcId="191029"/>
  <pivotCaches>
    <pivotCache cacheId="0" r:id="rId13"/>
    <pivotCache cacheId="1" r:id="rId14"/>
    <pivotCache cacheId="2" r:id="rId15"/>
    <pivotCache cacheId="3" r:id="rId16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98" i="1" l="1"/>
  <c r="F598" i="1"/>
  <c r="G598" i="1" s="1"/>
  <c r="C598" i="1"/>
  <c r="T598" i="1" s="1"/>
  <c r="Z598" i="1" s="1"/>
  <c r="N597" i="1"/>
  <c r="F597" i="1"/>
  <c r="G597" i="1" s="1"/>
  <c r="C597" i="1"/>
  <c r="T597" i="1" s="1"/>
  <c r="N596" i="1"/>
  <c r="F596" i="1"/>
  <c r="G596" i="1" s="1"/>
  <c r="C596" i="1"/>
  <c r="T596" i="1" s="1"/>
  <c r="N586" i="1"/>
  <c r="F586" i="1"/>
  <c r="G586" i="1" s="1"/>
  <c r="C586" i="1"/>
  <c r="T586" i="1" s="1"/>
  <c r="E598" i="1" l="1"/>
  <c r="Y598" i="1"/>
  <c r="D598" i="1"/>
  <c r="Z597" i="1"/>
  <c r="Y597" i="1"/>
  <c r="D597" i="1"/>
  <c r="E597" i="1"/>
  <c r="Z596" i="1"/>
  <c r="Y596" i="1"/>
  <c r="D596" i="1"/>
  <c r="E596" i="1"/>
  <c r="Y586" i="1"/>
  <c r="Z586" i="1"/>
  <c r="D586" i="1"/>
  <c r="E586" i="1"/>
  <c r="B510" i="1" l="1"/>
  <c r="F510" i="1" s="1"/>
  <c r="G510" i="1" s="1"/>
  <c r="C510" i="1"/>
  <c r="A510" i="1" s="1"/>
  <c r="B511" i="1"/>
  <c r="F511" i="1" s="1"/>
  <c r="G511" i="1" s="1"/>
  <c r="C511" i="1"/>
  <c r="A511" i="1" s="1"/>
  <c r="B512" i="1"/>
  <c r="F512" i="1" s="1"/>
  <c r="G512" i="1" s="1"/>
  <c r="C512" i="1"/>
  <c r="A512" i="1" s="1"/>
  <c r="B513" i="1"/>
  <c r="F513" i="1" s="1"/>
  <c r="G513" i="1" s="1"/>
  <c r="C513" i="1"/>
  <c r="D513" i="1" s="1"/>
  <c r="B514" i="1"/>
  <c r="F514" i="1" s="1"/>
  <c r="G514" i="1" s="1"/>
  <c r="C514" i="1"/>
  <c r="A514" i="1" s="1"/>
  <c r="B515" i="1"/>
  <c r="F515" i="1" s="1"/>
  <c r="G515" i="1" s="1"/>
  <c r="C515" i="1"/>
  <c r="T515" i="1" s="1"/>
  <c r="B516" i="1"/>
  <c r="F516" i="1" s="1"/>
  <c r="G516" i="1" s="1"/>
  <c r="C516" i="1"/>
  <c r="A516" i="1" s="1"/>
  <c r="B517" i="1"/>
  <c r="F517" i="1" s="1"/>
  <c r="G517" i="1" s="1"/>
  <c r="C517" i="1"/>
  <c r="A517" i="1" s="1"/>
  <c r="F521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H360" i="703"/>
  <c r="L360" i="703" s="1"/>
  <c r="H359" i="703"/>
  <c r="L359" i="703" s="1"/>
  <c r="H358" i="703"/>
  <c r="L358" i="703" s="1"/>
  <c r="H357" i="703"/>
  <c r="L357" i="703" s="1"/>
  <c r="H356" i="703"/>
  <c r="L356" i="703" s="1"/>
  <c r="H355" i="703"/>
  <c r="L355" i="703" s="1"/>
  <c r="H354" i="703"/>
  <c r="L354" i="703" s="1"/>
  <c r="H353" i="703"/>
  <c r="L353" i="703" s="1"/>
  <c r="H352" i="703"/>
  <c r="L352" i="703" s="1"/>
  <c r="H351" i="703"/>
  <c r="L351" i="703" s="1"/>
  <c r="H350" i="703"/>
  <c r="L350" i="703" s="1"/>
  <c r="H349" i="703"/>
  <c r="L349" i="703" s="1"/>
  <c r="H348" i="703"/>
  <c r="L348" i="703" s="1"/>
  <c r="H347" i="703"/>
  <c r="L347" i="703" s="1"/>
  <c r="H346" i="703"/>
  <c r="L346" i="703" s="1"/>
  <c r="H345" i="703"/>
  <c r="L345" i="703" s="1"/>
  <c r="H344" i="703"/>
  <c r="L344" i="703" s="1"/>
  <c r="H343" i="703"/>
  <c r="L343" i="703" s="1"/>
  <c r="H342" i="703"/>
  <c r="L342" i="703" s="1"/>
  <c r="H341" i="703"/>
  <c r="L341" i="703" s="1"/>
  <c r="H340" i="703"/>
  <c r="L340" i="703" s="1"/>
  <c r="H339" i="703"/>
  <c r="L339" i="703" s="1"/>
  <c r="H338" i="703"/>
  <c r="L338" i="703" s="1"/>
  <c r="L337" i="703"/>
  <c r="H337" i="703"/>
  <c r="H336" i="703"/>
  <c r="L336" i="703" s="1"/>
  <c r="H335" i="703"/>
  <c r="L335" i="703" s="1"/>
  <c r="H334" i="703"/>
  <c r="L334" i="703" s="1"/>
  <c r="H333" i="703"/>
  <c r="L333" i="703" s="1"/>
  <c r="H332" i="703"/>
  <c r="L332" i="703" s="1"/>
  <c r="H331" i="703"/>
  <c r="L331" i="703" s="1"/>
  <c r="H330" i="703"/>
  <c r="L330" i="703" s="1"/>
  <c r="H329" i="703"/>
  <c r="L329" i="703" s="1"/>
  <c r="H328" i="703"/>
  <c r="L328" i="703" s="1"/>
  <c r="H327" i="703"/>
  <c r="L327" i="703" s="1"/>
  <c r="H326" i="703"/>
  <c r="L326" i="703" s="1"/>
  <c r="H325" i="703"/>
  <c r="L325" i="703" s="1"/>
  <c r="H324" i="703"/>
  <c r="L324" i="703" s="1"/>
  <c r="H323" i="703"/>
  <c r="L323" i="703" s="1"/>
  <c r="H322" i="703"/>
  <c r="L322" i="703" s="1"/>
  <c r="H321" i="703"/>
  <c r="L321" i="703" s="1"/>
  <c r="H320" i="703"/>
  <c r="L320" i="703" s="1"/>
  <c r="H319" i="703"/>
  <c r="L319" i="703" s="1"/>
  <c r="H318" i="703"/>
  <c r="L318" i="703" s="1"/>
  <c r="H317" i="703"/>
  <c r="L317" i="703" s="1"/>
  <c r="H316" i="703"/>
  <c r="L316" i="703" s="1"/>
  <c r="H315" i="703"/>
  <c r="L315" i="703" s="1"/>
  <c r="H314" i="703"/>
  <c r="L314" i="703" s="1"/>
  <c r="L313" i="703"/>
  <c r="H313" i="703"/>
  <c r="H312" i="703"/>
  <c r="L312" i="703" s="1"/>
  <c r="H311" i="703"/>
  <c r="L311" i="703" s="1"/>
  <c r="H310" i="703"/>
  <c r="L310" i="703" s="1"/>
  <c r="H309" i="703"/>
  <c r="L309" i="703" s="1"/>
  <c r="H308" i="703"/>
  <c r="L308" i="703" s="1"/>
  <c r="H307" i="703"/>
  <c r="L307" i="703" s="1"/>
  <c r="H306" i="703"/>
  <c r="L306" i="703" s="1"/>
  <c r="H305" i="703"/>
  <c r="L305" i="703" s="1"/>
  <c r="H304" i="703"/>
  <c r="L304" i="703" s="1"/>
  <c r="H303" i="703"/>
  <c r="L303" i="703" s="1"/>
  <c r="H302" i="703"/>
  <c r="L302" i="703" s="1"/>
  <c r="H301" i="703"/>
  <c r="L301" i="703" s="1"/>
  <c r="H300" i="703"/>
  <c r="L300" i="703" s="1"/>
  <c r="H299" i="703"/>
  <c r="L299" i="703" s="1"/>
  <c r="H298" i="703"/>
  <c r="L298" i="703" s="1"/>
  <c r="H297" i="703"/>
  <c r="L297" i="703" s="1"/>
  <c r="H296" i="703"/>
  <c r="L296" i="703" s="1"/>
  <c r="H295" i="703"/>
  <c r="L295" i="703" s="1"/>
  <c r="H294" i="703"/>
  <c r="L294" i="703" s="1"/>
  <c r="H293" i="703"/>
  <c r="L293" i="703" s="1"/>
  <c r="H292" i="703"/>
  <c r="L292" i="703" s="1"/>
  <c r="H291" i="703"/>
  <c r="L291" i="703" s="1"/>
  <c r="H290" i="703"/>
  <c r="L290" i="703" s="1"/>
  <c r="L289" i="703"/>
  <c r="H289" i="703"/>
  <c r="H288" i="703"/>
  <c r="L288" i="703" s="1"/>
  <c r="H287" i="703"/>
  <c r="L287" i="703" s="1"/>
  <c r="H286" i="703"/>
  <c r="L286" i="703" s="1"/>
  <c r="H285" i="703"/>
  <c r="L285" i="703" s="1"/>
  <c r="H284" i="703"/>
  <c r="L284" i="703" s="1"/>
  <c r="H283" i="703"/>
  <c r="L283" i="703" s="1"/>
  <c r="H282" i="703"/>
  <c r="L282" i="703" s="1"/>
  <c r="H281" i="703"/>
  <c r="L281" i="703" s="1"/>
  <c r="H280" i="703"/>
  <c r="L280" i="703" s="1"/>
  <c r="H279" i="703"/>
  <c r="L279" i="703" s="1"/>
  <c r="H278" i="703"/>
  <c r="L278" i="703" s="1"/>
  <c r="H277" i="703"/>
  <c r="L277" i="703" s="1"/>
  <c r="H276" i="703"/>
  <c r="L276" i="703" s="1"/>
  <c r="H275" i="703"/>
  <c r="L275" i="703" s="1"/>
  <c r="H274" i="703"/>
  <c r="L274" i="703" s="1"/>
  <c r="H273" i="703"/>
  <c r="L273" i="703" s="1"/>
  <c r="H272" i="703"/>
  <c r="L272" i="703" s="1"/>
  <c r="H271" i="703"/>
  <c r="L271" i="703" s="1"/>
  <c r="H270" i="703"/>
  <c r="L270" i="703" s="1"/>
  <c r="H269" i="703"/>
  <c r="L269" i="703" s="1"/>
  <c r="H268" i="703"/>
  <c r="L268" i="703" s="1"/>
  <c r="H267" i="703"/>
  <c r="L267" i="703" s="1"/>
  <c r="H266" i="703"/>
  <c r="L266" i="703" s="1"/>
  <c r="L265" i="703"/>
  <c r="H265" i="703"/>
  <c r="H264" i="703"/>
  <c r="L264" i="703" s="1"/>
  <c r="H263" i="703"/>
  <c r="L263" i="703" s="1"/>
  <c r="H262" i="703"/>
  <c r="L262" i="703" s="1"/>
  <c r="H261" i="703"/>
  <c r="L261" i="703" s="1"/>
  <c r="H260" i="703"/>
  <c r="L260" i="703" s="1"/>
  <c r="H259" i="703"/>
  <c r="L259" i="703" s="1"/>
  <c r="H258" i="703"/>
  <c r="L258" i="703" s="1"/>
  <c r="H257" i="703"/>
  <c r="L257" i="703" s="1"/>
  <c r="H256" i="703"/>
  <c r="L256" i="703" s="1"/>
  <c r="H255" i="703"/>
  <c r="L255" i="703" s="1"/>
  <c r="H254" i="703"/>
  <c r="L254" i="703" s="1"/>
  <c r="H253" i="703"/>
  <c r="L253" i="703" s="1"/>
  <c r="H252" i="703"/>
  <c r="L252" i="703" s="1"/>
  <c r="H251" i="703"/>
  <c r="L251" i="703" s="1"/>
  <c r="L250" i="703"/>
  <c r="H250" i="703"/>
  <c r="H249" i="703"/>
  <c r="L249" i="703" s="1"/>
  <c r="H248" i="703"/>
  <c r="L248" i="703" s="1"/>
  <c r="H247" i="703"/>
  <c r="L247" i="703" s="1"/>
  <c r="H246" i="703"/>
  <c r="L246" i="703" s="1"/>
  <c r="H245" i="703"/>
  <c r="L245" i="703" s="1"/>
  <c r="H244" i="703"/>
  <c r="L244" i="703" s="1"/>
  <c r="L243" i="703"/>
  <c r="H243" i="703"/>
  <c r="H242" i="703"/>
  <c r="L242" i="703" s="1"/>
  <c r="H241" i="703"/>
  <c r="L241" i="703" s="1"/>
  <c r="H240" i="703"/>
  <c r="L240" i="703" s="1"/>
  <c r="H239" i="703"/>
  <c r="L239" i="703" s="1"/>
  <c r="H238" i="703"/>
  <c r="L238" i="703" s="1"/>
  <c r="L237" i="703"/>
  <c r="H237" i="703"/>
  <c r="L236" i="703"/>
  <c r="H236" i="703"/>
  <c r="H235" i="703"/>
  <c r="L235" i="703" s="1"/>
  <c r="H234" i="703"/>
  <c r="L234" i="703" s="1"/>
  <c r="H233" i="703"/>
  <c r="L233" i="703" s="1"/>
  <c r="H232" i="703"/>
  <c r="L232" i="703" s="1"/>
  <c r="H231" i="703"/>
  <c r="L231" i="703" s="1"/>
  <c r="H230" i="703"/>
  <c r="L230" i="703" s="1"/>
  <c r="L229" i="703"/>
  <c r="H229" i="703"/>
  <c r="H228" i="703"/>
  <c r="L228" i="703" s="1"/>
  <c r="H227" i="703"/>
  <c r="L227" i="703" s="1"/>
  <c r="H226" i="703"/>
  <c r="L226" i="703" s="1"/>
  <c r="H225" i="703"/>
  <c r="L225" i="703" s="1"/>
  <c r="H224" i="703"/>
  <c r="L224" i="703" s="1"/>
  <c r="H223" i="703"/>
  <c r="L223" i="703" s="1"/>
  <c r="H222" i="703"/>
  <c r="L222" i="703" s="1"/>
  <c r="H221" i="703"/>
  <c r="L221" i="703" s="1"/>
  <c r="H220" i="703"/>
  <c r="L220" i="703" s="1"/>
  <c r="H219" i="703"/>
  <c r="L219" i="703" s="1"/>
  <c r="H218" i="703"/>
  <c r="L218" i="703" s="1"/>
  <c r="H217" i="703"/>
  <c r="L217" i="703" s="1"/>
  <c r="H216" i="703"/>
  <c r="L216" i="703" s="1"/>
  <c r="H215" i="703"/>
  <c r="L215" i="703" s="1"/>
  <c r="L214" i="703"/>
  <c r="H214" i="703"/>
  <c r="H213" i="703"/>
  <c r="L213" i="703" s="1"/>
  <c r="H212" i="703"/>
  <c r="L212" i="703" s="1"/>
  <c r="H211" i="703"/>
  <c r="L211" i="703" s="1"/>
  <c r="H210" i="703"/>
  <c r="L210" i="703" s="1"/>
  <c r="H209" i="703"/>
  <c r="L209" i="703" s="1"/>
  <c r="H208" i="703"/>
  <c r="L208" i="703" s="1"/>
  <c r="L207" i="703"/>
  <c r="H207" i="703"/>
  <c r="H206" i="703"/>
  <c r="L206" i="703" s="1"/>
  <c r="H205" i="703"/>
  <c r="L205" i="703" s="1"/>
  <c r="H204" i="703"/>
  <c r="L204" i="703" s="1"/>
  <c r="H203" i="703"/>
  <c r="L203" i="703" s="1"/>
  <c r="H202" i="703"/>
  <c r="L202" i="703" s="1"/>
  <c r="H201" i="703"/>
  <c r="L201" i="703" s="1"/>
  <c r="L200" i="703"/>
  <c r="H200" i="703"/>
  <c r="H199" i="703"/>
  <c r="L199" i="703" s="1"/>
  <c r="H198" i="703"/>
  <c r="L198" i="703" s="1"/>
  <c r="H197" i="703"/>
  <c r="L197" i="703" s="1"/>
  <c r="H196" i="703"/>
  <c r="L196" i="703" s="1"/>
  <c r="H195" i="703"/>
  <c r="L195" i="703" s="1"/>
  <c r="H194" i="703"/>
  <c r="L194" i="703" s="1"/>
  <c r="L193" i="703"/>
  <c r="H193" i="703"/>
  <c r="H192" i="703"/>
  <c r="L192" i="703" s="1"/>
  <c r="H191" i="703"/>
  <c r="L191" i="703" s="1"/>
  <c r="H190" i="703"/>
  <c r="L190" i="703" s="1"/>
  <c r="H189" i="703"/>
  <c r="L189" i="703" s="1"/>
  <c r="H188" i="703"/>
  <c r="L188" i="703" s="1"/>
  <c r="H187" i="703"/>
  <c r="L187" i="703" s="1"/>
  <c r="H186" i="703"/>
  <c r="L186" i="703" s="1"/>
  <c r="H185" i="703"/>
  <c r="L185" i="703" s="1"/>
  <c r="H184" i="703"/>
  <c r="L184" i="703" s="1"/>
  <c r="H183" i="703"/>
  <c r="L183" i="703" s="1"/>
  <c r="H182" i="703"/>
  <c r="L182" i="703" s="1"/>
  <c r="H181" i="703"/>
  <c r="L181" i="703" s="1"/>
  <c r="L180" i="703"/>
  <c r="H180" i="703"/>
  <c r="L179" i="703"/>
  <c r="H179" i="703"/>
  <c r="H178" i="703"/>
  <c r="L178" i="703" s="1"/>
  <c r="H177" i="703"/>
  <c r="L177" i="703" s="1"/>
  <c r="H176" i="703"/>
  <c r="L176" i="703" s="1"/>
  <c r="L175" i="703"/>
  <c r="H175" i="703"/>
  <c r="L174" i="703"/>
  <c r="H174" i="703"/>
  <c r="L173" i="703"/>
  <c r="H173" i="703"/>
  <c r="H172" i="703"/>
  <c r="L172" i="703" s="1"/>
  <c r="H171" i="703"/>
  <c r="L171" i="703" s="1"/>
  <c r="H170" i="703"/>
  <c r="L170" i="703" s="1"/>
  <c r="H169" i="703"/>
  <c r="L169" i="703" s="1"/>
  <c r="L168" i="703"/>
  <c r="H168" i="703"/>
  <c r="L167" i="703"/>
  <c r="H167" i="703"/>
  <c r="L166" i="703"/>
  <c r="H166" i="703"/>
  <c r="L165" i="703"/>
  <c r="H165" i="703"/>
  <c r="L164" i="703"/>
  <c r="H164" i="703"/>
  <c r="H163" i="703"/>
  <c r="L163" i="703" s="1"/>
  <c r="H162" i="703"/>
  <c r="L162" i="703" s="1"/>
  <c r="H161" i="703"/>
  <c r="L161" i="703" s="1"/>
  <c r="L160" i="703"/>
  <c r="H160" i="703"/>
  <c r="H159" i="703"/>
  <c r="L159" i="703" s="1"/>
  <c r="H158" i="703"/>
  <c r="L158" i="703" s="1"/>
  <c r="L157" i="703"/>
  <c r="H157" i="703"/>
  <c r="L156" i="703"/>
  <c r="H156" i="703"/>
  <c r="L155" i="703"/>
  <c r="H155" i="703"/>
  <c r="L154" i="703"/>
  <c r="H154" i="703"/>
  <c r="H153" i="703"/>
  <c r="L153" i="703" s="1"/>
  <c r="H152" i="703"/>
  <c r="L152" i="703" s="1"/>
  <c r="H151" i="703"/>
  <c r="L151" i="703" s="1"/>
  <c r="H150" i="703"/>
  <c r="L150" i="703" s="1"/>
  <c r="H149" i="703"/>
  <c r="L149" i="703" s="1"/>
  <c r="L148" i="703"/>
  <c r="H148" i="703"/>
  <c r="L147" i="703"/>
  <c r="H147" i="703"/>
  <c r="L146" i="703"/>
  <c r="H146" i="703"/>
  <c r="L145" i="703"/>
  <c r="H145" i="703"/>
  <c r="H144" i="703"/>
  <c r="L144" i="703" s="1"/>
  <c r="H143" i="703"/>
  <c r="L143" i="703" s="1"/>
  <c r="H142" i="703"/>
  <c r="L142" i="703" s="1"/>
  <c r="H141" i="703"/>
  <c r="L141" i="703" s="1"/>
  <c r="L140" i="703"/>
  <c r="H140" i="703"/>
  <c r="H139" i="703"/>
  <c r="L139" i="703" s="1"/>
  <c r="H138" i="703"/>
  <c r="L138" i="703" s="1"/>
  <c r="L137" i="703"/>
  <c r="H137" i="703"/>
  <c r="L136" i="703"/>
  <c r="H136" i="703"/>
  <c r="L135" i="703"/>
  <c r="H135" i="703"/>
  <c r="L134" i="703"/>
  <c r="H134" i="703"/>
  <c r="H133" i="703"/>
  <c r="L133" i="703" s="1"/>
  <c r="H132" i="703"/>
  <c r="L132" i="703" s="1"/>
  <c r="H131" i="703"/>
  <c r="L131" i="703" s="1"/>
  <c r="H130" i="703"/>
  <c r="L130" i="703" s="1"/>
  <c r="L129" i="703"/>
  <c r="H129" i="703"/>
  <c r="L128" i="703"/>
  <c r="H128" i="703"/>
  <c r="L127" i="703"/>
  <c r="H127" i="703"/>
  <c r="L126" i="703"/>
  <c r="H126" i="703"/>
  <c r="L125" i="703"/>
  <c r="H125" i="703"/>
  <c r="L124" i="703"/>
  <c r="H124" i="703"/>
  <c r="L123" i="703"/>
  <c r="H123" i="703"/>
  <c r="L122" i="703"/>
  <c r="H122" i="703"/>
  <c r="L121" i="703"/>
  <c r="H121" i="703"/>
  <c r="L120" i="703"/>
  <c r="H120" i="703"/>
  <c r="L119" i="703"/>
  <c r="H119" i="703"/>
  <c r="L118" i="703"/>
  <c r="H118" i="703"/>
  <c r="L117" i="703"/>
  <c r="H117" i="703"/>
  <c r="L116" i="703"/>
  <c r="H116" i="703"/>
  <c r="L115" i="703"/>
  <c r="H115" i="703"/>
  <c r="L114" i="703"/>
  <c r="H114" i="703"/>
  <c r="L113" i="703"/>
  <c r="H113" i="703"/>
  <c r="L112" i="703"/>
  <c r="H112" i="703"/>
  <c r="L111" i="703"/>
  <c r="H111" i="703"/>
  <c r="L110" i="703"/>
  <c r="H110" i="703"/>
  <c r="L109" i="703"/>
  <c r="H109" i="703"/>
  <c r="L108" i="703"/>
  <c r="H108" i="703"/>
  <c r="L107" i="703"/>
  <c r="H107" i="703"/>
  <c r="L106" i="703"/>
  <c r="H106" i="703"/>
  <c r="L105" i="703"/>
  <c r="H105" i="703"/>
  <c r="L104" i="703"/>
  <c r="H104" i="703"/>
  <c r="L103" i="703"/>
  <c r="H103" i="703"/>
  <c r="L102" i="703"/>
  <c r="H102" i="703"/>
  <c r="L101" i="703"/>
  <c r="H101" i="703"/>
  <c r="L100" i="703"/>
  <c r="H100" i="703"/>
  <c r="L99" i="703"/>
  <c r="H99" i="703"/>
  <c r="L98" i="703"/>
  <c r="H98" i="703"/>
  <c r="L97" i="703"/>
  <c r="H97" i="703"/>
  <c r="L96" i="703"/>
  <c r="H96" i="703"/>
  <c r="L95" i="703"/>
  <c r="H95" i="703"/>
  <c r="L94" i="703"/>
  <c r="H94" i="703"/>
  <c r="L93" i="703"/>
  <c r="H93" i="703"/>
  <c r="L92" i="703"/>
  <c r="H92" i="703"/>
  <c r="L91" i="703"/>
  <c r="H91" i="703"/>
  <c r="L90" i="703"/>
  <c r="H90" i="703"/>
  <c r="L89" i="703"/>
  <c r="H89" i="703"/>
  <c r="L88" i="703"/>
  <c r="H88" i="703"/>
  <c r="L87" i="703"/>
  <c r="H87" i="703"/>
  <c r="L86" i="703"/>
  <c r="H86" i="703"/>
  <c r="L85" i="703"/>
  <c r="H85" i="703"/>
  <c r="L84" i="703"/>
  <c r="H84" i="703"/>
  <c r="L83" i="703"/>
  <c r="H83" i="703"/>
  <c r="L82" i="703"/>
  <c r="H82" i="703"/>
  <c r="L81" i="703"/>
  <c r="H81" i="703"/>
  <c r="L80" i="703"/>
  <c r="H80" i="703"/>
  <c r="L79" i="703"/>
  <c r="H79" i="703"/>
  <c r="L78" i="703"/>
  <c r="H78" i="703"/>
  <c r="L77" i="703"/>
  <c r="H77" i="703"/>
  <c r="L76" i="703"/>
  <c r="H76" i="703"/>
  <c r="L75" i="703"/>
  <c r="H75" i="703"/>
  <c r="L74" i="703"/>
  <c r="H74" i="703"/>
  <c r="L73" i="703"/>
  <c r="H73" i="703"/>
  <c r="L72" i="703"/>
  <c r="H72" i="703"/>
  <c r="L71" i="703"/>
  <c r="H71" i="703"/>
  <c r="L70" i="703"/>
  <c r="H70" i="703"/>
  <c r="L69" i="703"/>
  <c r="H69" i="703"/>
  <c r="L68" i="703"/>
  <c r="H68" i="703"/>
  <c r="L67" i="703"/>
  <c r="H67" i="703"/>
  <c r="L66" i="703"/>
  <c r="H66" i="703"/>
  <c r="L65" i="703"/>
  <c r="H65" i="703"/>
  <c r="L64" i="703"/>
  <c r="H64" i="703"/>
  <c r="L63" i="703"/>
  <c r="H63" i="703"/>
  <c r="L62" i="703"/>
  <c r="H62" i="703"/>
  <c r="L61" i="703"/>
  <c r="H61" i="703"/>
  <c r="L60" i="703"/>
  <c r="L59" i="703"/>
  <c r="L58" i="703"/>
  <c r="L57" i="703"/>
  <c r="L56" i="703"/>
  <c r="L55" i="703"/>
  <c r="L54" i="703"/>
  <c r="L53" i="703"/>
  <c r="L52" i="703"/>
  <c r="L51" i="703"/>
  <c r="L50" i="703"/>
  <c r="L49" i="703"/>
  <c r="L48" i="703"/>
  <c r="L47" i="703"/>
  <c r="L46" i="703"/>
  <c r="L45" i="703"/>
  <c r="L44" i="703"/>
  <c r="L43" i="703"/>
  <c r="L42" i="703"/>
  <c r="L41" i="703"/>
  <c r="L40" i="703"/>
  <c r="L39" i="703"/>
  <c r="L38" i="703"/>
  <c r="L37" i="703"/>
  <c r="L36" i="703"/>
  <c r="L35" i="703"/>
  <c r="L34" i="703"/>
  <c r="L33" i="703"/>
  <c r="L32" i="703"/>
  <c r="L31" i="703"/>
  <c r="L30" i="703"/>
  <c r="L29" i="703"/>
  <c r="L28" i="703"/>
  <c r="H28" i="703"/>
  <c r="L27" i="703"/>
  <c r="H27" i="703"/>
  <c r="L26" i="703"/>
  <c r="H26" i="703"/>
  <c r="L25" i="703"/>
  <c r="H25" i="703"/>
  <c r="L24" i="703"/>
  <c r="H24" i="703"/>
  <c r="L23" i="703"/>
  <c r="H23" i="703"/>
  <c r="L22" i="703"/>
  <c r="H22" i="703"/>
  <c r="L21" i="703"/>
  <c r="H21" i="703"/>
  <c r="L20" i="703"/>
  <c r="H20" i="703"/>
  <c r="L19" i="703"/>
  <c r="H19" i="703"/>
  <c r="L18" i="703"/>
  <c r="H18" i="703"/>
  <c r="L17" i="703"/>
  <c r="H17" i="703"/>
  <c r="L16" i="703"/>
  <c r="H16" i="703"/>
  <c r="L15" i="703"/>
  <c r="H15" i="703"/>
  <c r="L14" i="703"/>
  <c r="H14" i="703"/>
  <c r="L13" i="703"/>
  <c r="H13" i="703"/>
  <c r="L12" i="703"/>
  <c r="H12" i="703"/>
  <c r="L11" i="703"/>
  <c r="H11" i="703"/>
  <c r="L10" i="703"/>
  <c r="H10" i="703"/>
  <c r="L9" i="703"/>
  <c r="H9" i="703"/>
  <c r="L8" i="703"/>
  <c r="H8" i="703"/>
  <c r="L7" i="703"/>
  <c r="H7" i="703"/>
  <c r="L6" i="703"/>
  <c r="H6" i="703"/>
  <c r="L5" i="703"/>
  <c r="H5" i="703"/>
  <c r="L4" i="703"/>
  <c r="H4" i="703"/>
  <c r="L3" i="703"/>
  <c r="H3" i="703"/>
  <c r="L2" i="703"/>
  <c r="H2" i="703"/>
  <c r="U354" i="703"/>
  <c r="V354" i="703"/>
  <c r="U355" i="703"/>
  <c r="V355" i="703"/>
  <c r="U356" i="703"/>
  <c r="V356" i="703" s="1"/>
  <c r="U357" i="703"/>
  <c r="V357" i="703"/>
  <c r="U358" i="703"/>
  <c r="V358" i="703"/>
  <c r="U359" i="703"/>
  <c r="V359" i="703"/>
  <c r="U360" i="703"/>
  <c r="V360" i="703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B158" i="1"/>
  <c r="F158" i="1" s="1"/>
  <c r="G158" i="1" s="1"/>
  <c r="C158" i="1"/>
  <c r="A158" i="1" s="1"/>
  <c r="B159" i="1"/>
  <c r="F159" i="1" s="1"/>
  <c r="G159" i="1" s="1"/>
  <c r="C159" i="1"/>
  <c r="B160" i="1"/>
  <c r="F160" i="1" s="1"/>
  <c r="G160" i="1" s="1"/>
  <c r="C160" i="1"/>
  <c r="A160" i="1" s="1"/>
  <c r="B161" i="1"/>
  <c r="F161" i="1" s="1"/>
  <c r="G161" i="1" s="1"/>
  <c r="C161" i="1"/>
  <c r="B162" i="1"/>
  <c r="F162" i="1" s="1"/>
  <c r="G162" i="1" s="1"/>
  <c r="C162" i="1"/>
  <c r="B163" i="1"/>
  <c r="F163" i="1" s="1"/>
  <c r="G163" i="1" s="1"/>
  <c r="C163" i="1"/>
  <c r="A163" i="1" s="1"/>
  <c r="B164" i="1"/>
  <c r="F164" i="1" s="1"/>
  <c r="G164" i="1" s="1"/>
  <c r="C164" i="1"/>
  <c r="D164" i="1" s="1"/>
  <c r="B165" i="1"/>
  <c r="F165" i="1" s="1"/>
  <c r="G165" i="1" s="1"/>
  <c r="C165" i="1"/>
  <c r="A165" i="1" s="1"/>
  <c r="B166" i="1"/>
  <c r="F166" i="1" s="1"/>
  <c r="G166" i="1" s="1"/>
  <c r="C166" i="1"/>
  <c r="D166" i="1" s="1"/>
  <c r="B167" i="1"/>
  <c r="F167" i="1" s="1"/>
  <c r="G167" i="1" s="1"/>
  <c r="C167" i="1"/>
  <c r="A167" i="1" s="1"/>
  <c r="B168" i="1"/>
  <c r="F168" i="1" s="1"/>
  <c r="G168" i="1" s="1"/>
  <c r="C168" i="1"/>
  <c r="A168" i="1" s="1"/>
  <c r="B169" i="1"/>
  <c r="F169" i="1" s="1"/>
  <c r="G169" i="1" s="1"/>
  <c r="C169" i="1"/>
  <c r="D169" i="1" s="1"/>
  <c r="B170" i="1"/>
  <c r="F170" i="1" s="1"/>
  <c r="G170" i="1" s="1"/>
  <c r="C170" i="1"/>
  <c r="A170" i="1" s="1"/>
  <c r="B171" i="1"/>
  <c r="F171" i="1" s="1"/>
  <c r="G171" i="1" s="1"/>
  <c r="C171" i="1"/>
  <c r="A171" i="1" s="1"/>
  <c r="B172" i="1"/>
  <c r="F172" i="1" s="1"/>
  <c r="G172" i="1" s="1"/>
  <c r="C172" i="1"/>
  <c r="B173" i="1"/>
  <c r="F173" i="1" s="1"/>
  <c r="G173" i="1" s="1"/>
  <c r="C173" i="1"/>
  <c r="B174" i="1"/>
  <c r="F174" i="1" s="1"/>
  <c r="G174" i="1" s="1"/>
  <c r="C174" i="1"/>
  <c r="A174" i="1" s="1"/>
  <c r="B175" i="1"/>
  <c r="F175" i="1" s="1"/>
  <c r="G175" i="1" s="1"/>
  <c r="C175" i="1"/>
  <c r="B176" i="1"/>
  <c r="F176" i="1" s="1"/>
  <c r="G176" i="1" s="1"/>
  <c r="C176" i="1"/>
  <c r="A176" i="1" s="1"/>
  <c r="B177" i="1"/>
  <c r="F177" i="1" s="1"/>
  <c r="G177" i="1" s="1"/>
  <c r="C177" i="1"/>
  <c r="A177" i="1" s="1"/>
  <c r="B178" i="1"/>
  <c r="F178" i="1" s="1"/>
  <c r="G178" i="1" s="1"/>
  <c r="C178" i="1"/>
  <c r="D178" i="1" s="1"/>
  <c r="B179" i="1"/>
  <c r="F179" i="1" s="1"/>
  <c r="G179" i="1" s="1"/>
  <c r="C179" i="1"/>
  <c r="A179" i="1" s="1"/>
  <c r="B180" i="1"/>
  <c r="F180" i="1" s="1"/>
  <c r="G180" i="1" s="1"/>
  <c r="C180" i="1"/>
  <c r="D180" i="1" s="1"/>
  <c r="B181" i="1"/>
  <c r="F181" i="1" s="1"/>
  <c r="G181" i="1" s="1"/>
  <c r="C181" i="1"/>
  <c r="D181" i="1" s="1"/>
  <c r="B182" i="1"/>
  <c r="F182" i="1" s="1"/>
  <c r="G182" i="1" s="1"/>
  <c r="C182" i="1"/>
  <c r="A182" i="1" s="1"/>
  <c r="B183" i="1"/>
  <c r="F183" i="1" s="1"/>
  <c r="G183" i="1" s="1"/>
  <c r="C183" i="1"/>
  <c r="A183" i="1" s="1"/>
  <c r="B184" i="1"/>
  <c r="F184" i="1" s="1"/>
  <c r="G184" i="1" s="1"/>
  <c r="C184" i="1"/>
  <c r="D184" i="1" s="1"/>
  <c r="B185" i="1"/>
  <c r="F185" i="1" s="1"/>
  <c r="G185" i="1" s="1"/>
  <c r="C185" i="1"/>
  <c r="A185" i="1" s="1"/>
  <c r="B186" i="1"/>
  <c r="F186" i="1" s="1"/>
  <c r="G186" i="1" s="1"/>
  <c r="C186" i="1"/>
  <c r="A186" i="1" s="1"/>
  <c r="B187" i="1"/>
  <c r="F187" i="1" s="1"/>
  <c r="G187" i="1" s="1"/>
  <c r="C187" i="1"/>
  <c r="A187" i="1" s="1"/>
  <c r="B188" i="1"/>
  <c r="F188" i="1" s="1"/>
  <c r="G188" i="1" s="1"/>
  <c r="C188" i="1"/>
  <c r="A188" i="1" s="1"/>
  <c r="B189" i="1"/>
  <c r="F189" i="1" s="1"/>
  <c r="G189" i="1" s="1"/>
  <c r="C189" i="1"/>
  <c r="B190" i="1"/>
  <c r="F190" i="1" s="1"/>
  <c r="G190" i="1" s="1"/>
  <c r="C190" i="1"/>
  <c r="D190" i="1" s="1"/>
  <c r="B191" i="1"/>
  <c r="F191" i="1" s="1"/>
  <c r="G191" i="1" s="1"/>
  <c r="C191" i="1"/>
  <c r="A191" i="1" s="1"/>
  <c r="B192" i="1"/>
  <c r="F192" i="1" s="1"/>
  <c r="G192" i="1" s="1"/>
  <c r="C192" i="1"/>
  <c r="B193" i="1"/>
  <c r="F193" i="1" s="1"/>
  <c r="G193" i="1" s="1"/>
  <c r="C193" i="1"/>
  <c r="A193" i="1" s="1"/>
  <c r="B194" i="1"/>
  <c r="F194" i="1" s="1"/>
  <c r="G194" i="1" s="1"/>
  <c r="C194" i="1"/>
  <c r="D194" i="1" s="1"/>
  <c r="B195" i="1"/>
  <c r="F195" i="1" s="1"/>
  <c r="G195" i="1" s="1"/>
  <c r="C195" i="1"/>
  <c r="A195" i="1" s="1"/>
  <c r="B196" i="1"/>
  <c r="F196" i="1" s="1"/>
  <c r="G196" i="1" s="1"/>
  <c r="C196" i="1"/>
  <c r="A196" i="1" s="1"/>
  <c r="B197" i="1"/>
  <c r="F197" i="1" s="1"/>
  <c r="G197" i="1" s="1"/>
  <c r="C197" i="1"/>
  <c r="B198" i="1"/>
  <c r="F198" i="1" s="1"/>
  <c r="G198" i="1" s="1"/>
  <c r="C198" i="1"/>
  <c r="D198" i="1" s="1"/>
  <c r="B199" i="1"/>
  <c r="F199" i="1" s="1"/>
  <c r="G199" i="1" s="1"/>
  <c r="C199" i="1"/>
  <c r="A199" i="1" s="1"/>
  <c r="B200" i="1"/>
  <c r="F200" i="1" s="1"/>
  <c r="G200" i="1" s="1"/>
  <c r="C200" i="1"/>
  <c r="A200" i="1" s="1"/>
  <c r="B201" i="1"/>
  <c r="F201" i="1" s="1"/>
  <c r="G201" i="1" s="1"/>
  <c r="C201" i="1"/>
  <c r="A201" i="1" s="1"/>
  <c r="B202" i="1"/>
  <c r="F202" i="1" s="1"/>
  <c r="G202" i="1" s="1"/>
  <c r="C202" i="1"/>
  <c r="D202" i="1" s="1"/>
  <c r="B203" i="1"/>
  <c r="F203" i="1" s="1"/>
  <c r="G203" i="1" s="1"/>
  <c r="C203" i="1"/>
  <c r="D203" i="1" s="1"/>
  <c r="B204" i="1"/>
  <c r="F204" i="1" s="1"/>
  <c r="G204" i="1" s="1"/>
  <c r="C204" i="1"/>
  <c r="A204" i="1" s="1"/>
  <c r="B205" i="1"/>
  <c r="F205" i="1" s="1"/>
  <c r="G205" i="1" s="1"/>
  <c r="C205" i="1"/>
  <c r="A205" i="1" s="1"/>
  <c r="B206" i="1"/>
  <c r="F206" i="1" s="1"/>
  <c r="G206" i="1" s="1"/>
  <c r="C206" i="1"/>
  <c r="A206" i="1" s="1"/>
  <c r="B207" i="1"/>
  <c r="F207" i="1" s="1"/>
  <c r="G207" i="1" s="1"/>
  <c r="C207" i="1"/>
  <c r="A207" i="1" s="1"/>
  <c r="B208" i="1"/>
  <c r="F208" i="1" s="1"/>
  <c r="G208" i="1" s="1"/>
  <c r="C208" i="1"/>
  <c r="D208" i="1" s="1"/>
  <c r="B209" i="1"/>
  <c r="F209" i="1" s="1"/>
  <c r="G209" i="1" s="1"/>
  <c r="C209" i="1"/>
  <c r="B210" i="1"/>
  <c r="F210" i="1" s="1"/>
  <c r="G210" i="1" s="1"/>
  <c r="C210" i="1"/>
  <c r="A210" i="1" s="1"/>
  <c r="B211" i="1"/>
  <c r="F211" i="1" s="1"/>
  <c r="G211" i="1" s="1"/>
  <c r="C211" i="1"/>
  <c r="D211" i="1" s="1"/>
  <c r="B212" i="1"/>
  <c r="F212" i="1" s="1"/>
  <c r="G212" i="1" s="1"/>
  <c r="C212" i="1"/>
  <c r="A212" i="1" s="1"/>
  <c r="B213" i="1"/>
  <c r="F213" i="1" s="1"/>
  <c r="G213" i="1" s="1"/>
  <c r="C213" i="1"/>
  <c r="B214" i="1"/>
  <c r="F214" i="1" s="1"/>
  <c r="G214" i="1" s="1"/>
  <c r="C214" i="1"/>
  <c r="B215" i="1"/>
  <c r="F215" i="1" s="1"/>
  <c r="G215" i="1" s="1"/>
  <c r="C215" i="1"/>
  <c r="A215" i="1" s="1"/>
  <c r="B216" i="1"/>
  <c r="F216" i="1" s="1"/>
  <c r="G216" i="1" s="1"/>
  <c r="C216" i="1"/>
  <c r="A216" i="1" s="1"/>
  <c r="B217" i="1"/>
  <c r="F217" i="1" s="1"/>
  <c r="G217" i="1" s="1"/>
  <c r="C217" i="1"/>
  <c r="A217" i="1" s="1"/>
  <c r="B218" i="1"/>
  <c r="F218" i="1" s="1"/>
  <c r="G218" i="1" s="1"/>
  <c r="C218" i="1"/>
  <c r="D218" i="1" s="1"/>
  <c r="B219" i="1"/>
  <c r="F219" i="1" s="1"/>
  <c r="G219" i="1" s="1"/>
  <c r="C219" i="1"/>
  <c r="A219" i="1" s="1"/>
  <c r="B220" i="1"/>
  <c r="F220" i="1" s="1"/>
  <c r="G220" i="1" s="1"/>
  <c r="C220" i="1"/>
  <c r="A220" i="1" s="1"/>
  <c r="B221" i="1"/>
  <c r="F221" i="1" s="1"/>
  <c r="G221" i="1" s="1"/>
  <c r="C221" i="1"/>
  <c r="B222" i="1"/>
  <c r="F222" i="1" s="1"/>
  <c r="G222" i="1" s="1"/>
  <c r="C222" i="1"/>
  <c r="A222" i="1" s="1"/>
  <c r="B223" i="1"/>
  <c r="F223" i="1" s="1"/>
  <c r="G223" i="1" s="1"/>
  <c r="C223" i="1"/>
  <c r="D223" i="1" s="1"/>
  <c r="B224" i="1"/>
  <c r="F224" i="1" s="1"/>
  <c r="G224" i="1" s="1"/>
  <c r="C224" i="1"/>
  <c r="A224" i="1" s="1"/>
  <c r="B225" i="1"/>
  <c r="F225" i="1" s="1"/>
  <c r="G225" i="1" s="1"/>
  <c r="C225" i="1"/>
  <c r="A225" i="1" s="1"/>
  <c r="B226" i="1"/>
  <c r="F226" i="1" s="1"/>
  <c r="G226" i="1" s="1"/>
  <c r="C226" i="1"/>
  <c r="A226" i="1" s="1"/>
  <c r="B227" i="1"/>
  <c r="F227" i="1" s="1"/>
  <c r="G227" i="1" s="1"/>
  <c r="C227" i="1"/>
  <c r="A227" i="1" s="1"/>
  <c r="B228" i="1"/>
  <c r="F228" i="1" s="1"/>
  <c r="G228" i="1" s="1"/>
  <c r="C228" i="1"/>
  <c r="A228" i="1" s="1"/>
  <c r="B229" i="1"/>
  <c r="F229" i="1" s="1"/>
  <c r="G229" i="1" s="1"/>
  <c r="C229" i="1"/>
  <c r="A229" i="1" s="1"/>
  <c r="B230" i="1"/>
  <c r="F230" i="1" s="1"/>
  <c r="G230" i="1" s="1"/>
  <c r="C230" i="1"/>
  <c r="A230" i="1" s="1"/>
  <c r="B231" i="1"/>
  <c r="F231" i="1" s="1"/>
  <c r="G231" i="1" s="1"/>
  <c r="C231" i="1"/>
  <c r="B232" i="1"/>
  <c r="F232" i="1" s="1"/>
  <c r="G232" i="1" s="1"/>
  <c r="C232" i="1"/>
  <c r="A232" i="1" s="1"/>
  <c r="B233" i="1"/>
  <c r="F233" i="1" s="1"/>
  <c r="G233" i="1" s="1"/>
  <c r="C233" i="1"/>
  <c r="B234" i="1"/>
  <c r="F234" i="1" s="1"/>
  <c r="G234" i="1" s="1"/>
  <c r="C234" i="1"/>
  <c r="A234" i="1" s="1"/>
  <c r="B235" i="1"/>
  <c r="F235" i="1" s="1"/>
  <c r="G235" i="1" s="1"/>
  <c r="C235" i="1"/>
  <c r="B236" i="1"/>
  <c r="F236" i="1" s="1"/>
  <c r="G236" i="1" s="1"/>
  <c r="C236" i="1"/>
  <c r="B237" i="1"/>
  <c r="F237" i="1" s="1"/>
  <c r="G237" i="1" s="1"/>
  <c r="C237" i="1"/>
  <c r="B238" i="1"/>
  <c r="F238" i="1" s="1"/>
  <c r="G238" i="1" s="1"/>
  <c r="C238" i="1"/>
  <c r="A238" i="1" s="1"/>
  <c r="B239" i="1"/>
  <c r="F239" i="1" s="1"/>
  <c r="G239" i="1" s="1"/>
  <c r="C239" i="1"/>
  <c r="A239" i="1" s="1"/>
  <c r="B240" i="1"/>
  <c r="F240" i="1" s="1"/>
  <c r="G240" i="1" s="1"/>
  <c r="C240" i="1"/>
  <c r="T240" i="1" s="1"/>
  <c r="Y240" i="1" s="1"/>
  <c r="B241" i="1"/>
  <c r="F241" i="1" s="1"/>
  <c r="G241" i="1" s="1"/>
  <c r="C241" i="1"/>
  <c r="A241" i="1" s="1"/>
  <c r="B242" i="1"/>
  <c r="F242" i="1" s="1"/>
  <c r="G242" i="1" s="1"/>
  <c r="C242" i="1"/>
  <c r="D242" i="1" s="1"/>
  <c r="B243" i="1"/>
  <c r="F243" i="1" s="1"/>
  <c r="G243" i="1" s="1"/>
  <c r="C243" i="1"/>
  <c r="A243" i="1" s="1"/>
  <c r="B244" i="1"/>
  <c r="F244" i="1" s="1"/>
  <c r="G244" i="1" s="1"/>
  <c r="C244" i="1"/>
  <c r="A244" i="1" s="1"/>
  <c r="B245" i="1"/>
  <c r="F245" i="1" s="1"/>
  <c r="G245" i="1" s="1"/>
  <c r="C245" i="1"/>
  <c r="T245" i="1" s="1"/>
  <c r="B246" i="1"/>
  <c r="F246" i="1" s="1"/>
  <c r="G246" i="1" s="1"/>
  <c r="C246" i="1"/>
  <c r="A246" i="1" s="1"/>
  <c r="B247" i="1"/>
  <c r="F247" i="1" s="1"/>
  <c r="G247" i="1" s="1"/>
  <c r="C247" i="1"/>
  <c r="T247" i="1" s="1"/>
  <c r="Y247" i="1" s="1"/>
  <c r="B248" i="1"/>
  <c r="F248" i="1" s="1"/>
  <c r="G248" i="1" s="1"/>
  <c r="C248" i="1"/>
  <c r="A248" i="1" s="1"/>
  <c r="B249" i="1"/>
  <c r="F249" i="1" s="1"/>
  <c r="G249" i="1" s="1"/>
  <c r="C249" i="1"/>
  <c r="A249" i="1" s="1"/>
  <c r="B250" i="1"/>
  <c r="F250" i="1" s="1"/>
  <c r="G250" i="1" s="1"/>
  <c r="C250" i="1"/>
  <c r="B251" i="1"/>
  <c r="F251" i="1" s="1"/>
  <c r="G251" i="1" s="1"/>
  <c r="C251" i="1"/>
  <c r="A251" i="1" s="1"/>
  <c r="B252" i="1"/>
  <c r="F252" i="1" s="1"/>
  <c r="G252" i="1" s="1"/>
  <c r="C252" i="1"/>
  <c r="A252" i="1" s="1"/>
  <c r="B253" i="1"/>
  <c r="F253" i="1" s="1"/>
  <c r="G253" i="1" s="1"/>
  <c r="C253" i="1"/>
  <c r="T253" i="1" s="1"/>
  <c r="B254" i="1"/>
  <c r="F254" i="1" s="1"/>
  <c r="G254" i="1" s="1"/>
  <c r="C254" i="1"/>
  <c r="A254" i="1" s="1"/>
  <c r="B255" i="1"/>
  <c r="F255" i="1" s="1"/>
  <c r="G255" i="1" s="1"/>
  <c r="C255" i="1"/>
  <c r="D255" i="1" s="1"/>
  <c r="B256" i="1"/>
  <c r="F256" i="1" s="1"/>
  <c r="G256" i="1" s="1"/>
  <c r="C256" i="1"/>
  <c r="A256" i="1" s="1"/>
  <c r="B257" i="1"/>
  <c r="F257" i="1" s="1"/>
  <c r="G257" i="1" s="1"/>
  <c r="C257" i="1"/>
  <c r="T257" i="1" s="1"/>
  <c r="B258" i="1"/>
  <c r="F258" i="1" s="1"/>
  <c r="G258" i="1" s="1"/>
  <c r="C258" i="1"/>
  <c r="D258" i="1" s="1"/>
  <c r="B259" i="1"/>
  <c r="F259" i="1" s="1"/>
  <c r="G259" i="1" s="1"/>
  <c r="C259" i="1"/>
  <c r="D259" i="1" s="1"/>
  <c r="B260" i="1"/>
  <c r="F260" i="1" s="1"/>
  <c r="G260" i="1" s="1"/>
  <c r="C260" i="1"/>
  <c r="D260" i="1" s="1"/>
  <c r="B261" i="1"/>
  <c r="F261" i="1" s="1"/>
  <c r="G261" i="1" s="1"/>
  <c r="C261" i="1"/>
  <c r="A261" i="1" s="1"/>
  <c r="B262" i="1"/>
  <c r="F262" i="1" s="1"/>
  <c r="G262" i="1" s="1"/>
  <c r="C262" i="1"/>
  <c r="T262" i="1" s="1"/>
  <c r="Z262" i="1" s="1"/>
  <c r="B263" i="1"/>
  <c r="F263" i="1" s="1"/>
  <c r="G263" i="1" s="1"/>
  <c r="C263" i="1"/>
  <c r="A263" i="1" s="1"/>
  <c r="B264" i="1"/>
  <c r="F264" i="1" s="1"/>
  <c r="G264" i="1" s="1"/>
  <c r="C264" i="1"/>
  <c r="T264" i="1" s="1"/>
  <c r="Y264" i="1" s="1"/>
  <c r="B265" i="1"/>
  <c r="F265" i="1" s="1"/>
  <c r="G265" i="1" s="1"/>
  <c r="C265" i="1"/>
  <c r="A265" i="1" s="1"/>
  <c r="B266" i="1"/>
  <c r="F266" i="1" s="1"/>
  <c r="G266" i="1" s="1"/>
  <c r="C266" i="1"/>
  <c r="D266" i="1" s="1"/>
  <c r="B267" i="1"/>
  <c r="F267" i="1" s="1"/>
  <c r="G267" i="1" s="1"/>
  <c r="C267" i="1"/>
  <c r="A267" i="1" s="1"/>
  <c r="B268" i="1"/>
  <c r="F268" i="1" s="1"/>
  <c r="G268" i="1" s="1"/>
  <c r="C268" i="1"/>
  <c r="A268" i="1" s="1"/>
  <c r="B269" i="1"/>
  <c r="F269" i="1" s="1"/>
  <c r="G269" i="1" s="1"/>
  <c r="C269" i="1"/>
  <c r="B270" i="1"/>
  <c r="F270" i="1" s="1"/>
  <c r="G270" i="1" s="1"/>
  <c r="C270" i="1"/>
  <c r="A270" i="1" s="1"/>
  <c r="B271" i="1"/>
  <c r="F271" i="1" s="1"/>
  <c r="G271" i="1" s="1"/>
  <c r="C271" i="1"/>
  <c r="A271" i="1" s="1"/>
  <c r="B272" i="1"/>
  <c r="F272" i="1" s="1"/>
  <c r="G272" i="1" s="1"/>
  <c r="C272" i="1"/>
  <c r="T272" i="1" s="1"/>
  <c r="Y272" i="1" s="1"/>
  <c r="B273" i="1"/>
  <c r="F273" i="1" s="1"/>
  <c r="G273" i="1" s="1"/>
  <c r="C273" i="1"/>
  <c r="D273" i="1" s="1"/>
  <c r="B274" i="1"/>
  <c r="F274" i="1" s="1"/>
  <c r="G274" i="1" s="1"/>
  <c r="C274" i="1"/>
  <c r="D274" i="1" s="1"/>
  <c r="B275" i="1"/>
  <c r="F275" i="1" s="1"/>
  <c r="G275" i="1" s="1"/>
  <c r="C275" i="1"/>
  <c r="A275" i="1" s="1"/>
  <c r="B276" i="1"/>
  <c r="F276" i="1" s="1"/>
  <c r="G276" i="1" s="1"/>
  <c r="C276" i="1"/>
  <c r="A276" i="1" s="1"/>
  <c r="B277" i="1"/>
  <c r="F277" i="1" s="1"/>
  <c r="G277" i="1" s="1"/>
  <c r="C277" i="1"/>
  <c r="A277" i="1" s="1"/>
  <c r="B278" i="1"/>
  <c r="F278" i="1" s="1"/>
  <c r="G278" i="1" s="1"/>
  <c r="C278" i="1"/>
  <c r="D278" i="1" s="1"/>
  <c r="U2" i="703"/>
  <c r="V2" i="703" s="1"/>
  <c r="U3" i="703"/>
  <c r="V3" i="703"/>
  <c r="U4" i="703"/>
  <c r="V4" i="703" s="1"/>
  <c r="U5" i="703"/>
  <c r="V5" i="703" s="1"/>
  <c r="U6" i="703"/>
  <c r="V6" i="703" s="1"/>
  <c r="U7" i="703"/>
  <c r="V7" i="703"/>
  <c r="U8" i="703"/>
  <c r="V8" i="703" s="1"/>
  <c r="U9" i="703"/>
  <c r="V9" i="703"/>
  <c r="U10" i="703"/>
  <c r="V10" i="703" s="1"/>
  <c r="U11" i="703"/>
  <c r="V11" i="703"/>
  <c r="U12" i="703"/>
  <c r="V12" i="703" s="1"/>
  <c r="U13" i="703"/>
  <c r="V13" i="703" s="1"/>
  <c r="U14" i="703"/>
  <c r="V14" i="703" s="1"/>
  <c r="N595" i="1"/>
  <c r="F595" i="1"/>
  <c r="G595" i="1" s="1"/>
  <c r="C595" i="1"/>
  <c r="N594" i="1"/>
  <c r="F594" i="1"/>
  <c r="G594" i="1" s="1"/>
  <c r="C594" i="1"/>
  <c r="T594" i="1" s="1"/>
  <c r="Z594" i="1" s="1"/>
  <c r="N593" i="1"/>
  <c r="F593" i="1"/>
  <c r="G593" i="1" s="1"/>
  <c r="C593" i="1"/>
  <c r="N592" i="1"/>
  <c r="F592" i="1"/>
  <c r="G592" i="1" s="1"/>
  <c r="C592" i="1"/>
  <c r="T592" i="1" s="1"/>
  <c r="Z592" i="1" s="1"/>
  <c r="N591" i="1"/>
  <c r="F591" i="1"/>
  <c r="G591" i="1" s="1"/>
  <c r="C591" i="1"/>
  <c r="N590" i="1"/>
  <c r="F590" i="1"/>
  <c r="G590" i="1" s="1"/>
  <c r="C590" i="1"/>
  <c r="T590" i="1" s="1"/>
  <c r="Z590" i="1" s="1"/>
  <c r="D510" i="1" l="1"/>
  <c r="D514" i="1"/>
  <c r="D515" i="1"/>
  <c r="D512" i="1"/>
  <c r="T512" i="1"/>
  <c r="E512" i="1" s="1"/>
  <c r="Y515" i="1"/>
  <c r="E515" i="1"/>
  <c r="Z515" i="1"/>
  <c r="T514" i="1"/>
  <c r="T516" i="1"/>
  <c r="E516" i="1" s="1"/>
  <c r="T511" i="1"/>
  <c r="E511" i="1" s="1"/>
  <c r="T513" i="1"/>
  <c r="E513" i="1" s="1"/>
  <c r="A515" i="1"/>
  <c r="D224" i="1"/>
  <c r="T510" i="1"/>
  <c r="Y510" i="1" s="1"/>
  <c r="D247" i="1"/>
  <c r="D516" i="1"/>
  <c r="D511" i="1"/>
  <c r="T517" i="1"/>
  <c r="Y517" i="1" s="1"/>
  <c r="Z517" i="1"/>
  <c r="A513" i="1"/>
  <c r="D517" i="1"/>
  <c r="Y161" i="1"/>
  <c r="D220" i="1"/>
  <c r="D174" i="1"/>
  <c r="D191" i="1"/>
  <c r="E192" i="1"/>
  <c r="D186" i="1"/>
  <c r="D277" i="1"/>
  <c r="Y192" i="1"/>
  <c r="D207" i="1"/>
  <c r="D268" i="1"/>
  <c r="D262" i="1"/>
  <c r="E247" i="1"/>
  <c r="D271" i="1"/>
  <c r="D199" i="1"/>
  <c r="D183" i="1"/>
  <c r="Y190" i="1"/>
  <c r="Y209" i="1"/>
  <c r="D234" i="1"/>
  <c r="D168" i="1"/>
  <c r="Y229" i="1"/>
  <c r="Z224" i="1"/>
  <c r="D254" i="1"/>
  <c r="D182" i="1"/>
  <c r="Y191" i="1"/>
  <c r="T277" i="1"/>
  <c r="Y277" i="1" s="1"/>
  <c r="D176" i="1"/>
  <c r="T248" i="1"/>
  <c r="Y248" i="1" s="1"/>
  <c r="D275" i="1"/>
  <c r="D246" i="1"/>
  <c r="D206" i="1"/>
  <c r="Y220" i="1"/>
  <c r="D204" i="1"/>
  <c r="D200" i="1"/>
  <c r="D196" i="1"/>
  <c r="D158" i="1"/>
  <c r="E175" i="1"/>
  <c r="Y175" i="1"/>
  <c r="Z175" i="1"/>
  <c r="D239" i="1"/>
  <c r="D167" i="1"/>
  <c r="D163" i="1"/>
  <c r="T239" i="1"/>
  <c r="Z239" i="1" s="1"/>
  <c r="T275" i="1"/>
  <c r="D265" i="1"/>
  <c r="D241" i="1"/>
  <c r="A192" i="1"/>
  <c r="Z177" i="1"/>
  <c r="D256" i="1"/>
  <c r="D175" i="1"/>
  <c r="T254" i="1"/>
  <c r="Y254" i="1" s="1"/>
  <c r="Y176" i="1"/>
  <c r="D219" i="1"/>
  <c r="D160" i="1"/>
  <c r="T252" i="1"/>
  <c r="Y252" i="1" s="1"/>
  <c r="Y206" i="1"/>
  <c r="D264" i="1"/>
  <c r="D240" i="1"/>
  <c r="Y204" i="1"/>
  <c r="D276" i="1"/>
  <c r="D214" i="1"/>
  <c r="A175" i="1"/>
  <c r="T249" i="1"/>
  <c r="E249" i="1" s="1"/>
  <c r="Y166" i="1"/>
  <c r="Z166" i="1"/>
  <c r="Z233" i="1"/>
  <c r="Y233" i="1"/>
  <c r="Y214" i="1"/>
  <c r="Z214" i="1"/>
  <c r="A211" i="1"/>
  <c r="A180" i="1"/>
  <c r="Z247" i="1"/>
  <c r="A264" i="1"/>
  <c r="A240" i="1"/>
  <c r="T267" i="1"/>
  <c r="E267" i="1" s="1"/>
  <c r="Y230" i="1"/>
  <c r="E196" i="1"/>
  <c r="E185" i="1"/>
  <c r="T170" i="1"/>
  <c r="E170" i="1" s="1"/>
  <c r="D179" i="1"/>
  <c r="T246" i="1"/>
  <c r="E246" i="1" s="1"/>
  <c r="Z229" i="1"/>
  <c r="T238" i="1"/>
  <c r="E264" i="1"/>
  <c r="A214" i="1"/>
  <c r="D252" i="1"/>
  <c r="D235" i="1"/>
  <c r="D212" i="1"/>
  <c r="Y262" i="1"/>
  <c r="T243" i="1"/>
  <c r="Y243" i="1" s="1"/>
  <c r="Y181" i="1"/>
  <c r="Z201" i="1"/>
  <c r="Z209" i="1"/>
  <c r="A247" i="1"/>
  <c r="T268" i="1"/>
  <c r="Y268" i="1" s="1"/>
  <c r="D228" i="1"/>
  <c r="D215" i="1"/>
  <c r="T256" i="1"/>
  <c r="Y256" i="1" s="1"/>
  <c r="Y228" i="1"/>
  <c r="Z257" i="1"/>
  <c r="Y257" i="1"/>
  <c r="Y253" i="1"/>
  <c r="Z253" i="1"/>
  <c r="Y162" i="1"/>
  <c r="Z162" i="1"/>
  <c r="T274" i="1"/>
  <c r="E274" i="1" s="1"/>
  <c r="A198" i="1"/>
  <c r="E198" i="1"/>
  <c r="A255" i="1"/>
  <c r="T255" i="1"/>
  <c r="E167" i="1"/>
  <c r="A274" i="1"/>
  <c r="A258" i="1"/>
  <c r="A197" i="1"/>
  <c r="E197" i="1"/>
  <c r="A164" i="1"/>
  <c r="Z164" i="1"/>
  <c r="A218" i="1"/>
  <c r="E218" i="1"/>
  <c r="D172" i="1"/>
  <c r="T258" i="1"/>
  <c r="E258" i="1" s="1"/>
  <c r="Z206" i="1"/>
  <c r="T273" i="1"/>
  <c r="A278" i="1"/>
  <c r="T278" i="1"/>
  <c r="E278" i="1" s="1"/>
  <c r="A242" i="1"/>
  <c r="T242" i="1"/>
  <c r="E242" i="1" s="1"/>
  <c r="A172" i="1"/>
  <c r="T276" i="1"/>
  <c r="A269" i="1"/>
  <c r="T269" i="1"/>
  <c r="E269" i="1" s="1"/>
  <c r="A236" i="1"/>
  <c r="Z236" i="1"/>
  <c r="E223" i="1"/>
  <c r="Y208" i="1"/>
  <c r="E205" i="1"/>
  <c r="E182" i="1"/>
  <c r="A266" i="1"/>
  <c r="T266" i="1"/>
  <c r="E266" i="1" s="1"/>
  <c r="A260" i="1"/>
  <c r="T260" i="1"/>
  <c r="Z260" i="1" s="1"/>
  <c r="T251" i="1"/>
  <c r="E251" i="1" s="1"/>
  <c r="D251" i="1"/>
  <c r="A203" i="1"/>
  <c r="A159" i="1"/>
  <c r="E159" i="1"/>
  <c r="D159" i="1"/>
  <c r="E225" i="1"/>
  <c r="E204" i="1"/>
  <c r="D263" i="1"/>
  <c r="E226" i="1"/>
  <c r="A223" i="1"/>
  <c r="A208" i="1"/>
  <c r="D192" i="1"/>
  <c r="A189" i="1"/>
  <c r="E189" i="1"/>
  <c r="T244" i="1"/>
  <c r="Y244" i="1" s="1"/>
  <c r="Y224" i="1"/>
  <c r="E224" i="1"/>
  <c r="E191" i="1"/>
  <c r="T171" i="1"/>
  <c r="E171" i="1" s="1"/>
  <c r="Z161" i="1"/>
  <c r="A250" i="1"/>
  <c r="T250" i="1"/>
  <c r="E250" i="1" s="1"/>
  <c r="A162" i="1"/>
  <c r="E162" i="1"/>
  <c r="A231" i="1"/>
  <c r="E231" i="1"/>
  <c r="T271" i="1"/>
  <c r="A237" i="1"/>
  <c r="E237" i="1"/>
  <c r="A194" i="1"/>
  <c r="Z245" i="1"/>
  <c r="Y245" i="1"/>
  <c r="A184" i="1"/>
  <c r="Y172" i="1"/>
  <c r="A272" i="1"/>
  <c r="D272" i="1"/>
  <c r="E272" i="1"/>
  <c r="D244" i="1"/>
  <c r="Z235" i="1"/>
  <c r="E235" i="1"/>
  <c r="Y235" i="1"/>
  <c r="Y232" i="1"/>
  <c r="D232" i="1"/>
  <c r="D229" i="1"/>
  <c r="D216" i="1"/>
  <c r="Y216" i="1"/>
  <c r="E210" i="1"/>
  <c r="D205" i="1"/>
  <c r="T263" i="1"/>
  <c r="Z190" i="1"/>
  <c r="A253" i="1"/>
  <c r="E253" i="1"/>
  <c r="Z221" i="1"/>
  <c r="Y221" i="1"/>
  <c r="D187" i="1"/>
  <c r="E187" i="1"/>
  <c r="Z173" i="1"/>
  <c r="Y173" i="1"/>
  <c r="A169" i="1"/>
  <c r="T169" i="1"/>
  <c r="D253" i="1"/>
  <c r="D250" i="1"/>
  <c r="A213" i="1"/>
  <c r="D210" i="1"/>
  <c r="D162" i="1"/>
  <c r="Z200" i="1"/>
  <c r="Y180" i="1"/>
  <c r="E180" i="1"/>
  <c r="E202" i="1"/>
  <c r="E178" i="1"/>
  <c r="T168" i="1"/>
  <c r="Z168" i="1" s="1"/>
  <c r="A235" i="1"/>
  <c r="E214" i="1"/>
  <c r="T259" i="1"/>
  <c r="E259" i="1" s="1"/>
  <c r="D230" i="1"/>
  <c r="D222" i="1"/>
  <c r="D217" i="1"/>
  <c r="D188" i="1"/>
  <c r="D170" i="1"/>
  <c r="T261" i="1"/>
  <c r="E261" i="1" s="1"/>
  <c r="E227" i="1"/>
  <c r="A259" i="1"/>
  <c r="E211" i="1"/>
  <c r="Y212" i="1"/>
  <c r="Z188" i="1"/>
  <c r="T270" i="1"/>
  <c r="E270" i="1" s="1"/>
  <c r="D270" i="1"/>
  <c r="E262" i="1"/>
  <c r="E240" i="1"/>
  <c r="D238" i="1"/>
  <c r="D193" i="1"/>
  <c r="T265" i="1"/>
  <c r="T241" i="1"/>
  <c r="E193" i="1"/>
  <c r="Z272" i="1"/>
  <c r="Z264" i="1"/>
  <c r="Z240" i="1"/>
  <c r="Z192" i="1"/>
  <c r="Z184" i="1"/>
  <c r="Z180" i="1"/>
  <c r="Z176" i="1"/>
  <c r="D209" i="1"/>
  <c r="E209" i="1"/>
  <c r="D221" i="1"/>
  <c r="E221" i="1"/>
  <c r="A209" i="1"/>
  <c r="A273" i="1"/>
  <c r="D236" i="1"/>
  <c r="D226" i="1"/>
  <c r="A221" i="1"/>
  <c r="A262" i="1"/>
  <c r="A202" i="1"/>
  <c r="D248" i="1"/>
  <c r="D231" i="1"/>
  <c r="D171" i="1"/>
  <c r="D197" i="1"/>
  <c r="D243" i="1"/>
  <c r="D233" i="1"/>
  <c r="E233" i="1"/>
  <c r="D161" i="1"/>
  <c r="E161" i="1"/>
  <c r="D173" i="1"/>
  <c r="E173" i="1"/>
  <c r="E166" i="1"/>
  <c r="A166" i="1"/>
  <c r="A161" i="1"/>
  <c r="E190" i="1"/>
  <c r="A190" i="1"/>
  <c r="D269" i="1"/>
  <c r="D245" i="1"/>
  <c r="E245" i="1"/>
  <c r="D257" i="1"/>
  <c r="E257" i="1"/>
  <c r="A233" i="1"/>
  <c r="A245" i="1"/>
  <c r="E195" i="1"/>
  <c r="D185" i="1"/>
  <c r="D267" i="1"/>
  <c r="A257" i="1"/>
  <c r="D195" i="1"/>
  <c r="A178" i="1"/>
  <c r="A173" i="1"/>
  <c r="D227" i="1"/>
  <c r="E213" i="1"/>
  <c r="A181" i="1"/>
  <c r="D261" i="1"/>
  <c r="D249" i="1"/>
  <c r="D237" i="1"/>
  <c r="E230" i="1"/>
  <c r="D225" i="1"/>
  <c r="D213" i="1"/>
  <c r="E206" i="1"/>
  <c r="D201" i="1"/>
  <c r="D189" i="1"/>
  <c r="D177" i="1"/>
  <c r="D165" i="1"/>
  <c r="E594" i="1"/>
  <c r="Y594" i="1"/>
  <c r="D594" i="1"/>
  <c r="T595" i="1"/>
  <c r="D595" i="1"/>
  <c r="E592" i="1"/>
  <c r="E590" i="1"/>
  <c r="Y592" i="1"/>
  <c r="D592" i="1"/>
  <c r="T593" i="1"/>
  <c r="D593" i="1"/>
  <c r="Y590" i="1"/>
  <c r="D590" i="1"/>
  <c r="T591" i="1"/>
  <c r="D591" i="1"/>
  <c r="E517" i="1" l="1"/>
  <c r="Z512" i="1"/>
  <c r="Y512" i="1"/>
  <c r="Y513" i="1"/>
  <c r="Z513" i="1"/>
  <c r="Z511" i="1"/>
  <c r="Y511" i="1"/>
  <c r="Z516" i="1"/>
  <c r="Y516" i="1"/>
  <c r="Y514" i="1"/>
  <c r="Z514" i="1"/>
  <c r="E510" i="1"/>
  <c r="Z510" i="1"/>
  <c r="E514" i="1"/>
  <c r="E254" i="1"/>
  <c r="E277" i="1"/>
  <c r="Y239" i="1"/>
  <c r="E177" i="1"/>
  <c r="Z204" i="1"/>
  <c r="Y177" i="1"/>
  <c r="E248" i="1"/>
  <c r="Z277" i="1"/>
  <c r="Z228" i="1"/>
  <c r="E229" i="1"/>
  <c r="Z248" i="1"/>
  <c r="Z191" i="1"/>
  <c r="E186" i="1"/>
  <c r="Y186" i="1"/>
  <c r="Z186" i="1"/>
  <c r="Z220" i="1"/>
  <c r="E256" i="1"/>
  <c r="E216" i="1"/>
  <c r="Z212" i="1"/>
  <c r="E220" i="1"/>
  <c r="Z243" i="1"/>
  <c r="E243" i="1"/>
  <c r="Y196" i="1"/>
  <c r="E239" i="1"/>
  <c r="E176" i="1"/>
  <c r="Z249" i="1"/>
  <c r="Y249" i="1"/>
  <c r="Y275" i="1"/>
  <c r="E275" i="1"/>
  <c r="E252" i="1"/>
  <c r="Z199" i="1"/>
  <c r="E199" i="1"/>
  <c r="Y199" i="1"/>
  <c r="E212" i="1"/>
  <c r="Z196" i="1"/>
  <c r="Z254" i="1"/>
  <c r="E172" i="1"/>
  <c r="Z230" i="1"/>
  <c r="Z256" i="1"/>
  <c r="Z275" i="1"/>
  <c r="Z208" i="1"/>
  <c r="Z252" i="1"/>
  <c r="E201" i="1"/>
  <c r="E219" i="1"/>
  <c r="Z219" i="1"/>
  <c r="Y219" i="1"/>
  <c r="Z215" i="1"/>
  <c r="Y215" i="1"/>
  <c r="Y238" i="1"/>
  <c r="Z238" i="1"/>
  <c r="Y160" i="1"/>
  <c r="E160" i="1"/>
  <c r="E215" i="1"/>
  <c r="Z268" i="1"/>
  <c r="Y246" i="1"/>
  <c r="Z246" i="1"/>
  <c r="Z160" i="1"/>
  <c r="Z216" i="1"/>
  <c r="Y201" i="1"/>
  <c r="E208" i="1"/>
  <c r="E181" i="1"/>
  <c r="Z181" i="1"/>
  <c r="Y195" i="1"/>
  <c r="Z195" i="1"/>
  <c r="Y170" i="1"/>
  <c r="Z170" i="1"/>
  <c r="Z172" i="1"/>
  <c r="E244" i="1"/>
  <c r="Y185" i="1"/>
  <c r="Z185" i="1"/>
  <c r="E268" i="1"/>
  <c r="Z244" i="1"/>
  <c r="E238" i="1"/>
  <c r="E228" i="1"/>
  <c r="Y267" i="1"/>
  <c r="Z267" i="1"/>
  <c r="Y273" i="1"/>
  <c r="Z273" i="1"/>
  <c r="Z163" i="1"/>
  <c r="Y163" i="1"/>
  <c r="E163" i="1"/>
  <c r="Y179" i="1"/>
  <c r="Z179" i="1"/>
  <c r="E179" i="1"/>
  <c r="E217" i="1"/>
  <c r="Y217" i="1"/>
  <c r="Z217" i="1"/>
  <c r="Y203" i="1"/>
  <c r="Z203" i="1"/>
  <c r="E203" i="1"/>
  <c r="Y278" i="1"/>
  <c r="Z278" i="1"/>
  <c r="Y241" i="1"/>
  <c r="Z241" i="1"/>
  <c r="E241" i="1"/>
  <c r="Z222" i="1"/>
  <c r="E222" i="1"/>
  <c r="Y222" i="1"/>
  <c r="E234" i="1"/>
  <c r="Y234" i="1"/>
  <c r="Z234" i="1"/>
  <c r="Z197" i="1"/>
  <c r="Y197" i="1"/>
  <c r="Y250" i="1"/>
  <c r="Z250" i="1"/>
  <c r="Y200" i="1"/>
  <c r="E200" i="1"/>
  <c r="Y223" i="1"/>
  <c r="Z223" i="1"/>
  <c r="Y194" i="1"/>
  <c r="Z194" i="1"/>
  <c r="Y189" i="1"/>
  <c r="Z189" i="1"/>
  <c r="Y213" i="1"/>
  <c r="Z213" i="1"/>
  <c r="Z225" i="1"/>
  <c r="Y225" i="1"/>
  <c r="Z269" i="1"/>
  <c r="Y269" i="1"/>
  <c r="Y270" i="1"/>
  <c r="Z270" i="1"/>
  <c r="Z198" i="1"/>
  <c r="Y198" i="1"/>
  <c r="Z263" i="1"/>
  <c r="Y263" i="1"/>
  <c r="Y251" i="1"/>
  <c r="Z251" i="1"/>
  <c r="Y165" i="1"/>
  <c r="Z165" i="1"/>
  <c r="Y260" i="1"/>
  <c r="E260" i="1"/>
  <c r="Y274" i="1"/>
  <c r="Z274" i="1"/>
  <c r="Z259" i="1"/>
  <c r="Y259" i="1"/>
  <c r="Y171" i="1"/>
  <c r="Z171" i="1"/>
  <c r="Z167" i="1"/>
  <c r="Y167" i="1"/>
  <c r="E194" i="1"/>
  <c r="Y227" i="1"/>
  <c r="Z227" i="1"/>
  <c r="E263" i="1"/>
  <c r="Z261" i="1"/>
  <c r="Y261" i="1"/>
  <c r="Y271" i="1"/>
  <c r="E271" i="1"/>
  <c r="Z271" i="1"/>
  <c r="Y266" i="1"/>
  <c r="Z266" i="1"/>
  <c r="E276" i="1"/>
  <c r="Z276" i="1"/>
  <c r="Y276" i="1"/>
  <c r="Z232" i="1"/>
  <c r="Y183" i="1"/>
  <c r="Z183" i="1"/>
  <c r="E183" i="1"/>
  <c r="Y168" i="1"/>
  <c r="E168" i="1"/>
  <c r="Y210" i="1"/>
  <c r="Z210" i="1"/>
  <c r="Y159" i="1"/>
  <c r="Z159" i="1"/>
  <c r="Y218" i="1"/>
  <c r="Z218" i="1"/>
  <c r="E165" i="1"/>
  <c r="Y193" i="1"/>
  <c r="Z193" i="1"/>
  <c r="Z174" i="1"/>
  <c r="Y174" i="1"/>
  <c r="E174" i="1"/>
  <c r="Y178" i="1"/>
  <c r="Z178" i="1"/>
  <c r="E232" i="1"/>
  <c r="Y231" i="1"/>
  <c r="Z231" i="1"/>
  <c r="Y182" i="1"/>
  <c r="Z182" i="1"/>
  <c r="Y242" i="1"/>
  <c r="Z242" i="1"/>
  <c r="Y265" i="1"/>
  <c r="Z265" i="1"/>
  <c r="E265" i="1"/>
  <c r="E273" i="1"/>
  <c r="Y236" i="1"/>
  <c r="E236" i="1"/>
  <c r="Z211" i="1"/>
  <c r="Y211" i="1"/>
  <c r="Z187" i="1"/>
  <c r="Y187" i="1"/>
  <c r="Y237" i="1"/>
  <c r="Z237" i="1"/>
  <c r="Z258" i="1"/>
  <c r="Y258" i="1"/>
  <c r="Y207" i="1"/>
  <c r="Z207" i="1"/>
  <c r="E207" i="1"/>
  <c r="Y188" i="1"/>
  <c r="E188" i="1"/>
  <c r="Y202" i="1"/>
  <c r="Z202" i="1"/>
  <c r="Y169" i="1"/>
  <c r="Z169" i="1"/>
  <c r="E169" i="1"/>
  <c r="Y184" i="1"/>
  <c r="E184" i="1"/>
  <c r="Y226" i="1"/>
  <c r="Z226" i="1"/>
  <c r="Y205" i="1"/>
  <c r="Z205" i="1"/>
  <c r="Y164" i="1"/>
  <c r="E164" i="1"/>
  <c r="Y255" i="1"/>
  <c r="Z255" i="1"/>
  <c r="E255" i="1"/>
  <c r="Z595" i="1"/>
  <c r="Y595" i="1"/>
  <c r="E595" i="1"/>
  <c r="Z593" i="1"/>
  <c r="Y593" i="1"/>
  <c r="E593" i="1"/>
  <c r="Z591" i="1"/>
  <c r="Y591" i="1"/>
  <c r="E591" i="1"/>
  <c r="N589" i="1"/>
  <c r="F589" i="1"/>
  <c r="G589" i="1" s="1"/>
  <c r="C589" i="1"/>
  <c r="N588" i="1"/>
  <c r="F588" i="1"/>
  <c r="G588" i="1" s="1"/>
  <c r="C588" i="1"/>
  <c r="T588" i="1" s="1"/>
  <c r="N587" i="1"/>
  <c r="F587" i="1"/>
  <c r="G587" i="1" s="1"/>
  <c r="C587" i="1"/>
  <c r="T587" i="1" s="1"/>
  <c r="Z587" i="1" s="1"/>
  <c r="N585" i="1"/>
  <c r="F585" i="1"/>
  <c r="G585" i="1" s="1"/>
  <c r="C585" i="1"/>
  <c r="N584" i="1"/>
  <c r="F584" i="1"/>
  <c r="G584" i="1" s="1"/>
  <c r="C584" i="1"/>
  <c r="T584" i="1" s="1"/>
  <c r="N583" i="1"/>
  <c r="F583" i="1"/>
  <c r="G583" i="1" s="1"/>
  <c r="C583" i="1"/>
  <c r="N582" i="1"/>
  <c r="F582" i="1"/>
  <c r="G582" i="1" s="1"/>
  <c r="C582" i="1"/>
  <c r="T582" i="1" s="1"/>
  <c r="N581" i="1"/>
  <c r="F581" i="1"/>
  <c r="G581" i="1" s="1"/>
  <c r="C581" i="1"/>
  <c r="T581" i="1" s="1"/>
  <c r="Z581" i="1" s="1"/>
  <c r="N580" i="1"/>
  <c r="F580" i="1"/>
  <c r="G580" i="1" s="1"/>
  <c r="C580" i="1"/>
  <c r="T580" i="1" s="1"/>
  <c r="Z580" i="1" s="1"/>
  <c r="N579" i="1"/>
  <c r="F579" i="1"/>
  <c r="G579" i="1" s="1"/>
  <c r="C579" i="1"/>
  <c r="T579" i="1" s="1"/>
  <c r="T589" i="1" l="1"/>
  <c r="D589" i="1"/>
  <c r="E587" i="1"/>
  <c r="Z588" i="1"/>
  <c r="Y588" i="1"/>
  <c r="D588" i="1"/>
  <c r="E588" i="1"/>
  <c r="D587" i="1"/>
  <c r="Y587" i="1"/>
  <c r="E581" i="1"/>
  <c r="E580" i="1"/>
  <c r="T585" i="1"/>
  <c r="D585" i="1"/>
  <c r="Z584" i="1"/>
  <c r="Y584" i="1"/>
  <c r="D584" i="1"/>
  <c r="E584" i="1"/>
  <c r="T583" i="1"/>
  <c r="D583" i="1"/>
  <c r="Z582" i="1"/>
  <c r="Y582" i="1"/>
  <c r="Y581" i="1"/>
  <c r="D582" i="1"/>
  <c r="E582" i="1"/>
  <c r="D581" i="1"/>
  <c r="Y580" i="1"/>
  <c r="D580" i="1"/>
  <c r="Y579" i="1"/>
  <c r="Z579" i="1"/>
  <c r="D579" i="1"/>
  <c r="E579" i="1"/>
  <c r="Z589" i="1" l="1"/>
  <c r="Y589" i="1"/>
  <c r="E589" i="1"/>
  <c r="Z585" i="1"/>
  <c r="Y585" i="1"/>
  <c r="E585" i="1"/>
  <c r="Z583" i="1"/>
  <c r="Y583" i="1"/>
  <c r="E583" i="1"/>
  <c r="F533" i="1" l="1"/>
  <c r="G533" i="1" s="1"/>
  <c r="C533" i="1"/>
  <c r="T533" i="1" s="1"/>
  <c r="Z533" i="1" l="1"/>
  <c r="Y533" i="1"/>
  <c r="E533" i="1"/>
  <c r="A533" i="1"/>
  <c r="D533" i="1"/>
  <c r="N578" i="1" l="1"/>
  <c r="F578" i="1"/>
  <c r="G578" i="1" s="1"/>
  <c r="C578" i="1"/>
  <c r="T578" i="1" s="1"/>
  <c r="N577" i="1"/>
  <c r="F577" i="1"/>
  <c r="G577" i="1" s="1"/>
  <c r="C577" i="1"/>
  <c r="D577" i="1" s="1"/>
  <c r="N576" i="1"/>
  <c r="F576" i="1"/>
  <c r="G576" i="1" s="1"/>
  <c r="C576" i="1"/>
  <c r="T576" i="1" s="1"/>
  <c r="N575" i="1"/>
  <c r="F575" i="1"/>
  <c r="G575" i="1" s="1"/>
  <c r="C575" i="1"/>
  <c r="T575" i="1" s="1"/>
  <c r="Y575" i="1" s="1"/>
  <c r="N574" i="1"/>
  <c r="F574" i="1"/>
  <c r="G574" i="1" s="1"/>
  <c r="C574" i="1"/>
  <c r="T574" i="1" s="1"/>
  <c r="Z574" i="1" s="1"/>
  <c r="N573" i="1"/>
  <c r="F573" i="1"/>
  <c r="G573" i="1" s="1"/>
  <c r="C573" i="1"/>
  <c r="D573" i="1" s="1"/>
  <c r="N572" i="1"/>
  <c r="F572" i="1"/>
  <c r="G572" i="1" s="1"/>
  <c r="C572" i="1"/>
  <c r="T572" i="1" s="1"/>
  <c r="N571" i="1"/>
  <c r="F571" i="1"/>
  <c r="G571" i="1" s="1"/>
  <c r="C571" i="1"/>
  <c r="T571" i="1" s="1"/>
  <c r="Y571" i="1" s="1"/>
  <c r="N570" i="1"/>
  <c r="F570" i="1"/>
  <c r="G570" i="1" s="1"/>
  <c r="C570" i="1"/>
  <c r="T570" i="1" s="1"/>
  <c r="Y570" i="1" s="1"/>
  <c r="N569" i="1"/>
  <c r="F569" i="1"/>
  <c r="G569" i="1" s="1"/>
  <c r="C569" i="1"/>
  <c r="D569" i="1" s="1"/>
  <c r="N568" i="1"/>
  <c r="F568" i="1"/>
  <c r="G568" i="1" s="1"/>
  <c r="C568" i="1"/>
  <c r="T568" i="1" s="1"/>
  <c r="N567" i="1"/>
  <c r="F567" i="1"/>
  <c r="G567" i="1" s="1"/>
  <c r="C567" i="1"/>
  <c r="T567" i="1" s="1"/>
  <c r="Y567" i="1" s="1"/>
  <c r="N566" i="1"/>
  <c r="F566" i="1"/>
  <c r="G566" i="1" s="1"/>
  <c r="C566" i="1"/>
  <c r="T566" i="1" s="1"/>
  <c r="N565" i="1"/>
  <c r="F565" i="1"/>
  <c r="G565" i="1" s="1"/>
  <c r="C565" i="1"/>
  <c r="D565" i="1" s="1"/>
  <c r="N564" i="1"/>
  <c r="F564" i="1"/>
  <c r="G564" i="1" s="1"/>
  <c r="C564" i="1"/>
  <c r="T564" i="1" s="1"/>
  <c r="N563" i="1"/>
  <c r="F563" i="1"/>
  <c r="G563" i="1" s="1"/>
  <c r="C563" i="1"/>
  <c r="T563" i="1" s="1"/>
  <c r="Y563" i="1" s="1"/>
  <c r="N562" i="1"/>
  <c r="F562" i="1"/>
  <c r="G562" i="1" s="1"/>
  <c r="C562" i="1"/>
  <c r="N561" i="1"/>
  <c r="F561" i="1"/>
  <c r="G561" i="1" s="1"/>
  <c r="C561" i="1"/>
  <c r="D561" i="1" s="1"/>
  <c r="N560" i="1"/>
  <c r="F560" i="1"/>
  <c r="G560" i="1" s="1"/>
  <c r="C560" i="1"/>
  <c r="T560" i="1" s="1"/>
  <c r="N559" i="1"/>
  <c r="F559" i="1"/>
  <c r="G559" i="1" s="1"/>
  <c r="C559" i="1"/>
  <c r="T559" i="1" s="1"/>
  <c r="Y559" i="1" s="1"/>
  <c r="N558" i="1"/>
  <c r="F558" i="1"/>
  <c r="G558" i="1" s="1"/>
  <c r="C558" i="1"/>
  <c r="N557" i="1"/>
  <c r="F557" i="1"/>
  <c r="G557" i="1" s="1"/>
  <c r="C557" i="1"/>
  <c r="T557" i="1" s="1"/>
  <c r="N556" i="1"/>
  <c r="F556" i="1"/>
  <c r="G556" i="1" s="1"/>
  <c r="C556" i="1"/>
  <c r="D556" i="1" s="1"/>
  <c r="N555" i="1"/>
  <c r="F555" i="1"/>
  <c r="G555" i="1" s="1"/>
  <c r="C555" i="1"/>
  <c r="T555" i="1" s="1"/>
  <c r="N554" i="1"/>
  <c r="F554" i="1"/>
  <c r="G554" i="1" s="1"/>
  <c r="C554" i="1"/>
  <c r="T554" i="1" s="1"/>
  <c r="N553" i="1"/>
  <c r="F553" i="1"/>
  <c r="G553" i="1" s="1"/>
  <c r="C553" i="1"/>
  <c r="A553" i="1" s="1"/>
  <c r="N552" i="1"/>
  <c r="F552" i="1"/>
  <c r="G552" i="1" s="1"/>
  <c r="C552" i="1"/>
  <c r="T552" i="1" s="1"/>
  <c r="N551" i="1"/>
  <c r="F551" i="1"/>
  <c r="G551" i="1" s="1"/>
  <c r="C551" i="1"/>
  <c r="T551" i="1" s="1"/>
  <c r="Y551" i="1" s="1"/>
  <c r="N550" i="1"/>
  <c r="F550" i="1"/>
  <c r="G550" i="1" s="1"/>
  <c r="C550" i="1"/>
  <c r="D550" i="1" s="1"/>
  <c r="N549" i="1"/>
  <c r="F549" i="1"/>
  <c r="G549" i="1" s="1"/>
  <c r="C549" i="1"/>
  <c r="T549" i="1" s="1"/>
  <c r="N548" i="1"/>
  <c r="F548" i="1"/>
  <c r="G548" i="1" s="1"/>
  <c r="C548" i="1"/>
  <c r="T548" i="1" s="1"/>
  <c r="N547" i="1"/>
  <c r="F547" i="1"/>
  <c r="G547" i="1" s="1"/>
  <c r="C547" i="1"/>
  <c r="A547" i="1" s="1"/>
  <c r="N546" i="1"/>
  <c r="F546" i="1"/>
  <c r="G546" i="1" s="1"/>
  <c r="C546" i="1"/>
  <c r="T546" i="1" s="1"/>
  <c r="Z546" i="1" s="1"/>
  <c r="N545" i="1"/>
  <c r="F545" i="1"/>
  <c r="G545" i="1" s="1"/>
  <c r="C545" i="1"/>
  <c r="T545" i="1" s="1"/>
  <c r="Z545" i="1" s="1"/>
  <c r="N544" i="1"/>
  <c r="F544" i="1"/>
  <c r="G544" i="1" s="1"/>
  <c r="C544" i="1"/>
  <c r="A544" i="1" s="1"/>
  <c r="N543" i="1"/>
  <c r="F543" i="1"/>
  <c r="G543" i="1" s="1"/>
  <c r="C543" i="1"/>
  <c r="T543" i="1" s="1"/>
  <c r="N542" i="1"/>
  <c r="F542" i="1"/>
  <c r="G542" i="1" s="1"/>
  <c r="C542" i="1"/>
  <c r="T542" i="1" s="1"/>
  <c r="N541" i="1"/>
  <c r="F541" i="1"/>
  <c r="G541" i="1" s="1"/>
  <c r="C541" i="1"/>
  <c r="A541" i="1"/>
  <c r="N540" i="1"/>
  <c r="F540" i="1"/>
  <c r="G540" i="1" s="1"/>
  <c r="C540" i="1"/>
  <c r="A540" i="1" s="1"/>
  <c r="N539" i="1"/>
  <c r="F539" i="1"/>
  <c r="G539" i="1" s="1"/>
  <c r="C539" i="1"/>
  <c r="T539" i="1" s="1"/>
  <c r="Z539" i="1" s="1"/>
  <c r="F538" i="1"/>
  <c r="G538" i="1" s="1"/>
  <c r="C538" i="1"/>
  <c r="D538" i="1" s="1"/>
  <c r="F537" i="1"/>
  <c r="G537" i="1" s="1"/>
  <c r="C537" i="1"/>
  <c r="T537" i="1" s="1"/>
  <c r="F536" i="1"/>
  <c r="G536" i="1" s="1"/>
  <c r="C536" i="1"/>
  <c r="T536" i="1" s="1"/>
  <c r="F535" i="1"/>
  <c r="G535" i="1" s="1"/>
  <c r="C535" i="1"/>
  <c r="T535" i="1" s="1"/>
  <c r="E535" i="1" s="1"/>
  <c r="F534" i="1"/>
  <c r="G534" i="1" s="1"/>
  <c r="C534" i="1"/>
  <c r="T534" i="1" s="1"/>
  <c r="F532" i="1"/>
  <c r="G532" i="1" s="1"/>
  <c r="C532" i="1"/>
  <c r="A532" i="1" s="1"/>
  <c r="F531" i="1"/>
  <c r="G531" i="1" s="1"/>
  <c r="C531" i="1"/>
  <c r="T531" i="1" s="1"/>
  <c r="Y531" i="1" s="1"/>
  <c r="F530" i="1"/>
  <c r="G530" i="1" s="1"/>
  <c r="C530" i="1"/>
  <c r="A530" i="1" s="1"/>
  <c r="F529" i="1"/>
  <c r="G529" i="1" s="1"/>
  <c r="C529" i="1"/>
  <c r="T529" i="1" s="1"/>
  <c r="Z529" i="1" s="1"/>
  <c r="F528" i="1"/>
  <c r="G528" i="1" s="1"/>
  <c r="C528" i="1"/>
  <c r="T528" i="1" s="1"/>
  <c r="Z528" i="1" s="1"/>
  <c r="F527" i="1"/>
  <c r="G527" i="1" s="1"/>
  <c r="C527" i="1"/>
  <c r="A527" i="1" s="1"/>
  <c r="F526" i="1"/>
  <c r="G526" i="1" s="1"/>
  <c r="C526" i="1"/>
  <c r="A526" i="1" s="1"/>
  <c r="F525" i="1"/>
  <c r="G525" i="1" s="1"/>
  <c r="C525" i="1"/>
  <c r="T525" i="1" s="1"/>
  <c r="F524" i="1"/>
  <c r="G524" i="1" s="1"/>
  <c r="C524" i="1"/>
  <c r="A524" i="1" s="1"/>
  <c r="F523" i="1"/>
  <c r="G523" i="1" s="1"/>
  <c r="C523" i="1"/>
  <c r="T523" i="1" s="1"/>
  <c r="Z523" i="1" s="1"/>
  <c r="F522" i="1"/>
  <c r="G522" i="1" s="1"/>
  <c r="C522" i="1"/>
  <c r="T522" i="1" s="1"/>
  <c r="Z522" i="1" s="1"/>
  <c r="G521" i="1"/>
  <c r="C521" i="1"/>
  <c r="A521" i="1" s="1"/>
  <c r="F520" i="1"/>
  <c r="G520" i="1" s="1"/>
  <c r="C520" i="1"/>
  <c r="A520" i="1" s="1"/>
  <c r="F519" i="1"/>
  <c r="G519" i="1" s="1"/>
  <c r="C519" i="1"/>
  <c r="D519" i="1" s="1"/>
  <c r="F518" i="1"/>
  <c r="G518" i="1" s="1"/>
  <c r="C518" i="1"/>
  <c r="A518" i="1" s="1"/>
  <c r="A538" i="1" l="1"/>
  <c r="A539" i="1"/>
  <c r="A557" i="1"/>
  <c r="A550" i="1"/>
  <c r="A531" i="1"/>
  <c r="A529" i="1"/>
  <c r="A519" i="1"/>
  <c r="A535" i="1"/>
  <c r="A556" i="1"/>
  <c r="T540" i="1"/>
  <c r="Z540" i="1" s="1"/>
  <c r="A545" i="1"/>
  <c r="T530" i="1"/>
  <c r="E530" i="1" s="1"/>
  <c r="E554" i="1"/>
  <c r="T524" i="1"/>
  <c r="Z524" i="1" s="1"/>
  <c r="T550" i="1"/>
  <c r="Z550" i="1" s="1"/>
  <c r="T521" i="1"/>
  <c r="Y521" i="1" s="1"/>
  <c r="A525" i="1"/>
  <c r="D554" i="1"/>
  <c r="T556" i="1"/>
  <c r="Z556" i="1" s="1"/>
  <c r="T527" i="1"/>
  <c r="Z527" i="1" s="1"/>
  <c r="A522" i="1"/>
  <c r="A549" i="1"/>
  <c r="A555" i="1"/>
  <c r="T573" i="1"/>
  <c r="Y573" i="1" s="1"/>
  <c r="E543" i="1"/>
  <c r="A546" i="1"/>
  <c r="T519" i="1"/>
  <c r="E519" i="1" s="1"/>
  <c r="D576" i="1"/>
  <c r="D532" i="1"/>
  <c r="A536" i="1"/>
  <c r="E576" i="1"/>
  <c r="A542" i="1"/>
  <c r="T565" i="1"/>
  <c r="Z565" i="1" s="1"/>
  <c r="T532" i="1"/>
  <c r="Z532" i="1" s="1"/>
  <c r="D548" i="1"/>
  <c r="D524" i="1"/>
  <c r="A534" i="1"/>
  <c r="E548" i="1"/>
  <c r="A543" i="1"/>
  <c r="A551" i="1"/>
  <c r="Z535" i="1"/>
  <c r="Y535" i="1"/>
  <c r="Y552" i="1"/>
  <c r="Z552" i="1"/>
  <c r="Z566" i="1"/>
  <c r="Y566" i="1"/>
  <c r="Z557" i="1"/>
  <c r="Y557" i="1"/>
  <c r="E525" i="1"/>
  <c r="Y525" i="1"/>
  <c r="Z525" i="1"/>
  <c r="D563" i="1"/>
  <c r="Y539" i="1"/>
  <c r="E563" i="1"/>
  <c r="D531" i="1"/>
  <c r="D572" i="1"/>
  <c r="E572" i="1"/>
  <c r="E552" i="1"/>
  <c r="D544" i="1"/>
  <c r="D526" i="1"/>
  <c r="Y528" i="1"/>
  <c r="T558" i="1"/>
  <c r="Z558" i="1" s="1"/>
  <c r="D557" i="1"/>
  <c r="D559" i="1"/>
  <c r="T561" i="1"/>
  <c r="E561" i="1" s="1"/>
  <c r="Z563" i="1"/>
  <c r="T526" i="1"/>
  <c r="Z526" i="1" s="1"/>
  <c r="T544" i="1"/>
  <c r="D551" i="1"/>
  <c r="E559" i="1"/>
  <c r="T518" i="1"/>
  <c r="E518" i="1" s="1"/>
  <c r="D520" i="1"/>
  <c r="D525" i="1"/>
  <c r="T538" i="1"/>
  <c r="Z538" i="1" s="1"/>
  <c r="D543" i="1"/>
  <c r="T577" i="1"/>
  <c r="E539" i="1"/>
  <c r="E545" i="1"/>
  <c r="Z559" i="1"/>
  <c r="T562" i="1"/>
  <c r="E562" i="1" s="1"/>
  <c r="T569" i="1"/>
  <c r="Z569" i="1" s="1"/>
  <c r="D537" i="1"/>
  <c r="T520" i="1"/>
  <c r="Z520" i="1" s="1"/>
  <c r="D530" i="1"/>
  <c r="D535" i="1"/>
  <c r="E537" i="1"/>
  <c r="D539" i="1"/>
  <c r="D545" i="1"/>
  <c r="A554" i="1"/>
  <c r="A528" i="1"/>
  <c r="A552" i="1"/>
  <c r="A558" i="1"/>
  <c r="Z534" i="1"/>
  <c r="Y534" i="1"/>
  <c r="Y546" i="1"/>
  <c r="T553" i="1"/>
  <c r="E553" i="1" s="1"/>
  <c r="E523" i="1"/>
  <c r="Z542" i="1"/>
  <c r="Y542" i="1"/>
  <c r="Z555" i="1"/>
  <c r="Y555" i="1"/>
  <c r="D529" i="1"/>
  <c r="D542" i="1"/>
  <c r="Z560" i="1"/>
  <c r="Y560" i="1"/>
  <c r="Y574" i="1"/>
  <c r="E542" i="1"/>
  <c r="T547" i="1"/>
  <c r="Z551" i="1"/>
  <c r="E555" i="1"/>
  <c r="D560" i="1"/>
  <c r="D571" i="1"/>
  <c r="D522" i="1"/>
  <c r="Z549" i="1"/>
  <c r="Y549" i="1"/>
  <c r="E560" i="1"/>
  <c r="Z564" i="1"/>
  <c r="Y564" i="1"/>
  <c r="E571" i="1"/>
  <c r="E522" i="1"/>
  <c r="Y523" i="1"/>
  <c r="E536" i="1"/>
  <c r="Y545" i="1"/>
  <c r="D549" i="1"/>
  <c r="E557" i="1"/>
  <c r="D564" i="1"/>
  <c r="Z567" i="1"/>
  <c r="D575" i="1"/>
  <c r="D518" i="1"/>
  <c r="D528" i="1"/>
  <c r="T541" i="1"/>
  <c r="E541" i="1" s="1"/>
  <c r="E549" i="1"/>
  <c r="E564" i="1"/>
  <c r="E566" i="1"/>
  <c r="Z568" i="1"/>
  <c r="Y568" i="1"/>
  <c r="E575" i="1"/>
  <c r="Z578" i="1"/>
  <c r="Y578" i="1"/>
  <c r="E528" i="1"/>
  <c r="Y529" i="1"/>
  <c r="E531" i="1"/>
  <c r="D541" i="1"/>
  <c r="Z543" i="1"/>
  <c r="Y543" i="1"/>
  <c r="Z554" i="1"/>
  <c r="Y554" i="1"/>
  <c r="D568" i="1"/>
  <c r="Z571" i="1"/>
  <c r="D578" i="1"/>
  <c r="E534" i="1"/>
  <c r="D534" i="1"/>
  <c r="D553" i="1"/>
  <c r="Z570" i="1"/>
  <c r="D555" i="1"/>
  <c r="D536" i="1"/>
  <c r="D547" i="1"/>
  <c r="D521" i="1"/>
  <c r="Y522" i="1"/>
  <c r="E546" i="1"/>
  <c r="E551" i="1"/>
  <c r="E568" i="1"/>
  <c r="E570" i="1"/>
  <c r="Z572" i="1"/>
  <c r="Y572" i="1"/>
  <c r="E578" i="1"/>
  <c r="D523" i="1"/>
  <c r="Z531" i="1"/>
  <c r="Z536" i="1"/>
  <c r="Y536" i="1"/>
  <c r="A537" i="1"/>
  <c r="A548" i="1"/>
  <c r="Z575" i="1"/>
  <c r="D567" i="1"/>
  <c r="E567" i="1"/>
  <c r="E529" i="1"/>
  <c r="A523" i="1"/>
  <c r="D527" i="1"/>
  <c r="Z537" i="1"/>
  <c r="Y537" i="1"/>
  <c r="Z548" i="1"/>
  <c r="Y548" i="1"/>
  <c r="E574" i="1"/>
  <c r="Z576" i="1"/>
  <c r="Y576" i="1"/>
  <c r="D540" i="1"/>
  <c r="D546" i="1"/>
  <c r="D552" i="1"/>
  <c r="D558" i="1"/>
  <c r="D562" i="1"/>
  <c r="D566" i="1"/>
  <c r="D570" i="1"/>
  <c r="D574" i="1"/>
  <c r="E521" i="1" l="1"/>
  <c r="Z519" i="1"/>
  <c r="Y540" i="1"/>
  <c r="E550" i="1"/>
  <c r="Y569" i="1"/>
  <c r="Z530" i="1"/>
  <c r="Y524" i="1"/>
  <c r="E573" i="1"/>
  <c r="Z518" i="1"/>
  <c r="Y530" i="1"/>
  <c r="Z521" i="1"/>
  <c r="Y519" i="1"/>
  <c r="E540" i="1"/>
  <c r="Z573" i="1"/>
  <c r="E569" i="1"/>
  <c r="E524" i="1"/>
  <c r="Y550" i="1"/>
  <c r="Y556" i="1"/>
  <c r="Y558" i="1"/>
  <c r="E538" i="1"/>
  <c r="E556" i="1"/>
  <c r="Y527" i="1"/>
  <c r="Y565" i="1"/>
  <c r="E527" i="1"/>
  <c r="E520" i="1"/>
  <c r="Z561" i="1"/>
  <c r="Y518" i="1"/>
  <c r="E532" i="1"/>
  <c r="Y520" i="1"/>
  <c r="Y532" i="1"/>
  <c r="E565" i="1"/>
  <c r="E558" i="1"/>
  <c r="Z544" i="1"/>
  <c r="Y544" i="1"/>
  <c r="Y561" i="1"/>
  <c r="Y526" i="1"/>
  <c r="E544" i="1"/>
  <c r="Z577" i="1"/>
  <c r="Y577" i="1"/>
  <c r="E577" i="1"/>
  <c r="Z562" i="1"/>
  <c r="Y562" i="1"/>
  <c r="Y538" i="1"/>
  <c r="E526" i="1"/>
  <c r="Z547" i="1"/>
  <c r="Y547" i="1"/>
  <c r="Z553" i="1"/>
  <c r="Y553" i="1"/>
  <c r="E547" i="1"/>
  <c r="Y541" i="1"/>
  <c r="Z541" i="1"/>
  <c r="C157" i="1" l="1"/>
  <c r="D157" i="1" s="1"/>
  <c r="B157" i="1"/>
  <c r="F157" i="1" s="1"/>
  <c r="G157" i="1" s="1"/>
  <c r="C156" i="1"/>
  <c r="A156" i="1" s="1"/>
  <c r="B156" i="1"/>
  <c r="F156" i="1" s="1"/>
  <c r="G156" i="1" s="1"/>
  <c r="C155" i="1"/>
  <c r="B155" i="1"/>
  <c r="F155" i="1" s="1"/>
  <c r="G155" i="1" s="1"/>
  <c r="C154" i="1"/>
  <c r="A154" i="1" s="1"/>
  <c r="B154" i="1"/>
  <c r="F154" i="1" s="1"/>
  <c r="G154" i="1" s="1"/>
  <c r="C153" i="1"/>
  <c r="B153" i="1"/>
  <c r="F153" i="1" s="1"/>
  <c r="G153" i="1" s="1"/>
  <c r="C152" i="1"/>
  <c r="A152" i="1" s="1"/>
  <c r="B152" i="1"/>
  <c r="F152" i="1" s="1"/>
  <c r="G152" i="1" s="1"/>
  <c r="C151" i="1"/>
  <c r="B151" i="1"/>
  <c r="F151" i="1" s="1"/>
  <c r="G151" i="1" s="1"/>
  <c r="C150" i="1"/>
  <c r="Z150" i="1" s="1"/>
  <c r="B150" i="1"/>
  <c r="F150" i="1" s="1"/>
  <c r="G150" i="1" s="1"/>
  <c r="C149" i="1"/>
  <c r="Z149" i="1" s="1"/>
  <c r="B149" i="1"/>
  <c r="F149" i="1" s="1"/>
  <c r="G149" i="1" s="1"/>
  <c r="C148" i="1"/>
  <c r="B148" i="1"/>
  <c r="F148" i="1" s="1"/>
  <c r="G148" i="1" s="1"/>
  <c r="C147" i="1"/>
  <c r="A147" i="1" s="1"/>
  <c r="B147" i="1"/>
  <c r="F147" i="1" s="1"/>
  <c r="G147" i="1" s="1"/>
  <c r="C146" i="1"/>
  <c r="D146" i="1" s="1"/>
  <c r="B146" i="1"/>
  <c r="F146" i="1" s="1"/>
  <c r="G146" i="1" s="1"/>
  <c r="C145" i="1"/>
  <c r="E145" i="1" s="1"/>
  <c r="B145" i="1"/>
  <c r="F145" i="1" s="1"/>
  <c r="G145" i="1" s="1"/>
  <c r="C144" i="1"/>
  <c r="B144" i="1"/>
  <c r="F144" i="1" s="1"/>
  <c r="G144" i="1" s="1"/>
  <c r="C143" i="1"/>
  <c r="A143" i="1" s="1"/>
  <c r="B143" i="1"/>
  <c r="F143" i="1" s="1"/>
  <c r="G143" i="1" s="1"/>
  <c r="C142" i="1"/>
  <c r="B142" i="1"/>
  <c r="F142" i="1" s="1"/>
  <c r="G142" i="1" s="1"/>
  <c r="C141" i="1"/>
  <c r="B141" i="1"/>
  <c r="F141" i="1" s="1"/>
  <c r="G141" i="1" s="1"/>
  <c r="C140" i="1"/>
  <c r="D140" i="1" s="1"/>
  <c r="B140" i="1"/>
  <c r="F140" i="1" s="1"/>
  <c r="G140" i="1" s="1"/>
  <c r="C139" i="1"/>
  <c r="A139" i="1" s="1"/>
  <c r="B139" i="1"/>
  <c r="F139" i="1" s="1"/>
  <c r="G139" i="1" s="1"/>
  <c r="C138" i="1"/>
  <c r="A138" i="1" s="1"/>
  <c r="B138" i="1"/>
  <c r="F138" i="1" s="1"/>
  <c r="G138" i="1" s="1"/>
  <c r="C137" i="1"/>
  <c r="B137" i="1"/>
  <c r="F137" i="1" s="1"/>
  <c r="G137" i="1" s="1"/>
  <c r="C136" i="1"/>
  <c r="A136" i="1" s="1"/>
  <c r="B136" i="1"/>
  <c r="F136" i="1" s="1"/>
  <c r="G136" i="1" s="1"/>
  <c r="C135" i="1"/>
  <c r="B135" i="1"/>
  <c r="F135" i="1" s="1"/>
  <c r="G135" i="1" s="1"/>
  <c r="C134" i="1"/>
  <c r="B134" i="1"/>
  <c r="F134" i="1" s="1"/>
  <c r="G134" i="1" s="1"/>
  <c r="C133" i="1"/>
  <c r="A133" i="1" s="1"/>
  <c r="B133" i="1"/>
  <c r="F133" i="1" s="1"/>
  <c r="G133" i="1" s="1"/>
  <c r="C132" i="1"/>
  <c r="Z132" i="1" s="1"/>
  <c r="B132" i="1"/>
  <c r="F132" i="1" s="1"/>
  <c r="G132" i="1" s="1"/>
  <c r="C131" i="1"/>
  <c r="A131" i="1" s="1"/>
  <c r="B131" i="1"/>
  <c r="F131" i="1" s="1"/>
  <c r="G131" i="1" s="1"/>
  <c r="C130" i="1"/>
  <c r="A130" i="1" s="1"/>
  <c r="B130" i="1"/>
  <c r="F130" i="1" s="1"/>
  <c r="G130" i="1" s="1"/>
  <c r="C129" i="1"/>
  <c r="A129" i="1" s="1"/>
  <c r="B129" i="1"/>
  <c r="F129" i="1" s="1"/>
  <c r="G129" i="1" s="1"/>
  <c r="C128" i="1"/>
  <c r="A128" i="1" s="1"/>
  <c r="B128" i="1"/>
  <c r="F128" i="1" s="1"/>
  <c r="G128" i="1" s="1"/>
  <c r="C127" i="1"/>
  <c r="A127" i="1" s="1"/>
  <c r="B127" i="1"/>
  <c r="F127" i="1" s="1"/>
  <c r="G127" i="1" s="1"/>
  <c r="C126" i="1"/>
  <c r="Z126" i="1" s="1"/>
  <c r="B126" i="1"/>
  <c r="F126" i="1" s="1"/>
  <c r="G126" i="1" s="1"/>
  <c r="C125" i="1"/>
  <c r="D125" i="1" s="1"/>
  <c r="B125" i="1"/>
  <c r="F125" i="1" s="1"/>
  <c r="G125" i="1" s="1"/>
  <c r="C124" i="1"/>
  <c r="D124" i="1" s="1"/>
  <c r="B124" i="1"/>
  <c r="F124" i="1" s="1"/>
  <c r="G124" i="1" s="1"/>
  <c r="Z123" i="1"/>
  <c r="C123" i="1"/>
  <c r="A123" i="1" s="1"/>
  <c r="B123" i="1"/>
  <c r="F123" i="1" s="1"/>
  <c r="G123" i="1" s="1"/>
  <c r="Z122" i="1"/>
  <c r="C122" i="1"/>
  <c r="A122" i="1" s="1"/>
  <c r="B122" i="1"/>
  <c r="F122" i="1" s="1"/>
  <c r="G122" i="1" s="1"/>
  <c r="Z121" i="1"/>
  <c r="C121" i="1"/>
  <c r="A121" i="1" s="1"/>
  <c r="B121" i="1"/>
  <c r="F121" i="1" s="1"/>
  <c r="G121" i="1" s="1"/>
  <c r="C120" i="1"/>
  <c r="A120" i="1" s="1"/>
  <c r="B120" i="1"/>
  <c r="F120" i="1" s="1"/>
  <c r="G120" i="1" s="1"/>
  <c r="Y119" i="1"/>
  <c r="C119" i="1"/>
  <c r="D119" i="1" s="1"/>
  <c r="B119" i="1"/>
  <c r="F119" i="1" s="1"/>
  <c r="G119" i="1" s="1"/>
  <c r="Z118" i="1"/>
  <c r="C118" i="1"/>
  <c r="A118" i="1" s="1"/>
  <c r="B118" i="1"/>
  <c r="F118" i="1" s="1"/>
  <c r="G118" i="1" s="1"/>
  <c r="C117" i="1"/>
  <c r="A117" i="1" s="1"/>
  <c r="B117" i="1"/>
  <c r="F117" i="1" s="1"/>
  <c r="G117" i="1" s="1"/>
  <c r="Z116" i="1"/>
  <c r="C116" i="1"/>
  <c r="A116" i="1" s="1"/>
  <c r="B116" i="1"/>
  <c r="F116" i="1" s="1"/>
  <c r="G116" i="1" s="1"/>
  <c r="Z115" i="1"/>
  <c r="C115" i="1"/>
  <c r="A115" i="1" s="1"/>
  <c r="B115" i="1"/>
  <c r="F115" i="1" s="1"/>
  <c r="G115" i="1" s="1"/>
  <c r="C114" i="1"/>
  <c r="D114" i="1" s="1"/>
  <c r="B114" i="1"/>
  <c r="F114" i="1" s="1"/>
  <c r="G114" i="1" s="1"/>
  <c r="Z113" i="1"/>
  <c r="C113" i="1"/>
  <c r="B113" i="1"/>
  <c r="F113" i="1" s="1"/>
  <c r="G113" i="1" s="1"/>
  <c r="Z112" i="1"/>
  <c r="C112" i="1"/>
  <c r="B112" i="1"/>
  <c r="F112" i="1" s="1"/>
  <c r="G112" i="1" s="1"/>
  <c r="Z111" i="1"/>
  <c r="C111" i="1"/>
  <c r="D111" i="1" s="1"/>
  <c r="B111" i="1"/>
  <c r="F111" i="1" s="1"/>
  <c r="G111" i="1" s="1"/>
  <c r="Z110" i="1"/>
  <c r="C110" i="1"/>
  <c r="A110" i="1" s="1"/>
  <c r="B110" i="1"/>
  <c r="F110" i="1" s="1"/>
  <c r="G110" i="1" s="1"/>
  <c r="Y109" i="1"/>
  <c r="C109" i="1"/>
  <c r="D109" i="1" s="1"/>
  <c r="B109" i="1"/>
  <c r="F109" i="1" s="1"/>
  <c r="G109" i="1" s="1"/>
  <c r="C108" i="1"/>
  <c r="B108" i="1"/>
  <c r="F108" i="1" s="1"/>
  <c r="G108" i="1" s="1"/>
  <c r="Z107" i="1"/>
  <c r="C107" i="1"/>
  <c r="D107" i="1" s="1"/>
  <c r="B107" i="1"/>
  <c r="F107" i="1" s="1"/>
  <c r="G107" i="1" s="1"/>
  <c r="Z106" i="1"/>
  <c r="C106" i="1"/>
  <c r="D106" i="1" s="1"/>
  <c r="B106" i="1"/>
  <c r="F106" i="1" s="1"/>
  <c r="G106" i="1" s="1"/>
  <c r="C105" i="1"/>
  <c r="A105" i="1" s="1"/>
  <c r="B105" i="1"/>
  <c r="F105" i="1" s="1"/>
  <c r="G105" i="1" s="1"/>
  <c r="Z104" i="1"/>
  <c r="C104" i="1"/>
  <c r="A104" i="1" s="1"/>
  <c r="B104" i="1"/>
  <c r="F104" i="1" s="1"/>
  <c r="G104" i="1" s="1"/>
  <c r="Z103" i="1"/>
  <c r="C103" i="1"/>
  <c r="E103" i="1" s="1"/>
  <c r="B103" i="1"/>
  <c r="F103" i="1" s="1"/>
  <c r="G103" i="1" s="1"/>
  <c r="Z102" i="1"/>
  <c r="C102" i="1"/>
  <c r="B102" i="1"/>
  <c r="F102" i="1" s="1"/>
  <c r="G102" i="1" s="1"/>
  <c r="Z101" i="1"/>
  <c r="C101" i="1"/>
  <c r="E101" i="1" s="1"/>
  <c r="B101" i="1"/>
  <c r="F101" i="1" s="1"/>
  <c r="G101" i="1" s="1"/>
  <c r="Z100" i="1"/>
  <c r="C100" i="1"/>
  <c r="A100" i="1" s="1"/>
  <c r="B100" i="1"/>
  <c r="F100" i="1" s="1"/>
  <c r="G100" i="1" s="1"/>
  <c r="Z99" i="1"/>
  <c r="C99" i="1"/>
  <c r="A99" i="1" s="1"/>
  <c r="B99" i="1"/>
  <c r="F99" i="1" s="1"/>
  <c r="G99" i="1" s="1"/>
  <c r="Z98" i="1"/>
  <c r="C98" i="1"/>
  <c r="D98" i="1" s="1"/>
  <c r="B98" i="1"/>
  <c r="F98" i="1" s="1"/>
  <c r="G98" i="1" s="1"/>
  <c r="C97" i="1"/>
  <c r="A97" i="1" s="1"/>
  <c r="B97" i="1"/>
  <c r="F97" i="1" s="1"/>
  <c r="G97" i="1" s="1"/>
  <c r="Z96" i="1"/>
  <c r="C96" i="1"/>
  <c r="B96" i="1"/>
  <c r="F96" i="1" s="1"/>
  <c r="G96" i="1" s="1"/>
  <c r="Z95" i="1"/>
  <c r="C95" i="1"/>
  <c r="B95" i="1"/>
  <c r="F95" i="1" s="1"/>
  <c r="G95" i="1" s="1"/>
  <c r="Z94" i="1"/>
  <c r="C94" i="1"/>
  <c r="A94" i="1" s="1"/>
  <c r="B94" i="1"/>
  <c r="F94" i="1" s="1"/>
  <c r="G94" i="1" s="1"/>
  <c r="C93" i="1"/>
  <c r="D93" i="1" s="1"/>
  <c r="B93" i="1"/>
  <c r="F93" i="1" s="1"/>
  <c r="G93" i="1" s="1"/>
  <c r="Z92" i="1"/>
  <c r="C92" i="1"/>
  <c r="B92" i="1"/>
  <c r="F92" i="1" s="1"/>
  <c r="G92" i="1" s="1"/>
  <c r="Z91" i="1"/>
  <c r="C91" i="1"/>
  <c r="A91" i="1" s="1"/>
  <c r="B91" i="1"/>
  <c r="F91" i="1" s="1"/>
  <c r="G91" i="1" s="1"/>
  <c r="Z90" i="1"/>
  <c r="C90" i="1"/>
  <c r="A90" i="1" s="1"/>
  <c r="B90" i="1"/>
  <c r="F90" i="1" s="1"/>
  <c r="G90" i="1" s="1"/>
  <c r="Z89" i="1"/>
  <c r="C89" i="1"/>
  <c r="B89" i="1"/>
  <c r="F89" i="1" s="1"/>
  <c r="G89" i="1" s="1"/>
  <c r="Y88" i="1"/>
  <c r="C88" i="1"/>
  <c r="D88" i="1" s="1"/>
  <c r="B88" i="1"/>
  <c r="F88" i="1" s="1"/>
  <c r="G88" i="1" s="1"/>
  <c r="Z87" i="1"/>
  <c r="C87" i="1"/>
  <c r="D87" i="1" s="1"/>
  <c r="B87" i="1"/>
  <c r="F87" i="1" s="1"/>
  <c r="G87" i="1" s="1"/>
  <c r="Z86" i="1"/>
  <c r="C86" i="1"/>
  <c r="A86" i="1" s="1"/>
  <c r="B86" i="1"/>
  <c r="F86" i="1" s="1"/>
  <c r="G86" i="1" s="1"/>
  <c r="Z85" i="1"/>
  <c r="C85" i="1"/>
  <c r="B85" i="1"/>
  <c r="F85" i="1" s="1"/>
  <c r="G85" i="1" s="1"/>
  <c r="Z84" i="1"/>
  <c r="C84" i="1"/>
  <c r="D84" i="1" s="1"/>
  <c r="B84" i="1"/>
  <c r="F84" i="1" s="1"/>
  <c r="G84" i="1" s="1"/>
  <c r="C83" i="1"/>
  <c r="A83" i="1" s="1"/>
  <c r="B83" i="1"/>
  <c r="F83" i="1" s="1"/>
  <c r="G83" i="1" s="1"/>
  <c r="Z82" i="1"/>
  <c r="C82" i="1"/>
  <c r="A82" i="1" s="1"/>
  <c r="B82" i="1"/>
  <c r="F82" i="1" s="1"/>
  <c r="G82" i="1" s="1"/>
  <c r="Z81" i="1"/>
  <c r="C81" i="1"/>
  <c r="D81" i="1" s="1"/>
  <c r="B81" i="1"/>
  <c r="F81" i="1" s="1"/>
  <c r="G81" i="1" s="1"/>
  <c r="Z80" i="1"/>
  <c r="C80" i="1"/>
  <c r="E80" i="1" s="1"/>
  <c r="B80" i="1"/>
  <c r="F80" i="1" s="1"/>
  <c r="G80" i="1" s="1"/>
  <c r="Z79" i="1"/>
  <c r="C79" i="1"/>
  <c r="A79" i="1" s="1"/>
  <c r="B79" i="1"/>
  <c r="F79" i="1" s="1"/>
  <c r="G79" i="1" s="1"/>
  <c r="Z78" i="1"/>
  <c r="C78" i="1"/>
  <c r="A78" i="1" s="1"/>
  <c r="B78" i="1"/>
  <c r="F78" i="1" s="1"/>
  <c r="G78" i="1" s="1"/>
  <c r="Z77" i="1"/>
  <c r="C77" i="1"/>
  <c r="D77" i="1" s="1"/>
  <c r="B77" i="1"/>
  <c r="F77" i="1" s="1"/>
  <c r="G77" i="1" s="1"/>
  <c r="C76" i="1"/>
  <c r="A76" i="1" s="1"/>
  <c r="B76" i="1"/>
  <c r="F76" i="1" s="1"/>
  <c r="G76" i="1" s="1"/>
  <c r="Z75" i="1"/>
  <c r="C75" i="1"/>
  <c r="B75" i="1"/>
  <c r="F75" i="1" s="1"/>
  <c r="G75" i="1" s="1"/>
  <c r="Z74" i="1"/>
  <c r="C74" i="1"/>
  <c r="D74" i="1" s="1"/>
  <c r="B74" i="1"/>
  <c r="F74" i="1" s="1"/>
  <c r="G74" i="1" s="1"/>
  <c r="C73" i="1"/>
  <c r="D73" i="1" s="1"/>
  <c r="B73" i="1"/>
  <c r="F73" i="1" s="1"/>
  <c r="G73" i="1" s="1"/>
  <c r="Z72" i="1"/>
  <c r="C72" i="1"/>
  <c r="B72" i="1"/>
  <c r="F72" i="1" s="1"/>
  <c r="G72" i="1" s="1"/>
  <c r="C71" i="1"/>
  <c r="A71" i="1" s="1"/>
  <c r="B71" i="1"/>
  <c r="F71" i="1" s="1"/>
  <c r="G71" i="1" s="1"/>
  <c r="Z70" i="1"/>
  <c r="C70" i="1"/>
  <c r="A70" i="1" s="1"/>
  <c r="B70" i="1"/>
  <c r="F70" i="1" s="1"/>
  <c r="G70" i="1" s="1"/>
  <c r="Y69" i="1"/>
  <c r="C69" i="1"/>
  <c r="D69" i="1" s="1"/>
  <c r="B69" i="1"/>
  <c r="F69" i="1" s="1"/>
  <c r="G69" i="1" s="1"/>
  <c r="C68" i="1"/>
  <c r="B68" i="1"/>
  <c r="F68" i="1" s="1"/>
  <c r="G68" i="1" s="1"/>
  <c r="Z67" i="1"/>
  <c r="C67" i="1"/>
  <c r="B67" i="1"/>
  <c r="F67" i="1" s="1"/>
  <c r="G67" i="1" s="1"/>
  <c r="Y66" i="1"/>
  <c r="C66" i="1"/>
  <c r="D66" i="1" s="1"/>
  <c r="B66" i="1"/>
  <c r="F66" i="1" s="1"/>
  <c r="G66" i="1" s="1"/>
  <c r="C65" i="1"/>
  <c r="A65" i="1" s="1"/>
  <c r="B65" i="1"/>
  <c r="F65" i="1" s="1"/>
  <c r="G65" i="1" s="1"/>
  <c r="Z64" i="1"/>
  <c r="C64" i="1"/>
  <c r="B64" i="1"/>
  <c r="F64" i="1" s="1"/>
  <c r="G64" i="1" s="1"/>
  <c r="Y63" i="1"/>
  <c r="C63" i="1"/>
  <c r="D63" i="1" s="1"/>
  <c r="B63" i="1"/>
  <c r="F63" i="1" s="1"/>
  <c r="G63" i="1" s="1"/>
  <c r="C62" i="1"/>
  <c r="A62" i="1" s="1"/>
  <c r="B62" i="1"/>
  <c r="F62" i="1" s="1"/>
  <c r="G62" i="1" s="1"/>
  <c r="Z61" i="1"/>
  <c r="C61" i="1"/>
  <c r="D61" i="1" s="1"/>
  <c r="B61" i="1"/>
  <c r="F61" i="1" s="1"/>
  <c r="G61" i="1" s="1"/>
  <c r="C60" i="1"/>
  <c r="A60" i="1" s="1"/>
  <c r="B60" i="1"/>
  <c r="F60" i="1" s="1"/>
  <c r="G60" i="1" s="1"/>
  <c r="Z59" i="1"/>
  <c r="C59" i="1"/>
  <c r="A59" i="1" s="1"/>
  <c r="B59" i="1"/>
  <c r="F59" i="1" s="1"/>
  <c r="G59" i="1" s="1"/>
  <c r="Z58" i="1"/>
  <c r="C58" i="1"/>
  <c r="D58" i="1" s="1"/>
  <c r="B58" i="1"/>
  <c r="F58" i="1" s="1"/>
  <c r="G58" i="1" s="1"/>
  <c r="Z57" i="1"/>
  <c r="C57" i="1"/>
  <c r="D57" i="1" s="1"/>
  <c r="B57" i="1"/>
  <c r="F57" i="1" s="1"/>
  <c r="G57" i="1" s="1"/>
  <c r="Z56" i="1"/>
  <c r="C56" i="1"/>
  <c r="A56" i="1" s="1"/>
  <c r="B56" i="1"/>
  <c r="F56" i="1" s="1"/>
  <c r="G56" i="1" s="1"/>
  <c r="C55" i="1"/>
  <c r="D55" i="1" s="1"/>
  <c r="B55" i="1"/>
  <c r="F55" i="1" s="1"/>
  <c r="G55" i="1" s="1"/>
  <c r="Z54" i="1"/>
  <c r="C54" i="1"/>
  <c r="A54" i="1" s="1"/>
  <c r="B54" i="1"/>
  <c r="F54" i="1" s="1"/>
  <c r="G54" i="1" s="1"/>
  <c r="Z53" i="1"/>
  <c r="C53" i="1"/>
  <c r="B53" i="1"/>
  <c r="F53" i="1" s="1"/>
  <c r="G53" i="1" s="1"/>
  <c r="Z52" i="1"/>
  <c r="C52" i="1"/>
  <c r="D52" i="1" s="1"/>
  <c r="B52" i="1"/>
  <c r="F52" i="1" s="1"/>
  <c r="G52" i="1" s="1"/>
  <c r="Z51" i="1"/>
  <c r="C51" i="1"/>
  <c r="A51" i="1" s="1"/>
  <c r="B51" i="1"/>
  <c r="F51" i="1" s="1"/>
  <c r="G51" i="1" s="1"/>
  <c r="C50" i="1"/>
  <c r="A50" i="1" s="1"/>
  <c r="B50" i="1"/>
  <c r="F50" i="1" s="1"/>
  <c r="G50" i="1" s="1"/>
  <c r="Y49" i="1"/>
  <c r="C49" i="1"/>
  <c r="D49" i="1" s="1"/>
  <c r="B49" i="1"/>
  <c r="F49" i="1" s="1"/>
  <c r="G49" i="1" s="1"/>
  <c r="C48" i="1"/>
  <c r="A48" i="1" s="1"/>
  <c r="B48" i="1"/>
  <c r="F48" i="1" s="1"/>
  <c r="G48" i="1" s="1"/>
  <c r="Z47" i="1"/>
  <c r="C47" i="1"/>
  <c r="D47" i="1" s="1"/>
  <c r="B47" i="1"/>
  <c r="F47" i="1" s="1"/>
  <c r="G47" i="1" s="1"/>
  <c r="C46" i="1"/>
  <c r="D46" i="1" s="1"/>
  <c r="B46" i="1"/>
  <c r="F46" i="1" s="1"/>
  <c r="G46" i="1" s="1"/>
  <c r="C45" i="1"/>
  <c r="D45" i="1" s="1"/>
  <c r="B45" i="1"/>
  <c r="F45" i="1" s="1"/>
  <c r="G45" i="1" s="1"/>
  <c r="Z44" i="1"/>
  <c r="C44" i="1"/>
  <c r="A44" i="1" s="1"/>
  <c r="B44" i="1"/>
  <c r="F44" i="1" s="1"/>
  <c r="G44" i="1" s="1"/>
  <c r="Y43" i="1"/>
  <c r="C43" i="1"/>
  <c r="D43" i="1" s="1"/>
  <c r="B43" i="1"/>
  <c r="F43" i="1" s="1"/>
  <c r="G43" i="1" s="1"/>
  <c r="C42" i="1"/>
  <c r="D42" i="1" s="1"/>
  <c r="B42" i="1"/>
  <c r="F42" i="1" s="1"/>
  <c r="G42" i="1" s="1"/>
  <c r="Z41" i="1"/>
  <c r="C41" i="1"/>
  <c r="A41" i="1" s="1"/>
  <c r="B41" i="1"/>
  <c r="F41" i="1" s="1"/>
  <c r="G41" i="1" s="1"/>
  <c r="Y40" i="1"/>
  <c r="C40" i="1"/>
  <c r="A40" i="1" s="1"/>
  <c r="B40" i="1"/>
  <c r="F40" i="1" s="1"/>
  <c r="G40" i="1" s="1"/>
  <c r="Z39" i="1"/>
  <c r="C39" i="1"/>
  <c r="A39" i="1" s="1"/>
  <c r="B39" i="1"/>
  <c r="F39" i="1" s="1"/>
  <c r="G39" i="1" s="1"/>
  <c r="Y38" i="1"/>
  <c r="C38" i="1"/>
  <c r="A38" i="1" s="1"/>
  <c r="B38" i="1"/>
  <c r="F38" i="1" s="1"/>
  <c r="G38" i="1" s="1"/>
  <c r="Z37" i="1"/>
  <c r="C37" i="1"/>
  <c r="E37" i="1" s="1"/>
  <c r="B37" i="1"/>
  <c r="F37" i="1" s="1"/>
  <c r="G37" i="1" s="1"/>
  <c r="Z36" i="1"/>
  <c r="C36" i="1"/>
  <c r="B36" i="1"/>
  <c r="F36" i="1" s="1"/>
  <c r="G36" i="1" s="1"/>
  <c r="Z35" i="1"/>
  <c r="C35" i="1"/>
  <c r="D35" i="1" s="1"/>
  <c r="B35" i="1"/>
  <c r="F35" i="1" s="1"/>
  <c r="G35" i="1" s="1"/>
  <c r="C34" i="1"/>
  <c r="D34" i="1" s="1"/>
  <c r="B34" i="1"/>
  <c r="F34" i="1" s="1"/>
  <c r="G34" i="1" s="1"/>
  <c r="Z33" i="1"/>
  <c r="C33" i="1"/>
  <c r="A33" i="1" s="1"/>
  <c r="B33" i="1"/>
  <c r="F33" i="1" s="1"/>
  <c r="G33" i="1" s="1"/>
  <c r="Z32" i="1"/>
  <c r="C32" i="1"/>
  <c r="B32" i="1"/>
  <c r="F32" i="1" s="1"/>
  <c r="G32" i="1" s="1"/>
  <c r="C31" i="1"/>
  <c r="D31" i="1" s="1"/>
  <c r="B31" i="1"/>
  <c r="F31" i="1" s="1"/>
  <c r="G31" i="1" s="1"/>
  <c r="T30" i="1"/>
  <c r="Y30" i="1" s="1"/>
  <c r="C30" i="1"/>
  <c r="A30" i="1" s="1"/>
  <c r="B30" i="1"/>
  <c r="F30" i="1" s="1"/>
  <c r="G30" i="1" s="1"/>
  <c r="T29" i="1"/>
  <c r="Z29" i="1" s="1"/>
  <c r="C29" i="1"/>
  <c r="B29" i="1"/>
  <c r="F29" i="1" s="1"/>
  <c r="G29" i="1" s="1"/>
  <c r="T28" i="1"/>
  <c r="Z28" i="1" s="1"/>
  <c r="C28" i="1"/>
  <c r="D28" i="1" s="1"/>
  <c r="B28" i="1"/>
  <c r="F28" i="1" s="1"/>
  <c r="G28" i="1" s="1"/>
  <c r="T27" i="1"/>
  <c r="C27" i="1"/>
  <c r="A27" i="1" s="1"/>
  <c r="B27" i="1"/>
  <c r="F27" i="1" s="1"/>
  <c r="G27" i="1" s="1"/>
  <c r="T26" i="1"/>
  <c r="Z26" i="1" s="1"/>
  <c r="C26" i="1"/>
  <c r="A26" i="1" s="1"/>
  <c r="B26" i="1"/>
  <c r="F26" i="1" s="1"/>
  <c r="G26" i="1" s="1"/>
  <c r="T25" i="1"/>
  <c r="C25" i="1"/>
  <c r="D25" i="1" s="1"/>
  <c r="B25" i="1"/>
  <c r="F25" i="1" s="1"/>
  <c r="G25" i="1" s="1"/>
  <c r="T24" i="1"/>
  <c r="C24" i="1"/>
  <c r="A24" i="1" s="1"/>
  <c r="B24" i="1"/>
  <c r="F24" i="1" s="1"/>
  <c r="G24" i="1" s="1"/>
  <c r="T23" i="1"/>
  <c r="Z23" i="1" s="1"/>
  <c r="C23" i="1"/>
  <c r="D23" i="1" s="1"/>
  <c r="B23" i="1"/>
  <c r="F23" i="1" s="1"/>
  <c r="G23" i="1" s="1"/>
  <c r="T22" i="1"/>
  <c r="Z22" i="1" s="1"/>
  <c r="C22" i="1"/>
  <c r="D22" i="1" s="1"/>
  <c r="B22" i="1"/>
  <c r="F22" i="1" s="1"/>
  <c r="G22" i="1" s="1"/>
  <c r="T21" i="1"/>
  <c r="Z21" i="1" s="1"/>
  <c r="C21" i="1"/>
  <c r="B21" i="1"/>
  <c r="F21" i="1" s="1"/>
  <c r="G21" i="1" s="1"/>
  <c r="T20" i="1"/>
  <c r="Z20" i="1" s="1"/>
  <c r="C20" i="1"/>
  <c r="B20" i="1"/>
  <c r="F20" i="1" s="1"/>
  <c r="G20" i="1" s="1"/>
  <c r="T19" i="1"/>
  <c r="Z19" i="1" s="1"/>
  <c r="C19" i="1"/>
  <c r="A19" i="1" s="1"/>
  <c r="B19" i="1"/>
  <c r="F19" i="1" s="1"/>
  <c r="G19" i="1" s="1"/>
  <c r="T18" i="1"/>
  <c r="Y18" i="1" s="1"/>
  <c r="C18" i="1"/>
  <c r="A18" i="1" s="1"/>
  <c r="B18" i="1"/>
  <c r="F18" i="1" s="1"/>
  <c r="G18" i="1" s="1"/>
  <c r="T17" i="1"/>
  <c r="C17" i="1"/>
  <c r="D17" i="1" s="1"/>
  <c r="B17" i="1"/>
  <c r="F17" i="1" s="1"/>
  <c r="G17" i="1" s="1"/>
  <c r="T16" i="1"/>
  <c r="Z16" i="1" s="1"/>
  <c r="C16" i="1"/>
  <c r="D16" i="1" s="1"/>
  <c r="B16" i="1"/>
  <c r="F16" i="1" s="1"/>
  <c r="G16" i="1" s="1"/>
  <c r="T15" i="1"/>
  <c r="C15" i="1"/>
  <c r="A15" i="1" s="1"/>
  <c r="B15" i="1"/>
  <c r="F15" i="1" s="1"/>
  <c r="G15" i="1" s="1"/>
  <c r="T14" i="1"/>
  <c r="Z14" i="1" s="1"/>
  <c r="C14" i="1"/>
  <c r="B14" i="1"/>
  <c r="F14" i="1" s="1"/>
  <c r="G14" i="1" s="1"/>
  <c r="T13" i="1"/>
  <c r="Z13" i="1" s="1"/>
  <c r="C13" i="1"/>
  <c r="A13" i="1" s="1"/>
  <c r="B13" i="1"/>
  <c r="F13" i="1" s="1"/>
  <c r="G13" i="1" s="1"/>
  <c r="T12" i="1"/>
  <c r="C12" i="1"/>
  <c r="A12" i="1" s="1"/>
  <c r="B12" i="1"/>
  <c r="F12" i="1" s="1"/>
  <c r="G12" i="1" s="1"/>
  <c r="T11" i="1"/>
  <c r="C11" i="1"/>
  <c r="A11" i="1" s="1"/>
  <c r="B11" i="1"/>
  <c r="F11" i="1" s="1"/>
  <c r="G11" i="1" s="1"/>
  <c r="T10" i="1"/>
  <c r="Y10" i="1" s="1"/>
  <c r="C10" i="1"/>
  <c r="A10" i="1" s="1"/>
  <c r="B10" i="1"/>
  <c r="F10" i="1" s="1"/>
  <c r="G10" i="1" s="1"/>
  <c r="T9" i="1"/>
  <c r="Y9" i="1" s="1"/>
  <c r="C9" i="1"/>
  <c r="A9" i="1" s="1"/>
  <c r="B9" i="1"/>
  <c r="F9" i="1" s="1"/>
  <c r="G9" i="1" s="1"/>
  <c r="T8" i="1"/>
  <c r="C8" i="1"/>
  <c r="D8" i="1" s="1"/>
  <c r="B8" i="1"/>
  <c r="F8" i="1" s="1"/>
  <c r="G8" i="1" s="1"/>
  <c r="T7" i="1"/>
  <c r="Y7" i="1" s="1"/>
  <c r="C7" i="1"/>
  <c r="A7" i="1" s="1"/>
  <c r="B7" i="1"/>
  <c r="F7" i="1" s="1"/>
  <c r="G7" i="1" s="1"/>
  <c r="T6" i="1"/>
  <c r="Y6" i="1" s="1"/>
  <c r="C6" i="1"/>
  <c r="A6" i="1" s="1"/>
  <c r="B6" i="1"/>
  <c r="F6" i="1" s="1"/>
  <c r="G6" i="1" s="1"/>
  <c r="T5" i="1"/>
  <c r="C5" i="1"/>
  <c r="A5" i="1" s="1"/>
  <c r="B5" i="1"/>
  <c r="F5" i="1" s="1"/>
  <c r="G5" i="1" s="1"/>
  <c r="T4" i="1"/>
  <c r="Z4" i="1" s="1"/>
  <c r="C4" i="1"/>
  <c r="B4" i="1"/>
  <c r="F4" i="1" s="1"/>
  <c r="G4" i="1" s="1"/>
  <c r="T3" i="1"/>
  <c r="Z3" i="1" s="1"/>
  <c r="C3" i="1"/>
  <c r="A3" i="1" s="1"/>
  <c r="B3" i="1"/>
  <c r="F3" i="1" s="1"/>
  <c r="G3" i="1" s="1"/>
  <c r="T2" i="1"/>
  <c r="C2" i="1"/>
  <c r="A2" i="1" s="1"/>
  <c r="B2" i="1"/>
  <c r="F2" i="1" s="1"/>
  <c r="G2" i="1" s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279" i="1"/>
  <c r="Z279" i="1" s="1"/>
  <c r="U15" i="703"/>
  <c r="U302" i="703"/>
  <c r="V302" i="703" s="1"/>
  <c r="U303" i="703"/>
  <c r="V303" i="703"/>
  <c r="U304" i="703"/>
  <c r="V304" i="703" s="1"/>
  <c r="U305" i="703"/>
  <c r="V305" i="703" s="1"/>
  <c r="U306" i="703"/>
  <c r="V306" i="703" s="1"/>
  <c r="U307" i="703"/>
  <c r="V307" i="703" s="1"/>
  <c r="U308" i="703"/>
  <c r="V308" i="703" s="1"/>
  <c r="U309" i="703"/>
  <c r="V309" i="703" s="1"/>
  <c r="U310" i="703"/>
  <c r="V310" i="703"/>
  <c r="U311" i="703"/>
  <c r="V311" i="703" s="1"/>
  <c r="U312" i="703"/>
  <c r="V312" i="703" s="1"/>
  <c r="U313" i="703"/>
  <c r="V313" i="703" s="1"/>
  <c r="U314" i="703"/>
  <c r="V314" i="703" s="1"/>
  <c r="U315" i="703"/>
  <c r="V315" i="703" s="1"/>
  <c r="U316" i="703"/>
  <c r="V316" i="703" s="1"/>
  <c r="U317" i="703"/>
  <c r="V317" i="703" s="1"/>
  <c r="U318" i="703"/>
  <c r="V318" i="703" s="1"/>
  <c r="U319" i="703"/>
  <c r="V319" i="703" s="1"/>
  <c r="U320" i="703"/>
  <c r="V320" i="703" s="1"/>
  <c r="U321" i="703"/>
  <c r="V321" i="703" s="1"/>
  <c r="U322" i="703"/>
  <c r="V322" i="703" s="1"/>
  <c r="U323" i="703"/>
  <c r="V323" i="703" s="1"/>
  <c r="U324" i="703"/>
  <c r="V324" i="703" s="1"/>
  <c r="U325" i="703"/>
  <c r="V325" i="703"/>
  <c r="U326" i="703"/>
  <c r="V326" i="703" s="1"/>
  <c r="U327" i="703"/>
  <c r="V327" i="703" s="1"/>
  <c r="U328" i="703"/>
  <c r="V328" i="703" s="1"/>
  <c r="U329" i="703"/>
  <c r="V329" i="703" s="1"/>
  <c r="U330" i="703"/>
  <c r="V330" i="703" s="1"/>
  <c r="U331" i="703"/>
  <c r="V331" i="703" s="1"/>
  <c r="U332" i="703"/>
  <c r="V332" i="703" s="1"/>
  <c r="U333" i="703"/>
  <c r="V333" i="703" s="1"/>
  <c r="U334" i="703"/>
  <c r="V334" i="703"/>
  <c r="U335" i="703"/>
  <c r="V335" i="703" s="1"/>
  <c r="U336" i="703"/>
  <c r="V336" i="703" s="1"/>
  <c r="U337" i="703"/>
  <c r="V337" i="703" s="1"/>
  <c r="U338" i="703"/>
  <c r="V338" i="703" s="1"/>
  <c r="U339" i="703"/>
  <c r="V339" i="703" s="1"/>
  <c r="U340" i="703"/>
  <c r="V340" i="703" s="1"/>
  <c r="U341" i="703"/>
  <c r="V341" i="703" s="1"/>
  <c r="U342" i="703"/>
  <c r="V342" i="703" s="1"/>
  <c r="U343" i="703"/>
  <c r="V343" i="703" s="1"/>
  <c r="U344" i="703"/>
  <c r="V344" i="703" s="1"/>
  <c r="U345" i="703"/>
  <c r="V345" i="703" s="1"/>
  <c r="U346" i="703"/>
  <c r="V346" i="703" s="1"/>
  <c r="U347" i="703"/>
  <c r="V347" i="703" s="1"/>
  <c r="U348" i="703"/>
  <c r="V348" i="703" s="1"/>
  <c r="U349" i="703"/>
  <c r="V349" i="703" s="1"/>
  <c r="U350" i="703"/>
  <c r="V350" i="703" s="1"/>
  <c r="U351" i="703"/>
  <c r="V351" i="703" s="1"/>
  <c r="U352" i="703"/>
  <c r="V352" i="703" s="1"/>
  <c r="U353" i="703"/>
  <c r="V353" i="703"/>
  <c r="A57" i="1" l="1"/>
  <c r="A81" i="1"/>
  <c r="A35" i="1"/>
  <c r="A8" i="1"/>
  <c r="A80" i="1"/>
  <c r="E4" i="1"/>
  <c r="A77" i="1"/>
  <c r="A61" i="1"/>
  <c r="A103" i="1"/>
  <c r="A98" i="1"/>
  <c r="A107" i="1"/>
  <c r="E110" i="1"/>
  <c r="A125" i="1"/>
  <c r="A69" i="1"/>
  <c r="A114" i="1"/>
  <c r="E95" i="1"/>
  <c r="E17" i="1"/>
  <c r="Y110" i="1"/>
  <c r="A17" i="1"/>
  <c r="A46" i="1"/>
  <c r="A101" i="1"/>
  <c r="A109" i="1"/>
  <c r="A106" i="1"/>
  <c r="Y47" i="1"/>
  <c r="D62" i="1"/>
  <c r="D37" i="1"/>
  <c r="Z66" i="1"/>
  <c r="Z88" i="1"/>
  <c r="D105" i="1"/>
  <c r="E125" i="1"/>
  <c r="E8" i="1"/>
  <c r="D129" i="1"/>
  <c r="E46" i="1"/>
  <c r="Y101" i="1"/>
  <c r="Z139" i="1"/>
  <c r="E9" i="1"/>
  <c r="Y58" i="1"/>
  <c r="Z10" i="1"/>
  <c r="E93" i="1"/>
  <c r="E75" i="1"/>
  <c r="Y85" i="1"/>
  <c r="E28" i="1"/>
  <c r="Y53" i="1"/>
  <c r="Y84" i="1"/>
  <c r="A93" i="1"/>
  <c r="Y87" i="1"/>
  <c r="Y39" i="1"/>
  <c r="E53" i="1"/>
  <c r="E78" i="1"/>
  <c r="A88" i="1"/>
  <c r="A142" i="1"/>
  <c r="Z127" i="1"/>
  <c r="Y127" i="1"/>
  <c r="E100" i="1"/>
  <c r="E117" i="1"/>
  <c r="Z136" i="1"/>
  <c r="A146" i="1"/>
  <c r="Y94" i="1"/>
  <c r="Z30" i="1"/>
  <c r="E33" i="1"/>
  <c r="D38" i="1"/>
  <c r="E43" i="1"/>
  <c r="D83" i="1"/>
  <c r="Y20" i="1"/>
  <c r="Y26" i="1"/>
  <c r="Z38" i="1"/>
  <c r="Y54" i="1"/>
  <c r="Y95" i="1"/>
  <c r="Z63" i="1"/>
  <c r="Y59" i="1"/>
  <c r="Z40" i="1"/>
  <c r="E77" i="1"/>
  <c r="Y100" i="1"/>
  <c r="Y124" i="1"/>
  <c r="D127" i="1"/>
  <c r="Y13" i="1"/>
  <c r="Y56" i="1"/>
  <c r="Y96" i="1"/>
  <c r="Z93" i="1"/>
  <c r="Z128" i="1"/>
  <c r="Y4" i="1"/>
  <c r="Y36" i="1"/>
  <c r="E92" i="1"/>
  <c r="E127" i="1"/>
  <c r="Y14" i="1"/>
  <c r="Y104" i="1"/>
  <c r="E22" i="1"/>
  <c r="D76" i="1"/>
  <c r="Y81" i="1"/>
  <c r="E45" i="1"/>
  <c r="Y51" i="1"/>
  <c r="E91" i="1"/>
  <c r="Y21" i="1"/>
  <c r="Y64" i="1"/>
  <c r="Y116" i="1"/>
  <c r="Y111" i="1"/>
  <c r="Y113" i="1"/>
  <c r="Z119" i="1"/>
  <c r="D128" i="1"/>
  <c r="D136" i="1"/>
  <c r="D100" i="1"/>
  <c r="E24" i="1"/>
  <c r="E62" i="1"/>
  <c r="E88" i="1"/>
  <c r="Y22" i="1"/>
  <c r="D33" i="1"/>
  <c r="D9" i="1"/>
  <c r="A22" i="1"/>
  <c r="A25" i="1"/>
  <c r="A63" i="1"/>
  <c r="Y32" i="1"/>
  <c r="Y74" i="1"/>
  <c r="Y149" i="1"/>
  <c r="Z43" i="1"/>
  <c r="E83" i="1"/>
  <c r="E5" i="1"/>
  <c r="E66" i="1"/>
  <c r="A75" i="1"/>
  <c r="D99" i="1"/>
  <c r="E111" i="1"/>
  <c r="Y33" i="1"/>
  <c r="Y150" i="1"/>
  <c r="A144" i="1"/>
  <c r="E144" i="1"/>
  <c r="Y29" i="1"/>
  <c r="E32" i="1"/>
  <c r="D32" i="1"/>
  <c r="D48" i="1"/>
  <c r="Y70" i="1"/>
  <c r="D115" i="1"/>
  <c r="Y122" i="1"/>
  <c r="D144" i="1"/>
  <c r="D36" i="1"/>
  <c r="A36" i="1"/>
  <c r="A134" i="1"/>
  <c r="E134" i="1"/>
  <c r="D113" i="1"/>
  <c r="A113" i="1"/>
  <c r="D120" i="1"/>
  <c r="D134" i="1"/>
  <c r="A137" i="1"/>
  <c r="D137" i="1"/>
  <c r="D141" i="1"/>
  <c r="A141" i="1"/>
  <c r="D7" i="1"/>
  <c r="E35" i="1"/>
  <c r="D54" i="1"/>
  <c r="E74" i="1"/>
  <c r="Y77" i="1"/>
  <c r="Y115" i="1"/>
  <c r="E132" i="1"/>
  <c r="Y141" i="1"/>
  <c r="Y89" i="1"/>
  <c r="D95" i="1"/>
  <c r="E105" i="1"/>
  <c r="A119" i="1"/>
  <c r="Y132" i="1"/>
  <c r="Y145" i="1"/>
  <c r="E149" i="1"/>
  <c r="A23" i="1"/>
  <c r="E23" i="1"/>
  <c r="Y117" i="1"/>
  <c r="Z117" i="1"/>
  <c r="E7" i="1"/>
  <c r="E27" i="1"/>
  <c r="Y35" i="1"/>
  <c r="E44" i="1"/>
  <c r="E87" i="1"/>
  <c r="D121" i="1"/>
  <c r="E121" i="1"/>
  <c r="Z145" i="1"/>
  <c r="Y19" i="1"/>
  <c r="E64" i="1"/>
  <c r="A64" i="1"/>
  <c r="Y79" i="1"/>
  <c r="D15" i="1"/>
  <c r="D27" i="1"/>
  <c r="D5" i="1"/>
  <c r="E18" i="1"/>
  <c r="D18" i="1"/>
  <c r="D20" i="1"/>
  <c r="A20" i="1"/>
  <c r="E29" i="1"/>
  <c r="A29" i="1"/>
  <c r="D59" i="1"/>
  <c r="Y102" i="1"/>
  <c r="Y112" i="1"/>
  <c r="D68" i="1"/>
  <c r="E68" i="1"/>
  <c r="D29" i="1"/>
  <c r="Y52" i="1"/>
  <c r="E59" i="1"/>
  <c r="Y72" i="1"/>
  <c r="A96" i="1"/>
  <c r="E96" i="1"/>
  <c r="E119" i="1"/>
  <c r="D139" i="1"/>
  <c r="E154" i="1"/>
  <c r="Y50" i="1"/>
  <c r="Z50" i="1"/>
  <c r="E48" i="1"/>
  <c r="A58" i="1"/>
  <c r="E58" i="1"/>
  <c r="E115" i="1"/>
  <c r="Z152" i="1"/>
  <c r="E36" i="1"/>
  <c r="E38" i="1"/>
  <c r="D94" i="1"/>
  <c r="E94" i="1"/>
  <c r="D97" i="1"/>
  <c r="E99" i="1"/>
  <c r="Y3" i="1"/>
  <c r="Y106" i="1"/>
  <c r="Y48" i="1"/>
  <c r="Z48" i="1"/>
  <c r="A68" i="1"/>
  <c r="E54" i="1"/>
  <c r="D44" i="1"/>
  <c r="Y46" i="1"/>
  <c r="Z46" i="1"/>
  <c r="Y65" i="1"/>
  <c r="E84" i="1"/>
  <c r="A84" i="1"/>
  <c r="D3" i="1"/>
  <c r="E3" i="1"/>
  <c r="E20" i="1"/>
  <c r="A32" i="1"/>
  <c r="A42" i="1"/>
  <c r="E57" i="1"/>
  <c r="D70" i="1"/>
  <c r="A73" i="1"/>
  <c r="E81" i="1"/>
  <c r="D96" i="1"/>
  <c r="D103" i="1"/>
  <c r="A111" i="1"/>
  <c r="D117" i="1"/>
  <c r="A37" i="1"/>
  <c r="E40" i="1"/>
  <c r="E42" i="1"/>
  <c r="A45" i="1"/>
  <c r="E73" i="1"/>
  <c r="D78" i="1"/>
  <c r="D80" i="1"/>
  <c r="Y103" i="1"/>
  <c r="Y107" i="1"/>
  <c r="Z133" i="1"/>
  <c r="E142" i="1"/>
  <c r="A145" i="1"/>
  <c r="A150" i="1"/>
  <c r="Y28" i="1"/>
  <c r="Y90" i="1"/>
  <c r="A4" i="1"/>
  <c r="Z7" i="1"/>
  <c r="Z9" i="1"/>
  <c r="Z18" i="1"/>
  <c r="Y23" i="1"/>
  <c r="E25" i="1"/>
  <c r="A28" i="1"/>
  <c r="A43" i="1"/>
  <c r="A47" i="1"/>
  <c r="A49" i="1"/>
  <c r="A53" i="1"/>
  <c r="A55" i="1"/>
  <c r="E61" i="1"/>
  <c r="A74" i="1"/>
  <c r="E98" i="1"/>
  <c r="Y67" i="1"/>
  <c r="D110" i="1"/>
  <c r="E114" i="1"/>
  <c r="Y121" i="1"/>
  <c r="D138" i="1"/>
  <c r="Z140" i="1"/>
  <c r="E157" i="1"/>
  <c r="Y98" i="1"/>
  <c r="E112" i="1"/>
  <c r="E138" i="1"/>
  <c r="D145" i="1"/>
  <c r="D155" i="1"/>
  <c r="Y41" i="1"/>
  <c r="Y82" i="1"/>
  <c r="D142" i="1"/>
  <c r="Y57" i="1"/>
  <c r="Y120" i="1"/>
  <c r="D12" i="1"/>
  <c r="Y12" i="1"/>
  <c r="E10" i="1"/>
  <c r="D24" i="1"/>
  <c r="Y61" i="1"/>
  <c r="Y80" i="1"/>
  <c r="Y86" i="1"/>
  <c r="D91" i="1"/>
  <c r="D112" i="1"/>
  <c r="E155" i="1"/>
  <c r="Y11" i="1"/>
  <c r="Y24" i="1"/>
  <c r="Y37" i="1"/>
  <c r="Y2" i="1"/>
  <c r="A14" i="1"/>
  <c r="E14" i="1"/>
  <c r="E85" i="1"/>
  <c r="D85" i="1"/>
  <c r="D19" i="1"/>
  <c r="D51" i="1"/>
  <c r="D67" i="1"/>
  <c r="E67" i="1"/>
  <c r="Z83" i="1"/>
  <c r="Y139" i="1"/>
  <c r="D11" i="1"/>
  <c r="D71" i="1"/>
  <c r="Z2" i="1"/>
  <c r="Z6" i="1"/>
  <c r="E11" i="1"/>
  <c r="Z17" i="1"/>
  <c r="Z27" i="1"/>
  <c r="Y27" i="1"/>
  <c r="Z34" i="1"/>
  <c r="Y34" i="1"/>
  <c r="E41" i="1"/>
  <c r="Y42" i="1"/>
  <c r="Y62" i="1"/>
  <c r="D64" i="1"/>
  <c r="Z65" i="1"/>
  <c r="E71" i="1"/>
  <c r="D104" i="1"/>
  <c r="Z105" i="1"/>
  <c r="Y105" i="1"/>
  <c r="E113" i="1"/>
  <c r="Z114" i="1"/>
  <c r="E116" i="1"/>
  <c r="D116" i="1"/>
  <c r="D123" i="1"/>
  <c r="D153" i="1"/>
  <c r="A153" i="1"/>
  <c r="E153" i="1"/>
  <c r="Z24" i="1"/>
  <c r="D90" i="1"/>
  <c r="Z15" i="1"/>
  <c r="Y15" i="1"/>
  <c r="Z108" i="1"/>
  <c r="Y108" i="1"/>
  <c r="E21" i="1"/>
  <c r="D21" i="1"/>
  <c r="Y25" i="1"/>
  <c r="Z60" i="1"/>
  <c r="Y60" i="1"/>
  <c r="Z76" i="1"/>
  <c r="E76" i="1"/>
  <c r="E16" i="1"/>
  <c r="A16" i="1"/>
  <c r="Y17" i="1"/>
  <c r="E19" i="1"/>
  <c r="Z25" i="1"/>
  <c r="E51" i="1"/>
  <c r="Z69" i="1"/>
  <c r="E69" i="1"/>
  <c r="Y76" i="1"/>
  <c r="Y114" i="1"/>
  <c r="Z31" i="1"/>
  <c r="E31" i="1"/>
  <c r="Z42" i="1"/>
  <c r="Z55" i="1"/>
  <c r="E55" i="1"/>
  <c r="Z62" i="1"/>
  <c r="Z97" i="1"/>
  <c r="E97" i="1"/>
  <c r="E104" i="1"/>
  <c r="E123" i="1"/>
  <c r="Y97" i="1"/>
  <c r="Z109" i="1"/>
  <c r="E109" i="1"/>
  <c r="A148" i="1"/>
  <c r="E148" i="1"/>
  <c r="D148" i="1"/>
  <c r="Z11" i="1"/>
  <c r="Z45" i="1"/>
  <c r="E47" i="1"/>
  <c r="Y73" i="1"/>
  <c r="D79" i="1"/>
  <c r="D82" i="1"/>
  <c r="E86" i="1"/>
  <c r="Z5" i="1"/>
  <c r="Y5" i="1"/>
  <c r="Y8" i="1"/>
  <c r="D10" i="1"/>
  <c r="Y16" i="1"/>
  <c r="D30" i="1"/>
  <c r="D40" i="1"/>
  <c r="D72" i="1"/>
  <c r="A72" i="1"/>
  <c r="Z73" i="1"/>
  <c r="D75" i="1"/>
  <c r="E79" i="1"/>
  <c r="E82" i="1"/>
  <c r="E90" i="1"/>
  <c r="E151" i="1"/>
  <c r="A151" i="1"/>
  <c r="D4" i="1"/>
  <c r="Z8" i="1"/>
  <c r="E30" i="1"/>
  <c r="E52" i="1"/>
  <c r="D53" i="1"/>
  <c r="D56" i="1"/>
  <c r="E56" i="1"/>
  <c r="E63" i="1"/>
  <c r="E72" i="1"/>
  <c r="Y91" i="1"/>
  <c r="A95" i="1"/>
  <c r="Y118" i="1"/>
  <c r="D151" i="1"/>
  <c r="Z49" i="1"/>
  <c r="E49" i="1"/>
  <c r="E89" i="1"/>
  <c r="D89" i="1"/>
  <c r="D41" i="1"/>
  <c r="Z71" i="1"/>
  <c r="Y71" i="1"/>
  <c r="D86" i="1"/>
  <c r="D108" i="1"/>
  <c r="A108" i="1"/>
  <c r="E102" i="1"/>
  <c r="D102" i="1"/>
  <c r="D14" i="1"/>
  <c r="Y83" i="1"/>
  <c r="Z12" i="1"/>
  <c r="E13" i="1"/>
  <c r="D13" i="1"/>
  <c r="D26" i="1"/>
  <c r="E26" i="1"/>
  <c r="Y31" i="1"/>
  <c r="Y45" i="1"/>
  <c r="E50" i="1"/>
  <c r="D50" i="1"/>
  <c r="Y55" i="1"/>
  <c r="D2" i="1"/>
  <c r="D6" i="1"/>
  <c r="E12" i="1"/>
  <c r="E15" i="1"/>
  <c r="Y44" i="1"/>
  <c r="D60" i="1"/>
  <c r="D65" i="1"/>
  <c r="Z68" i="1"/>
  <c r="Y68" i="1"/>
  <c r="A85" i="1"/>
  <c r="Y93" i="1"/>
  <c r="A102" i="1"/>
  <c r="E108" i="1"/>
  <c r="E120" i="1"/>
  <c r="Z120" i="1"/>
  <c r="E122" i="1"/>
  <c r="D122" i="1"/>
  <c r="E2" i="1"/>
  <c r="E6" i="1"/>
  <c r="A21" i="1"/>
  <c r="E34" i="1"/>
  <c r="A34" i="1"/>
  <c r="E39" i="1"/>
  <c r="D39" i="1"/>
  <c r="E60" i="1"/>
  <c r="E65" i="1"/>
  <c r="A67" i="1"/>
  <c r="A89" i="1"/>
  <c r="D92" i="1"/>
  <c r="A92" i="1"/>
  <c r="D130" i="1"/>
  <c r="E130" i="1"/>
  <c r="D143" i="1"/>
  <c r="A126" i="1"/>
  <c r="Z138" i="1"/>
  <c r="Y138" i="1"/>
  <c r="E146" i="1"/>
  <c r="D135" i="1"/>
  <c r="A135" i="1"/>
  <c r="E70" i="1"/>
  <c r="Y92" i="1"/>
  <c r="Y99" i="1"/>
  <c r="E107" i="1"/>
  <c r="Y123" i="1"/>
  <c r="D126" i="1"/>
  <c r="E129" i="1"/>
  <c r="D156" i="1"/>
  <c r="E126" i="1"/>
  <c r="A31" i="1"/>
  <c r="A66" i="1"/>
  <c r="Y75" i="1"/>
  <c r="Y78" i="1"/>
  <c r="D101" i="1"/>
  <c r="E106" i="1"/>
  <c r="A112" i="1"/>
  <c r="D118" i="1"/>
  <c r="D131" i="1"/>
  <c r="E150" i="1"/>
  <c r="D150" i="1"/>
  <c r="D152" i="1"/>
  <c r="A52" i="1"/>
  <c r="A87" i="1"/>
  <c r="E118" i="1"/>
  <c r="Z142" i="1"/>
  <c r="Y142" i="1"/>
  <c r="A155" i="1"/>
  <c r="Y126" i="1"/>
  <c r="E137" i="1"/>
  <c r="E131" i="1"/>
  <c r="D133" i="1"/>
  <c r="D147" i="1"/>
  <c r="Z155" i="1"/>
  <c r="Y155" i="1"/>
  <c r="A124" i="1"/>
  <c r="A132" i="1"/>
  <c r="A140" i="1"/>
  <c r="A149" i="1"/>
  <c r="A157" i="1"/>
  <c r="E158" i="1"/>
  <c r="D154" i="1"/>
  <c r="D132" i="1"/>
  <c r="D149" i="1"/>
  <c r="T323" i="1"/>
  <c r="T322" i="1"/>
  <c r="T321" i="1"/>
  <c r="T320" i="1"/>
  <c r="T319" i="1"/>
  <c r="T318" i="1"/>
  <c r="T317" i="1"/>
  <c r="T316" i="1"/>
  <c r="Z134" i="1" l="1"/>
  <c r="Z125" i="1"/>
  <c r="Z141" i="1"/>
  <c r="E139" i="1"/>
  <c r="Y152" i="1"/>
  <c r="Y125" i="1"/>
  <c r="E141" i="1"/>
  <c r="E136" i="1"/>
  <c r="Y134" i="1"/>
  <c r="Z124" i="1"/>
  <c r="E124" i="1"/>
  <c r="Y136" i="1"/>
  <c r="Y128" i="1"/>
  <c r="Y133" i="1"/>
  <c r="E152" i="1"/>
  <c r="E133" i="1"/>
  <c r="Y140" i="1"/>
  <c r="E128" i="1"/>
  <c r="Z157" i="1"/>
  <c r="Y157" i="1"/>
  <c r="Z144" i="1"/>
  <c r="Y144" i="1"/>
  <c r="E140" i="1"/>
  <c r="Z154" i="1"/>
  <c r="Y154" i="1"/>
  <c r="Y156" i="1"/>
  <c r="Z156" i="1"/>
  <c r="Y137" i="1"/>
  <c r="Z137" i="1"/>
  <c r="E156" i="1"/>
  <c r="Z148" i="1"/>
  <c r="Y148" i="1"/>
  <c r="Z143" i="1"/>
  <c r="Y143" i="1"/>
  <c r="E143" i="1"/>
  <c r="Z147" i="1"/>
  <c r="Y147" i="1"/>
  <c r="E147" i="1"/>
  <c r="Z135" i="1"/>
  <c r="Y135" i="1"/>
  <c r="Z130" i="1"/>
  <c r="Y130" i="1"/>
  <c r="Z153" i="1"/>
  <c r="Y153" i="1"/>
  <c r="Z151" i="1"/>
  <c r="Y151" i="1"/>
  <c r="E135" i="1"/>
  <c r="Z158" i="1"/>
  <c r="Y158" i="1"/>
  <c r="Z146" i="1"/>
  <c r="Y146" i="1"/>
  <c r="Z131" i="1"/>
  <c r="Y131" i="1"/>
  <c r="Z129" i="1"/>
  <c r="Y129" i="1"/>
  <c r="U28" i="703"/>
  <c r="V28" i="703" s="1"/>
  <c r="U29" i="703"/>
  <c r="V29" i="703" s="1"/>
  <c r="U30" i="703"/>
  <c r="V30" i="703" s="1"/>
  <c r="U31" i="703"/>
  <c r="V31" i="703" s="1"/>
  <c r="U32" i="703"/>
  <c r="V32" i="703" s="1"/>
  <c r="U33" i="703"/>
  <c r="V33" i="703" s="1"/>
  <c r="U34" i="703"/>
  <c r="V34" i="703" s="1"/>
  <c r="U35" i="703"/>
  <c r="V35" i="703" s="1"/>
  <c r="U36" i="703"/>
  <c r="V36" i="703" s="1"/>
  <c r="U37" i="703"/>
  <c r="V37" i="703" s="1"/>
  <c r="U38" i="703"/>
  <c r="V38" i="703" s="1"/>
  <c r="U39" i="703"/>
  <c r="V39" i="703" s="1"/>
  <c r="U40" i="703"/>
  <c r="V40" i="703" s="1"/>
  <c r="U41" i="703"/>
  <c r="V41" i="703"/>
  <c r="U42" i="703"/>
  <c r="V42" i="703" s="1"/>
  <c r="U43" i="703"/>
  <c r="V43" i="703" s="1"/>
  <c r="U44" i="703"/>
  <c r="V44" i="703" s="1"/>
  <c r="U45" i="703"/>
  <c r="V45" i="703" s="1"/>
  <c r="U46" i="703"/>
  <c r="V46" i="703" s="1"/>
  <c r="U47" i="703"/>
  <c r="V47" i="703" s="1"/>
  <c r="U48" i="703"/>
  <c r="V48" i="703" s="1"/>
  <c r="U49" i="703"/>
  <c r="V49" i="703" s="1"/>
  <c r="U50" i="703"/>
  <c r="V50" i="703" s="1"/>
  <c r="U51" i="703"/>
  <c r="V51" i="703" s="1"/>
  <c r="U52" i="703"/>
  <c r="V52" i="703" s="1"/>
  <c r="U53" i="703"/>
  <c r="V53" i="703" s="1"/>
  <c r="U54" i="703"/>
  <c r="V54" i="703" s="1"/>
  <c r="U55" i="703"/>
  <c r="V55" i="703" s="1"/>
  <c r="U56" i="703"/>
  <c r="V56" i="703" s="1"/>
  <c r="U57" i="703"/>
  <c r="V57" i="703" s="1"/>
  <c r="U58" i="703"/>
  <c r="V58" i="703" s="1"/>
  <c r="U59" i="703"/>
  <c r="V59" i="703" s="1"/>
  <c r="U60" i="703"/>
  <c r="V60" i="703"/>
  <c r="U61" i="703"/>
  <c r="V61" i="703" s="1"/>
  <c r="U62" i="703"/>
  <c r="V62" i="703" s="1"/>
  <c r="U63" i="703"/>
  <c r="V63" i="703" s="1"/>
  <c r="U64" i="703"/>
  <c r="V64" i="703" s="1"/>
  <c r="U65" i="703"/>
  <c r="V65" i="703" s="1"/>
  <c r="U66" i="703"/>
  <c r="V66" i="703" s="1"/>
  <c r="U67" i="703"/>
  <c r="V67" i="703" s="1"/>
  <c r="U68" i="703"/>
  <c r="V68" i="703" s="1"/>
  <c r="U69" i="703"/>
  <c r="V69" i="703" s="1"/>
  <c r="U70" i="703"/>
  <c r="V70" i="703" s="1"/>
  <c r="U71" i="703"/>
  <c r="V71" i="703" s="1"/>
  <c r="U72" i="703"/>
  <c r="V72" i="703" s="1"/>
  <c r="U73" i="703"/>
  <c r="V73" i="703" s="1"/>
  <c r="U74" i="703"/>
  <c r="V74" i="703" s="1"/>
  <c r="U75" i="703"/>
  <c r="V75" i="703" s="1"/>
  <c r="U76" i="703"/>
  <c r="V76" i="703" s="1"/>
  <c r="U77" i="703"/>
  <c r="V77" i="703" s="1"/>
  <c r="U78" i="703"/>
  <c r="V78" i="703" s="1"/>
  <c r="U79" i="703"/>
  <c r="V79" i="703" s="1"/>
  <c r="U80" i="703"/>
  <c r="V80" i="703" s="1"/>
  <c r="U81" i="703"/>
  <c r="V81" i="703" s="1"/>
  <c r="U82" i="703"/>
  <c r="V82" i="703"/>
  <c r="U83" i="703"/>
  <c r="V83" i="703" s="1"/>
  <c r="U84" i="703"/>
  <c r="V84" i="703" s="1"/>
  <c r="U85" i="703"/>
  <c r="V85" i="703" s="1"/>
  <c r="U86" i="703"/>
  <c r="V86" i="703" s="1"/>
  <c r="U87" i="703"/>
  <c r="V87" i="703" s="1"/>
  <c r="U88" i="703"/>
  <c r="V88" i="703" s="1"/>
  <c r="U89" i="703"/>
  <c r="V89" i="703" s="1"/>
  <c r="U90" i="703"/>
  <c r="V90" i="703" s="1"/>
  <c r="U91" i="703"/>
  <c r="V91" i="703" s="1"/>
  <c r="U92" i="703"/>
  <c r="V92" i="703"/>
  <c r="U93" i="703"/>
  <c r="V93" i="703" s="1"/>
  <c r="U94" i="703"/>
  <c r="V94" i="703" s="1"/>
  <c r="U95" i="703"/>
  <c r="V95" i="703" s="1"/>
  <c r="U96" i="703"/>
  <c r="V96" i="703" s="1"/>
  <c r="U97" i="703"/>
  <c r="V97" i="703" s="1"/>
  <c r="U98" i="703"/>
  <c r="V98" i="703" s="1"/>
  <c r="U99" i="703"/>
  <c r="V99" i="703" s="1"/>
  <c r="U100" i="703"/>
  <c r="V100" i="703" s="1"/>
  <c r="U101" i="703"/>
  <c r="V101" i="703" s="1"/>
  <c r="U102" i="703"/>
  <c r="V102" i="703" s="1"/>
  <c r="U103" i="703"/>
  <c r="V103" i="703" s="1"/>
  <c r="U104" i="703"/>
  <c r="V104" i="703" s="1"/>
  <c r="U105" i="703"/>
  <c r="V105" i="703" s="1"/>
  <c r="U106" i="703"/>
  <c r="V106" i="703" s="1"/>
  <c r="U107" i="703"/>
  <c r="V107" i="703" s="1"/>
  <c r="U108" i="703"/>
  <c r="V108" i="703"/>
  <c r="U109" i="703"/>
  <c r="V109" i="703" s="1"/>
  <c r="U110" i="703"/>
  <c r="V110" i="703" s="1"/>
  <c r="U111" i="703"/>
  <c r="V111" i="703" s="1"/>
  <c r="U112" i="703"/>
  <c r="V112" i="703" s="1"/>
  <c r="U113" i="703"/>
  <c r="V113" i="703" s="1"/>
  <c r="U114" i="703"/>
  <c r="V114" i="703" s="1"/>
  <c r="U115" i="703"/>
  <c r="V115" i="703" s="1"/>
  <c r="U116" i="703"/>
  <c r="V116" i="703" s="1"/>
  <c r="U117" i="703"/>
  <c r="V117" i="703" s="1"/>
  <c r="U118" i="703"/>
  <c r="V118" i="703" s="1"/>
  <c r="U119" i="703"/>
  <c r="V119" i="703" s="1"/>
  <c r="U120" i="703"/>
  <c r="V120" i="703" s="1"/>
  <c r="U121" i="703"/>
  <c r="V121" i="703" s="1"/>
  <c r="U122" i="703"/>
  <c r="V122" i="703" s="1"/>
  <c r="U123" i="703"/>
  <c r="V123" i="703" s="1"/>
  <c r="U124" i="703"/>
  <c r="V124" i="703" s="1"/>
  <c r="U125" i="703"/>
  <c r="V125" i="703" s="1"/>
  <c r="U126" i="703"/>
  <c r="V126" i="703" s="1"/>
  <c r="U127" i="703"/>
  <c r="V127" i="703" s="1"/>
  <c r="U128" i="703"/>
  <c r="V128" i="703"/>
  <c r="U129" i="703"/>
  <c r="V129" i="703" s="1"/>
  <c r="U130" i="703"/>
  <c r="V130" i="703" s="1"/>
  <c r="U131" i="703"/>
  <c r="V131" i="703" s="1"/>
  <c r="U132" i="703"/>
  <c r="V132" i="703" s="1"/>
  <c r="U133" i="703"/>
  <c r="V133" i="703" s="1"/>
  <c r="U134" i="703"/>
  <c r="V134" i="703" s="1"/>
  <c r="U135" i="703"/>
  <c r="V135" i="703" s="1"/>
  <c r="U136" i="703"/>
  <c r="V136" i="703" s="1"/>
  <c r="U137" i="703"/>
  <c r="V137" i="703"/>
  <c r="U138" i="703"/>
  <c r="V138" i="703" s="1"/>
  <c r="U139" i="703"/>
  <c r="V139" i="703" s="1"/>
  <c r="U140" i="703"/>
  <c r="V140" i="703" s="1"/>
  <c r="U141" i="703"/>
  <c r="V141" i="703" s="1"/>
  <c r="U142" i="703"/>
  <c r="V142" i="703" s="1"/>
  <c r="U143" i="703"/>
  <c r="V143" i="703" s="1"/>
  <c r="U144" i="703"/>
  <c r="V144" i="703" s="1"/>
  <c r="U145" i="703"/>
  <c r="V145" i="703" s="1"/>
  <c r="U146" i="703"/>
  <c r="V146" i="703" s="1"/>
  <c r="U147" i="703"/>
  <c r="V147" i="703" s="1"/>
  <c r="U148" i="703"/>
  <c r="V148" i="703" s="1"/>
  <c r="U149" i="703"/>
  <c r="V149" i="703" s="1"/>
  <c r="U150" i="703"/>
  <c r="V150" i="703" s="1"/>
  <c r="U151" i="703"/>
  <c r="V151" i="703" s="1"/>
  <c r="U152" i="703"/>
  <c r="V152" i="703" s="1"/>
  <c r="U153" i="703"/>
  <c r="V153" i="703" s="1"/>
  <c r="U154" i="703"/>
  <c r="V154" i="703" s="1"/>
  <c r="U155" i="703"/>
  <c r="V155" i="703" s="1"/>
  <c r="U156" i="703"/>
  <c r="V156" i="703" s="1"/>
  <c r="U157" i="703"/>
  <c r="V157" i="703" s="1"/>
  <c r="U158" i="703"/>
  <c r="V158" i="703" s="1"/>
  <c r="U159" i="703"/>
  <c r="V159" i="703" s="1"/>
  <c r="U160" i="703"/>
  <c r="V160" i="703" s="1"/>
  <c r="U161" i="703"/>
  <c r="V161" i="703" s="1"/>
  <c r="U162" i="703"/>
  <c r="V162" i="703"/>
  <c r="U163" i="703"/>
  <c r="V163" i="703" s="1"/>
  <c r="U164" i="703"/>
  <c r="V164" i="703" s="1"/>
  <c r="U165" i="703"/>
  <c r="V165" i="703" s="1"/>
  <c r="U166" i="703"/>
  <c r="V166" i="703" s="1"/>
  <c r="U167" i="703"/>
  <c r="V167" i="703" s="1"/>
  <c r="U168" i="703"/>
  <c r="V168" i="703" s="1"/>
  <c r="U169" i="703"/>
  <c r="V169" i="703" s="1"/>
  <c r="U170" i="703"/>
  <c r="V170" i="703" s="1"/>
  <c r="U171" i="703"/>
  <c r="V171" i="703" s="1"/>
  <c r="U172" i="703"/>
  <c r="V172" i="703" s="1"/>
  <c r="U173" i="703"/>
  <c r="V173" i="703" s="1"/>
  <c r="U174" i="703"/>
  <c r="V174" i="703" s="1"/>
  <c r="U175" i="703"/>
  <c r="V175" i="703" s="1"/>
  <c r="U176" i="703"/>
  <c r="V176" i="703" s="1"/>
  <c r="U177" i="703"/>
  <c r="V177" i="703" s="1"/>
  <c r="U178" i="703"/>
  <c r="V178" i="703" s="1"/>
  <c r="U179" i="703"/>
  <c r="V179" i="703" s="1"/>
  <c r="U180" i="703"/>
  <c r="V180" i="703" s="1"/>
  <c r="U181" i="703"/>
  <c r="V181" i="703" s="1"/>
  <c r="U182" i="703"/>
  <c r="V182" i="703"/>
  <c r="U183" i="703"/>
  <c r="V183" i="703" s="1"/>
  <c r="U184" i="703"/>
  <c r="V184" i="703"/>
  <c r="U185" i="703"/>
  <c r="V185" i="703" s="1"/>
  <c r="U186" i="703"/>
  <c r="V186" i="703" s="1"/>
  <c r="U187" i="703"/>
  <c r="V187" i="703" s="1"/>
  <c r="U188" i="703"/>
  <c r="V188" i="703" s="1"/>
  <c r="U189" i="703"/>
  <c r="V189" i="703" s="1"/>
  <c r="U190" i="703"/>
  <c r="V190" i="703" s="1"/>
  <c r="U191" i="703"/>
  <c r="V191" i="703"/>
  <c r="U192" i="703"/>
  <c r="V192" i="703" s="1"/>
  <c r="U193" i="703"/>
  <c r="V193" i="703" s="1"/>
  <c r="U194" i="703"/>
  <c r="V194" i="703" s="1"/>
  <c r="U195" i="703"/>
  <c r="V195" i="703" s="1"/>
  <c r="U196" i="703"/>
  <c r="V196" i="703" s="1"/>
  <c r="U197" i="703"/>
  <c r="V197" i="703" s="1"/>
  <c r="U198" i="703"/>
  <c r="V198" i="703" s="1"/>
  <c r="U199" i="703"/>
  <c r="V199" i="703" s="1"/>
  <c r="U200" i="703"/>
  <c r="V200" i="703" s="1"/>
  <c r="U201" i="703"/>
  <c r="V201" i="703" s="1"/>
  <c r="U202" i="703"/>
  <c r="V202" i="703"/>
  <c r="U203" i="703"/>
  <c r="V203" i="703" s="1"/>
  <c r="U204" i="703"/>
  <c r="V204" i="703"/>
  <c r="U205" i="703"/>
  <c r="V205" i="703" s="1"/>
  <c r="U206" i="703"/>
  <c r="V206" i="703" s="1"/>
  <c r="U207" i="703"/>
  <c r="V207" i="703" s="1"/>
  <c r="U208" i="703"/>
  <c r="V208" i="703" s="1"/>
  <c r="U209" i="703"/>
  <c r="V209" i="703" s="1"/>
  <c r="U210" i="703"/>
  <c r="V210" i="703" s="1"/>
  <c r="U211" i="703"/>
  <c r="V211" i="703" s="1"/>
  <c r="U212" i="703"/>
  <c r="V212" i="703" s="1"/>
  <c r="U213" i="703"/>
  <c r="V213" i="703" s="1"/>
  <c r="U214" i="703"/>
  <c r="V214" i="703" s="1"/>
  <c r="U215" i="703"/>
  <c r="V215" i="703" s="1"/>
  <c r="U216" i="703"/>
  <c r="V216" i="703" s="1"/>
  <c r="U217" i="703"/>
  <c r="V217" i="703" s="1"/>
  <c r="U218" i="703"/>
  <c r="V218" i="703" s="1"/>
  <c r="U219" i="703"/>
  <c r="V219" i="703" s="1"/>
  <c r="U220" i="703"/>
  <c r="V220" i="703" s="1"/>
  <c r="U221" i="703"/>
  <c r="V221" i="703" s="1"/>
  <c r="U222" i="703"/>
  <c r="V222" i="703" s="1"/>
  <c r="U223" i="703"/>
  <c r="V223" i="703" s="1"/>
  <c r="U224" i="703"/>
  <c r="V224" i="703" s="1"/>
  <c r="U225" i="703"/>
  <c r="V225" i="703" s="1"/>
  <c r="U226" i="703"/>
  <c r="V226" i="703" s="1"/>
  <c r="U227" i="703"/>
  <c r="V227" i="703" s="1"/>
  <c r="U228" i="703"/>
  <c r="V228" i="703" s="1"/>
  <c r="U229" i="703"/>
  <c r="V229" i="703" s="1"/>
  <c r="U230" i="703"/>
  <c r="V230" i="703" s="1"/>
  <c r="U231" i="703"/>
  <c r="V231" i="703" s="1"/>
  <c r="U232" i="703"/>
  <c r="V232" i="703" s="1"/>
  <c r="U233" i="703"/>
  <c r="V233" i="703" s="1"/>
  <c r="U234" i="703"/>
  <c r="V234" i="703" s="1"/>
  <c r="U235" i="703"/>
  <c r="V235" i="703" s="1"/>
  <c r="U236" i="703"/>
  <c r="V236" i="703" s="1"/>
  <c r="U237" i="703"/>
  <c r="V237" i="703" s="1"/>
  <c r="U238" i="703"/>
  <c r="V238" i="703" s="1"/>
  <c r="U239" i="703"/>
  <c r="V239" i="703" s="1"/>
  <c r="U240" i="703"/>
  <c r="V240" i="703" s="1"/>
  <c r="U241" i="703"/>
  <c r="V241" i="703" s="1"/>
  <c r="U242" i="703"/>
  <c r="V242" i="703" s="1"/>
  <c r="U243" i="703"/>
  <c r="V243" i="703" s="1"/>
  <c r="U244" i="703"/>
  <c r="V244" i="703" s="1"/>
  <c r="U245" i="703"/>
  <c r="V245" i="703" s="1"/>
  <c r="U246" i="703"/>
  <c r="V246" i="703" s="1"/>
  <c r="U247" i="703"/>
  <c r="V247" i="703" s="1"/>
  <c r="U248" i="703"/>
  <c r="V248" i="703" s="1"/>
  <c r="U249" i="703"/>
  <c r="V249" i="703" s="1"/>
  <c r="U250" i="703"/>
  <c r="V250" i="703" s="1"/>
  <c r="U251" i="703"/>
  <c r="V251" i="703" s="1"/>
  <c r="U252" i="703"/>
  <c r="V252" i="703" s="1"/>
  <c r="U253" i="703"/>
  <c r="V253" i="703" s="1"/>
  <c r="U254" i="703"/>
  <c r="V254" i="703" s="1"/>
  <c r="U255" i="703"/>
  <c r="V255" i="703" s="1"/>
  <c r="U256" i="703"/>
  <c r="V256" i="703" s="1"/>
  <c r="U257" i="703"/>
  <c r="V257" i="703" s="1"/>
  <c r="U258" i="703"/>
  <c r="V258" i="703" s="1"/>
  <c r="U259" i="703"/>
  <c r="V259" i="703" s="1"/>
  <c r="U260" i="703"/>
  <c r="V260" i="703" s="1"/>
  <c r="U261" i="703"/>
  <c r="V261" i="703" s="1"/>
  <c r="U262" i="703"/>
  <c r="V262" i="703" s="1"/>
  <c r="U263" i="703"/>
  <c r="V263" i="703"/>
  <c r="U264" i="703"/>
  <c r="V264" i="703" s="1"/>
  <c r="U265" i="703"/>
  <c r="V265" i="703" s="1"/>
  <c r="U266" i="703"/>
  <c r="V266" i="703" s="1"/>
  <c r="U267" i="703"/>
  <c r="V267" i="703" s="1"/>
  <c r="U268" i="703"/>
  <c r="V268" i="703" s="1"/>
  <c r="U269" i="703"/>
  <c r="V269" i="703" s="1"/>
  <c r="U270" i="703"/>
  <c r="V270" i="703" s="1"/>
  <c r="U271" i="703"/>
  <c r="V271" i="703" s="1"/>
  <c r="U272" i="703"/>
  <c r="V272" i="703" s="1"/>
  <c r="U273" i="703"/>
  <c r="V273" i="703" s="1"/>
  <c r="U274" i="703"/>
  <c r="V274" i="703" s="1"/>
  <c r="U275" i="703"/>
  <c r="V275" i="703" s="1"/>
  <c r="U276" i="703"/>
  <c r="V276" i="703" s="1"/>
  <c r="U277" i="703"/>
  <c r="V277" i="703" s="1"/>
  <c r="U278" i="703"/>
  <c r="V278" i="703" s="1"/>
  <c r="U279" i="703"/>
  <c r="V279" i="703" s="1"/>
  <c r="U280" i="703"/>
  <c r="V280" i="703" s="1"/>
  <c r="U281" i="703"/>
  <c r="V281" i="703" s="1"/>
  <c r="U282" i="703"/>
  <c r="V282" i="703" s="1"/>
  <c r="U283" i="703"/>
  <c r="V283" i="703" s="1"/>
  <c r="U284" i="703"/>
  <c r="V284" i="703" s="1"/>
  <c r="U285" i="703"/>
  <c r="V285" i="703" s="1"/>
  <c r="U286" i="703"/>
  <c r="V286" i="703"/>
  <c r="U287" i="703"/>
  <c r="V287" i="703" s="1"/>
  <c r="U288" i="703"/>
  <c r="V288" i="703" s="1"/>
  <c r="U289" i="703"/>
  <c r="V289" i="703" s="1"/>
  <c r="U290" i="703"/>
  <c r="V290" i="703" s="1"/>
  <c r="U291" i="703"/>
  <c r="V291" i="703" s="1"/>
  <c r="U292" i="703"/>
  <c r="V292" i="703" s="1"/>
  <c r="U293" i="703"/>
  <c r="V293" i="703"/>
  <c r="U294" i="703"/>
  <c r="V294" i="703" s="1"/>
  <c r="U295" i="703"/>
  <c r="V295" i="703" s="1"/>
  <c r="U296" i="703"/>
  <c r="V296" i="703" s="1"/>
  <c r="U297" i="703"/>
  <c r="V297" i="703" s="1"/>
  <c r="U298" i="703"/>
  <c r="V298" i="703" s="1"/>
  <c r="U299" i="703"/>
  <c r="V299" i="703" s="1"/>
  <c r="U300" i="703"/>
  <c r="V300" i="703"/>
  <c r="U301" i="703"/>
  <c r="V301" i="703" s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U27" i="703"/>
  <c r="V27" i="703" s="1"/>
  <c r="V15" i="703"/>
  <c r="U16" i="703"/>
  <c r="V16" i="703" s="1"/>
  <c r="U17" i="703"/>
  <c r="V17" i="703" s="1"/>
  <c r="U18" i="703"/>
  <c r="V18" i="703"/>
  <c r="U19" i="703"/>
  <c r="V19" i="703" s="1"/>
  <c r="U20" i="703"/>
  <c r="V20" i="703" s="1"/>
  <c r="U21" i="703"/>
  <c r="V21" i="703" s="1"/>
  <c r="U22" i="703"/>
  <c r="V22" i="703" s="1"/>
  <c r="U23" i="703"/>
  <c r="V23" i="703" s="1"/>
  <c r="U24" i="703"/>
  <c r="V24" i="703" s="1"/>
  <c r="U25" i="703"/>
  <c r="V25" i="703" s="1"/>
  <c r="U26" i="703"/>
  <c r="V26" i="703" s="1"/>
  <c r="F369" i="1" l="1"/>
  <c r="G369" i="1" s="1"/>
  <c r="C369" i="1"/>
  <c r="F370" i="1"/>
  <c r="G370" i="1" s="1"/>
  <c r="C370" i="1"/>
  <c r="T370" i="1" s="1"/>
  <c r="C371" i="1"/>
  <c r="T371" i="1" s="1"/>
  <c r="F371" i="1"/>
  <c r="G371" i="1" s="1"/>
  <c r="C372" i="1"/>
  <c r="T372" i="1" s="1"/>
  <c r="F372" i="1"/>
  <c r="G372" i="1" s="1"/>
  <c r="F373" i="1"/>
  <c r="G373" i="1" s="1"/>
  <c r="C373" i="1"/>
  <c r="F374" i="1"/>
  <c r="G374" i="1" s="1"/>
  <c r="C374" i="1"/>
  <c r="T374" i="1" s="1"/>
  <c r="F375" i="1"/>
  <c r="G375" i="1" s="1"/>
  <c r="C375" i="1"/>
  <c r="F376" i="1"/>
  <c r="G376" i="1" s="1"/>
  <c r="C376" i="1"/>
  <c r="F377" i="1"/>
  <c r="G377" i="1" s="1"/>
  <c r="C377" i="1"/>
  <c r="F378" i="1"/>
  <c r="G378" i="1" s="1"/>
  <c r="C378" i="1"/>
  <c r="F379" i="1"/>
  <c r="G379" i="1" s="1"/>
  <c r="C379" i="1"/>
  <c r="T379" i="1" s="1"/>
  <c r="F380" i="1"/>
  <c r="G380" i="1" s="1"/>
  <c r="C380" i="1"/>
  <c r="F381" i="1"/>
  <c r="G381" i="1" s="1"/>
  <c r="C381" i="1"/>
  <c r="F382" i="1"/>
  <c r="G382" i="1" s="1"/>
  <c r="C382" i="1"/>
  <c r="T382" i="1" s="1"/>
  <c r="F383" i="1"/>
  <c r="G383" i="1" s="1"/>
  <c r="C383" i="1"/>
  <c r="T383" i="1" s="1"/>
  <c r="F384" i="1"/>
  <c r="G384" i="1" s="1"/>
  <c r="C384" i="1"/>
  <c r="T384" i="1" s="1"/>
  <c r="F385" i="1"/>
  <c r="G385" i="1" s="1"/>
  <c r="C385" i="1"/>
  <c r="T385" i="1" s="1"/>
  <c r="F386" i="1"/>
  <c r="G386" i="1" s="1"/>
  <c r="C386" i="1"/>
  <c r="T386" i="1" s="1"/>
  <c r="F387" i="1"/>
  <c r="G387" i="1" s="1"/>
  <c r="C387" i="1"/>
  <c r="T387" i="1" s="1"/>
  <c r="F388" i="1"/>
  <c r="G388" i="1" s="1"/>
  <c r="C388" i="1"/>
  <c r="F389" i="1"/>
  <c r="G389" i="1" s="1"/>
  <c r="C389" i="1"/>
  <c r="F390" i="1"/>
  <c r="G390" i="1" s="1"/>
  <c r="C390" i="1"/>
  <c r="F391" i="1"/>
  <c r="G391" i="1" s="1"/>
  <c r="C391" i="1"/>
  <c r="T391" i="1" s="1"/>
  <c r="F392" i="1"/>
  <c r="G392" i="1" s="1"/>
  <c r="C392" i="1"/>
  <c r="T392" i="1" s="1"/>
  <c r="F393" i="1"/>
  <c r="G393" i="1" s="1"/>
  <c r="C393" i="1"/>
  <c r="T393" i="1" s="1"/>
  <c r="F394" i="1"/>
  <c r="G394" i="1" s="1"/>
  <c r="C394" i="1"/>
  <c r="T394" i="1" s="1"/>
  <c r="F395" i="1"/>
  <c r="G395" i="1" s="1"/>
  <c r="C395" i="1"/>
  <c r="T395" i="1" s="1"/>
  <c r="F396" i="1"/>
  <c r="G396" i="1" s="1"/>
  <c r="C396" i="1"/>
  <c r="T396" i="1" s="1"/>
  <c r="C397" i="1"/>
  <c r="T397" i="1" s="1"/>
  <c r="F397" i="1"/>
  <c r="G397" i="1" s="1"/>
  <c r="F398" i="1"/>
  <c r="G398" i="1" s="1"/>
  <c r="C398" i="1"/>
  <c r="F399" i="1"/>
  <c r="G399" i="1" s="1"/>
  <c r="C399" i="1"/>
  <c r="T399" i="1" s="1"/>
  <c r="F400" i="1"/>
  <c r="G400" i="1" s="1"/>
  <c r="C400" i="1"/>
  <c r="F401" i="1"/>
  <c r="G401" i="1" s="1"/>
  <c r="C401" i="1"/>
  <c r="T401" i="1" s="1"/>
  <c r="F402" i="1"/>
  <c r="G402" i="1" s="1"/>
  <c r="C402" i="1"/>
  <c r="T402" i="1" s="1"/>
  <c r="F403" i="1"/>
  <c r="G403" i="1" s="1"/>
  <c r="C403" i="1"/>
  <c r="T403" i="1" s="1"/>
  <c r="F404" i="1"/>
  <c r="G404" i="1" s="1"/>
  <c r="C404" i="1"/>
  <c r="F405" i="1"/>
  <c r="G405" i="1" s="1"/>
  <c r="C405" i="1"/>
  <c r="T405" i="1" s="1"/>
  <c r="F406" i="1"/>
  <c r="G406" i="1" s="1"/>
  <c r="C406" i="1"/>
  <c r="T406" i="1" s="1"/>
  <c r="F407" i="1"/>
  <c r="G407" i="1" s="1"/>
  <c r="C407" i="1"/>
  <c r="T407" i="1" s="1"/>
  <c r="F408" i="1"/>
  <c r="G408" i="1" s="1"/>
  <c r="C408" i="1"/>
  <c r="T408" i="1" s="1"/>
  <c r="F409" i="1"/>
  <c r="G409" i="1" s="1"/>
  <c r="C409" i="1"/>
  <c r="F410" i="1"/>
  <c r="G410" i="1" s="1"/>
  <c r="C410" i="1"/>
  <c r="T410" i="1" s="1"/>
  <c r="F411" i="1"/>
  <c r="G411" i="1" s="1"/>
  <c r="C411" i="1"/>
  <c r="F412" i="1"/>
  <c r="G412" i="1" s="1"/>
  <c r="C412" i="1"/>
  <c r="T412" i="1" s="1"/>
  <c r="F413" i="1"/>
  <c r="G413" i="1" s="1"/>
  <c r="C413" i="1"/>
  <c r="F414" i="1"/>
  <c r="G414" i="1" s="1"/>
  <c r="C414" i="1"/>
  <c r="F415" i="1"/>
  <c r="G415" i="1" s="1"/>
  <c r="C415" i="1"/>
  <c r="F416" i="1"/>
  <c r="G416" i="1" s="1"/>
  <c r="C416" i="1"/>
  <c r="T416" i="1" s="1"/>
  <c r="F417" i="1"/>
  <c r="G417" i="1" s="1"/>
  <c r="C417" i="1"/>
  <c r="T417" i="1" s="1"/>
  <c r="F418" i="1"/>
  <c r="G418" i="1" s="1"/>
  <c r="C418" i="1"/>
  <c r="T418" i="1" s="1"/>
  <c r="F419" i="1"/>
  <c r="G419" i="1" s="1"/>
  <c r="C419" i="1"/>
  <c r="T419" i="1" s="1"/>
  <c r="F420" i="1"/>
  <c r="G420" i="1" s="1"/>
  <c r="C420" i="1"/>
  <c r="T420" i="1" s="1"/>
  <c r="F421" i="1"/>
  <c r="G421" i="1" s="1"/>
  <c r="C421" i="1"/>
  <c r="T421" i="1" s="1"/>
  <c r="F422" i="1"/>
  <c r="G422" i="1" s="1"/>
  <c r="C422" i="1"/>
  <c r="T422" i="1" s="1"/>
  <c r="F423" i="1"/>
  <c r="G423" i="1" s="1"/>
  <c r="C423" i="1"/>
  <c r="T423" i="1" s="1"/>
  <c r="F424" i="1"/>
  <c r="G424" i="1" s="1"/>
  <c r="C424" i="1"/>
  <c r="T424" i="1" s="1"/>
  <c r="F425" i="1"/>
  <c r="G425" i="1" s="1"/>
  <c r="C425" i="1"/>
  <c r="T425" i="1" s="1"/>
  <c r="F426" i="1"/>
  <c r="G426" i="1" s="1"/>
  <c r="C426" i="1"/>
  <c r="T426" i="1" s="1"/>
  <c r="F427" i="1"/>
  <c r="G427" i="1" s="1"/>
  <c r="C427" i="1"/>
  <c r="T427" i="1" s="1"/>
  <c r="F428" i="1"/>
  <c r="G428" i="1" s="1"/>
  <c r="C428" i="1"/>
  <c r="T428" i="1" s="1"/>
  <c r="F429" i="1"/>
  <c r="G429" i="1" s="1"/>
  <c r="C429" i="1"/>
  <c r="T429" i="1" s="1"/>
  <c r="F430" i="1"/>
  <c r="G430" i="1" s="1"/>
  <c r="C430" i="1"/>
  <c r="T430" i="1" s="1"/>
  <c r="F431" i="1"/>
  <c r="G431" i="1" s="1"/>
  <c r="C431" i="1"/>
  <c r="T431" i="1" s="1"/>
  <c r="F432" i="1"/>
  <c r="G432" i="1" s="1"/>
  <c r="C432" i="1"/>
  <c r="T432" i="1" s="1"/>
  <c r="F433" i="1"/>
  <c r="G433" i="1" s="1"/>
  <c r="C433" i="1"/>
  <c r="T433" i="1" s="1"/>
  <c r="F434" i="1"/>
  <c r="G434" i="1" s="1"/>
  <c r="C434" i="1"/>
  <c r="T434" i="1" s="1"/>
  <c r="F435" i="1"/>
  <c r="G435" i="1" s="1"/>
  <c r="C435" i="1"/>
  <c r="T435" i="1" s="1"/>
  <c r="F436" i="1"/>
  <c r="G436" i="1" s="1"/>
  <c r="C436" i="1"/>
  <c r="T436" i="1" s="1"/>
  <c r="F437" i="1"/>
  <c r="G437" i="1" s="1"/>
  <c r="C437" i="1"/>
  <c r="T437" i="1" s="1"/>
  <c r="F438" i="1"/>
  <c r="G438" i="1" s="1"/>
  <c r="C438" i="1"/>
  <c r="T438" i="1" s="1"/>
  <c r="F439" i="1"/>
  <c r="G439" i="1" s="1"/>
  <c r="C439" i="1"/>
  <c r="T439" i="1" s="1"/>
  <c r="F440" i="1"/>
  <c r="G440" i="1" s="1"/>
  <c r="C440" i="1"/>
  <c r="T440" i="1" s="1"/>
  <c r="F441" i="1"/>
  <c r="G441" i="1" s="1"/>
  <c r="C441" i="1"/>
  <c r="T441" i="1" s="1"/>
  <c r="F442" i="1"/>
  <c r="G442" i="1" s="1"/>
  <c r="C442" i="1"/>
  <c r="T442" i="1" s="1"/>
  <c r="F443" i="1"/>
  <c r="G443" i="1" s="1"/>
  <c r="C443" i="1"/>
  <c r="T443" i="1" s="1"/>
  <c r="F444" i="1"/>
  <c r="G444" i="1" s="1"/>
  <c r="C444" i="1"/>
  <c r="T444" i="1" s="1"/>
  <c r="F445" i="1"/>
  <c r="G445" i="1" s="1"/>
  <c r="C445" i="1"/>
  <c r="T445" i="1" s="1"/>
  <c r="F446" i="1"/>
  <c r="G446" i="1" s="1"/>
  <c r="C446" i="1"/>
  <c r="T446" i="1" s="1"/>
  <c r="F447" i="1"/>
  <c r="G447" i="1" s="1"/>
  <c r="C447" i="1"/>
  <c r="T447" i="1" s="1"/>
  <c r="F448" i="1"/>
  <c r="G448" i="1" s="1"/>
  <c r="C448" i="1"/>
  <c r="T448" i="1" s="1"/>
  <c r="F449" i="1"/>
  <c r="G449" i="1" s="1"/>
  <c r="C449" i="1"/>
  <c r="T449" i="1" s="1"/>
  <c r="F450" i="1"/>
  <c r="G450" i="1" s="1"/>
  <c r="C450" i="1"/>
  <c r="T450" i="1" s="1"/>
  <c r="C451" i="1"/>
  <c r="T451" i="1" s="1"/>
  <c r="F451" i="1"/>
  <c r="G451" i="1" s="1"/>
  <c r="F452" i="1"/>
  <c r="G452" i="1" s="1"/>
  <c r="C452" i="1"/>
  <c r="T452" i="1" s="1"/>
  <c r="F453" i="1"/>
  <c r="G453" i="1" s="1"/>
  <c r="C453" i="1"/>
  <c r="T453" i="1" s="1"/>
  <c r="F454" i="1"/>
  <c r="G454" i="1" s="1"/>
  <c r="C454" i="1"/>
  <c r="T454" i="1" s="1"/>
  <c r="F455" i="1"/>
  <c r="G455" i="1" s="1"/>
  <c r="C455" i="1"/>
  <c r="T455" i="1" s="1"/>
  <c r="F456" i="1"/>
  <c r="G456" i="1" s="1"/>
  <c r="C456" i="1"/>
  <c r="T456" i="1" s="1"/>
  <c r="F457" i="1"/>
  <c r="G457" i="1" s="1"/>
  <c r="C457" i="1"/>
  <c r="T457" i="1" s="1"/>
  <c r="F458" i="1"/>
  <c r="G458" i="1" s="1"/>
  <c r="C458" i="1"/>
  <c r="T458" i="1" s="1"/>
  <c r="F459" i="1"/>
  <c r="G459" i="1" s="1"/>
  <c r="C459" i="1"/>
  <c r="T459" i="1" s="1"/>
  <c r="F460" i="1"/>
  <c r="G460" i="1" s="1"/>
  <c r="C460" i="1"/>
  <c r="T460" i="1" s="1"/>
  <c r="F461" i="1"/>
  <c r="G461" i="1" s="1"/>
  <c r="C461" i="1"/>
  <c r="T461" i="1" s="1"/>
  <c r="F462" i="1"/>
  <c r="G462" i="1" s="1"/>
  <c r="C462" i="1"/>
  <c r="T462" i="1" s="1"/>
  <c r="F463" i="1"/>
  <c r="G463" i="1" s="1"/>
  <c r="C463" i="1"/>
  <c r="T463" i="1" s="1"/>
  <c r="F464" i="1"/>
  <c r="G464" i="1" s="1"/>
  <c r="C464" i="1"/>
  <c r="T464" i="1" s="1"/>
  <c r="F465" i="1"/>
  <c r="G465" i="1" s="1"/>
  <c r="C465" i="1"/>
  <c r="T465" i="1" s="1"/>
  <c r="F466" i="1"/>
  <c r="G466" i="1" s="1"/>
  <c r="C466" i="1"/>
  <c r="T466" i="1" s="1"/>
  <c r="F467" i="1"/>
  <c r="G467" i="1" s="1"/>
  <c r="C467" i="1"/>
  <c r="T467" i="1" s="1"/>
  <c r="F468" i="1"/>
  <c r="G468" i="1" s="1"/>
  <c r="C468" i="1"/>
  <c r="T468" i="1" s="1"/>
  <c r="F469" i="1"/>
  <c r="G469" i="1" s="1"/>
  <c r="C469" i="1"/>
  <c r="T469" i="1" s="1"/>
  <c r="F470" i="1"/>
  <c r="G470" i="1" s="1"/>
  <c r="C470" i="1"/>
  <c r="T470" i="1" s="1"/>
  <c r="F471" i="1"/>
  <c r="G471" i="1" s="1"/>
  <c r="C471" i="1"/>
  <c r="T471" i="1" s="1"/>
  <c r="F472" i="1"/>
  <c r="G472" i="1" s="1"/>
  <c r="C472" i="1"/>
  <c r="T472" i="1" s="1"/>
  <c r="F473" i="1"/>
  <c r="G473" i="1" s="1"/>
  <c r="C473" i="1"/>
  <c r="T473" i="1" s="1"/>
  <c r="F474" i="1"/>
  <c r="G474" i="1" s="1"/>
  <c r="C474" i="1"/>
  <c r="T474" i="1" s="1"/>
  <c r="F475" i="1"/>
  <c r="G475" i="1" s="1"/>
  <c r="C475" i="1"/>
  <c r="T475" i="1" s="1"/>
  <c r="F476" i="1"/>
  <c r="G476" i="1" s="1"/>
  <c r="C476" i="1"/>
  <c r="T476" i="1" s="1"/>
  <c r="F477" i="1"/>
  <c r="G477" i="1" s="1"/>
  <c r="C477" i="1"/>
  <c r="T477" i="1" s="1"/>
  <c r="F478" i="1"/>
  <c r="G478" i="1" s="1"/>
  <c r="C478" i="1"/>
  <c r="T478" i="1" s="1"/>
  <c r="F479" i="1"/>
  <c r="G479" i="1" s="1"/>
  <c r="C479" i="1"/>
  <c r="T479" i="1" s="1"/>
  <c r="F480" i="1"/>
  <c r="G480" i="1" s="1"/>
  <c r="C480" i="1"/>
  <c r="T480" i="1" s="1"/>
  <c r="F481" i="1"/>
  <c r="G481" i="1" s="1"/>
  <c r="C481" i="1"/>
  <c r="T481" i="1" s="1"/>
  <c r="F482" i="1"/>
  <c r="G482" i="1" s="1"/>
  <c r="C482" i="1"/>
  <c r="T482" i="1" s="1"/>
  <c r="F483" i="1"/>
  <c r="G483" i="1" s="1"/>
  <c r="C483" i="1"/>
  <c r="T483" i="1" s="1"/>
  <c r="F484" i="1"/>
  <c r="G484" i="1" s="1"/>
  <c r="C484" i="1"/>
  <c r="T484" i="1" s="1"/>
  <c r="F485" i="1"/>
  <c r="G485" i="1" s="1"/>
  <c r="C485" i="1"/>
  <c r="T485" i="1" s="1"/>
  <c r="F486" i="1"/>
  <c r="G486" i="1" s="1"/>
  <c r="C486" i="1"/>
  <c r="T486" i="1" s="1"/>
  <c r="F487" i="1"/>
  <c r="G487" i="1" s="1"/>
  <c r="C487" i="1"/>
  <c r="T487" i="1" s="1"/>
  <c r="F488" i="1"/>
  <c r="G488" i="1" s="1"/>
  <c r="C488" i="1"/>
  <c r="T488" i="1" s="1"/>
  <c r="F489" i="1"/>
  <c r="G489" i="1" s="1"/>
  <c r="C489" i="1"/>
  <c r="T489" i="1" s="1"/>
  <c r="F490" i="1"/>
  <c r="G490" i="1" s="1"/>
  <c r="C490" i="1"/>
  <c r="T490" i="1" s="1"/>
  <c r="F491" i="1"/>
  <c r="G491" i="1" s="1"/>
  <c r="C491" i="1"/>
  <c r="T491" i="1" s="1"/>
  <c r="F492" i="1"/>
  <c r="G492" i="1" s="1"/>
  <c r="C492" i="1"/>
  <c r="T492" i="1" s="1"/>
  <c r="F493" i="1"/>
  <c r="G493" i="1" s="1"/>
  <c r="C493" i="1"/>
  <c r="T493" i="1" s="1"/>
  <c r="F494" i="1"/>
  <c r="G494" i="1" s="1"/>
  <c r="C494" i="1"/>
  <c r="T494" i="1" s="1"/>
  <c r="F495" i="1"/>
  <c r="G495" i="1" s="1"/>
  <c r="C495" i="1"/>
  <c r="T495" i="1" s="1"/>
  <c r="F496" i="1"/>
  <c r="G496" i="1" s="1"/>
  <c r="C496" i="1"/>
  <c r="T496" i="1" s="1"/>
  <c r="D404" i="1" l="1"/>
  <c r="T404" i="1"/>
  <c r="Y404" i="1" s="1"/>
  <c r="D415" i="1"/>
  <c r="T415" i="1"/>
  <c r="E415" i="1" s="1"/>
  <c r="D373" i="1"/>
  <c r="T373" i="1"/>
  <c r="Y373" i="1" s="1"/>
  <c r="D414" i="1"/>
  <c r="T414" i="1"/>
  <c r="Z414" i="1" s="1"/>
  <c r="D390" i="1"/>
  <c r="T390" i="1"/>
  <c r="Y390" i="1" s="1"/>
  <c r="D413" i="1"/>
  <c r="T413" i="1"/>
  <c r="Z413" i="1" s="1"/>
  <c r="D389" i="1"/>
  <c r="T389" i="1"/>
  <c r="D377" i="1"/>
  <c r="T377" i="1"/>
  <c r="Y377" i="1" s="1"/>
  <c r="T400" i="1"/>
  <c r="Y400" i="1" s="1"/>
  <c r="T388" i="1"/>
  <c r="E388" i="1" s="1"/>
  <c r="T376" i="1"/>
  <c r="E376" i="1" s="1"/>
  <c r="D409" i="1"/>
  <c r="T409" i="1"/>
  <c r="Y409" i="1" s="1"/>
  <c r="T378" i="1"/>
  <c r="Y378" i="1" s="1"/>
  <c r="D411" i="1"/>
  <c r="T411" i="1"/>
  <c r="D381" i="1"/>
  <c r="T381" i="1"/>
  <c r="Y381" i="1" s="1"/>
  <c r="D375" i="1"/>
  <c r="T375" i="1"/>
  <c r="E375" i="1" s="1"/>
  <c r="D369" i="1"/>
  <c r="T369" i="1"/>
  <c r="Y369" i="1" s="1"/>
  <c r="A398" i="1"/>
  <c r="T398" i="1"/>
  <c r="Y398" i="1" s="1"/>
  <c r="D380" i="1"/>
  <c r="T380" i="1"/>
  <c r="Y380" i="1" s="1"/>
  <c r="A422" i="1"/>
  <c r="D462" i="1"/>
  <c r="Y462" i="1"/>
  <c r="D455" i="1"/>
  <c r="E455" i="1"/>
  <c r="E425" i="1"/>
  <c r="D436" i="1"/>
  <c r="E424" i="1"/>
  <c r="D459" i="1"/>
  <c r="D429" i="1"/>
  <c r="E429" i="1"/>
  <c r="D423" i="1"/>
  <c r="E423" i="1"/>
  <c r="D428" i="1"/>
  <c r="Y428" i="1"/>
  <c r="D426" i="1"/>
  <c r="Y426" i="1"/>
  <c r="A441" i="1"/>
  <c r="D376" i="1"/>
  <c r="A425" i="1"/>
  <c r="E442" i="1"/>
  <c r="D425" i="1"/>
  <c r="D495" i="1"/>
  <c r="D441" i="1"/>
  <c r="D388" i="1"/>
  <c r="D378" i="1"/>
  <c r="D420" i="1"/>
  <c r="Y420" i="1"/>
  <c r="D434" i="1"/>
  <c r="D444" i="1"/>
  <c r="Y444" i="1"/>
  <c r="A428" i="1"/>
  <c r="A411" i="1"/>
  <c r="A407" i="1"/>
  <c r="D464" i="1"/>
  <c r="E464" i="1"/>
  <c r="A443" i="1"/>
  <c r="A438" i="1"/>
  <c r="D410" i="1"/>
  <c r="Y410" i="1"/>
  <c r="A406" i="1"/>
  <c r="Y406" i="1"/>
  <c r="A418" i="1"/>
  <c r="Y418" i="1"/>
  <c r="A414" i="1"/>
  <c r="A491" i="1"/>
  <c r="Y491" i="1"/>
  <c r="A480" i="1"/>
  <c r="Y480" i="1"/>
  <c r="A468" i="1"/>
  <c r="Z468" i="1"/>
  <c r="A437" i="1"/>
  <c r="A405" i="1"/>
  <c r="Y405" i="1"/>
  <c r="A375" i="1"/>
  <c r="D496" i="1"/>
  <c r="D452" i="1"/>
  <c r="E452" i="1"/>
  <c r="A447" i="1"/>
  <c r="A395" i="1"/>
  <c r="E395" i="1"/>
  <c r="A382" i="1"/>
  <c r="Y382" i="1"/>
  <c r="A473" i="1"/>
  <c r="A462" i="1"/>
  <c r="A413" i="1"/>
  <c r="A404" i="1"/>
  <c r="A394" i="1"/>
  <c r="Y394" i="1"/>
  <c r="A370" i="1"/>
  <c r="Y370" i="1"/>
  <c r="A484" i="1"/>
  <c r="E484" i="1"/>
  <c r="A461" i="1"/>
  <c r="D408" i="1"/>
  <c r="Y408" i="1"/>
  <c r="A385" i="1"/>
  <c r="Y385" i="1"/>
  <c r="A381" i="1"/>
  <c r="A378" i="1"/>
  <c r="A450" i="1"/>
  <c r="E450" i="1"/>
  <c r="D402" i="1"/>
  <c r="Y402" i="1"/>
  <c r="D482" i="1"/>
  <c r="D476" i="1"/>
  <c r="D470" i="1"/>
  <c r="E470" i="1"/>
  <c r="A380" i="1"/>
  <c r="D372" i="1"/>
  <c r="Y372" i="1"/>
  <c r="D449" i="1"/>
  <c r="A433" i="1"/>
  <c r="A419" i="1"/>
  <c r="E419" i="1"/>
  <c r="D401" i="1"/>
  <c r="Y401" i="1"/>
  <c r="A397" i="1"/>
  <c r="Y397" i="1"/>
  <c r="A392" i="1"/>
  <c r="Y392" i="1"/>
  <c r="D486" i="1"/>
  <c r="E486" i="1"/>
  <c r="A475" i="1"/>
  <c r="E475" i="1"/>
  <c r="A453" i="1"/>
  <c r="D432" i="1"/>
  <c r="Y432" i="1"/>
  <c r="D427" i="1"/>
  <c r="Y427" i="1"/>
  <c r="D379" i="1"/>
  <c r="E379" i="1"/>
  <c r="D448" i="1"/>
  <c r="Y448" i="1"/>
  <c r="D396" i="1"/>
  <c r="Y396" i="1"/>
  <c r="D391" i="1"/>
  <c r="E391" i="1"/>
  <c r="A383" i="1"/>
  <c r="A467" i="1"/>
  <c r="E467" i="1"/>
  <c r="A430" i="1"/>
  <c r="Y430" i="1"/>
  <c r="D422" i="1"/>
  <c r="Y422" i="1"/>
  <c r="A409" i="1"/>
  <c r="A390" i="1"/>
  <c r="D386" i="1"/>
  <c r="Y386" i="1"/>
  <c r="A436" i="1"/>
  <c r="A445" i="1"/>
  <c r="E445" i="1"/>
  <c r="A429" i="1"/>
  <c r="A421" i="1"/>
  <c r="E421" i="1"/>
  <c r="D412" i="1"/>
  <c r="Y412" i="1"/>
  <c r="D398" i="1"/>
  <c r="A373" i="1"/>
  <c r="A393" i="1"/>
  <c r="Y393" i="1"/>
  <c r="A493" i="1"/>
  <c r="A439" i="1"/>
  <c r="Y439" i="1"/>
  <c r="A459" i="1"/>
  <c r="D458" i="1"/>
  <c r="E458" i="1"/>
  <c r="A485" i="1"/>
  <c r="A474" i="1"/>
  <c r="E474" i="1"/>
  <c r="A431" i="1"/>
  <c r="E431" i="1"/>
  <c r="A423" i="1"/>
  <c r="A387" i="1"/>
  <c r="E387" i="1"/>
  <c r="A417" i="1"/>
  <c r="E417" i="1"/>
  <c r="A371" i="1"/>
  <c r="A479" i="1"/>
  <c r="D374" i="1"/>
  <c r="Y374" i="1"/>
  <c r="A416" i="1"/>
  <c r="Y416" i="1"/>
  <c r="A399" i="1"/>
  <c r="E399" i="1"/>
  <c r="A494" i="1"/>
  <c r="A488" i="1"/>
  <c r="Z488" i="1"/>
  <c r="E483" i="1"/>
  <c r="E477" i="1"/>
  <c r="Z471" i="1"/>
  <c r="D460" i="1"/>
  <c r="E460" i="1"/>
  <c r="A455" i="1"/>
  <c r="D440" i="1"/>
  <c r="Z440" i="1"/>
  <c r="D393" i="1"/>
  <c r="A389" i="1"/>
  <c r="D384" i="1"/>
  <c r="Y384" i="1"/>
  <c r="A377" i="1"/>
  <c r="A374" i="1"/>
  <c r="D385" i="1"/>
  <c r="A401" i="1"/>
  <c r="A426" i="1"/>
  <c r="D405" i="1"/>
  <c r="D399" i="1"/>
  <c r="A408" i="1"/>
  <c r="D424" i="1"/>
  <c r="D421" i="1"/>
  <c r="A384" i="1"/>
  <c r="A376" i="1"/>
  <c r="A402" i="1"/>
  <c r="D416" i="1"/>
  <c r="D400" i="1"/>
  <c r="D397" i="1"/>
  <c r="A386" i="1"/>
  <c r="A372" i="1"/>
  <c r="A400" i="1"/>
  <c r="A396" i="1"/>
  <c r="A432" i="1"/>
  <c r="A410" i="1"/>
  <c r="A388" i="1"/>
  <c r="A424" i="1"/>
  <c r="D417" i="1"/>
  <c r="D403" i="1"/>
  <c r="D392" i="1"/>
  <c r="D387" i="1"/>
  <c r="A420" i="1"/>
  <c r="A412" i="1"/>
  <c r="A369" i="1"/>
  <c r="D430" i="1"/>
  <c r="A427" i="1"/>
  <c r="D418" i="1"/>
  <c r="A415" i="1"/>
  <c r="D406" i="1"/>
  <c r="A403" i="1"/>
  <c r="D394" i="1"/>
  <c r="A391" i="1"/>
  <c r="D382" i="1"/>
  <c r="A379" i="1"/>
  <c r="D370" i="1"/>
  <c r="D431" i="1"/>
  <c r="D419" i="1"/>
  <c r="D407" i="1"/>
  <c r="D395" i="1"/>
  <c r="D383" i="1"/>
  <c r="D371" i="1"/>
  <c r="E410" i="1"/>
  <c r="D456" i="1"/>
  <c r="D484" i="1"/>
  <c r="A481" i="1"/>
  <c r="D471" i="1"/>
  <c r="D450" i="1"/>
  <c r="D442" i="1"/>
  <c r="A444" i="1"/>
  <c r="D480" i="1"/>
  <c r="D491" i="1"/>
  <c r="D483" i="1"/>
  <c r="D474" i="1"/>
  <c r="D461" i="1"/>
  <c r="D453" i="1"/>
  <c r="D492" i="1"/>
  <c r="D438" i="1"/>
  <c r="D488" i="1"/>
  <c r="D447" i="1"/>
  <c r="E490" i="1"/>
  <c r="D490" i="1"/>
  <c r="Z454" i="1"/>
  <c r="E492" i="1"/>
  <c r="Y492" i="1"/>
  <c r="Z492" i="1"/>
  <c r="D446" i="1"/>
  <c r="A492" i="1"/>
  <c r="A449" i="1"/>
  <c r="E495" i="1"/>
  <c r="Z472" i="1"/>
  <c r="Z466" i="1"/>
  <c r="Y466" i="1"/>
  <c r="A448" i="1"/>
  <c r="Z478" i="1"/>
  <c r="Y465" i="1"/>
  <c r="Z465" i="1"/>
  <c r="Z457" i="1"/>
  <c r="Y457" i="1"/>
  <c r="Y489" i="1"/>
  <c r="A472" i="1"/>
  <c r="D465" i="1"/>
  <c r="A486" i="1"/>
  <c r="A452" i="1"/>
  <c r="Y469" i="1"/>
  <c r="Z469" i="1"/>
  <c r="Z487" i="1"/>
  <c r="Y487" i="1"/>
  <c r="Y481" i="1"/>
  <c r="Z481" i="1"/>
  <c r="Y456" i="1"/>
  <c r="Z456" i="1"/>
  <c r="E456" i="1"/>
  <c r="Y463" i="1"/>
  <c r="Z463" i="1"/>
  <c r="A478" i="1"/>
  <c r="A456" i="1"/>
  <c r="Y472" i="1"/>
  <c r="A495" i="1"/>
  <c r="D477" i="1"/>
  <c r="D468" i="1"/>
  <c r="A466" i="1"/>
  <c r="A446" i="1"/>
  <c r="D437" i="1"/>
  <c r="D435" i="1"/>
  <c r="A458" i="1"/>
  <c r="A440" i="1"/>
  <c r="A469" i="1"/>
  <c r="A434" i="1"/>
  <c r="A464" i="1"/>
  <c r="D494" i="1"/>
  <c r="Y478" i="1"/>
  <c r="E465" i="1"/>
  <c r="D443" i="1"/>
  <c r="A435" i="1"/>
  <c r="Z490" i="1"/>
  <c r="Y490" i="1"/>
  <c r="E454" i="1"/>
  <c r="A496" i="1"/>
  <c r="A489" i="1"/>
  <c r="A482" i="1"/>
  <c r="D479" i="1"/>
  <c r="A476" i="1"/>
  <c r="D473" i="1"/>
  <c r="A470" i="1"/>
  <c r="D467" i="1"/>
  <c r="D454" i="1"/>
  <c r="D493" i="1"/>
  <c r="A451" i="1"/>
  <c r="D451" i="1"/>
  <c r="D487" i="1"/>
  <c r="E487" i="1"/>
  <c r="Y442" i="1"/>
  <c r="Z442" i="1"/>
  <c r="Z489" i="1"/>
  <c r="A477" i="1"/>
  <c r="A471" i="1"/>
  <c r="A465" i="1"/>
  <c r="D481" i="1"/>
  <c r="E481" i="1"/>
  <c r="E478" i="1"/>
  <c r="D475" i="1"/>
  <c r="E472" i="1"/>
  <c r="D469" i="1"/>
  <c r="E469" i="1"/>
  <c r="E466" i="1"/>
  <c r="A463" i="1"/>
  <c r="D463" i="1"/>
  <c r="E463" i="1"/>
  <c r="A442" i="1"/>
  <c r="D478" i="1"/>
  <c r="D472" i="1"/>
  <c r="D466" i="1"/>
  <c r="A460" i="1"/>
  <c r="A457" i="1"/>
  <c r="D457" i="1"/>
  <c r="E457" i="1"/>
  <c r="A454" i="1"/>
  <c r="A490" i="1"/>
  <c r="A487" i="1"/>
  <c r="A483" i="1"/>
  <c r="E489" i="1"/>
  <c r="D489" i="1"/>
  <c r="D485" i="1"/>
  <c r="Y454" i="1"/>
  <c r="D445" i="1"/>
  <c r="D439" i="1"/>
  <c r="D433" i="1"/>
  <c r="E400" i="1" l="1"/>
  <c r="Z378" i="1"/>
  <c r="Z376" i="1"/>
  <c r="Z388" i="1"/>
  <c r="Z400" i="1"/>
  <c r="E378" i="1"/>
  <c r="E369" i="1"/>
  <c r="Y388" i="1"/>
  <c r="Y376" i="1"/>
  <c r="Z369" i="1"/>
  <c r="Z424" i="1"/>
  <c r="Y425" i="1"/>
  <c r="Z425" i="1"/>
  <c r="Y424" i="1"/>
  <c r="E408" i="1"/>
  <c r="Z452" i="1"/>
  <c r="E471" i="1"/>
  <c r="E396" i="1"/>
  <c r="E384" i="1"/>
  <c r="E373" i="1"/>
  <c r="E412" i="1"/>
  <c r="Y450" i="1"/>
  <c r="E372" i="1"/>
  <c r="E405" i="1"/>
  <c r="Z401" i="1"/>
  <c r="Z418" i="1"/>
  <c r="Z426" i="1"/>
  <c r="Z450" i="1"/>
  <c r="Z422" i="1"/>
  <c r="E382" i="1"/>
  <c r="E430" i="1"/>
  <c r="E370" i="1"/>
  <c r="Z430" i="1"/>
  <c r="E392" i="1"/>
  <c r="E418" i="1"/>
  <c r="E440" i="1"/>
  <c r="Z373" i="1"/>
  <c r="Z428" i="1"/>
  <c r="E420" i="1"/>
  <c r="E426" i="1"/>
  <c r="E422" i="1"/>
  <c r="Z377" i="1"/>
  <c r="Z432" i="1"/>
  <c r="Z405" i="1"/>
  <c r="Y464" i="1"/>
  <c r="Z370" i="1"/>
  <c r="Z392" i="1"/>
  <c r="Z372" i="1"/>
  <c r="Z393" i="1"/>
  <c r="Z382" i="1"/>
  <c r="Z420" i="1"/>
  <c r="Z462" i="1"/>
  <c r="Z394" i="1"/>
  <c r="Y440" i="1"/>
  <c r="Z380" i="1"/>
  <c r="Z409" i="1"/>
  <c r="Z384" i="1"/>
  <c r="Z464" i="1"/>
  <c r="Z402" i="1"/>
  <c r="Z396" i="1"/>
  <c r="E394" i="1"/>
  <c r="Y471" i="1"/>
  <c r="Z403" i="1"/>
  <c r="Y403" i="1"/>
  <c r="E406" i="1"/>
  <c r="E401" i="1"/>
  <c r="Y391" i="1"/>
  <c r="Z391" i="1"/>
  <c r="Y468" i="1"/>
  <c r="Y483" i="1"/>
  <c r="E432" i="1"/>
  <c r="E397" i="1"/>
  <c r="E385" i="1"/>
  <c r="E409" i="1"/>
  <c r="Z371" i="1"/>
  <c r="Y371" i="1"/>
  <c r="E371" i="1"/>
  <c r="Z398" i="1"/>
  <c r="E383" i="1"/>
  <c r="Y383" i="1"/>
  <c r="Z383" i="1"/>
  <c r="Z406" i="1"/>
  <c r="Z415" i="1"/>
  <c r="Y415" i="1"/>
  <c r="Z427" i="1"/>
  <c r="Y431" i="1"/>
  <c r="Z431" i="1"/>
  <c r="Z483" i="1"/>
  <c r="Z404" i="1"/>
  <c r="Y421" i="1"/>
  <c r="Z421" i="1"/>
  <c r="Z477" i="1"/>
  <c r="E444" i="1"/>
  <c r="Y452" i="1"/>
  <c r="Z381" i="1"/>
  <c r="Z416" i="1"/>
  <c r="E374" i="1"/>
  <c r="E416" i="1"/>
  <c r="E402" i="1"/>
  <c r="Y417" i="1"/>
  <c r="Z417" i="1"/>
  <c r="Z375" i="1"/>
  <c r="Y375" i="1"/>
  <c r="Y414" i="1"/>
  <c r="E414" i="1"/>
  <c r="Y411" i="1"/>
  <c r="Z411" i="1"/>
  <c r="Z423" i="1"/>
  <c r="Y423" i="1"/>
  <c r="E403" i="1"/>
  <c r="Z410" i="1"/>
  <c r="E427" i="1"/>
  <c r="Y477" i="1"/>
  <c r="E411" i="1"/>
  <c r="Z374" i="1"/>
  <c r="Z429" i="1"/>
  <c r="Y429" i="1"/>
  <c r="Z444" i="1"/>
  <c r="E468" i="1"/>
  <c r="Z385" i="1"/>
  <c r="Z386" i="1"/>
  <c r="E386" i="1"/>
  <c r="E390" i="1"/>
  <c r="E380" i="1"/>
  <c r="Y379" i="1"/>
  <c r="Z379" i="1"/>
  <c r="Z397" i="1"/>
  <c r="E389" i="1"/>
  <c r="Y389" i="1"/>
  <c r="Y387" i="1"/>
  <c r="Z387" i="1"/>
  <c r="Y395" i="1"/>
  <c r="Z395" i="1"/>
  <c r="E428" i="1"/>
  <c r="Y419" i="1"/>
  <c r="Z419" i="1"/>
  <c r="Y413" i="1"/>
  <c r="E413" i="1"/>
  <c r="Z408" i="1"/>
  <c r="Z412" i="1"/>
  <c r="Z389" i="1"/>
  <c r="Z390" i="1"/>
  <c r="E398" i="1"/>
  <c r="E404" i="1"/>
  <c r="E381" i="1"/>
  <c r="E377" i="1"/>
  <c r="Y399" i="1"/>
  <c r="Z399" i="1"/>
  <c r="Z407" i="1"/>
  <c r="E407" i="1"/>
  <c r="Y407" i="1"/>
  <c r="E393" i="1"/>
  <c r="Y458" i="1"/>
  <c r="E480" i="1"/>
  <c r="Z458" i="1"/>
  <c r="Z455" i="1"/>
  <c r="E439" i="1"/>
  <c r="Z439" i="1"/>
  <c r="E448" i="1"/>
  <c r="Y455" i="1"/>
  <c r="Z480" i="1"/>
  <c r="E462" i="1"/>
  <c r="Z486" i="1"/>
  <c r="Y486" i="1"/>
  <c r="E488" i="1"/>
  <c r="Y488" i="1"/>
  <c r="E491" i="1"/>
  <c r="Z491" i="1"/>
  <c r="E443" i="1"/>
  <c r="E447" i="1"/>
  <c r="E476" i="1"/>
  <c r="E441" i="1"/>
  <c r="Z441" i="1"/>
  <c r="Z484" i="1"/>
  <c r="E449" i="1"/>
  <c r="Z449" i="1"/>
  <c r="Y449" i="1"/>
  <c r="E482" i="1"/>
  <c r="E485" i="1"/>
  <c r="Y484" i="1"/>
  <c r="E446" i="1"/>
  <c r="Z446" i="1"/>
  <c r="E461" i="1"/>
  <c r="Z461" i="1"/>
  <c r="Z475" i="1"/>
  <c r="Y475" i="1"/>
  <c r="Y495" i="1"/>
  <c r="Z495" i="1"/>
  <c r="Z448" i="1"/>
  <c r="E496" i="1"/>
  <c r="Z496" i="1"/>
  <c r="Z460" i="1"/>
  <c r="Y460" i="1"/>
  <c r="Y446" i="1"/>
  <c r="Z494" i="1"/>
  <c r="Y494" i="1"/>
  <c r="Y445" i="1"/>
  <c r="Z445" i="1"/>
  <c r="Z474" i="1"/>
  <c r="Y474" i="1"/>
  <c r="E494" i="1"/>
  <c r="Y453" i="1"/>
  <c r="Z453" i="1"/>
  <c r="Y451" i="1"/>
  <c r="Z451" i="1"/>
  <c r="Y476" i="1"/>
  <c r="Z476" i="1"/>
  <c r="E453" i="1"/>
  <c r="Z479" i="1"/>
  <c r="Y479" i="1"/>
  <c r="E479" i="1"/>
  <c r="E451" i="1"/>
  <c r="Y459" i="1"/>
  <c r="Z459" i="1"/>
  <c r="Y482" i="1"/>
  <c r="Z482" i="1"/>
  <c r="Z485" i="1"/>
  <c r="Y485" i="1"/>
  <c r="E459" i="1"/>
  <c r="Y493" i="1"/>
  <c r="Z493" i="1"/>
  <c r="Y441" i="1"/>
  <c r="Z467" i="1"/>
  <c r="Y467" i="1"/>
  <c r="Y496" i="1"/>
  <c r="E493" i="1"/>
  <c r="Z473" i="1"/>
  <c r="Y473" i="1"/>
  <c r="E473" i="1"/>
  <c r="Y443" i="1"/>
  <c r="Z443" i="1"/>
  <c r="Y447" i="1"/>
  <c r="Z447" i="1"/>
  <c r="Y461" i="1"/>
  <c r="Y470" i="1"/>
  <c r="Z470" i="1"/>
  <c r="C280" i="1" l="1"/>
  <c r="A280" i="1" s="1"/>
  <c r="C281" i="1"/>
  <c r="D281" i="1" s="1"/>
  <c r="C282" i="1"/>
  <c r="C283" i="1"/>
  <c r="C284" i="1"/>
  <c r="A284" i="1" s="1"/>
  <c r="C285" i="1"/>
  <c r="C286" i="1"/>
  <c r="A286" i="1" s="1"/>
  <c r="C287" i="1"/>
  <c r="D287" i="1" s="1"/>
  <c r="C288" i="1"/>
  <c r="A288" i="1" s="1"/>
  <c r="C289" i="1"/>
  <c r="D289" i="1" s="1"/>
  <c r="C290" i="1"/>
  <c r="C291" i="1"/>
  <c r="D291" i="1" s="1"/>
  <c r="C292" i="1"/>
  <c r="A292" i="1" s="1"/>
  <c r="C293" i="1"/>
  <c r="C294" i="1"/>
  <c r="C295" i="1"/>
  <c r="D295" i="1" s="1"/>
  <c r="C296" i="1"/>
  <c r="A296" i="1" s="1"/>
  <c r="C297" i="1"/>
  <c r="D297" i="1" s="1"/>
  <c r="C298" i="1"/>
  <c r="A298" i="1" s="1"/>
  <c r="C299" i="1"/>
  <c r="D299" i="1" s="1"/>
  <c r="C300" i="1"/>
  <c r="D300" i="1" s="1"/>
  <c r="C301" i="1"/>
  <c r="C302" i="1"/>
  <c r="C303" i="1"/>
  <c r="A303" i="1" s="1"/>
  <c r="C304" i="1"/>
  <c r="D304" i="1" s="1"/>
  <c r="C305" i="1"/>
  <c r="C306" i="1"/>
  <c r="C307" i="1"/>
  <c r="A307" i="1" s="1"/>
  <c r="C308" i="1"/>
  <c r="D308" i="1" s="1"/>
  <c r="C309" i="1"/>
  <c r="A309" i="1" s="1"/>
  <c r="C310" i="1"/>
  <c r="A310" i="1" s="1"/>
  <c r="C311" i="1"/>
  <c r="C312" i="1"/>
  <c r="C313" i="1"/>
  <c r="C314" i="1"/>
  <c r="C315" i="1"/>
  <c r="A315" i="1" s="1"/>
  <c r="C316" i="1"/>
  <c r="D316" i="1" s="1"/>
  <c r="C317" i="1"/>
  <c r="A317" i="1" s="1"/>
  <c r="C318" i="1"/>
  <c r="C319" i="1"/>
  <c r="A319" i="1" s="1"/>
  <c r="C320" i="1"/>
  <c r="D320" i="1" s="1"/>
  <c r="C321" i="1"/>
  <c r="D321" i="1" s="1"/>
  <c r="C322" i="1"/>
  <c r="C323" i="1"/>
  <c r="A323" i="1" s="1"/>
  <c r="C324" i="1"/>
  <c r="T324" i="1" s="1"/>
  <c r="C325" i="1"/>
  <c r="C326" i="1"/>
  <c r="T326" i="1" s="1"/>
  <c r="C327" i="1"/>
  <c r="C328" i="1"/>
  <c r="T328" i="1" s="1"/>
  <c r="C329" i="1"/>
  <c r="C330" i="1"/>
  <c r="T330" i="1" s="1"/>
  <c r="C331" i="1"/>
  <c r="C332" i="1"/>
  <c r="C333" i="1"/>
  <c r="C334" i="1"/>
  <c r="C335" i="1"/>
  <c r="C336" i="1"/>
  <c r="C337" i="1"/>
  <c r="C338" i="1"/>
  <c r="T338" i="1" s="1"/>
  <c r="C339" i="1"/>
  <c r="C340" i="1"/>
  <c r="C341" i="1"/>
  <c r="C342" i="1"/>
  <c r="T342" i="1" s="1"/>
  <c r="C343" i="1"/>
  <c r="T343" i="1" s="1"/>
  <c r="C344" i="1"/>
  <c r="C345" i="1"/>
  <c r="C346" i="1"/>
  <c r="C347" i="1"/>
  <c r="T347" i="1" s="1"/>
  <c r="C348" i="1"/>
  <c r="T348" i="1" s="1"/>
  <c r="C349" i="1"/>
  <c r="C350" i="1"/>
  <c r="T350" i="1" s="1"/>
  <c r="C351" i="1"/>
  <c r="T351" i="1" s="1"/>
  <c r="C352" i="1"/>
  <c r="T352" i="1" s="1"/>
  <c r="C353" i="1"/>
  <c r="C354" i="1"/>
  <c r="T354" i="1" s="1"/>
  <c r="C355" i="1"/>
  <c r="C356" i="1"/>
  <c r="C357" i="1"/>
  <c r="C358" i="1"/>
  <c r="C359" i="1"/>
  <c r="C360" i="1"/>
  <c r="C361" i="1"/>
  <c r="C362" i="1"/>
  <c r="T362" i="1" s="1"/>
  <c r="C363" i="1"/>
  <c r="C364" i="1"/>
  <c r="T364" i="1" s="1"/>
  <c r="C365" i="1"/>
  <c r="C366" i="1"/>
  <c r="C367" i="1"/>
  <c r="C368" i="1"/>
  <c r="C497" i="1"/>
  <c r="T497" i="1" s="1"/>
  <c r="C498" i="1"/>
  <c r="T498" i="1" s="1"/>
  <c r="C499" i="1"/>
  <c r="T499" i="1" s="1"/>
  <c r="C500" i="1"/>
  <c r="T500" i="1" s="1"/>
  <c r="C501" i="1"/>
  <c r="T501" i="1" s="1"/>
  <c r="C502" i="1"/>
  <c r="T502" i="1" s="1"/>
  <c r="C503" i="1"/>
  <c r="T503" i="1" s="1"/>
  <c r="C504" i="1"/>
  <c r="T504" i="1" s="1"/>
  <c r="C505" i="1"/>
  <c r="T505" i="1" s="1"/>
  <c r="C506" i="1"/>
  <c r="T506" i="1" s="1"/>
  <c r="C507" i="1"/>
  <c r="T507" i="1" s="1"/>
  <c r="C508" i="1"/>
  <c r="T508" i="1" s="1"/>
  <c r="C509" i="1"/>
  <c r="T509" i="1" s="1"/>
  <c r="Y290" i="1"/>
  <c r="Z306" i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A363" i="1" l="1"/>
  <c r="T363" i="1"/>
  <c r="A349" i="1"/>
  <c r="T349" i="1"/>
  <c r="A359" i="1"/>
  <c r="T359" i="1"/>
  <c r="D346" i="1"/>
  <c r="T346" i="1"/>
  <c r="A357" i="1"/>
  <c r="T357" i="1"/>
  <c r="A345" i="1"/>
  <c r="T345" i="1"/>
  <c r="A333" i="1"/>
  <c r="T333" i="1"/>
  <c r="A368" i="1"/>
  <c r="T368" i="1"/>
  <c r="D356" i="1"/>
  <c r="T356" i="1"/>
  <c r="D344" i="1"/>
  <c r="T344" i="1"/>
  <c r="A332" i="1"/>
  <c r="T332" i="1"/>
  <c r="A337" i="1"/>
  <c r="T337" i="1"/>
  <c r="D334" i="1"/>
  <c r="T334" i="1"/>
  <c r="A331" i="1"/>
  <c r="T331" i="1"/>
  <c r="A339" i="1"/>
  <c r="T339" i="1"/>
  <c r="A325" i="1"/>
  <c r="T325" i="1"/>
  <c r="D336" i="1"/>
  <c r="T336" i="1"/>
  <c r="D366" i="1"/>
  <c r="T366" i="1"/>
  <c r="A327" i="1"/>
  <c r="T327" i="1"/>
  <c r="A367" i="1"/>
  <c r="T367" i="1"/>
  <c r="A365" i="1"/>
  <c r="T365" i="1"/>
  <c r="A353" i="1"/>
  <c r="T353" i="1"/>
  <c r="A341" i="1"/>
  <c r="T341" i="1"/>
  <c r="A329" i="1"/>
  <c r="T329" i="1"/>
  <c r="A361" i="1"/>
  <c r="T361" i="1"/>
  <c r="D360" i="1"/>
  <c r="T360" i="1"/>
  <c r="A335" i="1"/>
  <c r="T335" i="1"/>
  <c r="D358" i="1"/>
  <c r="T358" i="1"/>
  <c r="A355" i="1"/>
  <c r="T355" i="1"/>
  <c r="A340" i="1"/>
  <c r="T340" i="1"/>
  <c r="D504" i="1"/>
  <c r="D501" i="1"/>
  <c r="A500" i="1"/>
  <c r="A499" i="1"/>
  <c r="D498" i="1"/>
  <c r="A507" i="1"/>
  <c r="D506" i="1"/>
  <c r="A502" i="1"/>
  <c r="Y497" i="1"/>
  <c r="Z497" i="1"/>
  <c r="Y505" i="1"/>
  <c r="Z505" i="1"/>
  <c r="A306" i="1"/>
  <c r="D505" i="1"/>
  <c r="E505" i="1"/>
  <c r="A304" i="1"/>
  <c r="Y306" i="1"/>
  <c r="A360" i="1"/>
  <c r="D298" i="1"/>
  <c r="D368" i="1"/>
  <c r="A297" i="1"/>
  <c r="A320" i="1"/>
  <c r="E497" i="1"/>
  <c r="A282" i="1"/>
  <c r="D290" i="1"/>
  <c r="D285" i="1"/>
  <c r="A314" i="1"/>
  <c r="A308" i="1"/>
  <c r="D325" i="1"/>
  <c r="A328" i="1"/>
  <c r="A348" i="1"/>
  <c r="A364" i="1"/>
  <c r="A336" i="1"/>
  <c r="A344" i="1"/>
  <c r="D348" i="1"/>
  <c r="D364" i="1"/>
  <c r="E508" i="1"/>
  <c r="D294" i="1"/>
  <c r="Y296" i="1"/>
  <c r="E290" i="1"/>
  <c r="A352" i="1"/>
  <c r="D365" i="1"/>
  <c r="D332" i="1"/>
  <c r="D333" i="1"/>
  <c r="D340" i="1"/>
  <c r="D341" i="1"/>
  <c r="A294" i="1"/>
  <c r="A285" i="1"/>
  <c r="Z304" i="1"/>
  <c r="D314" i="1"/>
  <c r="D318" i="1"/>
  <c r="A324" i="1"/>
  <c r="D326" i="1"/>
  <c r="D328" i="1"/>
  <c r="D329" i="1"/>
  <c r="D352" i="1"/>
  <c r="D353" i="1"/>
  <c r="D361" i="1"/>
  <c r="D362" i="1"/>
  <c r="A318" i="1"/>
  <c r="A501" i="1"/>
  <c r="A497" i="1"/>
  <c r="A305" i="1"/>
  <c r="A316" i="1"/>
  <c r="D337" i="1"/>
  <c r="D345" i="1"/>
  <c r="A356" i="1"/>
  <c r="A498" i="1"/>
  <c r="Z281" i="1"/>
  <c r="D322" i="1"/>
  <c r="D324" i="1"/>
  <c r="D357" i="1"/>
  <c r="E299" i="1"/>
  <c r="E294" i="1"/>
  <c r="Y292" i="1"/>
  <c r="Z287" i="1"/>
  <c r="Z285" i="1"/>
  <c r="D349" i="1"/>
  <c r="A508" i="1"/>
  <c r="D500" i="1"/>
  <c r="E310" i="1"/>
  <c r="D310" i="1"/>
  <c r="D313" i="1"/>
  <c r="A313" i="1"/>
  <c r="D293" i="1"/>
  <c r="E293" i="1"/>
  <c r="A504" i="1"/>
  <c r="A509" i="1"/>
  <c r="D499" i="1"/>
  <c r="A293" i="1"/>
  <c r="D507" i="1"/>
  <c r="D502" i="1"/>
  <c r="A302" i="1"/>
  <c r="D302" i="1"/>
  <c r="D312" i="1"/>
  <c r="A312" i="1"/>
  <c r="A330" i="1"/>
  <c r="D330" i="1"/>
  <c r="Z508" i="1"/>
  <c r="Y508" i="1"/>
  <c r="D503" i="1"/>
  <c r="A503" i="1"/>
  <c r="E302" i="1"/>
  <c r="A338" i="1"/>
  <c r="D338" i="1"/>
  <c r="D343" i="1"/>
  <c r="A343" i="1"/>
  <c r="D351" i="1"/>
  <c r="A351" i="1"/>
  <c r="E289" i="1"/>
  <c r="D283" i="1"/>
  <c r="E283" i="1"/>
  <c r="D301" i="1"/>
  <c r="E301" i="1"/>
  <c r="D311" i="1"/>
  <c r="A334" i="1"/>
  <c r="D347" i="1"/>
  <c r="A362" i="1"/>
  <c r="A366" i="1"/>
  <c r="A289" i="1"/>
  <c r="D309" i="1"/>
  <c r="E309" i="1"/>
  <c r="D319" i="1"/>
  <c r="D323" i="1"/>
  <c r="A342" i="1"/>
  <c r="D355" i="1"/>
  <c r="D497" i="1"/>
  <c r="E286" i="1"/>
  <c r="D286" i="1"/>
  <c r="Y284" i="1"/>
  <c r="Y282" i="1"/>
  <c r="D282" i="1"/>
  <c r="Y280" i="1"/>
  <c r="E307" i="1"/>
  <c r="D307" i="1"/>
  <c r="D327" i="1"/>
  <c r="D342" i="1"/>
  <c r="A346" i="1"/>
  <c r="D359" i="1"/>
  <c r="Z295" i="1"/>
  <c r="E300" i="1"/>
  <c r="D317" i="1"/>
  <c r="D331" i="1"/>
  <c r="A350" i="1"/>
  <c r="A505" i="1"/>
  <c r="A506" i="1"/>
  <c r="E298" i="1"/>
  <c r="E297" i="1"/>
  <c r="D305" i="1"/>
  <c r="E305" i="1"/>
  <c r="D306" i="1"/>
  <c r="D315" i="1"/>
  <c r="A322" i="1"/>
  <c r="D335" i="1"/>
  <c r="D350" i="1"/>
  <c r="A354" i="1"/>
  <c r="D363" i="1"/>
  <c r="D367" i="1"/>
  <c r="A300" i="1"/>
  <c r="A301" i="1"/>
  <c r="E303" i="1"/>
  <c r="D303" i="1"/>
  <c r="E306" i="1"/>
  <c r="E308" i="1"/>
  <c r="A311" i="1"/>
  <c r="A326" i="1"/>
  <c r="D339" i="1"/>
  <c r="A347" i="1"/>
  <c r="D354" i="1"/>
  <c r="A358" i="1"/>
  <c r="A321" i="1"/>
  <c r="Y291" i="1"/>
  <c r="A290" i="1"/>
  <c r="Y288" i="1"/>
  <c r="A281" i="1"/>
  <c r="Y295" i="1"/>
  <c r="Y283" i="1"/>
  <c r="Z283" i="1"/>
  <c r="D509" i="1"/>
  <c r="D508" i="1"/>
  <c r="Z290" i="1"/>
  <c r="Z282" i="1"/>
  <c r="A299" i="1"/>
  <c r="A295" i="1"/>
  <c r="A291" i="1"/>
  <c r="A287" i="1"/>
  <c r="A283" i="1"/>
  <c r="E296" i="1"/>
  <c r="E288" i="1"/>
  <c r="D296" i="1"/>
  <c r="D292" i="1"/>
  <c r="D288" i="1"/>
  <c r="D284" i="1"/>
  <c r="D280" i="1"/>
  <c r="Z296" i="1"/>
  <c r="E500" i="1" l="1"/>
  <c r="E509" i="1"/>
  <c r="Z509" i="1"/>
  <c r="E501" i="1"/>
  <c r="E502" i="1"/>
  <c r="Y498" i="1"/>
  <c r="Z498" i="1"/>
  <c r="E504" i="1"/>
  <c r="Z504" i="1"/>
  <c r="E499" i="1"/>
  <c r="Z499" i="1"/>
  <c r="E506" i="1"/>
  <c r="E503" i="1"/>
  <c r="Z503" i="1"/>
  <c r="E507" i="1"/>
  <c r="E498" i="1"/>
  <c r="E295" i="1"/>
  <c r="E292" i="1"/>
  <c r="Z299" i="1"/>
  <c r="Z294" i="1"/>
  <c r="Y299" i="1"/>
  <c r="Y294" i="1"/>
  <c r="E291" i="1"/>
  <c r="Z280" i="1"/>
  <c r="E280" i="1"/>
  <c r="E284" i="1"/>
  <c r="E304" i="1"/>
  <c r="E285" i="1"/>
  <c r="Y287" i="1"/>
  <c r="E287" i="1"/>
  <c r="E282" i="1"/>
  <c r="E281" i="1"/>
  <c r="Y285" i="1"/>
  <c r="Y304" i="1"/>
  <c r="Z291" i="1"/>
  <c r="Z288" i="1"/>
  <c r="Z292" i="1"/>
  <c r="Y281" i="1"/>
  <c r="Y506" i="1"/>
  <c r="Z506" i="1"/>
  <c r="Z303" i="1"/>
  <c r="Y303" i="1"/>
  <c r="Z305" i="1"/>
  <c r="Y305" i="1"/>
  <c r="Z309" i="1"/>
  <c r="Y309" i="1"/>
  <c r="Z310" i="1"/>
  <c r="Y310" i="1"/>
  <c r="Z500" i="1"/>
  <c r="Y500" i="1"/>
  <c r="Z284" i="1"/>
  <c r="Y502" i="1"/>
  <c r="Z502" i="1"/>
  <c r="Z302" i="1"/>
  <c r="Y302" i="1"/>
  <c r="Y509" i="1"/>
  <c r="Z297" i="1"/>
  <c r="Y297" i="1"/>
  <c r="Z301" i="1"/>
  <c r="Y301" i="1"/>
  <c r="Y503" i="1"/>
  <c r="Z507" i="1"/>
  <c r="Y507" i="1"/>
  <c r="Y286" i="1"/>
  <c r="Z286" i="1"/>
  <c r="Z308" i="1"/>
  <c r="Y308" i="1"/>
  <c r="Y298" i="1"/>
  <c r="Z298" i="1"/>
  <c r="Z300" i="1"/>
  <c r="Y300" i="1"/>
  <c r="Y307" i="1"/>
  <c r="Z307" i="1"/>
  <c r="Z501" i="1"/>
  <c r="Y501" i="1"/>
  <c r="Y499" i="1"/>
  <c r="Y504" i="1"/>
  <c r="Z289" i="1"/>
  <c r="Y289" i="1"/>
  <c r="Z293" i="1"/>
  <c r="Y293" i="1"/>
  <c r="R81" i="644" l="1"/>
  <c r="C279" i="1" l="1"/>
  <c r="F279" i="1"/>
  <c r="G279" i="1" s="1"/>
  <c r="D279" i="1" l="1"/>
  <c r="E279" i="1"/>
  <c r="A279" i="1"/>
  <c r="Y279" i="1" l="1"/>
  <c r="Q81" i="644" l="1"/>
  <c r="A1" i="279" l="1"/>
  <c r="A1" i="278"/>
  <c r="L75" i="644" l="1"/>
  <c r="M75" i="644"/>
  <c r="W50" i="644" l="1"/>
  <c r="M50" i="644"/>
  <c r="L50" i="644"/>
  <c r="K50" i="644"/>
  <c r="J50" i="644"/>
  <c r="I50" i="644"/>
  <c r="H50" i="644"/>
  <c r="G50" i="644"/>
  <c r="W34" i="644"/>
  <c r="M34" i="644"/>
  <c r="L34" i="644"/>
  <c r="K34" i="644"/>
  <c r="J34" i="644"/>
  <c r="I34" i="644"/>
  <c r="H34" i="644"/>
  <c r="G34" i="644"/>
  <c r="N50" i="644" l="1"/>
  <c r="N34" i="644"/>
  <c r="W74" i="644" l="1"/>
  <c r="M74" i="644"/>
  <c r="L74" i="644"/>
  <c r="K74" i="644"/>
  <c r="J74" i="644"/>
  <c r="I74" i="644"/>
  <c r="H74" i="644"/>
  <c r="G74" i="644"/>
  <c r="W45" i="644"/>
  <c r="M45" i="644"/>
  <c r="L45" i="644"/>
  <c r="K45" i="644"/>
  <c r="J45" i="644"/>
  <c r="I45" i="644"/>
  <c r="H45" i="644"/>
  <c r="G45" i="644"/>
  <c r="W75" i="644"/>
  <c r="K75" i="644"/>
  <c r="J75" i="644"/>
  <c r="I75" i="644"/>
  <c r="H75" i="644"/>
  <c r="G75" i="644"/>
  <c r="N45" i="644" l="1"/>
  <c r="N74" i="644"/>
  <c r="N75" i="644"/>
  <c r="V81" i="644" l="1"/>
  <c r="U81" i="644"/>
  <c r="W80" i="644"/>
  <c r="M80" i="644"/>
  <c r="L80" i="644"/>
  <c r="K80" i="644"/>
  <c r="J80" i="644"/>
  <c r="I80" i="644"/>
  <c r="H80" i="644"/>
  <c r="G80" i="644"/>
  <c r="W79" i="644"/>
  <c r="M79" i="644"/>
  <c r="L79" i="644"/>
  <c r="K79" i="644"/>
  <c r="J79" i="644"/>
  <c r="I79" i="644"/>
  <c r="H79" i="644"/>
  <c r="G79" i="644"/>
  <c r="W78" i="644"/>
  <c r="M78" i="644"/>
  <c r="L78" i="644"/>
  <c r="K78" i="644"/>
  <c r="J78" i="644"/>
  <c r="I78" i="644"/>
  <c r="H78" i="644"/>
  <c r="G78" i="644"/>
  <c r="W77" i="644"/>
  <c r="M77" i="644"/>
  <c r="L77" i="644"/>
  <c r="K77" i="644"/>
  <c r="J77" i="644"/>
  <c r="I77" i="644"/>
  <c r="H77" i="644"/>
  <c r="G77" i="644"/>
  <c r="W76" i="644"/>
  <c r="M76" i="644"/>
  <c r="L76" i="644"/>
  <c r="K76" i="644"/>
  <c r="J76" i="644"/>
  <c r="I76" i="644"/>
  <c r="H76" i="644"/>
  <c r="G76" i="644"/>
  <c r="M73" i="644"/>
  <c r="L73" i="644"/>
  <c r="K73" i="644"/>
  <c r="J73" i="644"/>
  <c r="H73" i="644"/>
  <c r="G73" i="644"/>
  <c r="W72" i="644"/>
  <c r="M72" i="644"/>
  <c r="L72" i="644"/>
  <c r="K72" i="644"/>
  <c r="J72" i="644"/>
  <c r="I72" i="644"/>
  <c r="H72" i="644"/>
  <c r="G72" i="644"/>
  <c r="W71" i="644"/>
  <c r="M71" i="644"/>
  <c r="L71" i="644"/>
  <c r="K71" i="644"/>
  <c r="J71" i="644"/>
  <c r="I71" i="644"/>
  <c r="H71" i="644"/>
  <c r="G71" i="644"/>
  <c r="W70" i="644"/>
  <c r="M70" i="644"/>
  <c r="L70" i="644"/>
  <c r="K70" i="644"/>
  <c r="J70" i="644"/>
  <c r="I70" i="644"/>
  <c r="H70" i="644"/>
  <c r="G70" i="644"/>
  <c r="H69" i="644"/>
  <c r="M69" i="644"/>
  <c r="L69" i="644"/>
  <c r="K69" i="644"/>
  <c r="J69" i="644"/>
  <c r="I69" i="644"/>
  <c r="G69" i="644"/>
  <c r="W68" i="644"/>
  <c r="M68" i="644"/>
  <c r="L68" i="644"/>
  <c r="K68" i="644"/>
  <c r="J68" i="644"/>
  <c r="I68" i="644"/>
  <c r="H68" i="644"/>
  <c r="G68" i="644"/>
  <c r="W67" i="644"/>
  <c r="M67" i="644"/>
  <c r="L67" i="644"/>
  <c r="J67" i="644"/>
  <c r="I67" i="644"/>
  <c r="H67" i="644"/>
  <c r="G67" i="644"/>
  <c r="H66" i="644"/>
  <c r="M66" i="644"/>
  <c r="L66" i="644"/>
  <c r="K66" i="644"/>
  <c r="J66" i="644"/>
  <c r="I66" i="644"/>
  <c r="G66" i="644"/>
  <c r="W65" i="644"/>
  <c r="M65" i="644"/>
  <c r="L65" i="644"/>
  <c r="K65" i="644"/>
  <c r="J65" i="644"/>
  <c r="I65" i="644"/>
  <c r="H65" i="644"/>
  <c r="G65" i="644"/>
  <c r="W64" i="644"/>
  <c r="M64" i="644"/>
  <c r="L64" i="644"/>
  <c r="K64" i="644"/>
  <c r="J64" i="644"/>
  <c r="I64" i="644"/>
  <c r="H64" i="644"/>
  <c r="G64" i="644"/>
  <c r="W63" i="644"/>
  <c r="M63" i="644"/>
  <c r="L63" i="644"/>
  <c r="K63" i="644"/>
  <c r="J63" i="644"/>
  <c r="I63" i="644"/>
  <c r="H63" i="644"/>
  <c r="G63" i="644"/>
  <c r="W62" i="644"/>
  <c r="M62" i="644"/>
  <c r="L62" i="644"/>
  <c r="K62" i="644"/>
  <c r="J62" i="644"/>
  <c r="I62" i="644"/>
  <c r="H62" i="644"/>
  <c r="G62" i="644"/>
  <c r="W61" i="644"/>
  <c r="M61" i="644"/>
  <c r="L61" i="644"/>
  <c r="K61" i="644"/>
  <c r="J61" i="644"/>
  <c r="I61" i="644"/>
  <c r="H61" i="644"/>
  <c r="G61" i="644"/>
  <c r="W60" i="644"/>
  <c r="M60" i="644"/>
  <c r="L60" i="644"/>
  <c r="K60" i="644"/>
  <c r="J60" i="644"/>
  <c r="I60" i="644"/>
  <c r="H60" i="644"/>
  <c r="G60" i="644"/>
  <c r="W59" i="644"/>
  <c r="M59" i="644"/>
  <c r="L59" i="644"/>
  <c r="K59" i="644"/>
  <c r="J59" i="644"/>
  <c r="I59" i="644"/>
  <c r="H59" i="644"/>
  <c r="G59" i="644"/>
  <c r="W58" i="644"/>
  <c r="M58" i="644"/>
  <c r="L58" i="644"/>
  <c r="K58" i="644"/>
  <c r="J58" i="644"/>
  <c r="I58" i="644"/>
  <c r="H58" i="644"/>
  <c r="G58" i="644"/>
  <c r="W57" i="644"/>
  <c r="M57" i="644"/>
  <c r="L57" i="644"/>
  <c r="K57" i="644"/>
  <c r="J57" i="644"/>
  <c r="I57" i="644"/>
  <c r="H57" i="644"/>
  <c r="G57" i="644"/>
  <c r="W56" i="644"/>
  <c r="M56" i="644"/>
  <c r="L56" i="644"/>
  <c r="K56" i="644"/>
  <c r="J56" i="644"/>
  <c r="I56" i="644"/>
  <c r="H56" i="644"/>
  <c r="G56" i="644"/>
  <c r="W55" i="644"/>
  <c r="M55" i="644"/>
  <c r="L55" i="644"/>
  <c r="K55" i="644"/>
  <c r="J55" i="644"/>
  <c r="I55" i="644"/>
  <c r="H55" i="644"/>
  <c r="G55" i="644"/>
  <c r="W54" i="644"/>
  <c r="M54" i="644"/>
  <c r="L54" i="644"/>
  <c r="K54" i="644"/>
  <c r="J54" i="644"/>
  <c r="I54" i="644"/>
  <c r="H54" i="644"/>
  <c r="G54" i="644"/>
  <c r="W53" i="644"/>
  <c r="M53" i="644"/>
  <c r="L53" i="644"/>
  <c r="K53" i="644"/>
  <c r="J53" i="644"/>
  <c r="I53" i="644"/>
  <c r="H53" i="644"/>
  <c r="G53" i="644"/>
  <c r="W52" i="644"/>
  <c r="M52" i="644"/>
  <c r="L52" i="644"/>
  <c r="K52" i="644"/>
  <c r="J52" i="644"/>
  <c r="I52" i="644"/>
  <c r="H52" i="644"/>
  <c r="G52" i="644"/>
  <c r="W51" i="644"/>
  <c r="M51" i="644"/>
  <c r="L51" i="644"/>
  <c r="K51" i="644"/>
  <c r="J51" i="644"/>
  <c r="I51" i="644"/>
  <c r="H51" i="644"/>
  <c r="G51" i="644"/>
  <c r="W49" i="644"/>
  <c r="M49" i="644"/>
  <c r="L49" i="644"/>
  <c r="K49" i="644"/>
  <c r="J49" i="644"/>
  <c r="I49" i="644"/>
  <c r="H49" i="644"/>
  <c r="G49" i="644"/>
  <c r="W48" i="644"/>
  <c r="M48" i="644"/>
  <c r="L48" i="644"/>
  <c r="K48" i="644"/>
  <c r="J48" i="644"/>
  <c r="I48" i="644"/>
  <c r="H48" i="644"/>
  <c r="G48" i="644"/>
  <c r="W47" i="644"/>
  <c r="M47" i="644"/>
  <c r="L47" i="644"/>
  <c r="K47" i="644"/>
  <c r="J47" i="644"/>
  <c r="I47" i="644"/>
  <c r="H47" i="644"/>
  <c r="G47" i="644"/>
  <c r="W46" i="644"/>
  <c r="M46" i="644"/>
  <c r="L46" i="644"/>
  <c r="K46" i="644"/>
  <c r="J46" i="644"/>
  <c r="I46" i="644"/>
  <c r="H46" i="644"/>
  <c r="G46" i="644"/>
  <c r="W44" i="644"/>
  <c r="M44" i="644"/>
  <c r="L44" i="644"/>
  <c r="K44" i="644"/>
  <c r="J44" i="644"/>
  <c r="I44" i="644"/>
  <c r="H44" i="644"/>
  <c r="G44" i="644"/>
  <c r="W43" i="644"/>
  <c r="M43" i="644"/>
  <c r="L43" i="644"/>
  <c r="K43" i="644"/>
  <c r="J43" i="644"/>
  <c r="I43" i="644"/>
  <c r="H43" i="644"/>
  <c r="G43" i="644"/>
  <c r="W42" i="644"/>
  <c r="M42" i="644"/>
  <c r="L42" i="644"/>
  <c r="K42" i="644"/>
  <c r="J42" i="644"/>
  <c r="I42" i="644"/>
  <c r="H42" i="644"/>
  <c r="G42" i="644"/>
  <c r="W41" i="644"/>
  <c r="M41" i="644"/>
  <c r="L41" i="644"/>
  <c r="K41" i="644"/>
  <c r="J41" i="644"/>
  <c r="I41" i="644"/>
  <c r="H41" i="644"/>
  <c r="G41" i="644"/>
  <c r="W40" i="644"/>
  <c r="M40" i="644"/>
  <c r="L40" i="644"/>
  <c r="K40" i="644"/>
  <c r="J40" i="644"/>
  <c r="I40" i="644"/>
  <c r="H40" i="644"/>
  <c r="G40" i="644"/>
  <c r="W39" i="644"/>
  <c r="M39" i="644"/>
  <c r="L39" i="644"/>
  <c r="K39" i="644"/>
  <c r="J39" i="644"/>
  <c r="I39" i="644"/>
  <c r="H39" i="644"/>
  <c r="G39" i="644"/>
  <c r="W38" i="644"/>
  <c r="M38" i="644"/>
  <c r="L38" i="644"/>
  <c r="K38" i="644"/>
  <c r="J38" i="644"/>
  <c r="I38" i="644"/>
  <c r="H38" i="644"/>
  <c r="G38" i="644"/>
  <c r="W37" i="644"/>
  <c r="M37" i="644"/>
  <c r="L37" i="644"/>
  <c r="K37" i="644"/>
  <c r="J37" i="644"/>
  <c r="I37" i="644"/>
  <c r="H37" i="644"/>
  <c r="G37" i="644"/>
  <c r="W36" i="644"/>
  <c r="M36" i="644"/>
  <c r="L36" i="644"/>
  <c r="K36" i="644"/>
  <c r="J36" i="644"/>
  <c r="I36" i="644"/>
  <c r="H36" i="644"/>
  <c r="G36" i="644"/>
  <c r="W35" i="644"/>
  <c r="M35" i="644"/>
  <c r="L35" i="644"/>
  <c r="K35" i="644"/>
  <c r="J35" i="644"/>
  <c r="I35" i="644"/>
  <c r="H35" i="644"/>
  <c r="G35" i="644"/>
  <c r="W33" i="644"/>
  <c r="M33" i="644"/>
  <c r="L33" i="644"/>
  <c r="K33" i="644"/>
  <c r="J33" i="644"/>
  <c r="I33" i="644"/>
  <c r="H33" i="644"/>
  <c r="G33" i="644"/>
  <c r="W32" i="644"/>
  <c r="M32" i="644"/>
  <c r="L32" i="644"/>
  <c r="K32" i="644"/>
  <c r="J32" i="644"/>
  <c r="I32" i="644"/>
  <c r="H32" i="644"/>
  <c r="G32" i="644"/>
  <c r="W31" i="644"/>
  <c r="M31" i="644"/>
  <c r="L31" i="644"/>
  <c r="K31" i="644"/>
  <c r="J31" i="644"/>
  <c r="I31" i="644"/>
  <c r="H31" i="644"/>
  <c r="G31" i="644"/>
  <c r="W30" i="644"/>
  <c r="M30" i="644"/>
  <c r="L30" i="644"/>
  <c r="K30" i="644"/>
  <c r="J30" i="644"/>
  <c r="I30" i="644"/>
  <c r="H30" i="644"/>
  <c r="G30" i="644"/>
  <c r="W29" i="644"/>
  <c r="M29" i="644"/>
  <c r="L29" i="644"/>
  <c r="K29" i="644"/>
  <c r="J29" i="644"/>
  <c r="I29" i="644"/>
  <c r="H29" i="644"/>
  <c r="G29" i="644"/>
  <c r="W28" i="644"/>
  <c r="M28" i="644"/>
  <c r="L28" i="644"/>
  <c r="K28" i="644"/>
  <c r="J28" i="644"/>
  <c r="I28" i="644"/>
  <c r="H28" i="644"/>
  <c r="G28" i="644"/>
  <c r="W27" i="644"/>
  <c r="M27" i="644"/>
  <c r="L27" i="644"/>
  <c r="K27" i="644"/>
  <c r="J27" i="644"/>
  <c r="I27" i="644"/>
  <c r="H27" i="644"/>
  <c r="G27" i="644"/>
  <c r="W26" i="644"/>
  <c r="M26" i="644"/>
  <c r="L26" i="644"/>
  <c r="K26" i="644"/>
  <c r="J26" i="644"/>
  <c r="I26" i="644"/>
  <c r="H26" i="644"/>
  <c r="G26" i="644"/>
  <c r="W25" i="644"/>
  <c r="M25" i="644"/>
  <c r="L25" i="644"/>
  <c r="K25" i="644"/>
  <c r="J25" i="644"/>
  <c r="I25" i="644"/>
  <c r="H25" i="644"/>
  <c r="G25" i="644"/>
  <c r="W24" i="644"/>
  <c r="M24" i="644"/>
  <c r="L24" i="644"/>
  <c r="K24" i="644"/>
  <c r="J24" i="644"/>
  <c r="I24" i="644"/>
  <c r="H24" i="644"/>
  <c r="G24" i="644"/>
  <c r="M23" i="644"/>
  <c r="L23" i="644"/>
  <c r="I23" i="644"/>
  <c r="H23" i="644"/>
  <c r="G23" i="644"/>
  <c r="M22" i="644"/>
  <c r="L22" i="644"/>
  <c r="I22" i="644"/>
  <c r="H22" i="644"/>
  <c r="G22" i="644"/>
  <c r="M21" i="644"/>
  <c r="L21" i="644"/>
  <c r="K21" i="644"/>
  <c r="J21" i="644"/>
  <c r="I21" i="644"/>
  <c r="H21" i="644"/>
  <c r="G21" i="644"/>
  <c r="M20" i="644"/>
  <c r="L20" i="644"/>
  <c r="H20" i="644"/>
  <c r="G20" i="644"/>
  <c r="M19" i="644"/>
  <c r="L19" i="644"/>
  <c r="J19" i="644"/>
  <c r="H19" i="644"/>
  <c r="G19" i="644"/>
  <c r="M18" i="644"/>
  <c r="L18" i="644"/>
  <c r="G18" i="644"/>
  <c r="H17" i="644"/>
  <c r="M17" i="644"/>
  <c r="L17" i="644"/>
  <c r="K17" i="644"/>
  <c r="J17" i="644"/>
  <c r="I17" i="644"/>
  <c r="G17" i="644"/>
  <c r="W16" i="644"/>
  <c r="M16" i="644"/>
  <c r="L16" i="644"/>
  <c r="K16" i="644"/>
  <c r="J16" i="644"/>
  <c r="I16" i="644"/>
  <c r="H16" i="644"/>
  <c r="G16" i="644"/>
  <c r="W15" i="644"/>
  <c r="M15" i="644"/>
  <c r="L15" i="644"/>
  <c r="K15" i="644"/>
  <c r="J15" i="644"/>
  <c r="I15" i="644"/>
  <c r="H15" i="644"/>
  <c r="G15" i="644"/>
  <c r="W14" i="644"/>
  <c r="M14" i="644"/>
  <c r="L14" i="644"/>
  <c r="K14" i="644"/>
  <c r="J14" i="644"/>
  <c r="I14" i="644"/>
  <c r="H14" i="644"/>
  <c r="G14" i="644"/>
  <c r="W13" i="644"/>
  <c r="M13" i="644"/>
  <c r="L13" i="644"/>
  <c r="K13" i="644"/>
  <c r="J13" i="644"/>
  <c r="I13" i="644"/>
  <c r="H13" i="644"/>
  <c r="G13" i="644"/>
  <c r="W12" i="644"/>
  <c r="M12" i="644"/>
  <c r="L12" i="644"/>
  <c r="K12" i="644"/>
  <c r="J12" i="644"/>
  <c r="I12" i="644"/>
  <c r="H12" i="644"/>
  <c r="G12" i="644"/>
  <c r="W11" i="644"/>
  <c r="M11" i="644"/>
  <c r="L11" i="644"/>
  <c r="K11" i="644"/>
  <c r="J11" i="644"/>
  <c r="I11" i="644"/>
  <c r="H11" i="644"/>
  <c r="G11" i="644"/>
  <c r="W10" i="644"/>
  <c r="M10" i="644"/>
  <c r="L10" i="644"/>
  <c r="K10" i="644"/>
  <c r="J10" i="644"/>
  <c r="I10" i="644"/>
  <c r="H10" i="644"/>
  <c r="G10" i="644"/>
  <c r="M9" i="644"/>
  <c r="L9" i="644"/>
  <c r="K9" i="644"/>
  <c r="J9" i="644"/>
  <c r="I9" i="644"/>
  <c r="G9" i="644"/>
  <c r="W8" i="644"/>
  <c r="M8" i="644"/>
  <c r="L8" i="644"/>
  <c r="K8" i="644"/>
  <c r="J8" i="644"/>
  <c r="I8" i="644"/>
  <c r="G8" i="644"/>
  <c r="W7" i="644"/>
  <c r="M7" i="644"/>
  <c r="L7" i="644"/>
  <c r="K7" i="644"/>
  <c r="J7" i="644"/>
  <c r="I7" i="644"/>
  <c r="H7" i="644"/>
  <c r="G7" i="644"/>
  <c r="W6" i="644"/>
  <c r="M6" i="644"/>
  <c r="L6" i="644"/>
  <c r="K6" i="644"/>
  <c r="J6" i="644"/>
  <c r="I6" i="644"/>
  <c r="G6" i="644"/>
  <c r="M5" i="644"/>
  <c r="L5" i="644"/>
  <c r="K5" i="644"/>
  <c r="J5" i="644"/>
  <c r="I5" i="644"/>
  <c r="G5" i="644"/>
  <c r="N31" i="644" l="1"/>
  <c r="N41" i="644"/>
  <c r="N61" i="644"/>
  <c r="N64" i="644"/>
  <c r="N39" i="644"/>
  <c r="N42" i="644"/>
  <c r="N65" i="644"/>
  <c r="N63" i="644"/>
  <c r="N53" i="644"/>
  <c r="N28" i="644"/>
  <c r="N17" i="644"/>
  <c r="N80" i="644"/>
  <c r="N14" i="644"/>
  <c r="N15" i="644"/>
  <c r="N35" i="644"/>
  <c r="N11" i="644"/>
  <c r="N70" i="644"/>
  <c r="N76" i="644"/>
  <c r="N7" i="644"/>
  <c r="N24" i="644"/>
  <c r="N27" i="644"/>
  <c r="N13" i="644"/>
  <c r="W17" i="644"/>
  <c r="N43" i="644"/>
  <c r="N48" i="644"/>
  <c r="N49" i="644"/>
  <c r="W66" i="644"/>
  <c r="N69" i="644"/>
  <c r="W69" i="644"/>
  <c r="N71" i="644"/>
  <c r="N32" i="644"/>
  <c r="N54" i="644"/>
  <c r="N57" i="644"/>
  <c r="N77" i="644"/>
  <c r="N12" i="644"/>
  <c r="N25" i="644"/>
  <c r="N30" i="644"/>
  <c r="N36" i="644"/>
  <c r="N62" i="644"/>
  <c r="N72" i="644"/>
  <c r="N73" i="644"/>
  <c r="H6" i="644"/>
  <c r="N6" i="644" s="1"/>
  <c r="N21" i="644"/>
  <c r="N40" i="644"/>
  <c r="N44" i="644"/>
  <c r="N78" i="644"/>
  <c r="N79" i="644"/>
  <c r="N29" i="644"/>
  <c r="N33" i="644"/>
  <c r="N37" i="644"/>
  <c r="N38" i="644"/>
  <c r="N58" i="644"/>
  <c r="N26" i="644"/>
  <c r="N46" i="644"/>
  <c r="N47" i="644"/>
  <c r="N51" i="644"/>
  <c r="N52" i="644"/>
  <c r="N10" i="644"/>
  <c r="N16" i="644"/>
  <c r="N55" i="644"/>
  <c r="N56" i="644"/>
  <c r="N59" i="644"/>
  <c r="N60" i="644"/>
  <c r="N66" i="644"/>
  <c r="N68" i="644"/>
  <c r="K67" i="644"/>
  <c r="N67" i="644" s="1"/>
  <c r="H8" i="644"/>
  <c r="N8" i="644" s="1"/>
  <c r="H18" i="644"/>
  <c r="A1" i="28" l="1"/>
  <c r="A1" i="29"/>
  <c r="A1" i="22"/>
  <c r="W5" i="644" l="1"/>
  <c r="H5" i="644"/>
  <c r="N5" i="644" s="1"/>
  <c r="H9" i="644" l="1"/>
  <c r="N9" i="644" s="1"/>
  <c r="W9" i="644"/>
  <c r="I20" i="644" l="1"/>
  <c r="I18" i="644"/>
  <c r="W73" i="644"/>
  <c r="I73" i="644"/>
  <c r="I19" i="644"/>
  <c r="K19" i="644" l="1"/>
  <c r="N19" i="644" s="1"/>
  <c r="W19" i="644"/>
  <c r="J22" i="644"/>
  <c r="W22" i="644"/>
  <c r="K22" i="644"/>
  <c r="T81" i="644"/>
  <c r="W18" i="644"/>
  <c r="K18" i="644"/>
  <c r="J20" i="644"/>
  <c r="W20" i="644"/>
  <c r="K20" i="644"/>
  <c r="J23" i="644"/>
  <c r="W23" i="644"/>
  <c r="K23" i="644"/>
  <c r="N22" i="644" l="1"/>
  <c r="N20" i="644"/>
  <c r="N23" i="644"/>
  <c r="S81" i="644"/>
  <c r="W81" i="644" s="1"/>
  <c r="J18" i="644"/>
  <c r="N18" i="644" s="1"/>
  <c r="E436" i="1" l="1"/>
  <c r="E364" i="1"/>
  <c r="E358" i="1"/>
  <c r="E352" i="1"/>
  <c r="E346" i="1"/>
  <c r="E340" i="1"/>
  <c r="Y340" i="1"/>
  <c r="E334" i="1"/>
  <c r="E328" i="1"/>
  <c r="E322" i="1"/>
  <c r="E316" i="1"/>
  <c r="E435" i="1"/>
  <c r="Z435" i="1"/>
  <c r="E356" i="1"/>
  <c r="E344" i="1"/>
  <c r="E326" i="1"/>
  <c r="E314" i="1"/>
  <c r="E438" i="1"/>
  <c r="E433" i="1"/>
  <c r="E363" i="1"/>
  <c r="E357" i="1"/>
  <c r="E351" i="1"/>
  <c r="E345" i="1"/>
  <c r="E339" i="1"/>
  <c r="E333" i="1"/>
  <c r="E327" i="1"/>
  <c r="E321" i="1"/>
  <c r="E315" i="1"/>
  <c r="E434" i="1"/>
  <c r="E368" i="1"/>
  <c r="E362" i="1"/>
  <c r="E350" i="1"/>
  <c r="E338" i="1"/>
  <c r="E332" i="1"/>
  <c r="E320" i="1"/>
  <c r="E348" i="1"/>
  <c r="E324" i="1"/>
  <c r="E347" i="1"/>
  <c r="E323" i="1"/>
  <c r="E354" i="1"/>
  <c r="E330" i="1"/>
  <c r="E337" i="1"/>
  <c r="E313" i="1"/>
  <c r="E353" i="1"/>
  <c r="E359" i="1"/>
  <c r="E317" i="1"/>
  <c r="E355" i="1"/>
  <c r="E331" i="1"/>
  <c r="E437" i="1"/>
  <c r="E361" i="1"/>
  <c r="E329" i="1"/>
  <c r="E360" i="1"/>
  <c r="E336" i="1"/>
  <c r="E312" i="1"/>
  <c r="E367" i="1"/>
  <c r="E343" i="1"/>
  <c r="E319" i="1"/>
  <c r="E335" i="1"/>
  <c r="E311" i="1"/>
  <c r="E366" i="1"/>
  <c r="E342" i="1"/>
  <c r="E318" i="1"/>
  <c r="E349" i="1"/>
  <c r="E325" i="1"/>
  <c r="E365" i="1"/>
  <c r="E341" i="1"/>
  <c r="Y333" i="1" l="1"/>
  <c r="Y314" i="1"/>
  <c r="Z326" i="1"/>
  <c r="Z360" i="1"/>
  <c r="Y334" i="1"/>
  <c r="Y339" i="1"/>
  <c r="Y338" i="1"/>
  <c r="Y365" i="1"/>
  <c r="Y350" i="1"/>
  <c r="Y330" i="1"/>
  <c r="Z354" i="1"/>
  <c r="Y351" i="1"/>
  <c r="Z365" i="1"/>
  <c r="Y366" i="1"/>
  <c r="Y319" i="1"/>
  <c r="Z437" i="1"/>
  <c r="Y352" i="1"/>
  <c r="Z343" i="1"/>
  <c r="Y331" i="1"/>
  <c r="Z363" i="1"/>
  <c r="Y316" i="1"/>
  <c r="Y364" i="1"/>
  <c r="Y318" i="1"/>
  <c r="Y342" i="1"/>
  <c r="Z336" i="1"/>
  <c r="Y359" i="1"/>
  <c r="Z356" i="1"/>
  <c r="Z317" i="1"/>
  <c r="Z352" i="1"/>
  <c r="Y347" i="1"/>
  <c r="Y358" i="1"/>
  <c r="Z312" i="1"/>
  <c r="Z341" i="1"/>
  <c r="Y335" i="1"/>
  <c r="Y353" i="1"/>
  <c r="Z324" i="1"/>
  <c r="Y328" i="1"/>
  <c r="Z332" i="1"/>
  <c r="Z327" i="1"/>
  <c r="Z438" i="1"/>
  <c r="Z325" i="1"/>
  <c r="Z368" i="1"/>
  <c r="Y361" i="1"/>
  <c r="Y348" i="1"/>
  <c r="Z434" i="1"/>
  <c r="Z328" i="1"/>
  <c r="Z337" i="1"/>
  <c r="Z315" i="1"/>
  <c r="Y357" i="1"/>
  <c r="Y356" i="1"/>
  <c r="Z342" i="1"/>
  <c r="Y437" i="1"/>
  <c r="Y324" i="1"/>
  <c r="Y435" i="1"/>
  <c r="Y325" i="1"/>
  <c r="Z366" i="1"/>
  <c r="Y343" i="1"/>
  <c r="Y360" i="1"/>
  <c r="Z331" i="1"/>
  <c r="Z353" i="1"/>
  <c r="Y354" i="1"/>
  <c r="Z348" i="1"/>
  <c r="Z350" i="1"/>
  <c r="Y315" i="1"/>
  <c r="Z339" i="1"/>
  <c r="Y363" i="1"/>
  <c r="Y326" i="1"/>
  <c r="Z316" i="1"/>
  <c r="Z340" i="1"/>
  <c r="Z364" i="1"/>
  <c r="Y349" i="1"/>
  <c r="Y311" i="1"/>
  <c r="Y367" i="1"/>
  <c r="Y329" i="1"/>
  <c r="Y355" i="1"/>
  <c r="Z313" i="1"/>
  <c r="Z323" i="1"/>
  <c r="Y320" i="1"/>
  <c r="Z362" i="1"/>
  <c r="Y321" i="1"/>
  <c r="Z345" i="1"/>
  <c r="Y433" i="1"/>
  <c r="Z344" i="1"/>
  <c r="Y322" i="1"/>
  <c r="Y346" i="1"/>
  <c r="Y436" i="1"/>
  <c r="Y336" i="1"/>
  <c r="Z359" i="1"/>
  <c r="Y434" i="1"/>
  <c r="Z333" i="1"/>
  <c r="Z314" i="1"/>
  <c r="Z334" i="1"/>
  <c r="Z338" i="1"/>
  <c r="Z349" i="1"/>
  <c r="Z311" i="1"/>
  <c r="Z367" i="1"/>
  <c r="Z329" i="1"/>
  <c r="Z355" i="1"/>
  <c r="Y313" i="1"/>
  <c r="Y323" i="1"/>
  <c r="Z320" i="1"/>
  <c r="Y362" i="1"/>
  <c r="Z321" i="1"/>
  <c r="Y345" i="1"/>
  <c r="Z433" i="1"/>
  <c r="Y344" i="1"/>
  <c r="Z322" i="1"/>
  <c r="Z346" i="1"/>
  <c r="Z436" i="1"/>
  <c r="Y341" i="1"/>
  <c r="Z318" i="1"/>
  <c r="Z335" i="1"/>
  <c r="Y312" i="1"/>
  <c r="Z361" i="1"/>
  <c r="Y317" i="1"/>
  <c r="Y337" i="1"/>
  <c r="Z347" i="1"/>
  <c r="Y332" i="1"/>
  <c r="Y368" i="1"/>
  <c r="Y327" i="1"/>
  <c r="Z351" i="1"/>
  <c r="Y438" i="1"/>
  <c r="Z319" i="1"/>
  <c r="Z330" i="1"/>
  <c r="Z357" i="1"/>
  <c r="Z358" i="1"/>
</calcChain>
</file>

<file path=xl/sharedStrings.xml><?xml version="1.0" encoding="utf-8"?>
<sst xmlns="http://schemas.openxmlformats.org/spreadsheetml/2006/main" count="10290" uniqueCount="1146">
  <si>
    <t>Factory</t>
  </si>
  <si>
    <t>Product</t>
  </si>
  <si>
    <t>Basic start date</t>
  </si>
  <si>
    <t>Basic finish date</t>
  </si>
  <si>
    <t>Order Type</t>
  </si>
  <si>
    <t>Plant</t>
  </si>
  <si>
    <t>Order</t>
  </si>
  <si>
    <t>Material Number</t>
  </si>
  <si>
    <t>Material description</t>
  </si>
  <si>
    <t>a</t>
  </si>
  <si>
    <t>Production Version</t>
  </si>
  <si>
    <t>MRP controller</t>
  </si>
  <si>
    <t>Prodn Supervisor</t>
  </si>
  <si>
    <t>Order quantity (GMEIN)</t>
  </si>
  <si>
    <t>TBL</t>
  </si>
  <si>
    <t>EX Other</t>
  </si>
  <si>
    <t>SS</t>
  </si>
  <si>
    <t>Other</t>
  </si>
  <si>
    <t>Quantity (CAR)</t>
  </si>
  <si>
    <t>9321</t>
  </si>
  <si>
    <t>0201</t>
  </si>
  <si>
    <t>0101</t>
  </si>
  <si>
    <t>102</t>
  </si>
  <si>
    <t>204</t>
  </si>
  <si>
    <t>Grand Total</t>
  </si>
  <si>
    <t>9321 ASEPTIC 1&amp;3</t>
  </si>
  <si>
    <t>9321 ASEPTIC 1&amp;3 Total</t>
  </si>
  <si>
    <t>Green Tea</t>
  </si>
  <si>
    <t>Green Tea Total</t>
  </si>
  <si>
    <t>Size</t>
  </si>
  <si>
    <t>Pallet</t>
  </si>
  <si>
    <t>380ml</t>
  </si>
  <si>
    <t>500ml</t>
  </si>
  <si>
    <t>Release Date</t>
  </si>
  <si>
    <t>Loading Date</t>
  </si>
  <si>
    <t>Sum of Pallet</t>
  </si>
  <si>
    <t>Efficeincy</t>
  </si>
  <si>
    <t>Pallet100%</t>
  </si>
  <si>
    <t>Sum of Quantity (CAR)</t>
  </si>
  <si>
    <t>Sum of Order quantity (GMEIN)</t>
  </si>
  <si>
    <t>Sum of Pallet100%</t>
  </si>
  <si>
    <t>Jub Jai Jubliang 350ml 1x24</t>
  </si>
  <si>
    <t>350ml</t>
  </si>
  <si>
    <t>Description</t>
  </si>
  <si>
    <t>BT</t>
  </si>
  <si>
    <t>Jub Jai Jubliang 350ml 1x4x6</t>
  </si>
  <si>
    <t>Oishi GT Honey Lemon500ml1x4x6(CL)</t>
  </si>
  <si>
    <t>203</t>
  </si>
  <si>
    <t>Oishi Green Tea Honey Lemon 180ml 1x9x4</t>
  </si>
  <si>
    <t>180ml</t>
  </si>
  <si>
    <t>Oishi Green Tea Kyoho Nata 350g 1x24</t>
  </si>
  <si>
    <t>Oishi Green Tea Kyoho Nata 350g 1x4x6</t>
  </si>
  <si>
    <t>Oishi Green Tea Honey Lemon 500ml 1x24</t>
  </si>
  <si>
    <t>Oishi Green Tea Honey Lemon 500ml 1x4x6</t>
  </si>
  <si>
    <t>Oishi Green Tea Kyoho 180ml 1x9x4</t>
  </si>
  <si>
    <t>320ml</t>
  </si>
  <si>
    <t>Oishi Green Tea Watermelon 380ml 1x24</t>
  </si>
  <si>
    <t>Oishi Green Tea Kyoho 180ml 1x3x12</t>
  </si>
  <si>
    <t>Oishi Green Tea Double Lemon 380ml 1x24</t>
  </si>
  <si>
    <t>800ml</t>
  </si>
  <si>
    <t>หน่วย Pallet</t>
  </si>
  <si>
    <t>หน่วย CAR</t>
  </si>
  <si>
    <t>ITEM SAP</t>
  </si>
  <si>
    <t>ตัวย่อ</t>
  </si>
  <si>
    <t>SIZE</t>
  </si>
  <si>
    <t>Pack</t>
  </si>
  <si>
    <t>CT/PLT</t>
  </si>
  <si>
    <t>โรงงานนวนคร(hot fill)</t>
  </si>
  <si>
    <t>โรงงานเบียร์ทิพย์ - บางบาล</t>
  </si>
  <si>
    <t>โออิชิกรีนที 180 ml รสต้นตำรับ 1x9x4</t>
  </si>
  <si>
    <t>OR</t>
  </si>
  <si>
    <t>180 ml</t>
  </si>
  <si>
    <t>4x9</t>
  </si>
  <si>
    <t>โออิชิกรีนที180mlน้ำผึ้งผสมมะนาว1x9x4</t>
  </si>
  <si>
    <t>HL</t>
  </si>
  <si>
    <t>โออิชิกรีนที 180 ml รสข้าวญี่ปุ่น 1x9x4</t>
  </si>
  <si>
    <t>GM</t>
  </si>
  <si>
    <t>KH</t>
  </si>
  <si>
    <t>โออิชิกรีนที180ml.รสต้นตำรับ 1x3x12</t>
  </si>
  <si>
    <t>3x12</t>
  </si>
  <si>
    <t>โออิชิกรีนที180mlรสน้ำผึ้งผสมมะนาว 1x3x12</t>
  </si>
  <si>
    <t>โออิชิกรีนที180ml.รสข้าวญี่ปุ่น 1x3x12</t>
  </si>
  <si>
    <t>Chakuza  Green tea 320 CC  Honey Lemon 1x24</t>
  </si>
  <si>
    <t>320 ml</t>
  </si>
  <si>
    <t>1x24</t>
  </si>
  <si>
    <t>Chakuza  Green tea 320 CC  Honey Lemon 1x4x6</t>
  </si>
  <si>
    <t>4x6</t>
  </si>
  <si>
    <t>350 ml</t>
  </si>
  <si>
    <t>โออิชิกรีนที 350 ml รสต้นตำรับ 1x4x6</t>
  </si>
  <si>
    <t>โออิชิกรีนที 350 ml รสน้ำผึ้งผสมมะนาว 1x24</t>
  </si>
  <si>
    <t>โออิชิกรีนที 350 ml รสน้ำผึ้งผสมมะนาว 1x4X6</t>
  </si>
  <si>
    <t>โออิชิกรีนที 350 ml รสข้าวญี่ปุ่น 1X4X6</t>
  </si>
  <si>
    <t>JL</t>
  </si>
  <si>
    <t>Oishi Green Tea Double Lemon 350ml 1x24</t>
  </si>
  <si>
    <t>DL</t>
  </si>
  <si>
    <t>โออิชิกรีนที 380 ml รสต้นตำรับ 1x24</t>
  </si>
  <si>
    <t>380 ml</t>
  </si>
  <si>
    <t>โออิชิกรีนที 380 ml รสน้ำผึ้งผสมมะนาว 1x24</t>
  </si>
  <si>
    <t>โออิชิกรีนที 380 ml รสข้าวญี่ปุ่น 1X24</t>
  </si>
  <si>
    <t>WA</t>
  </si>
  <si>
    <t>Oishi Greentea 380g Kyoho Nata 1x24</t>
  </si>
  <si>
    <t>โออิชิกรีนที รสส้มยูซุ 380 ml 1x24</t>
  </si>
  <si>
    <t>YZ</t>
  </si>
  <si>
    <t>400 ml</t>
  </si>
  <si>
    <t>OISHI Kabusecha No Sugar 400ml 1x24</t>
  </si>
  <si>
    <t>OISHI Kabusecha Delight 400ml 1x24</t>
  </si>
  <si>
    <t>500 ml</t>
  </si>
  <si>
    <t>โออิชิกรีนที 800 ml รสน้ำผึ้งผสมมะนาว 1x12</t>
  </si>
  <si>
    <t>800 ml</t>
  </si>
  <si>
    <t>1x12</t>
  </si>
  <si>
    <t>โออิชิกรีนที 800 ml รสข้าวญี่ปุ่น 1x12</t>
  </si>
  <si>
    <t>โออิชิกรีนที 800 ml รสน้ำผึ้งผสมมะนาว 1x4x3</t>
  </si>
  <si>
    <t>4x3</t>
  </si>
  <si>
    <t>โออิชิกรีนที 800 ml รสข้าวญี่ปุ่น 1x4x3</t>
  </si>
  <si>
    <t>201</t>
  </si>
  <si>
    <t>9323</t>
  </si>
  <si>
    <t>Oishi Green Tea Honey Lemon 380ml 1x24</t>
  </si>
  <si>
    <t>Oishi GT Honey Lemon 500ml 1x4x6 (LA)</t>
  </si>
  <si>
    <t>Oishi Green Tea Honey Lemon 350ml 1x4x6</t>
  </si>
  <si>
    <t>Oishi Green Tea Honey Lemon 350ml 1x24</t>
  </si>
  <si>
    <t>Oishi Green Tea Honey Lemon 180ml 1x3x12</t>
  </si>
  <si>
    <t>Oishi Green Tea Genmai 800ml 1x12</t>
  </si>
  <si>
    <t>Oishi Green Tea Original 180ml 1x9x4</t>
  </si>
  <si>
    <t>Water 600 cc PET Crystal</t>
  </si>
  <si>
    <t>Oishi Green Tea Genmai 180ml 1x9x4</t>
  </si>
  <si>
    <t>600ml</t>
  </si>
  <si>
    <t>Oishi Green Tea Original 500ml1x24(Stut)</t>
  </si>
  <si>
    <t>Oishi Green Tea HoneyLemon 500ml1x24(MM)</t>
  </si>
  <si>
    <t>Oishi Green Tea Watermelon 350ml Pack6</t>
  </si>
  <si>
    <t>โออิชิกรีนทีดับเบิลเลมอน 350มล 1x4x6</t>
  </si>
  <si>
    <t>BL</t>
  </si>
  <si>
    <t>Oishi Green Tea Honey Lemon 800ml 1x4x3</t>
  </si>
  <si>
    <t>Oishi Green Tea Honey Lemon 800ml 1x12</t>
  </si>
  <si>
    <t>Oishi Green Tea Original 350ml 1x4x6</t>
  </si>
  <si>
    <t>400ml</t>
  </si>
  <si>
    <t>Sundry Material Milo UHT 12 4x180ml</t>
  </si>
  <si>
    <t>Oishi Green Tea Genmai 380ml 1x24</t>
  </si>
  <si>
    <t>OISHI GT HONEYLEMON 500 ML 1X24(Stut)</t>
  </si>
  <si>
    <t>Oishi Green Tea Honey Lemon500ml1x24(CL)</t>
  </si>
  <si>
    <t>Sundry Mat BRBR 1+Protextion9 4x180ml LA</t>
  </si>
  <si>
    <t>Oishi Green Tea Genmai 180ml 1x3x12</t>
  </si>
  <si>
    <t>Sundry Mat Lactogrow UHT 9 4x180ml KH</t>
  </si>
  <si>
    <t>Oishi Green Tea Genmai 350ml 1x4x6</t>
  </si>
  <si>
    <t>Oishi Black Tea Lemon 500ml 1x4x6</t>
  </si>
  <si>
    <t>Oishi Black Tea Lemon 500ml 1x24</t>
  </si>
  <si>
    <t>Sundry Mat S-26 Gold Progress3-9 4x180ml</t>
  </si>
  <si>
    <t>Oishi Black Tea Lemon 500ml 1x24 (Stut)</t>
  </si>
  <si>
    <t>Oishi Black Tea Lemon 500ml 1x24 (MM)</t>
  </si>
  <si>
    <t>SundryMat S-26 Gold Progrees 4-9 4x180ml</t>
  </si>
  <si>
    <t>Oishi Black Tea Lemon 500ml 1x24(CL)</t>
  </si>
  <si>
    <t>Oishi Black Tea Lemon 500ml 1x24 (LA)</t>
  </si>
  <si>
    <t>Oishi Green Tea Original 180ml 1x3x12</t>
  </si>
  <si>
    <t>Oishi Green Tea Original 500ml 1x4x6</t>
  </si>
  <si>
    <t>Oishi Green Tea Original 500ml 1x24</t>
  </si>
  <si>
    <t>Oishi Green Tea Original500ml1x24(CL)</t>
  </si>
  <si>
    <t>Oishi Green Tea Genmai 500ml 1x24</t>
  </si>
  <si>
    <t>Oishi Green Tea Genmai 500ml  1x4x6</t>
  </si>
  <si>
    <t>Oishi Green Tea Original 380ml 1x24</t>
  </si>
  <si>
    <t>OISHI GREEN TEA GENMAI 500ML 1X24(Stut)</t>
  </si>
  <si>
    <t>Oishi Green Tea Genmai 500ml 1x24 (MM)</t>
  </si>
  <si>
    <t>Oishi Green Tea Genmai 500ml 1x24(CL)</t>
  </si>
  <si>
    <t>โออิชิ กรีนที รสแอปเปิลฮันนี่ ไม่มีน้ำตาล 380ml 1x24</t>
  </si>
  <si>
    <t>โออิชิ กรีนที รสแอปเปิลฮันนี่ 380 ml 1x24</t>
  </si>
  <si>
    <t>AH</t>
  </si>
  <si>
    <t>โออิชิ เซนฉะมัทฉะ สูตรดีไลท์ 400มล 1x24</t>
  </si>
  <si>
    <t>โออิชิ เซนฉะมัทฉะ ไม่มีน้ำตาล 400มล 1x24</t>
  </si>
  <si>
    <t>Oishi GT Pomegranate 500ml 1x4x6 (CL)</t>
  </si>
  <si>
    <t>โออิชิ กรีนที รสแอปเปิลฮันนี่  350 มล. 1x4x6</t>
  </si>
  <si>
    <t>Sundry Mat BRBR 3+Xpert 3 12x180ml</t>
  </si>
  <si>
    <t>Magnolia Ginkgo Choco 180ml 1x12x4 OEM</t>
  </si>
  <si>
    <t>S-26 Gold Progress 3 UHT 9 4x180ml</t>
  </si>
  <si>
    <t>S-26 Gold Progress 4 UHT 9 4x180ml</t>
  </si>
  <si>
    <t>SundryMatS-26 Gold Progress 3-3 12x180ml</t>
  </si>
  <si>
    <t>S-26 Gold Progress 3 UHT 3 12x180ml</t>
  </si>
  <si>
    <t>SundryMatS-26 Gold Progress 4-3 12x180ml</t>
  </si>
  <si>
    <t>Oishi Green Tea Honey Lemon380ml1x24(LA)</t>
  </si>
  <si>
    <t>Oishi Green Tea Original 350ml 1x4x6 MM</t>
  </si>
  <si>
    <t>Sundry Mat BRBR 1+Protextion 3 12x180ml</t>
  </si>
  <si>
    <t>Oishi Green Tea Watermelon 350ml 1x4x6</t>
  </si>
  <si>
    <t>Sundry Mat BRBR 3+Xpert 9 4x180ml</t>
  </si>
  <si>
    <t>(All)</t>
  </si>
  <si>
    <t>Sundry Mat Lactogrow UHT 9 4x180ml LA</t>
  </si>
  <si>
    <t>Oishi Green Tea HoneyLemon350ml 1x4x6 MM</t>
  </si>
  <si>
    <t>Chakuza   GT Honey Lemon 320ml 1x4x6</t>
  </si>
  <si>
    <t>Oishi Green Tea Genmai 380ml 1x24(CLM)</t>
  </si>
  <si>
    <t>Oishi Green Tea Genmai 350ml 1x4x6 MM</t>
  </si>
  <si>
    <t>Oishi Kabusecha No Sugar 400ml 1x24 Stut</t>
  </si>
  <si>
    <t>Oishi Gyokuro No Sugar 400ml 1x24</t>
  </si>
  <si>
    <t>Oishi Gyokuro Delight 400ml 1x24</t>
  </si>
  <si>
    <t>S-26 Gold Progress 4 UHT 3 12x180ml</t>
  </si>
  <si>
    <t>Magnolia Ginkgo WhMalt 180ml 1x12x4 OEM</t>
  </si>
  <si>
    <t>Lactogrow UHT Milk 9 4x180ml KH</t>
  </si>
  <si>
    <t>BRBR 1+Protextion UHT Milk 9 4x180ml LA</t>
  </si>
  <si>
    <t>BRBR 1+Protextion UHT Milk 3 12x180ml TH</t>
  </si>
  <si>
    <t>Magnolia Ginkgo Caramel UHT12 4x180ml</t>
  </si>
  <si>
    <t>BRBR 1+Protextion UHT Milk9 4x180ml TH</t>
  </si>
  <si>
    <t>BRBR 3+Xpert UHT Milk 3 12x180ml TH</t>
  </si>
  <si>
    <t>Delivered quantity (GMEIN)</t>
  </si>
  <si>
    <t>Confirmed quantity (GMEIN)</t>
  </si>
  <si>
    <t>Unit of measure (=GMEIN)</t>
  </si>
  <si>
    <t>System Status</t>
  </si>
  <si>
    <t>H</t>
  </si>
  <si>
    <t>L</t>
  </si>
  <si>
    <t>BRBR 3+Xpert UHT Milk 9 4x180ml TH</t>
  </si>
  <si>
    <t>Oishi Green Tea Genmai 350ml 1x24</t>
  </si>
  <si>
    <t>Oishi Green Tea Original 350ml 1x24</t>
  </si>
  <si>
    <t>Magnolia Ginkgo Plain 180ml 1x12x4 OEM</t>
  </si>
  <si>
    <t>Magnolia Ginkgo Plain UHT 180ml 4x12</t>
  </si>
  <si>
    <t>Magnolia Ginkgo Choc UHT 180ml 4x12</t>
  </si>
  <si>
    <t>400ml.</t>
  </si>
  <si>
    <t>Oishi Green Tea HoneyLemon 350ml 1x24 MM</t>
  </si>
  <si>
    <t>Magnolia Ginkgo Wh Malt UHT 180ml 4x12</t>
  </si>
  <si>
    <t>Magnolia Ginkgo Caramel UHT 180ml 4x12</t>
  </si>
  <si>
    <t>Oishi Black Tea Lemon 500ml 1x24 5L</t>
  </si>
  <si>
    <t>Oishi GT Honey Lemon 500ml 1x24 5L</t>
  </si>
  <si>
    <t>Oishi Green Tea Genmai 500ml 1x24 5L</t>
  </si>
  <si>
    <t>Oishi Green Tea Genmai 500ml 1x24 LA</t>
  </si>
  <si>
    <t>Oishi Light Honey Lemon NoSugar380ml1x24</t>
  </si>
  <si>
    <t>Oishi Light Original No Sugar 380ml 1x24</t>
  </si>
  <si>
    <t>Lactogrow UHT Milk 9 4x180ml LA</t>
  </si>
  <si>
    <t>Sundry Mat BRBR 3 Protextion 180ml4x9 TH</t>
  </si>
  <si>
    <t xml:space="preserve">OISHI - Wangmoung </t>
  </si>
  <si>
    <t>โรงงาน Aseptic(นวนคร)</t>
  </si>
  <si>
    <t>Warehouse CENTER นวนคร</t>
  </si>
  <si>
    <t>SundryMatCarnationSmartGrow 9 4x180ml TH</t>
  </si>
  <si>
    <t>SundryMatCarnationSmartGrow3 12x180ml TH</t>
  </si>
  <si>
    <t>Sundry Mat BB 3 UHT Milk 9 4x180ml TH</t>
  </si>
  <si>
    <t>500ml Total</t>
  </si>
  <si>
    <t>350ml Total</t>
  </si>
  <si>
    <t>380ml Total</t>
  </si>
  <si>
    <t>9321 UHT</t>
  </si>
  <si>
    <t>180ml Total</t>
  </si>
  <si>
    <t>9321 UHT Total</t>
  </si>
  <si>
    <t>9322 Amatanakorn</t>
  </si>
  <si>
    <t>9322 Amatanakorn Total</t>
  </si>
  <si>
    <t>9323 ASEPTIC 2(WANGMOUNG)</t>
  </si>
  <si>
    <t>9323 ASEPTIC 2(WANGMOUNG) Total</t>
  </si>
  <si>
    <t>CarnationSmartGrow UHT Milk 9 4x180ml TH</t>
  </si>
  <si>
    <t>CarnationSmartGrowUHT Milk 3 12x180ml TH</t>
  </si>
  <si>
    <t>Sundry Mat BB Protextion UHT MILK 3x12TH</t>
  </si>
  <si>
    <t>Sundry Mat BB Xpert UHT MILK 9x4TH</t>
  </si>
  <si>
    <t>Sundry Mat BB Xpert UHT Milk 3x12TH</t>
  </si>
  <si>
    <t>Water 1,500 ml. PET Crystal</t>
  </si>
  <si>
    <t>1500ml</t>
  </si>
  <si>
    <t>Sundry Mat Milo 3x12 Promotion 20 N1 TH</t>
  </si>
  <si>
    <t>Oishi GT Orange Plus C 380g 1x24</t>
  </si>
  <si>
    <t>OISHI Gyokuro Delight 400ml P24 to P6</t>
  </si>
  <si>
    <t>Oishi GT Orange Plus C 350g 1x4x6</t>
  </si>
  <si>
    <t>Water 600cc PET Crystal Full Shrink</t>
  </si>
  <si>
    <t>Oishi GT Kyoho Plus C 350g 1x24</t>
  </si>
  <si>
    <t>SundryMat BB ProtexHny Milk 9 4x180ml TH</t>
  </si>
  <si>
    <t>BB Protextion Hny UHT MILK 9 4x180ml TH</t>
  </si>
  <si>
    <t>Sundry Mat LACTOGROW UHT 9 4x180ml N1 KH</t>
  </si>
  <si>
    <t>Lactogrow UHT Milk 9 4x180ml N1 KH</t>
  </si>
  <si>
    <t>Oishi GT Kyoho Plus C 380g 1x24</t>
  </si>
  <si>
    <t>Sundry Mat S-26 Omega Plus 9 4x180ml TH</t>
  </si>
  <si>
    <t>SundryMat BB ProtexHny Milk3 12x180ml TH</t>
  </si>
  <si>
    <t>Oishi GT Kyoho Plus C 350g 1x4x6</t>
  </si>
  <si>
    <t>ORN</t>
  </si>
  <si>
    <t>S-26 Omega Plus UHT 9 4x180ml TH</t>
  </si>
  <si>
    <t>Milo UHT3 12x180ml N1 TH</t>
  </si>
  <si>
    <t>Jub Jai Jubliang 350ml 1x4x6 LS2</t>
  </si>
  <si>
    <t>Oishi GT Kyoho Plus C 380g 1x4x6 MLBB</t>
  </si>
  <si>
    <t>Oishi GT Kyoho Plus C 380g 1x4x6 LA</t>
  </si>
  <si>
    <t>Oishi GT Kyoho Plus C 380g 1x24 5L</t>
  </si>
  <si>
    <t>BB Protextion UHT Milk 9 4x180mlTH</t>
  </si>
  <si>
    <t>BB Protextion Hny UHT MILK 3 12x180ml TH</t>
  </si>
  <si>
    <t>เครื่องดื่มสมุนไพร สูตรจับเลี้ยง ตราจับใจ 350 มล. 1x4x6</t>
  </si>
  <si>
    <t>Sundry Mat Milo Paper Straw12 4x180ml</t>
  </si>
  <si>
    <t>Sundry Mat Milo Paper Straw 3x12x180ml</t>
  </si>
  <si>
    <t>BB Protextion UHT Milk 3 12x180ml TH</t>
  </si>
  <si>
    <t>BB Xpert UHT Milk 3 12x180ml TH</t>
  </si>
  <si>
    <t>Sundry Mat S-26 GOLD3 UHT 9 4x180 TH</t>
  </si>
  <si>
    <t>Sundry Mat S-26 GOLD3 UHT 3 12x180 TH</t>
  </si>
  <si>
    <t>Sundry Mat S-26 Gold4 UHT 3 12x180ml TH</t>
  </si>
  <si>
    <t>Sundry Mat S-26 Gold 4 UHT 9 4x180ml TH</t>
  </si>
  <si>
    <t>S-26 GOLD 3 UHT 9 4x180ml TH</t>
  </si>
  <si>
    <t>S-26 GOLD 3 UHT 3 12x180ml TH</t>
  </si>
  <si>
    <t>BB Xpert UHT Milk 9 4x180ml TH</t>
  </si>
  <si>
    <t>S-26 GOLD 4 UHT 9 4x180ml TH</t>
  </si>
  <si>
    <t>S-26 GOLD 4 UHT 3 12x180ml TH</t>
  </si>
  <si>
    <t>Water 1500ml PET Crystal</t>
  </si>
  <si>
    <t>Oishi GT Orange Plus C 380g 1x4x6 CL</t>
  </si>
  <si>
    <t>Oishi GT Kyoho Plus C 380g 1x4x6 CL</t>
  </si>
  <si>
    <t>Oishi Green Tea Original 500ml 1x24 LA</t>
  </si>
  <si>
    <t>Chakulza GT Kyoho Grape 320ml P6</t>
  </si>
  <si>
    <t>Chakulza GT Kyoho Grape 320ml</t>
  </si>
  <si>
    <t>Chakulza GT Kyoho Grape 320ml 1x24</t>
  </si>
  <si>
    <t>Chakulza GT Kyoho Grape 320ml 1x4x6</t>
  </si>
  <si>
    <t>Chakulza</t>
  </si>
  <si>
    <t>Chakulza Total</t>
  </si>
  <si>
    <t>320ml Total</t>
  </si>
  <si>
    <t>101</t>
  </si>
  <si>
    <t>Sundry Mat MILO UHT 6 8x180ml TT</t>
  </si>
  <si>
    <t>GT Soda Honey Lemon 320ml EX 1x4x6</t>
  </si>
  <si>
    <t>Oishi Green Tea Original 500ml 1x24 (MM)</t>
  </si>
  <si>
    <t>Oishi GT Orange Plus C 380g 1x24 (MLBB)</t>
  </si>
  <si>
    <t>Oishi Genmaicha Delight Plus 400ml 1x4x6</t>
  </si>
  <si>
    <t>Jub Jai Jubliang 500ml 1x24 LS2</t>
  </si>
  <si>
    <t>Oishi Genmaicha No Sugar Plus 400ml 1x24</t>
  </si>
  <si>
    <t>Oishi Genmaicha Delight Plus 400ml 1x24</t>
  </si>
  <si>
    <t>OISHI Genmaicha Del Plus 400ml P24 to P6</t>
  </si>
  <si>
    <t>Jub Jai Jubliang 350ml 1x24 LS2</t>
  </si>
  <si>
    <t>Sundry Mat Milo UHT 6(8 x180ml) TT N1 TH</t>
  </si>
  <si>
    <t>Sundry Mat Milo12 (4x180ml) N2 TH</t>
  </si>
  <si>
    <t>Sundry Mat Milo UHT3 12x180ml N2 TH</t>
  </si>
  <si>
    <t>Milo UHT6 8x180ml TT</t>
  </si>
  <si>
    <t>SundryMatCarnationSmartGrow3 12x180 N2TH</t>
  </si>
  <si>
    <t>SundryMatCarnationSmartGrow 9 4x180 N2TH</t>
  </si>
  <si>
    <t>โออิชิ เก็นไมฉะสูตรไม่มีน้ำตาล400มล 1x24</t>
  </si>
  <si>
    <t>โออิชิ เก็นไมฉะ สูตรดีไลท์ 400มล 1x24</t>
  </si>
  <si>
    <t>โออิชิ เก็นไมฉะ ดีไลท์ พลัส 400 ml 1x24</t>
  </si>
  <si>
    <t>โออิชิเก็นไมฉะไม่มีน้ำตาล พลัส 400 ml 1x24</t>
  </si>
  <si>
    <t>โออิชิ คาบูเซฉะสูตรไม่มีน้ำตาล400มล 1x24</t>
  </si>
  <si>
    <t>OISHI Genmaicha Delight 400ml 1x4x6</t>
  </si>
  <si>
    <t>OISHI Gyokuro Delight 400ml 1x4x6</t>
  </si>
  <si>
    <t>Sundry Mat BB Protextion 3 12x180 N2TH</t>
  </si>
  <si>
    <t>Sundry Mat BB Protextion 9 4x180 N2 TH</t>
  </si>
  <si>
    <t>Sundry Mat BB Xpert UHT Milk 3x12 N2 TH</t>
  </si>
  <si>
    <t>Sundry Mat BB Xpert UHT Milk 9x4 N2 TH</t>
  </si>
  <si>
    <t>Sundry Mat S-26 Gold3 UHT 9 4x180 N2 TH</t>
  </si>
  <si>
    <t>Sundry Mat BB ProtextionHnyMilk 9x4 N2TH</t>
  </si>
  <si>
    <t>Sundry Mat BB ProtextionHnyMilk 3x12N2TH</t>
  </si>
  <si>
    <t>Sundry Mat S-26 Omega Plus 9 4x180 N2 TH</t>
  </si>
  <si>
    <t>Sundry Mat S-26 Gold3 UHT 3 12x180 N2 TH</t>
  </si>
  <si>
    <t>Sundry Mat S-26 Gold4 UHT 3 12x180 N2 TH</t>
  </si>
  <si>
    <t>Sundry Mat S-26 Gold4 UHT 9 4x180 N2 TH</t>
  </si>
  <si>
    <t>105</t>
  </si>
  <si>
    <t>OISHI Wakoucha No Sugar 400ml 1x24</t>
  </si>
  <si>
    <t>OISHI Wakoucha Lemon 400ml 1x24</t>
  </si>
  <si>
    <t>SundryMat CNT MILK9 4x180ml TH NoflashOn</t>
  </si>
  <si>
    <t>เสริมสุข โรงงานปทุมธานี</t>
  </si>
  <si>
    <t>MILO UHT 12(4x180ml) N2 TH</t>
  </si>
  <si>
    <t>CNT UHT MILK 9(4x180ml)TH no flash on</t>
  </si>
  <si>
    <t>SundryMatCNT MILK3 12x180ml TH NoflashOn</t>
  </si>
  <si>
    <t>CNT UHT MILK 3(12x180ml)TH no flash on</t>
  </si>
  <si>
    <t>Chakulza GT Honey Lemon 320ml EX 1x4x6</t>
  </si>
  <si>
    <t>Chakulza GT Kyoho Grape 320ml EX 1x4x6</t>
  </si>
  <si>
    <t>MILO UHT 3(12x180ml) N2 TH</t>
  </si>
  <si>
    <t>Sundry Mat Lactogrow UHTMilk 9 4x180N2KH</t>
  </si>
  <si>
    <t>103</t>
  </si>
  <si>
    <t>โรงงานนวนคร
(hot fill)</t>
  </si>
  <si>
    <t xml:space="preserve">โรงงาน Aseptic
(นวนคร) </t>
  </si>
  <si>
    <t>โรงงาน อมตะซิตี้</t>
  </si>
  <si>
    <t>MILO UHT 6(8x180ml)TT N1 TH</t>
  </si>
  <si>
    <t>SSC</t>
  </si>
  <si>
    <t>Sundry Mat S-26 GOLD STARS 9(4x180ml)TH</t>
  </si>
  <si>
    <t>S-26 GOLD STARS UHT 9(4x180ml)TH</t>
  </si>
  <si>
    <t>Magnolia UHT Plain 12x(4x180ml)</t>
  </si>
  <si>
    <t>Magnolia UHT Chocolate 12x(4x180ml)</t>
  </si>
  <si>
    <t>Oishi Honey Lemon 380ml 1x24 (Light)</t>
  </si>
  <si>
    <t>Oishi Honey Lemon 350ml1x4x6 (Light)</t>
  </si>
  <si>
    <t>Sundry Mat S-26 GOLD STARS 6(8x180ml)TH</t>
  </si>
  <si>
    <t>S-26 GOLD STARS UHT 6(8x180ml)TH</t>
  </si>
  <si>
    <t>BB Protextion UHT MILK 9(4x180ml)N1 TH</t>
  </si>
  <si>
    <t>BB Protextion UHT MILK 3(12x180ml)N1 TH</t>
  </si>
  <si>
    <t>BB Xpert UHT MILK 9(4x180ml)N1 TH</t>
  </si>
  <si>
    <t>BB Xpert UHT MILK 3(12x180ml)N1 TH</t>
  </si>
  <si>
    <t>SundryMat BB Protextion 3(12x180ml)N1 TH</t>
  </si>
  <si>
    <t>SundryMat BB Protextion 9(4x180ml)N1 TH</t>
  </si>
  <si>
    <t>BB Protextion Hny UHTMILK 9(4x180ml)N1TH</t>
  </si>
  <si>
    <t>BBProtextion Hny UHTMILK 3(12x180ml)N1TH</t>
  </si>
  <si>
    <t>SundryMat BB Xpert UHT 9(4x180ml)N1 TH</t>
  </si>
  <si>
    <t>SundryMat BBProtextionHNY 9(4x180ml)N1TH</t>
  </si>
  <si>
    <t>SundryMatBBProtextionHNY 3(12x180ml)N1TH</t>
  </si>
  <si>
    <t>SundryMat BB Xpert UHT 3(12x180ml)N1 TH</t>
  </si>
  <si>
    <t>Oishi Original 380ml 1x24 (Light)</t>
  </si>
  <si>
    <t>MNL ACD UHT Brown Sugar 12(4X180ml)</t>
  </si>
  <si>
    <t>Magnolia Plus ACD UHT BCR 12(4X180ml)</t>
  </si>
  <si>
    <t>S-26 OMEGA PLUS DHA UHT 9(4x180ml)TH</t>
  </si>
  <si>
    <t>SundryMatS26 OMEGA PLUS DHA 9(4x180ml)TH</t>
  </si>
  <si>
    <t>106</t>
  </si>
  <si>
    <t>Jub Jai Jubliang 475ml 1x24</t>
  </si>
  <si>
    <t>475ml</t>
  </si>
  <si>
    <t/>
  </si>
  <si>
    <t>9322</t>
  </si>
  <si>
    <t>%Efficeincy</t>
  </si>
  <si>
    <t>0301</t>
  </si>
  <si>
    <t>SundryMat S26 GOLD3 UHT 9(4x180ml)N1 TH</t>
  </si>
  <si>
    <t>SundryMat S26 GOLD4 UHT 9(4x180ml)N1 TH</t>
  </si>
  <si>
    <t>SundryMat S26 GOLD3 Vanilla 9(4x180ml)TH</t>
  </si>
  <si>
    <t>SundryMat S26 GOLD3 Vanilla 3(12x180mlTH</t>
  </si>
  <si>
    <t>SundryMat Milo UHT 12(4x180ml) N4 TH</t>
  </si>
  <si>
    <t>SundryMat S-26 GOLD SUPREMA 9(4x180ml)TH</t>
  </si>
  <si>
    <t>SundryMat S-26 GOLD SUPREMA 6(8x180ml)TH</t>
  </si>
  <si>
    <t>CL</t>
  </si>
  <si>
    <t>CL Total</t>
  </si>
  <si>
    <t>Milo UHT 12(4x180ml)N4 TH</t>
  </si>
  <si>
    <t>SundryMat S26 GOLD3 UHT 3(12x180ml)N1 TH</t>
  </si>
  <si>
    <t>SundryMat S26 GOLD4 UHT 3(12x180ml)N1 TH</t>
  </si>
  <si>
    <t>Oishi Green Tea Mixed Fruits 380ml 1x24</t>
  </si>
  <si>
    <t>Jub Jai Jubliang 475ml 1x24 LS2</t>
  </si>
  <si>
    <t>475 ml</t>
  </si>
  <si>
    <t>โออิชิกรีนทีน้ำผึ้งมะนาว 380มล 1x24 (Light)</t>
  </si>
  <si>
    <t>โออิชิกรีนทีต้นตำรับ 500มล 1x24</t>
  </si>
  <si>
    <t>โออิชิกรีนทีต้นตำรับ 500มล 1x4x6</t>
  </si>
  <si>
    <t>โออิชิกรีนทีข้าวญี่ปุ่น 500มล 1x24</t>
  </si>
  <si>
    <t>โออิชิกรีนทีข้าวญี่ปุ่น 500มล 1x4x6</t>
  </si>
  <si>
    <t>โออิชิแบล็คทีมะนาว 500มล 1x24</t>
  </si>
  <si>
    <t>โออิชิแบล็คทีมะนาว 500มล 1x4x6</t>
  </si>
  <si>
    <t>โออิชิกรีนทีน้ำผึ้งมะนาว 500มล 1x24</t>
  </si>
  <si>
    <t>โออิชิกรีนทีน้ำผึ้งมะนาว 500มล 1x4x6</t>
  </si>
  <si>
    <t>เครื่องดื่มจับเลี้ยงตราจับใจ500 ml 1x24</t>
  </si>
  <si>
    <t>S-26 GOLD SUPREMA UHT 9(4x180ml)TH</t>
  </si>
  <si>
    <t>S-26 GOLD SUPREMA UHT 6(8x180ml)TH</t>
  </si>
  <si>
    <t>Jub Jai Jubliang 475ml 1x24 LA</t>
  </si>
  <si>
    <t>Oishi Green Tea Mixed Fruits 350ml 1x4x6</t>
  </si>
  <si>
    <t>S-26 GOLD 3 UHT 9(4x180ml)N1 TH</t>
  </si>
  <si>
    <t>S-26 GOLD 3 Vanilla UHT 9(4x180ml)TH</t>
  </si>
  <si>
    <t>S-26 GOLD 3 Vanilla UHT 3(12x180ml)TH</t>
  </si>
  <si>
    <t>S-26 GOLD 4 UHT 3(12x180ml)N1 TH</t>
  </si>
  <si>
    <t>S-26 GOLD 4 UHT 9(4x180ml)N1 TH</t>
  </si>
  <si>
    <t>ChakulzaGT HoneyLemon320ml1x24SouthKorea</t>
  </si>
  <si>
    <t>Oishi Honey Lemon 380ml 1x24 (Light) LA</t>
  </si>
  <si>
    <t>S-26 GOLD 3 UHT 3(12x180ml)N1 TH</t>
  </si>
  <si>
    <t>Water 600cc PET Crystal</t>
  </si>
  <si>
    <t>Water Crystal</t>
  </si>
  <si>
    <t>600ml Total</t>
  </si>
  <si>
    <t>Water Crystal Total</t>
  </si>
  <si>
    <t>SundryMat S-26 GOLD PRO UHT 9(4x180ml)TH</t>
  </si>
  <si>
    <t>SundryMat S-26 GOLD PRO UHT 6(8x180ml)TH</t>
  </si>
  <si>
    <t>Created on</t>
  </si>
  <si>
    <t>CF01</t>
  </si>
  <si>
    <t>CF02</t>
  </si>
  <si>
    <t>CF03</t>
  </si>
  <si>
    <t>CF04</t>
  </si>
  <si>
    <t>UHTA</t>
  </si>
  <si>
    <t>UHTB</t>
  </si>
  <si>
    <t>UHTC</t>
  </si>
  <si>
    <t>UHTD</t>
  </si>
  <si>
    <t>Valuation Type</t>
  </si>
  <si>
    <t>HF05</t>
  </si>
  <si>
    <t>HF06</t>
  </si>
  <si>
    <t>9307</t>
  </si>
  <si>
    <t>CAR</t>
  </si>
  <si>
    <t>CRTD PRC  BCRQ MANC SETC</t>
  </si>
  <si>
    <t>CAF2 Packing GT 350 ml.</t>
  </si>
  <si>
    <t>CAF4 Packing GT 500 ml.</t>
  </si>
  <si>
    <t>S-26 GOLD PRO UHT 9(4x180ml)TH</t>
  </si>
  <si>
    <t>S-26 GOLD PRO UHT 6(8x180ml)TH</t>
  </si>
  <si>
    <t>Production line</t>
  </si>
  <si>
    <t>CF1</t>
  </si>
  <si>
    <t>CAF1</t>
  </si>
  <si>
    <t>CF3</t>
  </si>
  <si>
    <t>CAF3</t>
  </si>
  <si>
    <t>CF2</t>
  </si>
  <si>
    <t>CAF2</t>
  </si>
  <si>
    <t>CF4</t>
  </si>
  <si>
    <t>CAF4</t>
  </si>
  <si>
    <t>REL  PRC  BCRQ GMPS MANC ORRQ PDLV SETC</t>
  </si>
  <si>
    <t>LA</t>
  </si>
  <si>
    <t>CF1-PACK</t>
  </si>
  <si>
    <t>CF3-PACK</t>
  </si>
  <si>
    <t>CF4-PACK</t>
  </si>
  <si>
    <t>CF2-PACK</t>
  </si>
  <si>
    <t>Oishi Black Tea Lemon 500ml 1x4x6.</t>
  </si>
  <si>
    <t>Oishi Black Tea Lemon 500ml 1x24.</t>
  </si>
  <si>
    <t>MM</t>
  </si>
  <si>
    <t>MM Total</t>
  </si>
  <si>
    <t>LA Total</t>
  </si>
  <si>
    <t>104</t>
  </si>
  <si>
    <t>202</t>
  </si>
  <si>
    <t>Oishi Green Tea Original 500ml1x24</t>
  </si>
  <si>
    <t>9321 Navanakorn</t>
  </si>
  <si>
    <t>9321 Navanakorn Total</t>
  </si>
  <si>
    <t>Oishi Green Tea Genmai 500ml 1x4x6 LA</t>
  </si>
  <si>
    <t>Oishi Green Tea Original 500ml 1x4x6 LA</t>
  </si>
  <si>
    <t>Oishi Black Tea Lemon 500ml 1x4x6 LA</t>
  </si>
  <si>
    <t>Oishi GT Honey Lemon 180ml 1x9x4 (LA)</t>
  </si>
  <si>
    <t>Oishi GT Original 180ml 1x9x4 (LA)</t>
  </si>
  <si>
    <t>Oishi GT Genmai 180ml 1x9x4 (LA)</t>
  </si>
  <si>
    <t>Oishi GT Kyoho 180ml 1x9x4 (LA)</t>
  </si>
  <si>
    <t>0401</t>
  </si>
  <si>
    <t>9301</t>
  </si>
  <si>
    <t>PAC</t>
  </si>
  <si>
    <t>HF3 Packing Water 600 ml.</t>
  </si>
  <si>
    <t>Oishi Green Tea Honey Lemon 500ml1x24</t>
  </si>
  <si>
    <t>CAF2 Packing GT 380 ml.</t>
  </si>
  <si>
    <t>Oishi Green Tea Genmai 500ml1x24</t>
  </si>
  <si>
    <t>BB</t>
  </si>
  <si>
    <t>HF03</t>
  </si>
  <si>
    <t>REL  PRC  BCRQ MANC ORRQ SETC</t>
  </si>
  <si>
    <t>12</t>
  </si>
  <si>
    <t>36</t>
  </si>
  <si>
    <t>24</t>
  </si>
  <si>
    <t>HF5 Packing Water 600 ml.</t>
  </si>
  <si>
    <t>CAF1 Packing GT 500 ml.</t>
  </si>
  <si>
    <t xml:space="preserve">Chakulza GT Kyoho Grape 320ml 1x24 (AFOO, South Korea) </t>
  </si>
  <si>
    <t>EX</t>
  </si>
  <si>
    <t>EX Total</t>
  </si>
  <si>
    <t>Oishi Green Tea Original 380ml  1x24</t>
  </si>
  <si>
    <t>Milk Nestle</t>
  </si>
  <si>
    <t>Milk Nestle Total</t>
  </si>
  <si>
    <t>9304</t>
  </si>
  <si>
    <t>REL  DLV  PRC  BCRQ GMPS MANC ORRQ SETC</t>
  </si>
  <si>
    <t>PC</t>
  </si>
  <si>
    <t>UHC-PACK</t>
  </si>
  <si>
    <t>Oishi Green Tea Watermelon 500ml 1x24</t>
  </si>
  <si>
    <t>Oishi Green Tea Watermelon 500 ml 1x4x6</t>
  </si>
  <si>
    <t>0901</t>
  </si>
  <si>
    <t>CAF3 Packing GT 350 ml.</t>
  </si>
  <si>
    <t>0601</t>
  </si>
  <si>
    <t>OISHI Concentrate GT Honey Lemon 10L</t>
  </si>
  <si>
    <t>est Strawberry BIB 10 Ltr</t>
  </si>
  <si>
    <t>est Cream soda BIB 10 Ltr</t>
  </si>
  <si>
    <t>est cola BIB 10 Ltr x 2</t>
  </si>
  <si>
    <t>est Cola Sugar Free BIB 10 Ltr</t>
  </si>
  <si>
    <t>OISHI Concentrate Orange Yuzu Drink10L</t>
  </si>
  <si>
    <t>Green Tea Powder Drink Genmai Flavour</t>
  </si>
  <si>
    <t>est Orange BIB 10 Ltr</t>
  </si>
  <si>
    <t>est Lemon Lime BIB 10 Ltr</t>
  </si>
  <si>
    <t>est Cola BIB 20 Ltr</t>
  </si>
  <si>
    <t>ZEA Tuna Essence Original 1x12x6 Single</t>
  </si>
  <si>
    <t>ZEA TunaEssencePassionFruit1x6x12 Single</t>
  </si>
  <si>
    <t>Oishi Green Tea Original 500ml 1x24EX</t>
  </si>
  <si>
    <t>Oishi Green Tea Genmai 500ml 1x24 5L EX</t>
  </si>
  <si>
    <t>Oishi Black Tea Lemon 500ml 1x24 5L EX</t>
  </si>
  <si>
    <t>Green Tea Powder Drink Original Flavour</t>
  </si>
  <si>
    <t>OISHI GT HoneyLemon 500 ml 1X24(Stut) EX</t>
  </si>
  <si>
    <t>Oishi Green Tea Honey Lemon 500ml1x24EX</t>
  </si>
  <si>
    <t>Oishi Green Tea Genmai 380ml 1x24EX</t>
  </si>
  <si>
    <t>Oishi Green Tea Original 380ml 1x24EX</t>
  </si>
  <si>
    <t>Oishi Green Tea Watermelon 380ml 1x24 EX</t>
  </si>
  <si>
    <t>Oishi Honey Lemon 380ml 1x24 (Light) EX</t>
  </si>
  <si>
    <t>Oishi Green Tea Genmai 500ml 1x24EX</t>
  </si>
  <si>
    <t>Oishi Black Tea Lemon 500ml 1x24 EX</t>
  </si>
  <si>
    <t>Oishi GT Honey Lemon 500ml 1x24 5L EX</t>
  </si>
  <si>
    <t>Oishi Green Tea Honey Lemon 380ml1x24EX</t>
  </si>
  <si>
    <t>Oishi GT Kyoho Plus C 380g 1x24 5L EX</t>
  </si>
  <si>
    <t>OISHI Kabusecha No Sugar 400ml 1x24 EX</t>
  </si>
  <si>
    <t>Oishi Genmaicha No Sugar Plus400ml1x24EX</t>
  </si>
  <si>
    <t>0801</t>
  </si>
  <si>
    <t>REL  PCNF DLV  PRC  BCRQ GMPS MANC ORRQ*</t>
  </si>
  <si>
    <t>CAF1 Packing GT 800 ml.</t>
  </si>
  <si>
    <t>800ml Total</t>
  </si>
  <si>
    <t>475ml Total</t>
  </si>
  <si>
    <t>Beerthip (BB)</t>
  </si>
  <si>
    <t>Beerthip (BB) Total</t>
  </si>
  <si>
    <t>Oishi Honey Lemon 380ml 1x24 (Light) CL</t>
  </si>
  <si>
    <t>931110009336</t>
  </si>
  <si>
    <t>931110009337</t>
  </si>
  <si>
    <t>931310020739</t>
  </si>
  <si>
    <t>931110009338</t>
  </si>
  <si>
    <t>931310020740</t>
  </si>
  <si>
    <t>931310020752</t>
  </si>
  <si>
    <t>Special Box Gift Set S-Pro 24 (Yellow)</t>
  </si>
  <si>
    <t>HF5-PACK</t>
  </si>
  <si>
    <t>Special Box Gift Set S-Pro 24 (Pink)</t>
  </si>
  <si>
    <t>Special Box Gift Set S-Pro 24 (Mint)</t>
  </si>
  <si>
    <t>Special Box Gift Set S-Pro 24 (Green)</t>
  </si>
  <si>
    <t>931210015634</t>
  </si>
  <si>
    <t>931210015635</t>
  </si>
  <si>
    <t>931310020760</t>
  </si>
  <si>
    <t>931310020761</t>
  </si>
  <si>
    <t>931310020762</t>
  </si>
  <si>
    <t>931310020768</t>
  </si>
  <si>
    <t>931310020775</t>
  </si>
  <si>
    <t>931210015631</t>
  </si>
  <si>
    <t>931210015632</t>
  </si>
  <si>
    <t>931310020764</t>
  </si>
  <si>
    <t>931310020776</t>
  </si>
  <si>
    <t>931310020779</t>
  </si>
  <si>
    <t>931310020765</t>
  </si>
  <si>
    <t>931310020777</t>
  </si>
  <si>
    <t>931310020781</t>
  </si>
  <si>
    <t>931310020782</t>
  </si>
  <si>
    <t>931310020790</t>
  </si>
  <si>
    <t>931310020783</t>
  </si>
  <si>
    <t>931310020785</t>
  </si>
  <si>
    <t>931310020788</t>
  </si>
  <si>
    <t>931310020792</t>
  </si>
  <si>
    <t>931110009352</t>
  </si>
  <si>
    <t>931110009359</t>
  </si>
  <si>
    <t>931310020793</t>
  </si>
  <si>
    <t>931110009353</t>
  </si>
  <si>
    <t>931110009360</t>
  </si>
  <si>
    <t>931310020795</t>
  </si>
  <si>
    <t>931110009354</t>
  </si>
  <si>
    <t>931110009361</t>
  </si>
  <si>
    <t>931310020796</t>
  </si>
  <si>
    <t>931110009355</t>
  </si>
  <si>
    <t>931110009362</t>
  </si>
  <si>
    <t>931310020797</t>
  </si>
  <si>
    <t>931110009356</t>
  </si>
  <si>
    <t>931110009363</t>
  </si>
  <si>
    <t>931310020798</t>
  </si>
  <si>
    <t>931110009357</t>
  </si>
  <si>
    <t>931110009364</t>
  </si>
  <si>
    <t>931310020799</t>
  </si>
  <si>
    <t>931110009358</t>
  </si>
  <si>
    <t>931310020800</t>
  </si>
  <si>
    <t>931310020832</t>
  </si>
  <si>
    <t>931310020833</t>
  </si>
  <si>
    <t>931310020834</t>
  </si>
  <si>
    <t>931310020835</t>
  </si>
  <si>
    <t>931310020836</t>
  </si>
  <si>
    <t>931310020802</t>
  </si>
  <si>
    <t>931310020812</t>
  </si>
  <si>
    <t>931310020819</t>
  </si>
  <si>
    <t>931310020820</t>
  </si>
  <si>
    <t>931310020803</t>
  </si>
  <si>
    <t>931310020804</t>
  </si>
  <si>
    <t>931310020813</t>
  </si>
  <si>
    <t>931310020821</t>
  </si>
  <si>
    <t>931310020805</t>
  </si>
  <si>
    <t>931310020814</t>
  </si>
  <si>
    <t>931310020806</t>
  </si>
  <si>
    <t>931310020815</t>
  </si>
  <si>
    <t>931310020825</t>
  </si>
  <si>
    <t>931310020826</t>
  </si>
  <si>
    <t>931310020807</t>
  </si>
  <si>
    <t>931310020816</t>
  </si>
  <si>
    <t>931310020827</t>
  </si>
  <si>
    <t>931310020828</t>
  </si>
  <si>
    <t>931310020809</t>
  </si>
  <si>
    <t>931310020817</t>
  </si>
  <si>
    <t>931310020829</t>
  </si>
  <si>
    <t>931310020830</t>
  </si>
  <si>
    <t>931310020810</t>
  </si>
  <si>
    <t>931310020811</t>
  </si>
  <si>
    <t>931310020818</t>
  </si>
  <si>
    <t>931310020831</t>
  </si>
  <si>
    <t>TECO PCNF DLV  PRC  BCRQ GMPS MANC ORRQ*</t>
  </si>
  <si>
    <t>TECO PCNF PRC  BCRQ GMPS MANC ORRQ PDLV*</t>
  </si>
  <si>
    <t>931210015643</t>
  </si>
  <si>
    <t>931210015638</t>
  </si>
  <si>
    <t>931210015644</t>
  </si>
  <si>
    <t>931210015639</t>
  </si>
  <si>
    <t>931210015645</t>
  </si>
  <si>
    <t>931210015646</t>
  </si>
  <si>
    <t>931210015647</t>
  </si>
  <si>
    <t>931210015641</t>
  </si>
  <si>
    <t>931210015642</t>
  </si>
  <si>
    <t>REL  PCNF PRC  BCRQ GMPS MANC ORRQ PDLV*</t>
  </si>
  <si>
    <t>931110009377</t>
  </si>
  <si>
    <t>931310020837</t>
  </si>
  <si>
    <t>931310020846</t>
  </si>
  <si>
    <t>931310020847</t>
  </si>
  <si>
    <t>931310020848</t>
  </si>
  <si>
    <t>931310020863</t>
  </si>
  <si>
    <t>931310020878</t>
  </si>
  <si>
    <t>CAF3 Packing GT 380 ml.</t>
  </si>
  <si>
    <t>931310020881</t>
  </si>
  <si>
    <t>931110009378</t>
  </si>
  <si>
    <t>931310020838</t>
  </si>
  <si>
    <t>931310020839</t>
  </si>
  <si>
    <t>931310020849</t>
  </si>
  <si>
    <t>931310020850</t>
  </si>
  <si>
    <t>931310020860</t>
  </si>
  <si>
    <t>931310020861</t>
  </si>
  <si>
    <t>931310020862</t>
  </si>
  <si>
    <t>931310020864</t>
  </si>
  <si>
    <t>931310020880</t>
  </si>
  <si>
    <t>931310020888</t>
  </si>
  <si>
    <t>931110009379</t>
  </si>
  <si>
    <t>931310020841</t>
  </si>
  <si>
    <t>931310020851</t>
  </si>
  <si>
    <t>931310020852</t>
  </si>
  <si>
    <t>931310020866</t>
  </si>
  <si>
    <t>931310020867</t>
  </si>
  <si>
    <t>931310020889</t>
  </si>
  <si>
    <t>931110009380</t>
  </si>
  <si>
    <t>931310020842</t>
  </si>
  <si>
    <t>931310020853</t>
  </si>
  <si>
    <t>931310020854</t>
  </si>
  <si>
    <t>931310020868</t>
  </si>
  <si>
    <t>931310020869</t>
  </si>
  <si>
    <t>931310020890</t>
  </si>
  <si>
    <t>931310020843</t>
  </si>
  <si>
    <t>931310020855</t>
  </si>
  <si>
    <t>931310020856</t>
  </si>
  <si>
    <t>931310020870</t>
  </si>
  <si>
    <t>931310020844</t>
  </si>
  <si>
    <t>931310020858</t>
  </si>
  <si>
    <t>931310020872</t>
  </si>
  <si>
    <t>931310020873</t>
  </si>
  <si>
    <t>931310020893</t>
  </si>
  <si>
    <t>931310020845</t>
  </si>
  <si>
    <t>931310020859</t>
  </si>
  <si>
    <t>931310020874</t>
  </si>
  <si>
    <t>931310020894</t>
  </si>
  <si>
    <t>0501</t>
  </si>
  <si>
    <t>310001586</t>
  </si>
  <si>
    <t>310002001</t>
  </si>
  <si>
    <t>310002642</t>
  </si>
  <si>
    <t>310002641</t>
  </si>
  <si>
    <t>310001998</t>
  </si>
  <si>
    <t>310003572</t>
  </si>
  <si>
    <t>310003573</t>
  </si>
  <si>
    <t>310002949</t>
  </si>
  <si>
    <t>310002654</t>
  </si>
  <si>
    <t>310002950</t>
  </si>
  <si>
    <t>310002954</t>
  </si>
  <si>
    <t>310003155</t>
  </si>
  <si>
    <t>310002953</t>
  </si>
  <si>
    <t>310002705</t>
  </si>
  <si>
    <t>310002972</t>
  </si>
  <si>
    <t>310003401</t>
  </si>
  <si>
    <t>310002951</t>
  </si>
  <si>
    <t>310002952</t>
  </si>
  <si>
    <t>310004445</t>
  </si>
  <si>
    <t>310002226</t>
  </si>
  <si>
    <t>310001991</t>
  </si>
  <si>
    <t>310001984</t>
  </si>
  <si>
    <t>310002099</t>
  </si>
  <si>
    <t>310002000</t>
  </si>
  <si>
    <t>310004339</t>
  </si>
  <si>
    <t>310003079</t>
  </si>
  <si>
    <t>310002646</t>
  </si>
  <si>
    <t>310003080</t>
  </si>
  <si>
    <t>310002142</t>
  </si>
  <si>
    <t>310002003</t>
  </si>
  <si>
    <t>310002002</t>
  </si>
  <si>
    <t>310004069</t>
  </si>
  <si>
    <t>310002653</t>
  </si>
  <si>
    <t>931310020895</t>
  </si>
  <si>
    <t>310003659</t>
  </si>
  <si>
    <t>310003399</t>
  </si>
  <si>
    <t>310003657</t>
  </si>
  <si>
    <t>310001993</t>
  </si>
  <si>
    <t>310001994</t>
  </si>
  <si>
    <t>310002644</t>
  </si>
  <si>
    <t>310003400</t>
  </si>
  <si>
    <t>931310020897</t>
  </si>
  <si>
    <t>310003571</t>
  </si>
  <si>
    <t>310004444</t>
  </si>
  <si>
    <t>310002704</t>
  </si>
  <si>
    <t>310002100</t>
  </si>
  <si>
    <t>310002381</t>
  </si>
  <si>
    <t>310002702</t>
  </si>
  <si>
    <t>310002015</t>
  </si>
  <si>
    <t>310002973</t>
  </si>
  <si>
    <t>310004443</t>
  </si>
  <si>
    <t>310003711</t>
  </si>
  <si>
    <t>310002016</t>
  </si>
  <si>
    <t>310003649</t>
  </si>
  <si>
    <t>310002013</t>
  </si>
  <si>
    <t>310004209</t>
  </si>
  <si>
    <t>310002900</t>
  </si>
  <si>
    <t>310001995</t>
  </si>
  <si>
    <t>Prodn Supervisor1</t>
  </si>
  <si>
    <t>ตรวจสอบ</t>
  </si>
  <si>
    <t>931210015650</t>
  </si>
  <si>
    <t>931210015651</t>
  </si>
  <si>
    <t>0202</t>
  </si>
  <si>
    <t>931210015654</t>
  </si>
  <si>
    <t>0102</t>
  </si>
  <si>
    <t>931310020898</t>
  </si>
  <si>
    <t>931210015657</t>
  </si>
  <si>
    <t>931210015658</t>
  </si>
  <si>
    <t>931210015659</t>
  </si>
  <si>
    <t>931210015660</t>
  </si>
  <si>
    <t>931210015661</t>
  </si>
  <si>
    <t>931310020901</t>
  </si>
  <si>
    <t>931210015662</t>
  </si>
  <si>
    <t>931210015663</t>
  </si>
  <si>
    <t>931310020899</t>
  </si>
  <si>
    <t>931310020900</t>
  </si>
  <si>
    <t>931310020902</t>
  </si>
  <si>
    <t>931310020909</t>
  </si>
  <si>
    <t>931310020922</t>
  </si>
  <si>
    <t>931310020903</t>
  </si>
  <si>
    <t>931310020910</t>
  </si>
  <si>
    <t>931310020911</t>
  </si>
  <si>
    <t>931310020912</t>
  </si>
  <si>
    <t>931310020923</t>
  </si>
  <si>
    <t>931310020904</t>
  </si>
  <si>
    <t>931310020913</t>
  </si>
  <si>
    <t>931310020914</t>
  </si>
  <si>
    <t>931310020924</t>
  </si>
  <si>
    <t>931310020925</t>
  </si>
  <si>
    <t>931310020926</t>
  </si>
  <si>
    <t>931310020905</t>
  </si>
  <si>
    <t>931310020915</t>
  </si>
  <si>
    <t>931310020916</t>
  </si>
  <si>
    <t>931310020927</t>
  </si>
  <si>
    <t>931310020906</t>
  </si>
  <si>
    <t>931310020917</t>
  </si>
  <si>
    <t>931310020918</t>
  </si>
  <si>
    <t>931310020928</t>
  </si>
  <si>
    <t>931310020907</t>
  </si>
  <si>
    <t>931310020919</t>
  </si>
  <si>
    <t>931310020929</t>
  </si>
  <si>
    <t>931310020908</t>
  </si>
  <si>
    <t>931310020920</t>
  </si>
  <si>
    <t>931310020921</t>
  </si>
  <si>
    <t>931310020930</t>
  </si>
  <si>
    <t>931310020946</t>
  </si>
  <si>
    <t>931110009388</t>
  </si>
  <si>
    <t>931110009389</t>
  </si>
  <si>
    <t>931310020932</t>
  </si>
  <si>
    <t>931310020933</t>
  </si>
  <si>
    <t>931310020934</t>
  </si>
  <si>
    <t>931310020935</t>
  </si>
  <si>
    <t>931310020936</t>
  </si>
  <si>
    <t>931310020948</t>
  </si>
  <si>
    <t>931110009390</t>
  </si>
  <si>
    <t>931310020937</t>
  </si>
  <si>
    <t>931310020938</t>
  </si>
  <si>
    <t>931110009391</t>
  </si>
  <si>
    <t>931310020940</t>
  </si>
  <si>
    <t>931110009392</t>
  </si>
  <si>
    <t>931310020941</t>
  </si>
  <si>
    <t>931310020942</t>
  </si>
  <si>
    <t>CAF1 Packing JJ 500 ml &amp; JJ 475 ml</t>
  </si>
  <si>
    <t>931310020945</t>
  </si>
  <si>
    <t>56311675</t>
  </si>
  <si>
    <t>56311680</t>
  </si>
  <si>
    <t>931210015664</t>
  </si>
  <si>
    <t>931210015665</t>
  </si>
  <si>
    <t>931210015666</t>
  </si>
  <si>
    <t>931210015667</t>
  </si>
  <si>
    <t>931210015668</t>
  </si>
  <si>
    <t>931210015669</t>
  </si>
  <si>
    <t>931110009403</t>
  </si>
  <si>
    <t>931310020949</t>
  </si>
  <si>
    <t>931110009404</t>
  </si>
  <si>
    <t>931310020950</t>
  </si>
  <si>
    <t>931110009405</t>
  </si>
  <si>
    <t>931110009406</t>
  </si>
  <si>
    <t>931110009407</t>
  </si>
  <si>
    <t>931110009408</t>
  </si>
  <si>
    <t>931110009409</t>
  </si>
  <si>
    <t>931310020951</t>
  </si>
  <si>
    <t>931310020952</t>
  </si>
  <si>
    <t>931310020962</t>
  </si>
  <si>
    <t>931310020975</t>
  </si>
  <si>
    <t>931310020953</t>
  </si>
  <si>
    <t>931310020963</t>
  </si>
  <si>
    <t>931310020964</t>
  </si>
  <si>
    <t>931310020976</t>
  </si>
  <si>
    <t>931310020954</t>
  </si>
  <si>
    <t>931310020955</t>
  </si>
  <si>
    <t>931310020961</t>
  </si>
  <si>
    <t>931310020965</t>
  </si>
  <si>
    <t>931310020966</t>
  </si>
  <si>
    <t>931310020977</t>
  </si>
  <si>
    <t>931310020956</t>
  </si>
  <si>
    <t>931310020967</t>
  </si>
  <si>
    <t>931310020968</t>
  </si>
  <si>
    <t>931310020978</t>
  </si>
  <si>
    <t>931310020980</t>
  </si>
  <si>
    <t>931310020981</t>
  </si>
  <si>
    <t>931310020988</t>
  </si>
  <si>
    <t>931310020957</t>
  </si>
  <si>
    <t>931310020958</t>
  </si>
  <si>
    <t>931310020969</t>
  </si>
  <si>
    <t>931310020970</t>
  </si>
  <si>
    <t>931310020982</t>
  </si>
  <si>
    <t>931310020959</t>
  </si>
  <si>
    <t>931310020972</t>
  </si>
  <si>
    <t>931310020984</t>
  </si>
  <si>
    <t>931310020985</t>
  </si>
  <si>
    <t>931310020960</t>
  </si>
  <si>
    <t>931310020973</t>
  </si>
  <si>
    <t>931310020986</t>
  </si>
  <si>
    <t>931310020987</t>
  </si>
  <si>
    <t>931310021002</t>
  </si>
  <si>
    <t>931110009410</t>
  </si>
  <si>
    <t>931310020989</t>
  </si>
  <si>
    <t>931310020997</t>
  </si>
  <si>
    <t>931310020998</t>
  </si>
  <si>
    <t>931110009411</t>
  </si>
  <si>
    <t>931310020991</t>
  </si>
  <si>
    <t>931110009412</t>
  </si>
  <si>
    <t>931310020992</t>
  </si>
  <si>
    <t>931110009413</t>
  </si>
  <si>
    <t>931310020993</t>
  </si>
  <si>
    <t>931310020999</t>
  </si>
  <si>
    <t>931110009414</t>
  </si>
  <si>
    <t>931310020994</t>
  </si>
  <si>
    <t>931310021001</t>
  </si>
  <si>
    <t>931110009415</t>
  </si>
  <si>
    <t>931310020995</t>
  </si>
  <si>
    <t>931310020996</t>
  </si>
  <si>
    <t>0701</t>
  </si>
  <si>
    <t>310002661</t>
  </si>
  <si>
    <t>56511348</t>
  </si>
  <si>
    <t>56511288</t>
  </si>
  <si>
    <t>56511349</t>
  </si>
  <si>
    <t>56511289</t>
  </si>
  <si>
    <t>56511290</t>
  </si>
  <si>
    <t>56511291</t>
  </si>
  <si>
    <t>310003183</t>
  </si>
  <si>
    <t>310002906</t>
  </si>
  <si>
    <t>310003703</t>
  </si>
  <si>
    <t>310003704</t>
  </si>
  <si>
    <t>310003722</t>
  </si>
  <si>
    <t>310003341</t>
  </si>
  <si>
    <t>310003725</t>
  </si>
  <si>
    <t>310004338</t>
  </si>
  <si>
    <t>56511292</t>
  </si>
  <si>
    <t>56511293</t>
  </si>
  <si>
    <t>56511294</t>
  </si>
  <si>
    <t>56511295</t>
  </si>
  <si>
    <t>56511296</t>
  </si>
  <si>
    <t>400ml Total</t>
  </si>
  <si>
    <t>931310021004</t>
  </si>
  <si>
    <t>931310021005</t>
  </si>
  <si>
    <t>931310021003</t>
  </si>
  <si>
    <t>56555478</t>
  </si>
  <si>
    <t>56555479</t>
  </si>
  <si>
    <t>56555480</t>
  </si>
  <si>
    <t>56555481</t>
  </si>
  <si>
    <t>56555482</t>
  </si>
  <si>
    <t>56555483</t>
  </si>
  <si>
    <t>56555484</t>
  </si>
  <si>
    <t>56555485</t>
  </si>
  <si>
    <t>56555486</t>
  </si>
  <si>
    <t>56554327</t>
  </si>
  <si>
    <t>56555487</t>
  </si>
  <si>
    <t>56554329</t>
  </si>
  <si>
    <t>56554330</t>
  </si>
  <si>
    <t>56555488</t>
  </si>
  <si>
    <t>56555489</t>
  </si>
  <si>
    <t>56554328</t>
  </si>
  <si>
    <t>56554332</t>
  </si>
  <si>
    <t>56555490</t>
  </si>
  <si>
    <t>56555491</t>
  </si>
  <si>
    <t>56554331</t>
  </si>
  <si>
    <t>56554333</t>
  </si>
  <si>
    <t>56554334</t>
  </si>
  <si>
    <t>56554335</t>
  </si>
  <si>
    <t>56555492</t>
  </si>
  <si>
    <t>56555493</t>
  </si>
  <si>
    <t>56554336</t>
  </si>
  <si>
    <t>56555494</t>
  </si>
  <si>
    <t>56555495</t>
  </si>
  <si>
    <t>56554338</t>
  </si>
  <si>
    <t>56555496</t>
  </si>
  <si>
    <t>56554337</t>
  </si>
  <si>
    <t>56554339</t>
  </si>
  <si>
    <t>56554340</t>
  </si>
  <si>
    <t>56554341</t>
  </si>
  <si>
    <t>56554342</t>
  </si>
  <si>
    <t>56554343</t>
  </si>
  <si>
    <t>56554344</t>
  </si>
  <si>
    <t>56554345</t>
  </si>
  <si>
    <t>56554346</t>
  </si>
  <si>
    <t>56554347</t>
  </si>
  <si>
    <t>56555497</t>
  </si>
  <si>
    <t>56554348</t>
  </si>
  <si>
    <t>56554349</t>
  </si>
  <si>
    <t>56554350</t>
  </si>
  <si>
    <t>56555498</t>
  </si>
  <si>
    <t>56555499</t>
  </si>
  <si>
    <t>56554351</t>
  </si>
  <si>
    <t>56554353</t>
  </si>
  <si>
    <t>56555500</t>
  </si>
  <si>
    <t>56555501</t>
  </si>
  <si>
    <t>56554352</t>
  </si>
  <si>
    <t>56555502</t>
  </si>
  <si>
    <t>56554354</t>
  </si>
  <si>
    <t>56555503</t>
  </si>
  <si>
    <t>56555504</t>
  </si>
  <si>
    <t>56555505</t>
  </si>
  <si>
    <t>56554355</t>
  </si>
  <si>
    <t>56554356</t>
  </si>
  <si>
    <t>56555506</t>
  </si>
  <si>
    <t>56555507</t>
  </si>
  <si>
    <t>56555508</t>
  </si>
  <si>
    <t>56555509</t>
  </si>
  <si>
    <t>56554357</t>
  </si>
  <si>
    <t>56554358</t>
  </si>
  <si>
    <t>56554359</t>
  </si>
  <si>
    <t>56555510</t>
  </si>
  <si>
    <t>56602099</t>
  </si>
  <si>
    <t>56555511</t>
  </si>
  <si>
    <t>56554360</t>
  </si>
  <si>
    <t>56602100</t>
  </si>
  <si>
    <t>9309</t>
  </si>
  <si>
    <t>931330005850</t>
  </si>
  <si>
    <t>310004569</t>
  </si>
  <si>
    <t>931330005824</t>
  </si>
  <si>
    <t>310004556</t>
  </si>
  <si>
    <t>931330005823</t>
  </si>
  <si>
    <t>310004566</t>
  </si>
  <si>
    <t>931330005825</t>
  </si>
  <si>
    <t>931330005826</t>
  </si>
  <si>
    <t>931330005851</t>
  </si>
  <si>
    <t>310004568</t>
  </si>
  <si>
    <t>931330005828</t>
  </si>
  <si>
    <t>931330005852</t>
  </si>
  <si>
    <t>931330005855</t>
  </si>
  <si>
    <t>931330005857</t>
  </si>
  <si>
    <t>931330005858</t>
  </si>
  <si>
    <t>931330005859</t>
  </si>
  <si>
    <t>931330005860</t>
  </si>
  <si>
    <t>Gift Set</t>
  </si>
  <si>
    <t>Gift Set Total</t>
  </si>
  <si>
    <t>Production Plan Mar'24_WW.13/2024_Rev.00 Update 27.03.24  08.02</t>
  </si>
  <si>
    <t>931110009427</t>
  </si>
  <si>
    <t>931110009428</t>
  </si>
  <si>
    <t>931310021006</t>
  </si>
  <si>
    <t>931310021018</t>
  </si>
  <si>
    <t>56607124</t>
  </si>
  <si>
    <t>56607521</t>
  </si>
  <si>
    <t>56607522</t>
  </si>
  <si>
    <t>931110009429</t>
  </si>
  <si>
    <t>931310021007</t>
  </si>
  <si>
    <t>931310021008</t>
  </si>
  <si>
    <t>931310021019</t>
  </si>
  <si>
    <t>56607125</t>
  </si>
  <si>
    <t>56607523</t>
  </si>
  <si>
    <t>56607524</t>
  </si>
  <si>
    <t>56607525</t>
  </si>
  <si>
    <t>931110009430</t>
  </si>
  <si>
    <t>931310021009</t>
  </si>
  <si>
    <t>931310021010</t>
  </si>
  <si>
    <t>931310021020</t>
  </si>
  <si>
    <t>56606366</t>
  </si>
  <si>
    <t>56607126</t>
  </si>
  <si>
    <t>931110009431</t>
  </si>
  <si>
    <t>931310021011</t>
  </si>
  <si>
    <t>931310021012</t>
  </si>
  <si>
    <t>931310021021</t>
  </si>
  <si>
    <t>56606367</t>
  </si>
  <si>
    <t>56607127</t>
  </si>
  <si>
    <t>931110009432</t>
  </si>
  <si>
    <t>931310021013</t>
  </si>
  <si>
    <t>931310021014</t>
  </si>
  <si>
    <t>931310021022</t>
  </si>
  <si>
    <t>931310021023</t>
  </si>
  <si>
    <t>56606368</t>
  </si>
  <si>
    <t>56607128</t>
  </si>
  <si>
    <t>931310021015</t>
  </si>
  <si>
    <t>931310021016</t>
  </si>
  <si>
    <t>931310021024</t>
  </si>
  <si>
    <t>56606369</t>
  </si>
  <si>
    <t>56607129</t>
  </si>
  <si>
    <t>931310021017</t>
  </si>
  <si>
    <t>931310021025</t>
  </si>
  <si>
    <t>56606370</t>
  </si>
  <si>
    <t>56606371</t>
  </si>
  <si>
    <t>56607130</t>
  </si>
  <si>
    <t>56607131</t>
  </si>
  <si>
    <t>56607132</t>
  </si>
  <si>
    <t>56606372</t>
  </si>
  <si>
    <t>56606373</t>
  </si>
  <si>
    <t>56607133</t>
  </si>
  <si>
    <t>56605081</t>
  </si>
  <si>
    <t>56605082</t>
  </si>
  <si>
    <t>56605083</t>
  </si>
  <si>
    <t>56606374</t>
  </si>
  <si>
    <t>56607134</t>
  </si>
  <si>
    <t>56605084</t>
  </si>
  <si>
    <t>56606375</t>
  </si>
  <si>
    <t>56607135</t>
  </si>
  <si>
    <t>56605085</t>
  </si>
  <si>
    <t>56605086</t>
  </si>
  <si>
    <t>56605087</t>
  </si>
  <si>
    <t>56606376</t>
  </si>
  <si>
    <t>56607136</t>
  </si>
  <si>
    <t>56605788</t>
  </si>
  <si>
    <t>56606377</t>
  </si>
  <si>
    <t>56606378</t>
  </si>
  <si>
    <t>56607137</t>
  </si>
  <si>
    <t>56607138</t>
  </si>
  <si>
    <t>56605789</t>
  </si>
  <si>
    <t>56605790</t>
  </si>
  <si>
    <t>56606379</t>
  </si>
  <si>
    <t>56607139</t>
  </si>
  <si>
    <t>56605791</t>
  </si>
  <si>
    <t>56605792</t>
  </si>
  <si>
    <t>56606380</t>
  </si>
  <si>
    <t>56607140</t>
  </si>
  <si>
    <t>56605793</t>
  </si>
  <si>
    <t>56606381</t>
  </si>
  <si>
    <t>56606382</t>
  </si>
  <si>
    <t>56606383</t>
  </si>
  <si>
    <t>56607141</t>
  </si>
  <si>
    <t>56605794</t>
  </si>
  <si>
    <t>56605795</t>
  </si>
  <si>
    <t>56606384</t>
  </si>
  <si>
    <t>56606385</t>
  </si>
  <si>
    <t>56606386</t>
  </si>
  <si>
    <t>56607142</t>
  </si>
  <si>
    <t>56607143</t>
  </si>
  <si>
    <t>56605796</t>
  </si>
  <si>
    <t>56605797</t>
  </si>
  <si>
    <t>56606387</t>
  </si>
  <si>
    <t>56607144</t>
  </si>
  <si>
    <t>56605798</t>
  </si>
  <si>
    <t>56605799</t>
  </si>
  <si>
    <t>56606588</t>
  </si>
  <si>
    <t>56606589</t>
  </si>
  <si>
    <t>56606590</t>
  </si>
  <si>
    <t>56607145</t>
  </si>
  <si>
    <t>56607146</t>
  </si>
  <si>
    <t>56605800</t>
  </si>
  <si>
    <t>56605801</t>
  </si>
  <si>
    <t>56606591</t>
  </si>
  <si>
    <t>56606592</t>
  </si>
  <si>
    <t>56606593</t>
  </si>
  <si>
    <t>56607147</t>
  </si>
  <si>
    <t>56605802</t>
  </si>
  <si>
    <t>56606594</t>
  </si>
  <si>
    <t>56606595</t>
  </si>
  <si>
    <t>56607148</t>
  </si>
  <si>
    <t>56605803</t>
  </si>
  <si>
    <t>56606596</t>
  </si>
  <si>
    <t>56606597</t>
  </si>
  <si>
    <t>56607149</t>
  </si>
  <si>
    <t>56605804</t>
  </si>
  <si>
    <t>56605805</t>
  </si>
  <si>
    <t>56605806</t>
  </si>
  <si>
    <t>56605807</t>
  </si>
  <si>
    <t>56606598</t>
  </si>
  <si>
    <t>56607150</t>
  </si>
  <si>
    <t>56605808</t>
  </si>
  <si>
    <t>56606599</t>
  </si>
  <si>
    <t>56607151</t>
  </si>
  <si>
    <t>56607152</t>
  </si>
  <si>
    <t>56605809</t>
  </si>
  <si>
    <t>56606600</t>
  </si>
  <si>
    <t>56607153</t>
  </si>
  <si>
    <t>56605810</t>
  </si>
  <si>
    <t>56605811</t>
  </si>
  <si>
    <t>56606601</t>
  </si>
  <si>
    <t>56607154</t>
  </si>
  <si>
    <t>56605812</t>
  </si>
  <si>
    <t>56605813</t>
  </si>
  <si>
    <t>56606602</t>
  </si>
  <si>
    <t>56606603</t>
  </si>
  <si>
    <t>56606604</t>
  </si>
  <si>
    <t>56607155</t>
  </si>
  <si>
    <t>56605814</t>
  </si>
  <si>
    <t>56605815</t>
  </si>
  <si>
    <t>56606605</t>
  </si>
  <si>
    <t>56606606</t>
  </si>
  <si>
    <t>56606607</t>
  </si>
  <si>
    <t>56607156</t>
  </si>
  <si>
    <t>56605816</t>
  </si>
  <si>
    <t>56606608</t>
  </si>
  <si>
    <t>56606609</t>
  </si>
  <si>
    <t>56607157</t>
  </si>
  <si>
    <t>56605817</t>
  </si>
  <si>
    <t>56605818</t>
  </si>
  <si>
    <t>56606610</t>
  </si>
  <si>
    <t>56607158</t>
  </si>
  <si>
    <t>56607159</t>
  </si>
  <si>
    <t>56605819</t>
  </si>
  <si>
    <t>56606611</t>
  </si>
  <si>
    <t>56607160</t>
  </si>
  <si>
    <t>56605820</t>
  </si>
  <si>
    <t>Update Stock  Date : 27 Mar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</si>
</sst>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7">
    <numFmt numFmtId="8" formatCode="&quot;฿&quot;#,##0.00;[Red]\-&quot;฿&quot;#,##0.00"/>
    <numFmt numFmtId="42" formatCode="_-&quot;฿&quot;* #,##0_-;\-&quot;฿&quot;* #,##0_-;_-&quot;฿&quot;* &quot;-&quot;_-;_-@_-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&quot;£&quot;#,##0.00;[Red]\-&quot;£&quot;#,##0.00"/>
    <numFmt numFmtId="188" formatCode="_(&quot;$&quot;* #,##0.00_);_(&quot;$&quot;* \(#,##0.00\);_(&quot;$&quot;* &quot;-&quot;??_);_(@_)"/>
    <numFmt numFmtId="189" formatCode="_(* #,##0.00_);_(* \(#,##0.00\);_(* &quot;-&quot;??_);_(@_)"/>
    <numFmt numFmtId="190" formatCode="_-* #,##0_-;\-* #,##0_-;_-* &quot;-&quot;??_-;_-@_-"/>
    <numFmt numFmtId="191" formatCode="&quot;Yes&quot;;&quot;Yes&quot;;&quot;No&quot;"/>
    <numFmt numFmtId="192" formatCode="[$-1010409]d\ mmm\ yy;@"/>
    <numFmt numFmtId="193" formatCode="&quot;ฃ&quot;#,##0.00;[Red]\-&quot;ฃ&quot;#,##0.00"/>
    <numFmt numFmtId="194" formatCode="&quot;ฃ&quot;#,##0;[Red]\-&quot;ฃ&quot;#,##0"/>
    <numFmt numFmtId="195" formatCode="[$-409]mmm\-yy;@"/>
    <numFmt numFmtId="196" formatCode="[$-409]d\-mmm\-yy;@"/>
    <numFmt numFmtId="197" formatCode="#,##0.0000;[Red]\(#,##0.0000\)"/>
    <numFmt numFmtId="198" formatCode="\t&quot;฿&quot;#,##0_);\(\t&quot;฿&quot;#,##0\)"/>
    <numFmt numFmtId="199" formatCode="\t&quot;£&quot;#,##0_);[Red]\(\t&quot;£&quot;#,##0\)"/>
    <numFmt numFmtId="200" formatCode="_(* #,##0.00_);_(* \(#,##0.00\);_(* \-??_);_(@_)"/>
    <numFmt numFmtId="201" formatCode="\t&quot;฿&quot;#,##0_);[Red]\(\t&quot;฿&quot;#,##0\)"/>
    <numFmt numFmtId="202" formatCode="_-* #,##0.00_-;\-* #,##0.00_-;_-* \-??_-;_-@_-"/>
    <numFmt numFmtId="203" formatCode="_-* #,##0.0_-;\-* #,##0.0_-;_-* &quot;-&quot;?_-;_-@_-"/>
    <numFmt numFmtId="204" formatCode="_-\฿* #,##0.00_-;&quot;-฿&quot;* #,##0.00_-;_-\฿* \-??_-;_-@_-"/>
    <numFmt numFmtId="205" formatCode="[$-409]d\-mmm;@"/>
    <numFmt numFmtId="206" formatCode="0_);[Red]\(0\)"/>
    <numFmt numFmtId="207" formatCode="#,##0;\(#,##0\)"/>
    <numFmt numFmtId="208" formatCode="\$#,##0.00;\(\$#,##0.00\)"/>
    <numFmt numFmtId="209" formatCode="\$#,##0;\(\$#,##0\)"/>
    <numFmt numFmtId="210" formatCode="_-[$€-2]* #,##0.00_-;\-[$€-2]* #,##0.00_-;_-[$€-2]* &quot;-&quot;??_-"/>
    <numFmt numFmtId="211" formatCode="#,##0.00&quot; &quot;;&quot;-&quot;#,##0.00&quot; &quot;;&quot; -&quot;#&quot; &quot;;@&quot; &quot;"/>
    <numFmt numFmtId="212" formatCode="0.00_)"/>
    <numFmt numFmtId="213" formatCode="mm/dd"/>
    <numFmt numFmtId="214" formatCode="B1mmm\-yy"/>
    <numFmt numFmtId="215" formatCode="[$฿-41E]#,##0.00;[Red]&quot;-&quot;[$฿-41E]#,##0.00"/>
    <numFmt numFmtId="216" formatCode="_(&quot;kr&quot;\ * #,##0.00_);_(&quot;kr&quot;\ * \(#,##0.00\);_(&quot;kr&quot;\ * &quot;-&quot;??_);_(@_)"/>
    <numFmt numFmtId="217" formatCode="_-* #,##0_-;&quot;\&quot;&quot;\&quot;&quot;\&quot;\-* #,##0_-;_-* &quot;-&quot;_-;_-@_-"/>
    <numFmt numFmtId="218" formatCode="_-* #,##0.00_-;&quot;\&quot;&quot;\&quot;&quot;\&quot;\-* #,##0.00_-;_-* &quot;-&quot;??_-;_-@_-"/>
    <numFmt numFmtId="219" formatCode="_-&quot;\&quot;* #,##0_-;&quot;\&quot;&quot;\&quot;&quot;\&quot;\-&quot;\&quot;* #,##0_-;_-&quot;\&quot;* &quot;-&quot;_-;_-@_-"/>
    <numFmt numFmtId="220" formatCode="_-&quot;\&quot;* #,##0.00_-;&quot;\&quot;&quot;\&quot;&quot;\&quot;\-&quot;\&quot;* #,##0.00_-;_-&quot;\&quot;* &quot;-&quot;??_-;_-@_-"/>
    <numFmt numFmtId="221" formatCode="00.00"/>
    <numFmt numFmtId="222" formatCode="_(* #,##0_);_(* \(#,##0\);_(* &quot;-&quot;??_);_(@_)"/>
    <numFmt numFmtId="223" formatCode="[$-1010000]d/m/yyyy;@"/>
    <numFmt numFmtId="224" formatCode="#,##0,;\(#,##0,\);_-* &quot;-&quot;??_-;_-@_-"/>
    <numFmt numFmtId="225" formatCode="dd\ mmm\ yy"/>
    <numFmt numFmtId="226" formatCode="0.000"/>
    <numFmt numFmtId="227" formatCode="_-* #,##0.000_-;\-* #,##0.000_-;_-* &quot;-&quot;??_-;_-@_-"/>
    <numFmt numFmtId="228" formatCode="m/d/yyyy"/>
  </numFmts>
  <fonts count="463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name val="Arial"/>
      <family val="2"/>
    </font>
    <font>
      <sz val="14"/>
      <name val="EucrosiaUPC"/>
      <family val="1"/>
    </font>
    <font>
      <sz val="11"/>
      <color indexed="8"/>
      <name val="Tahoma"/>
      <family val="2"/>
    </font>
    <font>
      <sz val="11"/>
      <color indexed="9"/>
      <name val="Tahoma"/>
      <family val="2"/>
    </font>
    <font>
      <sz val="11"/>
      <color indexed="20"/>
      <name val="Tahoma"/>
      <family val="2"/>
    </font>
    <font>
      <b/>
      <sz val="11"/>
      <color indexed="52"/>
      <name val="Tahoma"/>
      <family val="2"/>
    </font>
    <font>
      <b/>
      <sz val="11"/>
      <color indexed="9"/>
      <name val="Tahoma"/>
      <family val="2"/>
    </font>
    <font>
      <i/>
      <sz val="11"/>
      <color indexed="23"/>
      <name val="Tahoma"/>
      <family val="2"/>
    </font>
    <font>
      <sz val="11"/>
      <color indexed="17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1"/>
      <color indexed="62"/>
      <name val="Tahoma"/>
      <family val="2"/>
    </font>
    <font>
      <sz val="11"/>
      <color indexed="52"/>
      <name val="Tahoma"/>
      <family val="2"/>
    </font>
    <font>
      <sz val="11"/>
      <color indexed="60"/>
      <name val="Tahoma"/>
      <family val="2"/>
    </font>
    <font>
      <b/>
      <sz val="11"/>
      <color indexed="63"/>
      <name val="Tahoma"/>
      <family val="2"/>
    </font>
    <font>
      <b/>
      <sz val="18"/>
      <color indexed="56"/>
      <name val="Tahoma"/>
      <family val="2"/>
    </font>
    <font>
      <b/>
      <sz val="11"/>
      <color indexed="8"/>
      <name val="Tahoma"/>
      <family val="2"/>
    </font>
    <font>
      <sz val="11"/>
      <color indexed="10"/>
      <name val="Tahoma"/>
      <family val="2"/>
    </font>
    <font>
      <sz val="14"/>
      <name val="EucrosiaUPC"/>
      <family val="1"/>
      <charset val="222"/>
    </font>
    <font>
      <sz val="10"/>
      <color indexed="8"/>
      <name val="Arial"/>
      <family val="2"/>
    </font>
    <font>
      <sz val="14"/>
      <name val="Cordia New"/>
      <family val="2"/>
    </font>
    <font>
      <sz val="8"/>
      <color indexed="8"/>
      <name val="Tahoma"/>
      <family val="2"/>
    </font>
    <font>
      <sz val="11"/>
      <color indexed="8"/>
      <name val="Tahoma"/>
      <family val="2"/>
      <charset val="222"/>
    </font>
    <font>
      <sz val="11"/>
      <color indexed="9"/>
      <name val="Tahoma"/>
      <family val="2"/>
      <charset val="222"/>
    </font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22"/>
    </font>
    <font>
      <sz val="10"/>
      <name val="Arial"/>
      <family val="2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indexed="8"/>
      <name val="Calibri"/>
      <family val="2"/>
    </font>
    <font>
      <b/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65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  <font>
      <sz val="10"/>
      <color indexed="8"/>
      <name val="Tahoma"/>
      <family val="2"/>
    </font>
    <font>
      <sz val="9"/>
      <name val="Times New Roman"/>
      <family val="1"/>
    </font>
    <font>
      <sz val="7"/>
      <name val="Arial"/>
      <family val="2"/>
    </font>
    <font>
      <sz val="12"/>
      <name val="Helv"/>
    </font>
    <font>
      <sz val="10"/>
      <name val="MS Sans Serif"/>
      <family val="2"/>
      <charset val="222"/>
    </font>
    <font>
      <sz val="14"/>
      <name val="CordiaUPC"/>
      <family val="2"/>
      <charset val="222"/>
    </font>
    <font>
      <sz val="8"/>
      <name val="Book Antiqua"/>
      <family val="1"/>
    </font>
    <font>
      <sz val="16"/>
      <name val="KodchiangUPC"/>
      <family val="1"/>
      <charset val="222"/>
    </font>
    <font>
      <sz val="7"/>
      <name val="Small Fonts"/>
      <family val="2"/>
    </font>
    <font>
      <sz val="10"/>
      <name val="Times"/>
      <family val="1"/>
    </font>
    <font>
      <sz val="10"/>
      <name val="Times New Roman"/>
      <family val="1"/>
    </font>
    <font>
      <sz val="11"/>
      <color theme="1"/>
      <name val="Tahoma"/>
      <family val="2"/>
    </font>
    <font>
      <sz val="8.6999999999999993"/>
      <color theme="1"/>
      <name val="Thaimono"/>
      <family val="2"/>
    </font>
    <font>
      <sz val="8.5"/>
      <color theme="1"/>
      <name val="Thaimono"/>
      <family val="2"/>
    </font>
    <font>
      <sz val="8"/>
      <color theme="1"/>
      <name val="Thaimono"/>
      <family val="2"/>
    </font>
    <font>
      <sz val="11"/>
      <color indexed="9"/>
      <name val="Calibri"/>
      <family val="2"/>
    </font>
    <font>
      <sz val="11"/>
      <color theme="0"/>
      <name val="Tahoma"/>
      <family val="2"/>
    </font>
    <font>
      <sz val="8.6999999999999993"/>
      <color theme="0"/>
      <name val="Thaimono"/>
      <family val="2"/>
    </font>
    <font>
      <sz val="8.5"/>
      <color theme="0"/>
      <name val="Thaimono"/>
      <family val="2"/>
    </font>
    <font>
      <sz val="8"/>
      <color theme="0"/>
      <name val="Thaimono"/>
      <family val="2"/>
    </font>
    <font>
      <sz val="14"/>
      <name val="AngsanaUPC"/>
      <family val="1"/>
      <charset val="222"/>
    </font>
    <font>
      <b/>
      <i/>
      <sz val="24"/>
      <color indexed="49"/>
      <name val="Arial Narrow"/>
      <family val="2"/>
    </font>
    <font>
      <sz val="11"/>
      <color indexed="20"/>
      <name val="Calibri"/>
      <family val="2"/>
    </font>
    <font>
      <sz val="11"/>
      <color rgb="FF9C0006"/>
      <name val="Tahoma"/>
      <family val="2"/>
    </font>
    <font>
      <sz val="11"/>
      <color indexed="20"/>
      <name val="Tahoma"/>
      <family val="2"/>
      <charset val="222"/>
    </font>
    <font>
      <sz val="8.6999999999999993"/>
      <color rgb="FF9C0006"/>
      <name val="Thaimono"/>
      <family val="2"/>
    </font>
    <font>
      <sz val="8.5"/>
      <color rgb="FF9C0006"/>
      <name val="Thaimono"/>
      <family val="2"/>
    </font>
    <font>
      <sz val="8"/>
      <color rgb="FF9C0006"/>
      <name val="Thaimono"/>
      <family val="2"/>
    </font>
    <font>
      <b/>
      <sz val="11"/>
      <color indexed="52"/>
      <name val="Calibri"/>
      <family val="2"/>
    </font>
    <font>
      <b/>
      <sz val="11"/>
      <color rgb="FFFA7D00"/>
      <name val="Tahoma"/>
      <family val="2"/>
    </font>
    <font>
      <b/>
      <sz val="11"/>
      <color indexed="52"/>
      <name val="Tahoma"/>
      <family val="2"/>
      <charset val="222"/>
    </font>
    <font>
      <b/>
      <sz val="8.6999999999999993"/>
      <color rgb="FFFA7D00"/>
      <name val="Thaimono"/>
      <family val="2"/>
    </font>
    <font>
      <b/>
      <sz val="8.5"/>
      <color rgb="FFFA7D00"/>
      <name val="Thaimono"/>
      <family val="2"/>
    </font>
    <font>
      <b/>
      <sz val="8"/>
      <color rgb="FFFA7D00"/>
      <name val="Thaimono"/>
      <family val="2"/>
    </font>
    <font>
      <b/>
      <sz val="11"/>
      <color indexed="9"/>
      <name val="Calibri"/>
      <family val="2"/>
    </font>
    <font>
      <b/>
      <sz val="11"/>
      <color theme="0"/>
      <name val="Tahoma"/>
      <family val="2"/>
    </font>
    <font>
      <b/>
      <sz val="11"/>
      <color indexed="9"/>
      <name val="Tahoma"/>
      <family val="2"/>
      <charset val="222"/>
    </font>
    <font>
      <b/>
      <sz val="8.6999999999999993"/>
      <color theme="0"/>
      <name val="Thaimono"/>
      <family val="2"/>
    </font>
    <font>
      <b/>
      <sz val="8.5"/>
      <color theme="0"/>
      <name val="Thaimono"/>
      <family val="2"/>
    </font>
    <font>
      <b/>
      <sz val="8"/>
      <color theme="0"/>
      <name val="Thaimono"/>
      <family val="2"/>
    </font>
    <font>
      <sz val="8"/>
      <name val="Tahoma"/>
      <family val="2"/>
    </font>
    <font>
      <sz val="11"/>
      <color indexed="8"/>
      <name val="Calibri"/>
      <family val="2"/>
      <charset val="222"/>
    </font>
    <font>
      <sz val="10"/>
      <color theme="1"/>
      <name val="Arial Narrow"/>
      <family val="2"/>
    </font>
    <font>
      <sz val="10"/>
      <color indexed="8"/>
      <name val="Arial Narrow"/>
      <family val="2"/>
    </font>
    <font>
      <sz val="11"/>
      <color theme="1"/>
      <name val="Calibri"/>
      <family val="2"/>
    </font>
    <font>
      <sz val="10"/>
      <color indexed="8"/>
      <name val="Tahoma"/>
      <family val="2"/>
      <charset val="222"/>
    </font>
    <font>
      <sz val="11"/>
      <color indexed="8"/>
      <name val="Microsoft YaHei"/>
      <family val="2"/>
      <charset val="222"/>
    </font>
    <font>
      <sz val="10"/>
      <color indexed="8"/>
      <name val="ARIAL"/>
      <family val="2"/>
      <charset val="1"/>
    </font>
    <font>
      <sz val="10"/>
      <name val="Tahoma"/>
      <family val="2"/>
      <charset val="222"/>
    </font>
    <font>
      <sz val="10"/>
      <color indexed="8"/>
      <name val="Arial"/>
      <family val="2"/>
      <charset val="222"/>
    </font>
    <font>
      <sz val="12"/>
      <color theme="1"/>
      <name val="Arial"/>
      <family val="2"/>
    </font>
    <font>
      <sz val="12"/>
      <color indexed="8"/>
      <name val="Arial"/>
      <family val="2"/>
    </font>
    <font>
      <sz val="10"/>
      <color theme="1"/>
      <name val="Tahoma"/>
      <family val="2"/>
    </font>
    <font>
      <b/>
      <sz val="14"/>
      <name val="AngsanaUPC"/>
      <family val="1"/>
    </font>
    <font>
      <sz val="11"/>
      <color indexed="8"/>
      <name val="Arial"/>
      <family val="2"/>
    </font>
    <font>
      <i/>
      <sz val="11"/>
      <color indexed="23"/>
      <name val="Calibri"/>
      <family val="2"/>
    </font>
    <font>
      <i/>
      <sz val="11"/>
      <color rgb="FF7F7F7F"/>
      <name val="Tahoma"/>
      <family val="2"/>
    </font>
    <font>
      <i/>
      <sz val="11"/>
      <color indexed="23"/>
      <name val="Tahoma"/>
      <family val="2"/>
      <charset val="222"/>
    </font>
    <font>
      <i/>
      <sz val="8.6999999999999993"/>
      <color rgb="FF7F7F7F"/>
      <name val="Thaimono"/>
      <family val="2"/>
    </font>
    <font>
      <i/>
      <sz val="8.5"/>
      <color rgb="FF7F7F7F"/>
      <name val="Thaimono"/>
      <family val="2"/>
    </font>
    <font>
      <i/>
      <sz val="8"/>
      <color rgb="FF7F7F7F"/>
      <name val="Thaimono"/>
      <family val="2"/>
    </font>
    <font>
      <sz val="11"/>
      <color rgb="FF006100"/>
      <name val="Tahoma"/>
      <family val="2"/>
    </font>
    <font>
      <sz val="8.6999999999999993"/>
      <color rgb="FF006100"/>
      <name val="Thaimono"/>
      <family val="2"/>
    </font>
    <font>
      <sz val="8.5"/>
      <color rgb="FF006100"/>
      <name val="Thaimono"/>
      <family val="2"/>
    </font>
    <font>
      <sz val="8"/>
      <color rgb="FF006100"/>
      <name val="Thaimono"/>
      <family val="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i/>
      <sz val="16"/>
      <color theme="1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Tahoma"/>
      <family val="2"/>
    </font>
    <font>
      <b/>
      <sz val="15"/>
      <color indexed="56"/>
      <name val="Tahoma"/>
      <family val="2"/>
      <charset val="222"/>
    </font>
    <font>
      <b/>
      <sz val="15"/>
      <color theme="3"/>
      <name val="Thaimono"/>
      <family val="2"/>
    </font>
    <font>
      <b/>
      <sz val="13"/>
      <color indexed="56"/>
      <name val="Calibri"/>
      <family val="2"/>
    </font>
    <font>
      <b/>
      <sz val="13"/>
      <color theme="3"/>
      <name val="Tahoma"/>
      <family val="2"/>
    </font>
    <font>
      <b/>
      <sz val="13"/>
      <color indexed="56"/>
      <name val="Tahoma"/>
      <family val="2"/>
      <charset val="222"/>
    </font>
    <font>
      <b/>
      <sz val="13"/>
      <color theme="3"/>
      <name val="Thaimono"/>
      <family val="2"/>
    </font>
    <font>
      <b/>
      <sz val="11"/>
      <color indexed="56"/>
      <name val="Calibri"/>
      <family val="2"/>
    </font>
    <font>
      <b/>
      <sz val="11"/>
      <color theme="3"/>
      <name val="Tahoma"/>
      <family val="2"/>
    </font>
    <font>
      <b/>
      <sz val="11"/>
      <color indexed="56"/>
      <name val="Tahoma"/>
      <family val="2"/>
      <charset val="222"/>
    </font>
    <font>
      <b/>
      <sz val="11"/>
      <color theme="3"/>
      <name val="Thaimono"/>
      <family val="2"/>
    </font>
    <font>
      <u/>
      <sz val="11"/>
      <color theme="10"/>
      <name val="Calibri"/>
      <family val="2"/>
    </font>
    <font>
      <sz val="11"/>
      <color rgb="FF3F3F76"/>
      <name val="Tahoma"/>
      <family val="2"/>
    </font>
    <font>
      <sz val="8.6999999999999993"/>
      <color rgb="FF3F3F76"/>
      <name val="Thaimono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sz val="8.5"/>
      <color rgb="FF3F3F76"/>
      <name val="Thaimono"/>
      <family val="2"/>
    </font>
    <font>
      <sz val="8"/>
      <color rgb="FF3F3F76"/>
      <name val="Thaimono"/>
      <family val="2"/>
    </font>
    <font>
      <sz val="26"/>
      <color indexed="62"/>
      <name val="Tahoma"/>
      <family val="2"/>
      <charset val="222"/>
    </font>
    <font>
      <sz val="11"/>
      <color indexed="52"/>
      <name val="Calibri"/>
      <family val="2"/>
    </font>
    <font>
      <sz val="11"/>
      <color rgb="FFFA7D00"/>
      <name val="Tahoma"/>
      <family val="2"/>
    </font>
    <font>
      <sz val="11"/>
      <color indexed="52"/>
      <name val="Tahoma"/>
      <family val="2"/>
      <charset val="222"/>
    </font>
    <font>
      <sz val="8.6999999999999993"/>
      <color rgb="FFFA7D00"/>
      <name val="Thaimono"/>
      <family val="2"/>
    </font>
    <font>
      <sz val="8.5"/>
      <color rgb="FFFA7D00"/>
      <name val="Thaimono"/>
      <family val="2"/>
    </font>
    <font>
      <sz val="8"/>
      <color rgb="FFFA7D00"/>
      <name val="Thaimono"/>
      <family val="2"/>
    </font>
    <font>
      <sz val="11"/>
      <color indexed="60"/>
      <name val="Calibri"/>
      <family val="2"/>
    </font>
    <font>
      <sz val="11"/>
      <color rgb="FF9C6500"/>
      <name val="Tahoma"/>
      <family val="2"/>
    </font>
    <font>
      <sz val="11"/>
      <color indexed="60"/>
      <name val="Tahoma"/>
      <family val="2"/>
      <charset val="222"/>
    </font>
    <font>
      <sz val="11"/>
      <color rgb="FF9C6500"/>
      <name val="Tahoma"/>
      <family val="2"/>
      <charset val="222"/>
      <scheme val="minor"/>
    </font>
    <font>
      <sz val="8.6999999999999993"/>
      <color rgb="FF9C6500"/>
      <name val="Thaimono"/>
      <family val="2"/>
    </font>
    <font>
      <sz val="8.5"/>
      <color rgb="FF9C6500"/>
      <name val="Thaimono"/>
      <family val="2"/>
    </font>
    <font>
      <sz val="8"/>
      <color rgb="FF9C6500"/>
      <name val="Thaimono"/>
      <family val="2"/>
    </font>
    <font>
      <b/>
      <i/>
      <sz val="16"/>
      <name val="Helv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8"/>
      <color theme="1"/>
      <name val="Arial"/>
      <family val="2"/>
    </font>
    <font>
      <sz val="14"/>
      <name val="AngsanaUPC"/>
      <family val="1"/>
    </font>
    <font>
      <sz val="8.6999999999999993"/>
      <color indexed="8"/>
      <name val="Thaimono"/>
      <family val="2"/>
    </font>
    <font>
      <sz val="8.5"/>
      <color indexed="8"/>
      <name val="Thaimono"/>
      <family val="2"/>
    </font>
    <font>
      <b/>
      <sz val="11"/>
      <color indexed="63"/>
      <name val="Calibri"/>
      <family val="2"/>
    </font>
    <font>
      <b/>
      <sz val="11"/>
      <color rgb="FF3F3F3F"/>
      <name val="Tahoma"/>
      <family val="2"/>
    </font>
    <font>
      <b/>
      <sz val="11"/>
      <color indexed="63"/>
      <name val="Tahoma"/>
      <family val="2"/>
      <charset val="222"/>
    </font>
    <font>
      <b/>
      <sz val="8.6999999999999993"/>
      <color rgb="FF3F3F3F"/>
      <name val="Thaimono"/>
      <family val="2"/>
    </font>
    <font>
      <b/>
      <sz val="8.5"/>
      <color rgb="FF3F3F3F"/>
      <name val="Thaimono"/>
      <family val="2"/>
    </font>
    <font>
      <b/>
      <sz val="8"/>
      <color rgb="FF3F3F3F"/>
      <name val="Thaimono"/>
      <family val="2"/>
    </font>
    <font>
      <b/>
      <i/>
      <sz val="18"/>
      <color indexed="28"/>
      <name val="AngsanaUPC"/>
      <family val="1"/>
    </font>
    <font>
      <b/>
      <i/>
      <u/>
      <sz val="11"/>
      <color theme="1"/>
      <name val="Arial"/>
      <family val="2"/>
    </font>
    <font>
      <sz val="10"/>
      <name val="Helv"/>
      <family val="2"/>
    </font>
    <font>
      <b/>
      <sz val="18"/>
      <color indexed="56"/>
      <name val="Cambria"/>
      <family val="2"/>
    </font>
    <font>
      <b/>
      <sz val="18"/>
      <color theme="3"/>
      <name val="Tahoma"/>
      <family val="2"/>
    </font>
    <font>
      <sz val="11"/>
      <color theme="1"/>
      <name val="Tahoma"/>
      <family val="2"/>
      <scheme val="major"/>
    </font>
    <font>
      <b/>
      <sz val="18"/>
      <color indexed="56"/>
      <name val="Tahoma"/>
      <family val="2"/>
      <charset val="222"/>
    </font>
    <font>
      <b/>
      <sz val="18"/>
      <color theme="3"/>
      <name val="Cambria"/>
      <family val="2"/>
    </font>
    <font>
      <b/>
      <sz val="18"/>
      <color theme="3"/>
      <name val="Tahoma"/>
      <family val="2"/>
      <charset val="222"/>
      <scheme val="major"/>
    </font>
    <font>
      <sz val="18"/>
      <color theme="3"/>
      <name val="Tahoma"/>
      <family val="2"/>
      <scheme val="major"/>
    </font>
    <font>
      <b/>
      <sz val="11"/>
      <color indexed="8"/>
      <name val="Calibri"/>
      <family val="2"/>
    </font>
    <font>
      <b/>
      <sz val="11"/>
      <color theme="1"/>
      <name val="Tahoma"/>
      <family val="2"/>
    </font>
    <font>
      <b/>
      <sz val="11"/>
      <color indexed="8"/>
      <name val="Tahoma"/>
      <family val="2"/>
      <charset val="222"/>
    </font>
    <font>
      <b/>
      <sz val="8.6999999999999993"/>
      <color theme="1"/>
      <name val="Thaimono"/>
      <family val="2"/>
    </font>
    <font>
      <b/>
      <sz val="8.5"/>
      <color theme="1"/>
      <name val="Thaimono"/>
      <family val="2"/>
    </font>
    <font>
      <b/>
      <sz val="8"/>
      <color theme="1"/>
      <name val="Thaimono"/>
      <family val="2"/>
    </font>
    <font>
      <sz val="11"/>
      <name val="CG Times"/>
      <family val="1"/>
    </font>
    <font>
      <sz val="11"/>
      <color indexed="10"/>
      <name val="Calibri"/>
      <family val="2"/>
    </font>
    <font>
      <sz val="11"/>
      <color rgb="FFFF0000"/>
      <name val="Tahoma"/>
      <family val="2"/>
    </font>
    <font>
      <sz val="11"/>
      <color indexed="10"/>
      <name val="Tahoma"/>
      <family val="2"/>
      <charset val="222"/>
    </font>
    <font>
      <sz val="8.6999999999999993"/>
      <color rgb="FFFF0000"/>
      <name val="Thaimono"/>
      <family val="2"/>
    </font>
    <font>
      <sz val="8.5"/>
      <color rgb="FFFF0000"/>
      <name val="Thaimono"/>
      <family val="2"/>
    </font>
    <font>
      <sz val="8"/>
      <color rgb="FFFF0000"/>
      <name val="Thaimono"/>
      <family val="2"/>
    </font>
    <font>
      <u/>
      <sz val="14"/>
      <color indexed="12"/>
      <name val="Cordia New"/>
      <family val="2"/>
    </font>
    <font>
      <u/>
      <sz val="14"/>
      <color indexed="12"/>
      <name val="AngsanaUPC"/>
      <family val="1"/>
    </font>
    <font>
      <u/>
      <sz val="14"/>
      <color indexed="12"/>
      <name val="AngsanaUPC"/>
      <family val="1"/>
      <charset val="222"/>
    </font>
    <font>
      <u/>
      <sz val="14"/>
      <color indexed="36"/>
      <name val="Cordia New"/>
      <family val="2"/>
    </font>
    <font>
      <u/>
      <sz val="14"/>
      <color indexed="36"/>
      <name val="AngsanaUPC"/>
      <family val="1"/>
    </font>
    <font>
      <u/>
      <sz val="14"/>
      <color indexed="36"/>
      <name val="AngsanaUPC"/>
      <family val="1"/>
      <charset val="222"/>
    </font>
    <font>
      <sz val="12"/>
      <name val="นูลมรผ"/>
      <charset val="129"/>
    </font>
    <font>
      <sz val="12"/>
      <name val="นูลมรผ"/>
    </font>
    <font>
      <sz val="11"/>
      <name val="돋움"/>
      <family val="3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name val="CordiaUPC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name val="Cordia New"/>
      <family val="2"/>
      <charset val="222"/>
    </font>
    <font>
      <b/>
      <sz val="12"/>
      <color rgb="FF000099"/>
      <name val="Tahoma"/>
      <family val="2"/>
    </font>
    <font>
      <b/>
      <sz val="12"/>
      <color theme="0"/>
      <name val="Tahoma"/>
      <family val="2"/>
      <scheme val="minor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rgb="FFFF0000"/>
      <name val="Tahoma"/>
      <family val="2"/>
    </font>
    <font>
      <sz val="10"/>
      <color theme="3" tint="-0.499984740745262"/>
      <name val="Tahoma"/>
      <family val="2"/>
    </font>
    <font>
      <sz val="11"/>
      <name val="Tahoma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4"/>
      <name val="Cordia New"/>
      <family val="2"/>
      <charset val="222"/>
    </font>
    <font>
      <sz val="8"/>
      <name val="Tahoma"/>
      <family val="2"/>
      <charset val="222"/>
      <scheme val="minor"/>
    </font>
    <font>
      <sz val="14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0"/>
      <color theme="1"/>
      <name val="Tahoma"/>
      <family val="2"/>
      <scheme val="minor"/>
    </font>
    <font>
      <sz val="10"/>
      <color theme="1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2"/>
      <color theme="1"/>
      <name val="Tahoma"/>
      <family val="2"/>
      <scheme val="minor"/>
    </font>
    <font>
      <sz val="10"/>
      <color theme="1"/>
      <name val="Tahoma"/>
      <family val="2"/>
      <charset val="222"/>
      <scheme val="minor"/>
    </font>
    <font>
      <b/>
      <sz val="10"/>
      <name val="Cordia New"/>
      <family val="2"/>
      <charset val="222"/>
    </font>
    <font>
      <b/>
      <sz val="10"/>
      <color theme="1"/>
      <name val="Tahoma"/>
      <family val="2"/>
      <charset val="222"/>
      <scheme val="minor"/>
    </font>
    <font>
      <sz val="10"/>
      <name val="Cordia New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Tahoma"/>
      <family val="2"/>
      <charset val="22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6"/>
      <name val="AngsanaUPC"/>
      <family val="1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name val="Tahoma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color rgb="FF002060"/>
      <name val="Cordia New"/>
      <family val="2"/>
      <charset val="222"/>
    </font>
    <font>
      <sz val="11"/>
      <color rgb="FF002060"/>
      <name val="Arial"/>
      <family val="2"/>
      <charset val="222"/>
    </font>
    <font>
      <sz val="14"/>
      <color rgb="FFC00000"/>
      <name val="Cordia New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color rgb="FFFF0000"/>
      <name val="Cordia New"/>
      <family val="2"/>
      <charset val="222"/>
    </font>
    <font>
      <sz val="11"/>
      <color rgb="FFFF0000"/>
      <name val="Arial"/>
      <family val="2"/>
      <charset val="222"/>
    </font>
    <font>
      <sz val="10"/>
      <color theme="1"/>
      <name val="Tahoma"/>
      <scheme val="minor"/>
    </font>
    <font>
      <sz val="11"/>
      <color theme="1"/>
      <name val="Tahoma"/>
      <scheme val="minor"/>
    </font>
    <font>
      <sz val="12"/>
      <color theme="1"/>
      <name val="Tahoma"/>
      <scheme val="minor"/>
    </font>
    <font>
      <sz val="11"/>
      <name val="Tahoma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FFF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33415">
    <xf numFmtId="0" fontId="0" fillId="0" borderId="0"/>
    <xf numFmtId="0" fontId="48" fillId="0" borderId="0"/>
    <xf numFmtId="0" fontId="49" fillId="0" borderId="0">
      <alignment vertical="top"/>
    </xf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9" borderId="0" applyNumberFormat="0" applyBorder="0" applyAlignment="0" applyProtection="0"/>
    <xf numFmtId="0" fontId="50" fillId="4" borderId="0" applyNumberFormat="0" applyBorder="0" applyAlignment="0" applyProtection="0"/>
    <xf numFmtId="0" fontId="71" fillId="4" borderId="0" applyNumberFormat="0" applyBorder="0" applyAlignment="0" applyProtection="0"/>
    <xf numFmtId="0" fontId="50" fillId="5" borderId="0" applyNumberFormat="0" applyBorder="0" applyAlignment="0" applyProtection="0"/>
    <xf numFmtId="0" fontId="71" fillId="5" borderId="0" applyNumberFormat="0" applyBorder="0" applyAlignment="0" applyProtection="0"/>
    <xf numFmtId="0" fontId="50" fillId="6" borderId="0" applyNumberFormat="0" applyBorder="0" applyAlignment="0" applyProtection="0"/>
    <xf numFmtId="0" fontId="71" fillId="6" borderId="0" applyNumberFormat="0" applyBorder="0" applyAlignment="0" applyProtection="0"/>
    <xf numFmtId="0" fontId="50" fillId="7" borderId="0" applyNumberFormat="0" applyBorder="0" applyAlignment="0" applyProtection="0"/>
    <xf numFmtId="0" fontId="71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7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71" fillId="12" borderId="0" applyNumberFormat="0" applyBorder="0" applyAlignment="0" applyProtection="0"/>
    <xf numFmtId="0" fontId="50" fillId="7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72" fillId="12" borderId="0" applyNumberFormat="0" applyBorder="0" applyAlignment="0" applyProtection="0"/>
    <xf numFmtId="0" fontId="51" fillId="15" borderId="0" applyNumberFormat="0" applyBorder="0" applyAlignment="0" applyProtection="0"/>
    <xf numFmtId="0" fontId="72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72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2" fillId="5" borderId="0" applyNumberFormat="0" applyBorder="0" applyAlignment="0" applyProtection="0"/>
    <xf numFmtId="0" fontId="53" fillId="22" borderId="2" applyNumberFormat="0" applyAlignment="0" applyProtection="0"/>
    <xf numFmtId="0" fontId="54" fillId="23" borderId="3" applyNumberFormat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6" fillId="6" borderId="0" applyNumberFormat="0" applyBorder="0" applyAlignment="0" applyProtection="0"/>
    <xf numFmtId="0" fontId="57" fillId="0" borderId="4" applyNumberFormat="0" applyFill="0" applyAlignment="0" applyProtection="0"/>
    <xf numFmtId="0" fontId="58" fillId="0" borderId="5" applyNumberFormat="0" applyFill="0" applyAlignment="0" applyProtection="0"/>
    <xf numFmtId="0" fontId="59" fillId="0" borderId="6" applyNumberFormat="0" applyFill="0" applyAlignment="0" applyProtection="0"/>
    <xf numFmtId="0" fontId="59" fillId="0" borderId="0" applyNumberFormat="0" applyFill="0" applyBorder="0" applyAlignment="0" applyProtection="0"/>
    <xf numFmtId="0" fontId="60" fillId="9" borderId="2" applyNumberFormat="0" applyAlignment="0" applyProtection="0"/>
    <xf numFmtId="0" fontId="61" fillId="0" borderId="7" applyNumberFormat="0" applyFill="0" applyAlignment="0" applyProtection="0"/>
    <xf numFmtId="0" fontId="62" fillId="2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8" fillId="0" borderId="0"/>
    <xf numFmtId="0" fontId="48" fillId="0" borderId="0" applyFill="0"/>
    <xf numFmtId="0" fontId="50" fillId="0" borderId="0"/>
    <xf numFmtId="0" fontId="50" fillId="0" borderId="0"/>
    <xf numFmtId="0" fontId="4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>
      <alignment vertical="top"/>
    </xf>
    <xf numFmtId="0" fontId="49" fillId="0" borderId="0">
      <alignment vertical="top"/>
    </xf>
    <xf numFmtId="0" fontId="4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8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0" fillId="0" borderId="0"/>
    <xf numFmtId="0" fontId="50" fillId="0" borderId="0"/>
    <xf numFmtId="0" fontId="50" fillId="0" borderId="0"/>
    <xf numFmtId="0" fontId="4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25" borderId="8" applyNumberFormat="0" applyFont="0" applyAlignment="0" applyProtection="0"/>
    <xf numFmtId="0" fontId="63" fillId="22" borderId="9" applyNumberFormat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68" fillId="0" borderId="0">
      <alignment vertical="top"/>
    </xf>
    <xf numFmtId="0" fontId="64" fillId="0" borderId="0" applyNumberFormat="0" applyFill="0" applyBorder="0" applyAlignment="0" applyProtection="0"/>
    <xf numFmtId="0" fontId="65" fillId="0" borderId="10" applyNumberFormat="0" applyFill="0" applyAlignment="0" applyProtection="0"/>
    <xf numFmtId="0" fontId="66" fillId="0" borderId="0" applyNumberFormat="0" applyFill="0" applyBorder="0" applyAlignment="0" applyProtection="0"/>
    <xf numFmtId="0" fontId="53" fillId="22" borderId="2" applyNumberFormat="0" applyAlignment="0" applyProtection="0"/>
    <xf numFmtId="0" fontId="6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54" fillId="23" borderId="3" applyNumberFormat="0" applyAlignment="0" applyProtection="0"/>
    <xf numFmtId="0" fontId="61" fillId="0" borderId="7" applyNumberFormat="0" applyFill="0" applyAlignment="0" applyProtection="0"/>
    <xf numFmtId="0" fontId="56" fillId="6" borderId="0" applyNumberFormat="0" applyBorder="0" applyAlignment="0" applyProtection="0"/>
    <xf numFmtId="0" fontId="50" fillId="0" borderId="0"/>
    <xf numFmtId="0" fontId="60" fillId="9" borderId="2" applyNumberFormat="0" applyAlignment="0" applyProtection="0"/>
    <xf numFmtId="0" fontId="62" fillId="24" borderId="0" applyNumberFormat="0" applyBorder="0" applyAlignment="0" applyProtection="0"/>
    <xf numFmtId="0" fontId="65" fillId="0" borderId="10" applyNumberFormat="0" applyFill="0" applyAlignment="0" applyProtection="0"/>
    <xf numFmtId="0" fontId="52" fillId="5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63" fillId="22" borderId="9" applyNumberFormat="0" applyAlignment="0" applyProtection="0"/>
    <xf numFmtId="0" fontId="67" fillId="25" borderId="8" applyNumberFormat="0" applyFont="0" applyAlignment="0" applyProtection="0"/>
    <xf numFmtId="0" fontId="71" fillId="25" borderId="8" applyNumberFormat="0" applyFont="0" applyAlignment="0" applyProtection="0"/>
    <xf numFmtId="0" fontId="57" fillId="0" borderId="4" applyNumberFormat="0" applyFill="0" applyAlignment="0" applyProtection="0"/>
    <xf numFmtId="0" fontId="58" fillId="0" borderId="5" applyNumberFormat="0" applyFill="0" applyAlignment="0" applyProtection="0"/>
    <xf numFmtId="0" fontId="59" fillId="0" borderId="6" applyNumberFormat="0" applyFill="0" applyAlignment="0" applyProtection="0"/>
    <xf numFmtId="0" fontId="59" fillId="0" borderId="0" applyNumberFormat="0" applyFill="0" applyBorder="0" applyAlignment="0" applyProtection="0"/>
    <xf numFmtId="0" fontId="47" fillId="0" borderId="0"/>
    <xf numFmtId="191" fontId="5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9" fillId="0" borderId="0">
      <alignment vertical="top"/>
    </xf>
    <xf numFmtId="189" fontId="50" fillId="0" borderId="0" applyFont="0" applyFill="0" applyBorder="0" applyAlignment="0" applyProtection="0"/>
    <xf numFmtId="0" fontId="45" fillId="0" borderId="0"/>
    <xf numFmtId="43" fontId="45" fillId="0" borderId="0" applyFont="0" applyFill="0" applyBorder="0" applyAlignment="0" applyProtection="0"/>
    <xf numFmtId="43" fontId="73" fillId="0" borderId="0" applyFont="0" applyFill="0" applyBorder="0" applyAlignment="0" applyProtection="0"/>
    <xf numFmtId="0" fontId="71" fillId="0" borderId="0"/>
    <xf numFmtId="0" fontId="45" fillId="0" borderId="0"/>
    <xf numFmtId="43" fontId="45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3" fillId="0" borderId="0"/>
    <xf numFmtId="43" fontId="43" fillId="0" borderId="0" applyFont="0" applyFill="0" applyBorder="0" applyAlignment="0" applyProtection="0"/>
    <xf numFmtId="0" fontId="43" fillId="0" borderId="0"/>
    <xf numFmtId="43" fontId="43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74" fillId="0" borderId="0"/>
    <xf numFmtId="0" fontId="41" fillId="0" borderId="0"/>
    <xf numFmtId="43" fontId="41" fillId="0" borderId="0" applyFon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7" fillId="0" borderId="0"/>
    <xf numFmtId="43" fontId="37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0" fontId="75" fillId="0" borderId="0"/>
    <xf numFmtId="0" fontId="36" fillId="0" borderId="0"/>
    <xf numFmtId="43" fontId="36" fillId="0" borderId="0" applyFont="0" applyFill="0" applyBorder="0" applyAlignment="0" applyProtection="0"/>
    <xf numFmtId="0" fontId="36" fillId="0" borderId="0"/>
    <xf numFmtId="43" fontId="36" fillId="0" borderId="0" applyFont="0" applyFill="0" applyBorder="0" applyAlignment="0" applyProtection="0"/>
    <xf numFmtId="0" fontId="76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77" fillId="0" borderId="0"/>
    <xf numFmtId="0" fontId="78" fillId="0" borderId="0"/>
    <xf numFmtId="43" fontId="78" fillId="0" borderId="0" applyFont="0" applyFill="0" applyBorder="0" applyAlignment="0" applyProtection="0"/>
    <xf numFmtId="0" fontId="79" fillId="0" borderId="0"/>
    <xf numFmtId="0" fontId="48" fillId="0" borderId="0"/>
    <xf numFmtId="0" fontId="48" fillId="0" borderId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0" fontId="81" fillId="0" borderId="0"/>
    <xf numFmtId="0" fontId="48" fillId="0" borderId="0"/>
    <xf numFmtId="0" fontId="97" fillId="0" borderId="0"/>
    <xf numFmtId="43" fontId="97" fillId="0" borderId="0" applyFont="0" applyFill="0" applyBorder="0" applyAlignment="0" applyProtection="0"/>
    <xf numFmtId="0" fontId="31" fillId="0" borderId="0"/>
    <xf numFmtId="193" fontId="115" fillId="0" borderId="0"/>
    <xf numFmtId="0" fontId="116" fillId="0" borderId="0"/>
    <xf numFmtId="194" fontId="115" fillId="0" borderId="0"/>
    <xf numFmtId="37" fontId="117" fillId="0" borderId="0"/>
    <xf numFmtId="0" fontId="118" fillId="0" borderId="0"/>
    <xf numFmtId="0" fontId="119" fillId="0" borderId="0"/>
    <xf numFmtId="0" fontId="120" fillId="0" borderId="0"/>
    <xf numFmtId="0" fontId="121" fillId="0" borderId="0"/>
    <xf numFmtId="0" fontId="122" fillId="0" borderId="0"/>
    <xf numFmtId="0" fontId="48" fillId="0" borderId="0"/>
    <xf numFmtId="0" fontId="48" fillId="0" borderId="0"/>
    <xf numFmtId="0" fontId="48" fillId="0" borderId="0" applyBorder="0"/>
    <xf numFmtId="0" fontId="48" fillId="0" borderId="0" applyBorder="0"/>
    <xf numFmtId="0" fontId="123" fillId="0" borderId="0"/>
    <xf numFmtId="0" fontId="116" fillId="0" borderId="0"/>
    <xf numFmtId="0" fontId="116" fillId="0" borderId="0"/>
    <xf numFmtId="0" fontId="124" fillId="0" borderId="0">
      <alignment wrapText="1"/>
    </xf>
    <xf numFmtId="37" fontId="117" fillId="0" borderId="0"/>
    <xf numFmtId="0" fontId="118" fillId="0" borderId="0"/>
    <xf numFmtId="0" fontId="48" fillId="0" borderId="0" applyBorder="0"/>
    <xf numFmtId="0" fontId="48" fillId="0" borderId="0" applyBorder="0"/>
    <xf numFmtId="0" fontId="48" fillId="0" borderId="0"/>
    <xf numFmtId="0" fontId="48" fillId="0" borderId="0"/>
    <xf numFmtId="0" fontId="121" fillId="0" borderId="0"/>
    <xf numFmtId="194" fontId="115" fillId="0" borderId="0"/>
    <xf numFmtId="0" fontId="120" fillId="0" borderId="0"/>
    <xf numFmtId="0" fontId="124" fillId="0" borderId="0">
      <alignment wrapText="1"/>
    </xf>
    <xf numFmtId="0" fontId="123" fillId="0" borderId="0"/>
    <xf numFmtId="0" fontId="119" fillId="0" borderId="0"/>
    <xf numFmtId="193" fontId="115" fillId="0" borderId="0"/>
    <xf numFmtId="0" fontId="116" fillId="0" borderId="0"/>
    <xf numFmtId="0" fontId="122" fillId="0" borderId="0"/>
    <xf numFmtId="0" fontId="116" fillId="0" borderId="0"/>
    <xf numFmtId="0" fontId="116" fillId="0" borderId="0"/>
    <xf numFmtId="193" fontId="115" fillId="0" borderId="0"/>
    <xf numFmtId="194" fontId="115" fillId="0" borderId="0"/>
    <xf numFmtId="0" fontId="118" fillId="0" borderId="0"/>
    <xf numFmtId="0" fontId="48" fillId="0" borderId="0"/>
    <xf numFmtId="0" fontId="48" fillId="0" borderId="0"/>
    <xf numFmtId="0" fontId="116" fillId="0" borderId="0"/>
    <xf numFmtId="0" fontId="116" fillId="0" borderId="0"/>
    <xf numFmtId="37" fontId="117" fillId="0" borderId="0"/>
    <xf numFmtId="0" fontId="124" fillId="0" borderId="0">
      <alignment wrapText="1"/>
    </xf>
    <xf numFmtId="0" fontId="123" fillId="0" borderId="0"/>
    <xf numFmtId="0" fontId="48" fillId="0" borderId="0" applyBorder="0"/>
    <xf numFmtId="0" fontId="48" fillId="0" borderId="0" applyBorder="0"/>
    <xf numFmtId="0" fontId="122" fillId="0" borderId="0"/>
    <xf numFmtId="0" fontId="121" fillId="0" borderId="0"/>
    <xf numFmtId="0" fontId="120" fillId="0" borderId="0"/>
    <xf numFmtId="0" fontId="119" fillId="0" borderId="0"/>
    <xf numFmtId="0" fontId="116" fillId="0" borderId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125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196" fontId="31" fillId="36" borderId="0" applyNumberFormat="0" applyBorder="0" applyAlignment="0" applyProtection="0"/>
    <xf numFmtId="0" fontId="71" fillId="4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5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125" fillId="4" borderId="0" applyNumberFormat="0" applyBorder="0" applyAlignment="0" applyProtection="0"/>
    <xf numFmtId="196" fontId="50" fillId="4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125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126" fillId="4" borderId="0" applyNumberFormat="0" applyBorder="0" applyAlignment="0" applyProtection="0"/>
    <xf numFmtId="195" fontId="126" fillId="36" borderId="0" applyNumberFormat="0" applyBorder="0" applyAlignment="0" applyProtection="0"/>
    <xf numFmtId="0" fontId="126" fillId="36" borderId="0" applyNumberFormat="0" applyBorder="0" applyAlignment="0" applyProtection="0"/>
    <xf numFmtId="0" fontId="71" fillId="59" borderId="0" applyNumberFormat="0" applyBorder="0" applyAlignment="0" applyProtection="0"/>
    <xf numFmtId="195" fontId="31" fillId="36" borderId="0" applyNumberFormat="0" applyBorder="0" applyAlignment="0" applyProtection="0"/>
    <xf numFmtId="0" fontId="73" fillId="36" borderId="0" applyNumberFormat="0" applyBorder="0" applyAlignment="0" applyProtection="0"/>
    <xf numFmtId="195" fontId="31" fillId="36" borderId="0" applyNumberFormat="0" applyBorder="0" applyAlignment="0" applyProtection="0"/>
    <xf numFmtId="0" fontId="73" fillId="36" borderId="0" applyNumberFormat="0" applyBorder="0" applyAlignment="0" applyProtection="0"/>
    <xf numFmtId="0" fontId="127" fillId="4" borderId="0" applyNumberFormat="0" applyBorder="0" applyAlignment="0" applyProtection="0"/>
    <xf numFmtId="195" fontId="127" fillId="36" borderId="0" applyNumberFormat="0" applyBorder="0" applyAlignment="0" applyProtection="0"/>
    <xf numFmtId="0" fontId="127" fillId="36" borderId="0" applyNumberFormat="0" applyBorder="0" applyAlignment="0" applyProtection="0"/>
    <xf numFmtId="0" fontId="71" fillId="59" borderId="0" applyNumberFormat="0" applyBorder="0" applyAlignment="0" applyProtection="0"/>
    <xf numFmtId="0" fontId="128" fillId="36" borderId="0" applyNumberFormat="0" applyBorder="0" applyAlignment="0" applyProtection="0"/>
    <xf numFmtId="0" fontId="128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125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196" fontId="31" fillId="40" borderId="0" applyNumberFormat="0" applyBorder="0" applyAlignment="0" applyProtection="0"/>
    <xf numFmtId="0" fontId="71" fillId="5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5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125" fillId="5" borderId="0" applyNumberFormat="0" applyBorder="0" applyAlignment="0" applyProtection="0"/>
    <xf numFmtId="196" fontId="50" fillId="5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125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126" fillId="5" borderId="0" applyNumberFormat="0" applyBorder="0" applyAlignment="0" applyProtection="0"/>
    <xf numFmtId="195" fontId="126" fillId="40" borderId="0" applyNumberFormat="0" applyBorder="0" applyAlignment="0" applyProtection="0"/>
    <xf numFmtId="0" fontId="126" fillId="40" borderId="0" applyNumberFormat="0" applyBorder="0" applyAlignment="0" applyProtection="0"/>
    <xf numFmtId="0" fontId="71" fillId="60" borderId="0" applyNumberFormat="0" applyBorder="0" applyAlignment="0" applyProtection="0"/>
    <xf numFmtId="195" fontId="31" fillId="40" borderId="0" applyNumberFormat="0" applyBorder="0" applyAlignment="0" applyProtection="0"/>
    <xf numFmtId="0" fontId="73" fillId="40" borderId="0" applyNumberFormat="0" applyBorder="0" applyAlignment="0" applyProtection="0"/>
    <xf numFmtId="195" fontId="31" fillId="40" borderId="0" applyNumberFormat="0" applyBorder="0" applyAlignment="0" applyProtection="0"/>
    <xf numFmtId="0" fontId="73" fillId="40" borderId="0" applyNumberFormat="0" applyBorder="0" applyAlignment="0" applyProtection="0"/>
    <xf numFmtId="0" fontId="127" fillId="5" borderId="0" applyNumberFormat="0" applyBorder="0" applyAlignment="0" applyProtection="0"/>
    <xf numFmtId="195" fontId="127" fillId="40" borderId="0" applyNumberFormat="0" applyBorder="0" applyAlignment="0" applyProtection="0"/>
    <xf numFmtId="0" fontId="127" fillId="40" borderId="0" applyNumberFormat="0" applyBorder="0" applyAlignment="0" applyProtection="0"/>
    <xf numFmtId="0" fontId="71" fillId="60" borderId="0" applyNumberFormat="0" applyBorder="0" applyAlignment="0" applyProtection="0"/>
    <xf numFmtId="0" fontId="128" fillId="40" borderId="0" applyNumberFormat="0" applyBorder="0" applyAlignment="0" applyProtection="0"/>
    <xf numFmtId="0" fontId="128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125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196" fontId="31" fillId="44" borderId="0" applyNumberFormat="0" applyBorder="0" applyAlignment="0" applyProtection="0"/>
    <xf numFmtId="0" fontId="71" fillId="6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5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125" fillId="6" borderId="0" applyNumberFormat="0" applyBorder="0" applyAlignment="0" applyProtection="0"/>
    <xf numFmtId="196" fontId="50" fillId="6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125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126" fillId="6" borderId="0" applyNumberFormat="0" applyBorder="0" applyAlignment="0" applyProtection="0"/>
    <xf numFmtId="195" fontId="126" fillId="44" borderId="0" applyNumberFormat="0" applyBorder="0" applyAlignment="0" applyProtection="0"/>
    <xf numFmtId="0" fontId="126" fillId="44" borderId="0" applyNumberFormat="0" applyBorder="0" applyAlignment="0" applyProtection="0"/>
    <xf numFmtId="0" fontId="71" fillId="61" borderId="0" applyNumberFormat="0" applyBorder="0" applyAlignment="0" applyProtection="0"/>
    <xf numFmtId="195" fontId="31" fillId="44" borderId="0" applyNumberFormat="0" applyBorder="0" applyAlignment="0" applyProtection="0"/>
    <xf numFmtId="0" fontId="73" fillId="44" borderId="0" applyNumberFormat="0" applyBorder="0" applyAlignment="0" applyProtection="0"/>
    <xf numFmtId="195" fontId="31" fillId="44" borderId="0" applyNumberFormat="0" applyBorder="0" applyAlignment="0" applyProtection="0"/>
    <xf numFmtId="0" fontId="73" fillId="44" borderId="0" applyNumberFormat="0" applyBorder="0" applyAlignment="0" applyProtection="0"/>
    <xf numFmtId="0" fontId="127" fillId="6" borderId="0" applyNumberFormat="0" applyBorder="0" applyAlignment="0" applyProtection="0"/>
    <xf numFmtId="195" fontId="127" fillId="44" borderId="0" applyNumberFormat="0" applyBorder="0" applyAlignment="0" applyProtection="0"/>
    <xf numFmtId="0" fontId="127" fillId="44" borderId="0" applyNumberFormat="0" applyBorder="0" applyAlignment="0" applyProtection="0"/>
    <xf numFmtId="0" fontId="71" fillId="61" borderId="0" applyNumberFormat="0" applyBorder="0" applyAlignment="0" applyProtection="0"/>
    <xf numFmtId="0" fontId="128" fillId="44" borderId="0" applyNumberFormat="0" applyBorder="0" applyAlignment="0" applyProtection="0"/>
    <xf numFmtId="0" fontId="128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125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196" fontId="31" fillId="48" borderId="0" applyNumberFormat="0" applyBorder="0" applyAlignment="0" applyProtection="0"/>
    <xf numFmtId="0" fontId="71" fillId="7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5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125" fillId="7" borderId="0" applyNumberFormat="0" applyBorder="0" applyAlignment="0" applyProtection="0"/>
    <xf numFmtId="196" fontId="50" fillId="7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125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126" fillId="7" borderId="0" applyNumberFormat="0" applyBorder="0" applyAlignment="0" applyProtection="0"/>
    <xf numFmtId="195" fontId="126" fillId="48" borderId="0" applyNumberFormat="0" applyBorder="0" applyAlignment="0" applyProtection="0"/>
    <xf numFmtId="0" fontId="126" fillId="48" borderId="0" applyNumberFormat="0" applyBorder="0" applyAlignment="0" applyProtection="0"/>
    <xf numFmtId="0" fontId="71" fillId="62" borderId="0" applyNumberFormat="0" applyBorder="0" applyAlignment="0" applyProtection="0"/>
    <xf numFmtId="195" fontId="31" fillId="48" borderId="0" applyNumberFormat="0" applyBorder="0" applyAlignment="0" applyProtection="0"/>
    <xf numFmtId="0" fontId="73" fillId="48" borderId="0" applyNumberFormat="0" applyBorder="0" applyAlignment="0" applyProtection="0"/>
    <xf numFmtId="195" fontId="31" fillId="48" borderId="0" applyNumberFormat="0" applyBorder="0" applyAlignment="0" applyProtection="0"/>
    <xf numFmtId="0" fontId="73" fillId="48" borderId="0" applyNumberFormat="0" applyBorder="0" applyAlignment="0" applyProtection="0"/>
    <xf numFmtId="0" fontId="127" fillId="7" borderId="0" applyNumberFormat="0" applyBorder="0" applyAlignment="0" applyProtection="0"/>
    <xf numFmtId="195" fontId="127" fillId="48" borderId="0" applyNumberFormat="0" applyBorder="0" applyAlignment="0" applyProtection="0"/>
    <xf numFmtId="0" fontId="127" fillId="48" borderId="0" applyNumberFormat="0" applyBorder="0" applyAlignment="0" applyProtection="0"/>
    <xf numFmtId="0" fontId="71" fillId="62" borderId="0" applyNumberFormat="0" applyBorder="0" applyAlignment="0" applyProtection="0"/>
    <xf numFmtId="0" fontId="128" fillId="48" borderId="0" applyNumberFormat="0" applyBorder="0" applyAlignment="0" applyProtection="0"/>
    <xf numFmtId="0" fontId="128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125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196" fontId="31" fillId="52" borderId="0" applyNumberFormat="0" applyBorder="0" applyAlignment="0" applyProtection="0"/>
    <xf numFmtId="0" fontId="71" fillId="8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5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125" fillId="52" borderId="0" applyNumberFormat="0" applyBorder="0" applyAlignment="0" applyProtection="0"/>
    <xf numFmtId="196" fontId="50" fillId="8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125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126" fillId="52" borderId="0" applyNumberFormat="0" applyBorder="0" applyAlignment="0" applyProtection="0"/>
    <xf numFmtId="195" fontId="126" fillId="52" borderId="0" applyNumberFormat="0" applyBorder="0" applyAlignment="0" applyProtection="0"/>
    <xf numFmtId="0" fontId="126" fillId="52" borderId="0" applyNumberFormat="0" applyBorder="0" applyAlignment="0" applyProtection="0"/>
    <xf numFmtId="0" fontId="71" fillId="63" borderId="0" applyNumberFormat="0" applyBorder="0" applyAlignment="0" applyProtection="0"/>
    <xf numFmtId="195" fontId="31" fillId="52" borderId="0" applyNumberFormat="0" applyBorder="0" applyAlignment="0" applyProtection="0"/>
    <xf numFmtId="0" fontId="73" fillId="52" borderId="0" applyNumberFormat="0" applyBorder="0" applyAlignment="0" applyProtection="0"/>
    <xf numFmtId="195" fontId="31" fillId="52" borderId="0" applyNumberFormat="0" applyBorder="0" applyAlignment="0" applyProtection="0"/>
    <xf numFmtId="0" fontId="73" fillId="52" borderId="0" applyNumberFormat="0" applyBorder="0" applyAlignment="0" applyProtection="0"/>
    <xf numFmtId="0" fontId="127" fillId="52" borderId="0" applyNumberFormat="0" applyBorder="0" applyAlignment="0" applyProtection="0"/>
    <xf numFmtId="195" fontId="127" fillId="52" borderId="0" applyNumberFormat="0" applyBorder="0" applyAlignment="0" applyProtection="0"/>
    <xf numFmtId="0" fontId="127" fillId="52" borderId="0" applyNumberFormat="0" applyBorder="0" applyAlignment="0" applyProtection="0"/>
    <xf numFmtId="0" fontId="71" fillId="63" borderId="0" applyNumberFormat="0" applyBorder="0" applyAlignment="0" applyProtection="0"/>
    <xf numFmtId="0" fontId="128" fillId="52" borderId="0" applyNumberFormat="0" applyBorder="0" applyAlignment="0" applyProtection="0"/>
    <xf numFmtId="0" fontId="128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125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196" fontId="31" fillId="56" borderId="0" applyNumberFormat="0" applyBorder="0" applyAlignment="0" applyProtection="0"/>
    <xf numFmtId="0" fontId="71" fillId="9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5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125" fillId="56" borderId="0" applyNumberFormat="0" applyBorder="0" applyAlignment="0" applyProtection="0"/>
    <xf numFmtId="196" fontId="50" fillId="9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125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126" fillId="56" borderId="0" applyNumberFormat="0" applyBorder="0" applyAlignment="0" applyProtection="0"/>
    <xf numFmtId="195" fontId="126" fillId="56" borderId="0" applyNumberFormat="0" applyBorder="0" applyAlignment="0" applyProtection="0"/>
    <xf numFmtId="0" fontId="126" fillId="56" borderId="0" applyNumberFormat="0" applyBorder="0" applyAlignment="0" applyProtection="0"/>
    <xf numFmtId="0" fontId="71" fillId="64" borderId="0" applyNumberFormat="0" applyBorder="0" applyAlignment="0" applyProtection="0"/>
    <xf numFmtId="195" fontId="31" fillId="56" borderId="0" applyNumberFormat="0" applyBorder="0" applyAlignment="0" applyProtection="0"/>
    <xf numFmtId="0" fontId="73" fillId="56" borderId="0" applyNumberFormat="0" applyBorder="0" applyAlignment="0" applyProtection="0"/>
    <xf numFmtId="195" fontId="31" fillId="56" borderId="0" applyNumberFormat="0" applyBorder="0" applyAlignment="0" applyProtection="0"/>
    <xf numFmtId="0" fontId="73" fillId="56" borderId="0" applyNumberFormat="0" applyBorder="0" applyAlignment="0" applyProtection="0"/>
    <xf numFmtId="0" fontId="127" fillId="56" borderId="0" applyNumberFormat="0" applyBorder="0" applyAlignment="0" applyProtection="0"/>
    <xf numFmtId="195" fontId="127" fillId="56" borderId="0" applyNumberFormat="0" applyBorder="0" applyAlignment="0" applyProtection="0"/>
    <xf numFmtId="0" fontId="127" fillId="56" borderId="0" applyNumberFormat="0" applyBorder="0" applyAlignment="0" applyProtection="0"/>
    <xf numFmtId="0" fontId="71" fillId="64" borderId="0" applyNumberFormat="0" applyBorder="0" applyAlignment="0" applyProtection="0"/>
    <xf numFmtId="0" fontId="128" fillId="56" borderId="0" applyNumberFormat="0" applyBorder="0" applyAlignment="0" applyProtection="0"/>
    <xf numFmtId="0" fontId="128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195" fontId="71" fillId="4" borderId="0" applyNumberFormat="0" applyBorder="0" applyAlignment="0" applyProtection="0"/>
    <xf numFmtId="196" fontId="71" fillId="4" borderId="0" applyNumberFormat="0" applyBorder="0" applyAlignment="0" applyProtection="0"/>
    <xf numFmtId="196" fontId="71" fillId="4" borderId="0" applyNumberFormat="0" applyBorder="0" applyAlignment="0" applyProtection="0"/>
    <xf numFmtId="195" fontId="71" fillId="5" borderId="0" applyNumberFormat="0" applyBorder="0" applyAlignment="0" applyProtection="0"/>
    <xf numFmtId="196" fontId="71" fillId="5" borderId="0" applyNumberFormat="0" applyBorder="0" applyAlignment="0" applyProtection="0"/>
    <xf numFmtId="196" fontId="71" fillId="5" borderId="0" applyNumberFormat="0" applyBorder="0" applyAlignment="0" applyProtection="0"/>
    <xf numFmtId="195" fontId="71" fillId="6" borderId="0" applyNumberFormat="0" applyBorder="0" applyAlignment="0" applyProtection="0"/>
    <xf numFmtId="196" fontId="71" fillId="6" borderId="0" applyNumberFormat="0" applyBorder="0" applyAlignment="0" applyProtection="0"/>
    <xf numFmtId="196" fontId="71" fillId="6" borderId="0" applyNumberFormat="0" applyBorder="0" applyAlignment="0" applyProtection="0"/>
    <xf numFmtId="195" fontId="71" fillId="7" borderId="0" applyNumberFormat="0" applyBorder="0" applyAlignment="0" applyProtection="0"/>
    <xf numFmtId="196" fontId="71" fillId="7" borderId="0" applyNumberFormat="0" applyBorder="0" applyAlignment="0" applyProtection="0"/>
    <xf numFmtId="196" fontId="71" fillId="7" borderId="0" applyNumberFormat="0" applyBorder="0" applyAlignment="0" applyProtection="0"/>
    <xf numFmtId="0" fontId="71" fillId="8" borderId="0" applyNumberFormat="0" applyBorder="0" applyAlignment="0" applyProtection="0"/>
    <xf numFmtId="195" fontId="71" fillId="8" borderId="0" applyNumberFormat="0" applyBorder="0" applyAlignment="0" applyProtection="0"/>
    <xf numFmtId="196" fontId="71" fillId="8" borderId="0" applyNumberFormat="0" applyBorder="0" applyAlignment="0" applyProtection="0"/>
    <xf numFmtId="196" fontId="71" fillId="8" borderId="0" applyNumberFormat="0" applyBorder="0" applyAlignment="0" applyProtection="0"/>
    <xf numFmtId="0" fontId="71" fillId="9" borderId="0" applyNumberFormat="0" applyBorder="0" applyAlignment="0" applyProtection="0"/>
    <xf numFmtId="195" fontId="71" fillId="9" borderId="0" applyNumberFormat="0" applyBorder="0" applyAlignment="0" applyProtection="0"/>
    <xf numFmtId="196" fontId="71" fillId="9" borderId="0" applyNumberFormat="0" applyBorder="0" applyAlignment="0" applyProtection="0"/>
    <xf numFmtId="196" fontId="71" fillId="9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125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196" fontId="31" fillId="37" borderId="0" applyNumberFormat="0" applyBorder="0" applyAlignment="0" applyProtection="0"/>
    <xf numFmtId="0" fontId="71" fillId="10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5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125" fillId="37" borderId="0" applyNumberFormat="0" applyBorder="0" applyAlignment="0" applyProtection="0"/>
    <xf numFmtId="196" fontId="50" fillId="10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125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126" fillId="37" borderId="0" applyNumberFormat="0" applyBorder="0" applyAlignment="0" applyProtection="0"/>
    <xf numFmtId="195" fontId="126" fillId="37" borderId="0" applyNumberFormat="0" applyBorder="0" applyAlignment="0" applyProtection="0"/>
    <xf numFmtId="0" fontId="126" fillId="37" borderId="0" applyNumberFormat="0" applyBorder="0" applyAlignment="0" applyProtection="0"/>
    <xf numFmtId="0" fontId="71" fillId="65" borderId="0" applyNumberFormat="0" applyBorder="0" applyAlignment="0" applyProtection="0"/>
    <xf numFmtId="195" fontId="31" fillId="37" borderId="0" applyNumberFormat="0" applyBorder="0" applyAlignment="0" applyProtection="0"/>
    <xf numFmtId="0" fontId="73" fillId="37" borderId="0" applyNumberFormat="0" applyBorder="0" applyAlignment="0" applyProtection="0"/>
    <xf numFmtId="195" fontId="31" fillId="37" borderId="0" applyNumberFormat="0" applyBorder="0" applyAlignment="0" applyProtection="0"/>
    <xf numFmtId="0" fontId="73" fillId="37" borderId="0" applyNumberFormat="0" applyBorder="0" applyAlignment="0" applyProtection="0"/>
    <xf numFmtId="0" fontId="127" fillId="37" borderId="0" applyNumberFormat="0" applyBorder="0" applyAlignment="0" applyProtection="0"/>
    <xf numFmtId="195" fontId="127" fillId="37" borderId="0" applyNumberFormat="0" applyBorder="0" applyAlignment="0" applyProtection="0"/>
    <xf numFmtId="0" fontId="127" fillId="37" borderId="0" applyNumberFormat="0" applyBorder="0" applyAlignment="0" applyProtection="0"/>
    <xf numFmtId="0" fontId="71" fillId="65" borderId="0" applyNumberFormat="0" applyBorder="0" applyAlignment="0" applyProtection="0"/>
    <xf numFmtId="0" fontId="128" fillId="37" borderId="0" applyNumberFormat="0" applyBorder="0" applyAlignment="0" applyProtection="0"/>
    <xf numFmtId="0" fontId="128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125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196" fontId="31" fillId="41" borderId="0" applyNumberFormat="0" applyBorder="0" applyAlignment="0" applyProtection="0"/>
    <xf numFmtId="0" fontId="71" fillId="1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5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125" fillId="41" borderId="0" applyNumberFormat="0" applyBorder="0" applyAlignment="0" applyProtection="0"/>
    <xf numFmtId="196" fontId="50" fillId="11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125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126" fillId="41" borderId="0" applyNumberFormat="0" applyBorder="0" applyAlignment="0" applyProtection="0"/>
    <xf numFmtId="195" fontId="126" fillId="41" borderId="0" applyNumberFormat="0" applyBorder="0" applyAlignment="0" applyProtection="0"/>
    <xf numFmtId="0" fontId="126" fillId="41" borderId="0" applyNumberFormat="0" applyBorder="0" applyAlignment="0" applyProtection="0"/>
    <xf numFmtId="0" fontId="71" fillId="66" borderId="0" applyNumberFormat="0" applyBorder="0" applyAlignment="0" applyProtection="0"/>
    <xf numFmtId="195" fontId="31" fillId="41" borderId="0" applyNumberFormat="0" applyBorder="0" applyAlignment="0" applyProtection="0"/>
    <xf numFmtId="0" fontId="73" fillId="41" borderId="0" applyNumberFormat="0" applyBorder="0" applyAlignment="0" applyProtection="0"/>
    <xf numFmtId="195" fontId="31" fillId="41" borderId="0" applyNumberFormat="0" applyBorder="0" applyAlignment="0" applyProtection="0"/>
    <xf numFmtId="0" fontId="73" fillId="41" borderId="0" applyNumberFormat="0" applyBorder="0" applyAlignment="0" applyProtection="0"/>
    <xf numFmtId="0" fontId="127" fillId="41" borderId="0" applyNumberFormat="0" applyBorder="0" applyAlignment="0" applyProtection="0"/>
    <xf numFmtId="195" fontId="127" fillId="41" borderId="0" applyNumberFormat="0" applyBorder="0" applyAlignment="0" applyProtection="0"/>
    <xf numFmtId="0" fontId="127" fillId="41" borderId="0" applyNumberFormat="0" applyBorder="0" applyAlignment="0" applyProtection="0"/>
    <xf numFmtId="0" fontId="71" fillId="66" borderId="0" applyNumberFormat="0" applyBorder="0" applyAlignment="0" applyProtection="0"/>
    <xf numFmtId="0" fontId="128" fillId="41" borderId="0" applyNumberFormat="0" applyBorder="0" applyAlignment="0" applyProtection="0"/>
    <xf numFmtId="0" fontId="128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125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196" fontId="31" fillId="45" borderId="0" applyNumberFormat="0" applyBorder="0" applyAlignment="0" applyProtection="0"/>
    <xf numFmtId="0" fontId="71" fillId="12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5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125" fillId="12" borderId="0" applyNumberFormat="0" applyBorder="0" applyAlignment="0" applyProtection="0"/>
    <xf numFmtId="196" fontId="50" fillId="12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125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126" fillId="12" borderId="0" applyNumberFormat="0" applyBorder="0" applyAlignment="0" applyProtection="0"/>
    <xf numFmtId="195" fontId="126" fillId="45" borderId="0" applyNumberFormat="0" applyBorder="0" applyAlignment="0" applyProtection="0"/>
    <xf numFmtId="0" fontId="126" fillId="45" borderId="0" applyNumberFormat="0" applyBorder="0" applyAlignment="0" applyProtection="0"/>
    <xf numFmtId="0" fontId="71" fillId="67" borderId="0" applyNumberFormat="0" applyBorder="0" applyAlignment="0" applyProtection="0"/>
    <xf numFmtId="195" fontId="31" fillId="45" borderId="0" applyNumberFormat="0" applyBorder="0" applyAlignment="0" applyProtection="0"/>
    <xf numFmtId="0" fontId="73" fillId="45" borderId="0" applyNumberFormat="0" applyBorder="0" applyAlignment="0" applyProtection="0"/>
    <xf numFmtId="195" fontId="31" fillId="45" borderId="0" applyNumberFormat="0" applyBorder="0" applyAlignment="0" applyProtection="0"/>
    <xf numFmtId="0" fontId="73" fillId="45" borderId="0" applyNumberFormat="0" applyBorder="0" applyAlignment="0" applyProtection="0"/>
    <xf numFmtId="0" fontId="127" fillId="12" borderId="0" applyNumberFormat="0" applyBorder="0" applyAlignment="0" applyProtection="0"/>
    <xf numFmtId="195" fontId="127" fillId="45" borderId="0" applyNumberFormat="0" applyBorder="0" applyAlignment="0" applyProtection="0"/>
    <xf numFmtId="0" fontId="127" fillId="45" borderId="0" applyNumberFormat="0" applyBorder="0" applyAlignment="0" applyProtection="0"/>
    <xf numFmtId="0" fontId="71" fillId="67" borderId="0" applyNumberFormat="0" applyBorder="0" applyAlignment="0" applyProtection="0"/>
    <xf numFmtId="0" fontId="128" fillId="45" borderId="0" applyNumberFormat="0" applyBorder="0" applyAlignment="0" applyProtection="0"/>
    <xf numFmtId="0" fontId="128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125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196" fontId="31" fillId="49" borderId="0" applyNumberFormat="0" applyBorder="0" applyAlignment="0" applyProtection="0"/>
    <xf numFmtId="0" fontId="71" fillId="7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5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125" fillId="49" borderId="0" applyNumberFormat="0" applyBorder="0" applyAlignment="0" applyProtection="0"/>
    <xf numFmtId="196" fontId="50" fillId="7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125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126" fillId="49" borderId="0" applyNumberFormat="0" applyBorder="0" applyAlignment="0" applyProtection="0"/>
    <xf numFmtId="195" fontId="126" fillId="49" borderId="0" applyNumberFormat="0" applyBorder="0" applyAlignment="0" applyProtection="0"/>
    <xf numFmtId="0" fontId="126" fillId="49" borderId="0" applyNumberFormat="0" applyBorder="0" applyAlignment="0" applyProtection="0"/>
    <xf numFmtId="0" fontId="71" fillId="62" borderId="0" applyNumberFormat="0" applyBorder="0" applyAlignment="0" applyProtection="0"/>
    <xf numFmtId="195" fontId="31" fillId="49" borderId="0" applyNumberFormat="0" applyBorder="0" applyAlignment="0" applyProtection="0"/>
    <xf numFmtId="0" fontId="73" fillId="49" borderId="0" applyNumberFormat="0" applyBorder="0" applyAlignment="0" applyProtection="0"/>
    <xf numFmtId="195" fontId="31" fillId="49" borderId="0" applyNumberFormat="0" applyBorder="0" applyAlignment="0" applyProtection="0"/>
    <xf numFmtId="0" fontId="73" fillId="49" borderId="0" applyNumberFormat="0" applyBorder="0" applyAlignment="0" applyProtection="0"/>
    <xf numFmtId="0" fontId="127" fillId="49" borderId="0" applyNumberFormat="0" applyBorder="0" applyAlignment="0" applyProtection="0"/>
    <xf numFmtId="195" fontId="127" fillId="49" borderId="0" applyNumberFormat="0" applyBorder="0" applyAlignment="0" applyProtection="0"/>
    <xf numFmtId="0" fontId="127" fillId="49" borderId="0" applyNumberFormat="0" applyBorder="0" applyAlignment="0" applyProtection="0"/>
    <xf numFmtId="0" fontId="71" fillId="62" borderId="0" applyNumberFormat="0" applyBorder="0" applyAlignment="0" applyProtection="0"/>
    <xf numFmtId="0" fontId="128" fillId="49" borderId="0" applyNumberFormat="0" applyBorder="0" applyAlignment="0" applyProtection="0"/>
    <xf numFmtId="0" fontId="128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125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196" fontId="31" fillId="53" borderId="0" applyNumberFormat="0" applyBorder="0" applyAlignment="0" applyProtection="0"/>
    <xf numFmtId="0" fontId="71" fillId="10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5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125" fillId="53" borderId="0" applyNumberFormat="0" applyBorder="0" applyAlignment="0" applyProtection="0"/>
    <xf numFmtId="196" fontId="50" fillId="10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125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126" fillId="53" borderId="0" applyNumberFormat="0" applyBorder="0" applyAlignment="0" applyProtection="0"/>
    <xf numFmtId="195" fontId="126" fillId="53" borderId="0" applyNumberFormat="0" applyBorder="0" applyAlignment="0" applyProtection="0"/>
    <xf numFmtId="0" fontId="126" fillId="53" borderId="0" applyNumberFormat="0" applyBorder="0" applyAlignment="0" applyProtection="0"/>
    <xf numFmtId="0" fontId="71" fillId="65" borderId="0" applyNumberFormat="0" applyBorder="0" applyAlignment="0" applyProtection="0"/>
    <xf numFmtId="195" fontId="31" fillId="53" borderId="0" applyNumberFormat="0" applyBorder="0" applyAlignment="0" applyProtection="0"/>
    <xf numFmtId="0" fontId="73" fillId="53" borderId="0" applyNumberFormat="0" applyBorder="0" applyAlignment="0" applyProtection="0"/>
    <xf numFmtId="195" fontId="31" fillId="53" borderId="0" applyNumberFormat="0" applyBorder="0" applyAlignment="0" applyProtection="0"/>
    <xf numFmtId="0" fontId="73" fillId="53" borderId="0" applyNumberFormat="0" applyBorder="0" applyAlignment="0" applyProtection="0"/>
    <xf numFmtId="0" fontId="127" fillId="53" borderId="0" applyNumberFormat="0" applyBorder="0" applyAlignment="0" applyProtection="0"/>
    <xf numFmtId="195" fontId="127" fillId="53" borderId="0" applyNumberFormat="0" applyBorder="0" applyAlignment="0" applyProtection="0"/>
    <xf numFmtId="0" fontId="127" fillId="53" borderId="0" applyNumberFormat="0" applyBorder="0" applyAlignment="0" applyProtection="0"/>
    <xf numFmtId="0" fontId="71" fillId="65" borderId="0" applyNumberFormat="0" applyBorder="0" applyAlignment="0" applyProtection="0"/>
    <xf numFmtId="0" fontId="128" fillId="53" borderId="0" applyNumberFormat="0" applyBorder="0" applyAlignment="0" applyProtection="0"/>
    <xf numFmtId="0" fontId="128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125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196" fontId="31" fillId="57" borderId="0" applyNumberFormat="0" applyBorder="0" applyAlignment="0" applyProtection="0"/>
    <xf numFmtId="0" fontId="71" fillId="13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5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125" fillId="57" borderId="0" applyNumberFormat="0" applyBorder="0" applyAlignment="0" applyProtection="0"/>
    <xf numFmtId="196" fontId="50" fillId="13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125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126" fillId="57" borderId="0" applyNumberFormat="0" applyBorder="0" applyAlignment="0" applyProtection="0"/>
    <xf numFmtId="195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71" fillId="68" borderId="0" applyNumberFormat="0" applyBorder="0" applyAlignment="0" applyProtection="0"/>
    <xf numFmtId="195" fontId="31" fillId="57" borderId="0" applyNumberFormat="0" applyBorder="0" applyAlignment="0" applyProtection="0"/>
    <xf numFmtId="0" fontId="73" fillId="57" borderId="0" applyNumberFormat="0" applyBorder="0" applyAlignment="0" applyProtection="0"/>
    <xf numFmtId="195" fontId="31" fillId="57" borderId="0" applyNumberFormat="0" applyBorder="0" applyAlignment="0" applyProtection="0"/>
    <xf numFmtId="0" fontId="73" fillId="57" borderId="0" applyNumberFormat="0" applyBorder="0" applyAlignment="0" applyProtection="0"/>
    <xf numFmtId="0" fontId="127" fillId="57" borderId="0" applyNumberFormat="0" applyBorder="0" applyAlignment="0" applyProtection="0"/>
    <xf numFmtId="195" fontId="127" fillId="57" borderId="0" applyNumberFormat="0" applyBorder="0" applyAlignment="0" applyProtection="0"/>
    <xf numFmtId="0" fontId="127" fillId="57" borderId="0" applyNumberFormat="0" applyBorder="0" applyAlignment="0" applyProtection="0"/>
    <xf numFmtId="0" fontId="71" fillId="68" borderId="0" applyNumberFormat="0" applyBorder="0" applyAlignment="0" applyProtection="0"/>
    <xf numFmtId="0" fontId="128" fillId="57" borderId="0" applyNumberFormat="0" applyBorder="0" applyAlignment="0" applyProtection="0"/>
    <xf numFmtId="0" fontId="128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71" fillId="10" borderId="0" applyNumberFormat="0" applyBorder="0" applyAlignment="0" applyProtection="0"/>
    <xf numFmtId="195" fontId="71" fillId="10" borderId="0" applyNumberFormat="0" applyBorder="0" applyAlignment="0" applyProtection="0"/>
    <xf numFmtId="196" fontId="71" fillId="10" borderId="0" applyNumberFormat="0" applyBorder="0" applyAlignment="0" applyProtection="0"/>
    <xf numFmtId="196" fontId="71" fillId="10" borderId="0" applyNumberFormat="0" applyBorder="0" applyAlignment="0" applyProtection="0"/>
    <xf numFmtId="0" fontId="71" fillId="11" borderId="0" applyNumberFormat="0" applyBorder="0" applyAlignment="0" applyProtection="0"/>
    <xf numFmtId="195" fontId="71" fillId="11" borderId="0" applyNumberFormat="0" applyBorder="0" applyAlignment="0" applyProtection="0"/>
    <xf numFmtId="196" fontId="71" fillId="11" borderId="0" applyNumberFormat="0" applyBorder="0" applyAlignment="0" applyProtection="0"/>
    <xf numFmtId="196" fontId="71" fillId="11" borderId="0" applyNumberFormat="0" applyBorder="0" applyAlignment="0" applyProtection="0"/>
    <xf numFmtId="195" fontId="71" fillId="12" borderId="0" applyNumberFormat="0" applyBorder="0" applyAlignment="0" applyProtection="0"/>
    <xf numFmtId="196" fontId="71" fillId="12" borderId="0" applyNumberFormat="0" applyBorder="0" applyAlignment="0" applyProtection="0"/>
    <xf numFmtId="196" fontId="71" fillId="12" borderId="0" applyNumberFormat="0" applyBorder="0" applyAlignment="0" applyProtection="0"/>
    <xf numFmtId="0" fontId="71" fillId="7" borderId="0" applyNumberFormat="0" applyBorder="0" applyAlignment="0" applyProtection="0"/>
    <xf numFmtId="195" fontId="71" fillId="7" borderId="0" applyNumberFormat="0" applyBorder="0" applyAlignment="0" applyProtection="0"/>
    <xf numFmtId="196" fontId="71" fillId="7" borderId="0" applyNumberFormat="0" applyBorder="0" applyAlignment="0" applyProtection="0"/>
    <xf numFmtId="196" fontId="71" fillId="7" borderId="0" applyNumberFormat="0" applyBorder="0" applyAlignment="0" applyProtection="0"/>
    <xf numFmtId="0" fontId="71" fillId="10" borderId="0" applyNumberFormat="0" applyBorder="0" applyAlignment="0" applyProtection="0"/>
    <xf numFmtId="195" fontId="71" fillId="10" borderId="0" applyNumberFormat="0" applyBorder="0" applyAlignment="0" applyProtection="0"/>
    <xf numFmtId="196" fontId="71" fillId="10" borderId="0" applyNumberFormat="0" applyBorder="0" applyAlignment="0" applyProtection="0"/>
    <xf numFmtId="196" fontId="71" fillId="10" borderId="0" applyNumberFormat="0" applyBorder="0" applyAlignment="0" applyProtection="0"/>
    <xf numFmtId="0" fontId="71" fillId="13" borderId="0" applyNumberFormat="0" applyBorder="0" applyAlignment="0" applyProtection="0"/>
    <xf numFmtId="195" fontId="71" fillId="13" borderId="0" applyNumberFormat="0" applyBorder="0" applyAlignment="0" applyProtection="0"/>
    <xf numFmtId="196" fontId="71" fillId="13" borderId="0" applyNumberFormat="0" applyBorder="0" applyAlignment="0" applyProtection="0"/>
    <xf numFmtId="196" fontId="71" fillId="13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30" fillId="38" borderId="0" applyNumberFormat="0" applyBorder="0" applyAlignment="0" applyProtection="0"/>
    <xf numFmtId="195" fontId="113" fillId="38" borderId="0" applyNumberFormat="0" applyBorder="0" applyAlignment="0" applyProtection="0"/>
    <xf numFmtId="0" fontId="113" fillId="38" borderId="0" applyNumberFormat="0" applyBorder="0" applyAlignment="0" applyProtection="0"/>
    <xf numFmtId="0" fontId="72" fillId="69" borderId="0" applyNumberFormat="0" applyBorder="0" applyAlignment="0" applyProtection="0"/>
    <xf numFmtId="0" fontId="72" fillId="14" borderId="0" applyNumberFormat="0" applyBorder="0" applyAlignment="0" applyProtection="0"/>
    <xf numFmtId="195" fontId="113" fillId="38" borderId="0" applyNumberFormat="0" applyBorder="0" applyAlignment="0" applyProtection="0"/>
    <xf numFmtId="196" fontId="113" fillId="38" borderId="0" applyNumberFormat="0" applyBorder="0" applyAlignment="0" applyProtection="0"/>
    <xf numFmtId="196" fontId="130" fillId="38" borderId="0" applyNumberFormat="0" applyBorder="0" applyAlignment="0" applyProtection="0"/>
    <xf numFmtId="196" fontId="51" fillId="14" borderId="0" applyNumberFormat="0" applyBorder="0" applyAlignment="0" applyProtection="0"/>
    <xf numFmtId="0" fontId="129" fillId="14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130" fillId="38" borderId="0" applyNumberFormat="0" applyBorder="0" applyAlignment="0" applyProtection="0"/>
    <xf numFmtId="195" fontId="113" fillId="38" borderId="0" applyNumberFormat="0" applyBorder="0" applyAlignment="0" applyProtection="0"/>
    <xf numFmtId="0" fontId="113" fillId="38" borderId="0" applyNumberFormat="0" applyBorder="0" applyAlignment="0" applyProtection="0"/>
    <xf numFmtId="0" fontId="72" fillId="69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131" fillId="38" borderId="0" applyNumberFormat="0" applyBorder="0" applyAlignment="0" applyProtection="0"/>
    <xf numFmtId="195" fontId="131" fillId="38" borderId="0" applyNumberFormat="0" applyBorder="0" applyAlignment="0" applyProtection="0"/>
    <xf numFmtId="0" fontId="131" fillId="38" borderId="0" applyNumberFormat="0" applyBorder="0" applyAlignment="0" applyProtection="0"/>
    <xf numFmtId="0" fontId="72" fillId="69" borderId="0" applyNumberFormat="0" applyBorder="0" applyAlignment="0" applyProtection="0"/>
    <xf numFmtId="195" fontId="113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113" fillId="38" borderId="0" applyNumberFormat="0" applyBorder="0" applyAlignment="0" applyProtection="0"/>
    <xf numFmtId="0" fontId="132" fillId="38" borderId="0" applyNumberFormat="0" applyBorder="0" applyAlignment="0" applyProtection="0"/>
    <xf numFmtId="195" fontId="132" fillId="38" borderId="0" applyNumberFormat="0" applyBorder="0" applyAlignment="0" applyProtection="0"/>
    <xf numFmtId="0" fontId="132" fillId="38" borderId="0" applyNumberFormat="0" applyBorder="0" applyAlignment="0" applyProtection="0"/>
    <xf numFmtId="0" fontId="72" fillId="69" borderId="0" applyNumberFormat="0" applyBorder="0" applyAlignment="0" applyProtection="0"/>
    <xf numFmtId="0" fontId="133" fillId="38" borderId="0" applyNumberFormat="0" applyBorder="0" applyAlignment="0" applyProtection="0"/>
    <xf numFmtId="0" fontId="133" fillId="38" borderId="0" applyNumberFormat="0" applyBorder="0" applyAlignment="0" applyProtection="0"/>
    <xf numFmtId="0" fontId="95" fillId="38" borderId="0" applyNumberFormat="0" applyBorder="0" applyAlignment="0" applyProtection="0"/>
    <xf numFmtId="195" fontId="113" fillId="38" borderId="0" applyNumberFormat="0" applyBorder="0" applyAlignment="0" applyProtection="0"/>
    <xf numFmtId="0" fontId="72" fillId="69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72" fillId="69" borderId="0" applyNumberFormat="0" applyBorder="0" applyAlignment="0" applyProtection="0"/>
    <xf numFmtId="0" fontId="129" fillId="14" borderId="0" applyNumberFormat="0" applyBorder="0" applyAlignment="0" applyProtection="0"/>
    <xf numFmtId="0" fontId="72" fillId="69" borderId="0" applyNumberFormat="0" applyBorder="0" applyAlignment="0" applyProtection="0"/>
    <xf numFmtId="0" fontId="129" fillId="14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30" fillId="42" borderId="0" applyNumberFormat="0" applyBorder="0" applyAlignment="0" applyProtection="0"/>
    <xf numFmtId="195" fontId="113" fillId="42" borderId="0" applyNumberFormat="0" applyBorder="0" applyAlignment="0" applyProtection="0"/>
    <xf numFmtId="0" fontId="113" fillId="42" borderId="0" applyNumberFormat="0" applyBorder="0" applyAlignment="0" applyProtection="0"/>
    <xf numFmtId="0" fontId="72" fillId="66" borderId="0" applyNumberFormat="0" applyBorder="0" applyAlignment="0" applyProtection="0"/>
    <xf numFmtId="0" fontId="72" fillId="11" borderId="0" applyNumberFormat="0" applyBorder="0" applyAlignment="0" applyProtection="0"/>
    <xf numFmtId="195" fontId="113" fillId="42" borderId="0" applyNumberFormat="0" applyBorder="0" applyAlignment="0" applyProtection="0"/>
    <xf numFmtId="196" fontId="113" fillId="42" borderId="0" applyNumberFormat="0" applyBorder="0" applyAlignment="0" applyProtection="0"/>
    <xf numFmtId="196" fontId="130" fillId="42" borderId="0" applyNumberFormat="0" applyBorder="0" applyAlignment="0" applyProtection="0"/>
    <xf numFmtId="196" fontId="51" fillId="11" borderId="0" applyNumberFormat="0" applyBorder="0" applyAlignment="0" applyProtection="0"/>
    <xf numFmtId="0" fontId="129" fillId="11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130" fillId="42" borderId="0" applyNumberFormat="0" applyBorder="0" applyAlignment="0" applyProtection="0"/>
    <xf numFmtId="195" fontId="113" fillId="42" borderId="0" applyNumberFormat="0" applyBorder="0" applyAlignment="0" applyProtection="0"/>
    <xf numFmtId="0" fontId="113" fillId="42" borderId="0" applyNumberFormat="0" applyBorder="0" applyAlignment="0" applyProtection="0"/>
    <xf numFmtId="0" fontId="72" fillId="66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131" fillId="42" borderId="0" applyNumberFormat="0" applyBorder="0" applyAlignment="0" applyProtection="0"/>
    <xf numFmtId="195" fontId="131" fillId="42" borderId="0" applyNumberFormat="0" applyBorder="0" applyAlignment="0" applyProtection="0"/>
    <xf numFmtId="0" fontId="131" fillId="42" borderId="0" applyNumberFormat="0" applyBorder="0" applyAlignment="0" applyProtection="0"/>
    <xf numFmtId="0" fontId="72" fillId="66" borderId="0" applyNumberFormat="0" applyBorder="0" applyAlignment="0" applyProtection="0"/>
    <xf numFmtId="195" fontId="113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113" fillId="42" borderId="0" applyNumberFormat="0" applyBorder="0" applyAlignment="0" applyProtection="0"/>
    <xf numFmtId="0" fontId="132" fillId="42" borderId="0" applyNumberFormat="0" applyBorder="0" applyAlignment="0" applyProtection="0"/>
    <xf numFmtId="195" fontId="132" fillId="42" borderId="0" applyNumberFormat="0" applyBorder="0" applyAlignment="0" applyProtection="0"/>
    <xf numFmtId="0" fontId="132" fillId="42" borderId="0" applyNumberFormat="0" applyBorder="0" applyAlignment="0" applyProtection="0"/>
    <xf numFmtId="0" fontId="72" fillId="66" borderId="0" applyNumberFormat="0" applyBorder="0" applyAlignment="0" applyProtection="0"/>
    <xf numFmtId="0" fontId="133" fillId="42" borderId="0" applyNumberFormat="0" applyBorder="0" applyAlignment="0" applyProtection="0"/>
    <xf numFmtId="0" fontId="133" fillId="42" borderId="0" applyNumberFormat="0" applyBorder="0" applyAlignment="0" applyProtection="0"/>
    <xf numFmtId="0" fontId="95" fillId="42" borderId="0" applyNumberFormat="0" applyBorder="0" applyAlignment="0" applyProtection="0"/>
    <xf numFmtId="195" fontId="113" fillId="42" borderId="0" applyNumberFormat="0" applyBorder="0" applyAlignment="0" applyProtection="0"/>
    <xf numFmtId="0" fontId="72" fillId="66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72" fillId="66" borderId="0" applyNumberFormat="0" applyBorder="0" applyAlignment="0" applyProtection="0"/>
    <xf numFmtId="0" fontId="129" fillId="11" borderId="0" applyNumberFormat="0" applyBorder="0" applyAlignment="0" applyProtection="0"/>
    <xf numFmtId="0" fontId="72" fillId="66" borderId="0" applyNumberFormat="0" applyBorder="0" applyAlignment="0" applyProtection="0"/>
    <xf numFmtId="0" fontId="129" fillId="11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30" fillId="12" borderId="0" applyNumberFormat="0" applyBorder="0" applyAlignment="0" applyProtection="0"/>
    <xf numFmtId="195" fontId="113" fillId="46" borderId="0" applyNumberFormat="0" applyBorder="0" applyAlignment="0" applyProtection="0"/>
    <xf numFmtId="0" fontId="113" fillId="46" borderId="0" applyNumberFormat="0" applyBorder="0" applyAlignment="0" applyProtection="0"/>
    <xf numFmtId="0" fontId="72" fillId="67" borderId="0" applyNumberFormat="0" applyBorder="0" applyAlignment="0" applyProtection="0"/>
    <xf numFmtId="0" fontId="72" fillId="12" borderId="0" applyNumberFormat="0" applyBorder="0" applyAlignment="0" applyProtection="0"/>
    <xf numFmtId="195" fontId="113" fillId="46" borderId="0" applyNumberFormat="0" applyBorder="0" applyAlignment="0" applyProtection="0"/>
    <xf numFmtId="196" fontId="113" fillId="46" borderId="0" applyNumberFormat="0" applyBorder="0" applyAlignment="0" applyProtection="0"/>
    <xf numFmtId="196" fontId="130" fillId="12" borderId="0" applyNumberFormat="0" applyBorder="0" applyAlignment="0" applyProtection="0"/>
    <xf numFmtId="196" fontId="51" fillId="12" borderId="0" applyNumberFormat="0" applyBorder="0" applyAlignment="0" applyProtection="0"/>
    <xf numFmtId="0" fontId="129" fillId="12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130" fillId="12" borderId="0" applyNumberFormat="0" applyBorder="0" applyAlignment="0" applyProtection="0"/>
    <xf numFmtId="195" fontId="113" fillId="46" borderId="0" applyNumberFormat="0" applyBorder="0" applyAlignment="0" applyProtection="0"/>
    <xf numFmtId="0" fontId="113" fillId="46" borderId="0" applyNumberFormat="0" applyBorder="0" applyAlignment="0" applyProtection="0"/>
    <xf numFmtId="0" fontId="72" fillId="67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131" fillId="12" borderId="0" applyNumberFormat="0" applyBorder="0" applyAlignment="0" applyProtection="0"/>
    <xf numFmtId="195" fontId="131" fillId="46" borderId="0" applyNumberFormat="0" applyBorder="0" applyAlignment="0" applyProtection="0"/>
    <xf numFmtId="0" fontId="131" fillId="46" borderId="0" applyNumberFormat="0" applyBorder="0" applyAlignment="0" applyProtection="0"/>
    <xf numFmtId="0" fontId="72" fillId="67" borderId="0" applyNumberFormat="0" applyBorder="0" applyAlignment="0" applyProtection="0"/>
    <xf numFmtId="195" fontId="113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113" fillId="46" borderId="0" applyNumberFormat="0" applyBorder="0" applyAlignment="0" applyProtection="0"/>
    <xf numFmtId="0" fontId="132" fillId="12" borderId="0" applyNumberFormat="0" applyBorder="0" applyAlignment="0" applyProtection="0"/>
    <xf numFmtId="195" fontId="132" fillId="46" borderId="0" applyNumberFormat="0" applyBorder="0" applyAlignment="0" applyProtection="0"/>
    <xf numFmtId="0" fontId="132" fillId="46" borderId="0" applyNumberFormat="0" applyBorder="0" applyAlignment="0" applyProtection="0"/>
    <xf numFmtId="0" fontId="72" fillId="67" borderId="0" applyNumberFormat="0" applyBorder="0" applyAlignment="0" applyProtection="0"/>
    <xf numFmtId="0" fontId="133" fillId="46" borderId="0" applyNumberFormat="0" applyBorder="0" applyAlignment="0" applyProtection="0"/>
    <xf numFmtId="0" fontId="133" fillId="46" borderId="0" applyNumberFormat="0" applyBorder="0" applyAlignment="0" applyProtection="0"/>
    <xf numFmtId="0" fontId="95" fillId="46" borderId="0" applyNumberFormat="0" applyBorder="0" applyAlignment="0" applyProtection="0"/>
    <xf numFmtId="195" fontId="113" fillId="46" borderId="0" applyNumberFormat="0" applyBorder="0" applyAlignment="0" applyProtection="0"/>
    <xf numFmtId="0" fontId="72" fillId="67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72" fillId="67" borderId="0" applyNumberFormat="0" applyBorder="0" applyAlignment="0" applyProtection="0"/>
    <xf numFmtId="0" fontId="129" fillId="12" borderId="0" applyNumberFormat="0" applyBorder="0" applyAlignment="0" applyProtection="0"/>
    <xf numFmtId="0" fontId="72" fillId="67" borderId="0" applyNumberFormat="0" applyBorder="0" applyAlignment="0" applyProtection="0"/>
    <xf numFmtId="0" fontId="129" fillId="12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30" fillId="15" borderId="0" applyNumberFormat="0" applyBorder="0" applyAlignment="0" applyProtection="0"/>
    <xf numFmtId="195" fontId="113" fillId="50" borderId="0" applyNumberFormat="0" applyBorder="0" applyAlignment="0" applyProtection="0"/>
    <xf numFmtId="0" fontId="113" fillId="50" borderId="0" applyNumberFormat="0" applyBorder="0" applyAlignment="0" applyProtection="0"/>
    <xf numFmtId="0" fontId="72" fillId="70" borderId="0" applyNumberFormat="0" applyBorder="0" applyAlignment="0" applyProtection="0"/>
    <xf numFmtId="0" fontId="72" fillId="15" borderId="0" applyNumberFormat="0" applyBorder="0" applyAlignment="0" applyProtection="0"/>
    <xf numFmtId="195" fontId="113" fillId="50" borderId="0" applyNumberFormat="0" applyBorder="0" applyAlignment="0" applyProtection="0"/>
    <xf numFmtId="196" fontId="113" fillId="50" borderId="0" applyNumberFormat="0" applyBorder="0" applyAlignment="0" applyProtection="0"/>
    <xf numFmtId="196" fontId="130" fillId="15" borderId="0" applyNumberFormat="0" applyBorder="0" applyAlignment="0" applyProtection="0"/>
    <xf numFmtId="196" fontId="51" fillId="15" borderId="0" applyNumberFormat="0" applyBorder="0" applyAlignment="0" applyProtection="0"/>
    <xf numFmtId="0" fontId="129" fillId="15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130" fillId="15" borderId="0" applyNumberFormat="0" applyBorder="0" applyAlignment="0" applyProtection="0"/>
    <xf numFmtId="195" fontId="113" fillId="50" borderId="0" applyNumberFormat="0" applyBorder="0" applyAlignment="0" applyProtection="0"/>
    <xf numFmtId="0" fontId="113" fillId="50" borderId="0" applyNumberFormat="0" applyBorder="0" applyAlignment="0" applyProtection="0"/>
    <xf numFmtId="0" fontId="72" fillId="7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131" fillId="15" borderId="0" applyNumberFormat="0" applyBorder="0" applyAlignment="0" applyProtection="0"/>
    <xf numFmtId="195" fontId="131" fillId="50" borderId="0" applyNumberFormat="0" applyBorder="0" applyAlignment="0" applyProtection="0"/>
    <xf numFmtId="0" fontId="131" fillId="50" borderId="0" applyNumberFormat="0" applyBorder="0" applyAlignment="0" applyProtection="0"/>
    <xf numFmtId="0" fontId="72" fillId="70" borderId="0" applyNumberFormat="0" applyBorder="0" applyAlignment="0" applyProtection="0"/>
    <xf numFmtId="195" fontId="113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113" fillId="50" borderId="0" applyNumberFormat="0" applyBorder="0" applyAlignment="0" applyProtection="0"/>
    <xf numFmtId="0" fontId="132" fillId="15" borderId="0" applyNumberFormat="0" applyBorder="0" applyAlignment="0" applyProtection="0"/>
    <xf numFmtId="195" fontId="132" fillId="50" borderId="0" applyNumberFormat="0" applyBorder="0" applyAlignment="0" applyProtection="0"/>
    <xf numFmtId="0" fontId="132" fillId="50" borderId="0" applyNumberFormat="0" applyBorder="0" applyAlignment="0" applyProtection="0"/>
    <xf numFmtId="0" fontId="72" fillId="70" borderId="0" applyNumberFormat="0" applyBorder="0" applyAlignment="0" applyProtection="0"/>
    <xf numFmtId="0" fontId="133" fillId="50" borderId="0" applyNumberFormat="0" applyBorder="0" applyAlignment="0" applyProtection="0"/>
    <xf numFmtId="0" fontId="133" fillId="50" borderId="0" applyNumberFormat="0" applyBorder="0" applyAlignment="0" applyProtection="0"/>
    <xf numFmtId="0" fontId="95" fillId="50" borderId="0" applyNumberFormat="0" applyBorder="0" applyAlignment="0" applyProtection="0"/>
    <xf numFmtId="195" fontId="113" fillId="50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30" fillId="54" borderId="0" applyNumberFormat="0" applyBorder="0" applyAlignment="0" applyProtection="0"/>
    <xf numFmtId="195" fontId="113" fillId="54" borderId="0" applyNumberFormat="0" applyBorder="0" applyAlignment="0" applyProtection="0"/>
    <xf numFmtId="0" fontId="113" fillId="54" borderId="0" applyNumberFormat="0" applyBorder="0" applyAlignment="0" applyProtection="0"/>
    <xf numFmtId="0" fontId="72" fillId="71" borderId="0" applyNumberFormat="0" applyBorder="0" applyAlignment="0" applyProtection="0"/>
    <xf numFmtId="0" fontId="72" fillId="16" borderId="0" applyNumberFormat="0" applyBorder="0" applyAlignment="0" applyProtection="0"/>
    <xf numFmtId="195" fontId="113" fillId="54" borderId="0" applyNumberFormat="0" applyBorder="0" applyAlignment="0" applyProtection="0"/>
    <xf numFmtId="196" fontId="113" fillId="54" borderId="0" applyNumberFormat="0" applyBorder="0" applyAlignment="0" applyProtection="0"/>
    <xf numFmtId="196" fontId="130" fillId="54" borderId="0" applyNumberFormat="0" applyBorder="0" applyAlignment="0" applyProtection="0"/>
    <xf numFmtId="196" fontId="51" fillId="16" borderId="0" applyNumberFormat="0" applyBorder="0" applyAlignment="0" applyProtection="0"/>
    <xf numFmtId="0" fontId="129" fillId="16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130" fillId="54" borderId="0" applyNumberFormat="0" applyBorder="0" applyAlignment="0" applyProtection="0"/>
    <xf numFmtId="195" fontId="113" fillId="54" borderId="0" applyNumberFormat="0" applyBorder="0" applyAlignment="0" applyProtection="0"/>
    <xf numFmtId="0" fontId="113" fillId="54" borderId="0" applyNumberFormat="0" applyBorder="0" applyAlignment="0" applyProtection="0"/>
    <xf numFmtId="0" fontId="72" fillId="71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131" fillId="54" borderId="0" applyNumberFormat="0" applyBorder="0" applyAlignment="0" applyProtection="0"/>
    <xf numFmtId="195" fontId="131" fillId="54" borderId="0" applyNumberFormat="0" applyBorder="0" applyAlignment="0" applyProtection="0"/>
    <xf numFmtId="0" fontId="131" fillId="54" borderId="0" applyNumberFormat="0" applyBorder="0" applyAlignment="0" applyProtection="0"/>
    <xf numFmtId="0" fontId="72" fillId="71" borderId="0" applyNumberFormat="0" applyBorder="0" applyAlignment="0" applyProtection="0"/>
    <xf numFmtId="195" fontId="113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113" fillId="54" borderId="0" applyNumberFormat="0" applyBorder="0" applyAlignment="0" applyProtection="0"/>
    <xf numFmtId="0" fontId="132" fillId="54" borderId="0" applyNumberFormat="0" applyBorder="0" applyAlignment="0" applyProtection="0"/>
    <xf numFmtId="195" fontId="132" fillId="54" borderId="0" applyNumberFormat="0" applyBorder="0" applyAlignment="0" applyProtection="0"/>
    <xf numFmtId="0" fontId="132" fillId="54" borderId="0" applyNumberFormat="0" applyBorder="0" applyAlignment="0" applyProtection="0"/>
    <xf numFmtId="0" fontId="72" fillId="71" borderId="0" applyNumberFormat="0" applyBorder="0" applyAlignment="0" applyProtection="0"/>
    <xf numFmtId="0" fontId="133" fillId="54" borderId="0" applyNumberFormat="0" applyBorder="0" applyAlignment="0" applyProtection="0"/>
    <xf numFmtId="0" fontId="133" fillId="54" borderId="0" applyNumberFormat="0" applyBorder="0" applyAlignment="0" applyProtection="0"/>
    <xf numFmtId="0" fontId="95" fillId="54" borderId="0" applyNumberFormat="0" applyBorder="0" applyAlignment="0" applyProtection="0"/>
    <xf numFmtId="195" fontId="113" fillId="54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30" fillId="17" borderId="0" applyNumberFormat="0" applyBorder="0" applyAlignment="0" applyProtection="0"/>
    <xf numFmtId="195" fontId="113" fillId="58" borderId="0" applyNumberFormat="0" applyBorder="0" applyAlignment="0" applyProtection="0"/>
    <xf numFmtId="0" fontId="113" fillId="58" borderId="0" applyNumberFormat="0" applyBorder="0" applyAlignment="0" applyProtection="0"/>
    <xf numFmtId="0" fontId="72" fillId="72" borderId="0" applyNumberFormat="0" applyBorder="0" applyAlignment="0" applyProtection="0"/>
    <xf numFmtId="0" fontId="72" fillId="17" borderId="0" applyNumberFormat="0" applyBorder="0" applyAlignment="0" applyProtection="0"/>
    <xf numFmtId="195" fontId="113" fillId="58" borderId="0" applyNumberFormat="0" applyBorder="0" applyAlignment="0" applyProtection="0"/>
    <xf numFmtId="196" fontId="113" fillId="58" borderId="0" applyNumberFormat="0" applyBorder="0" applyAlignment="0" applyProtection="0"/>
    <xf numFmtId="196" fontId="130" fillId="17" borderId="0" applyNumberFormat="0" applyBorder="0" applyAlignment="0" applyProtection="0"/>
    <xf numFmtId="196" fontId="51" fillId="17" borderId="0" applyNumberFormat="0" applyBorder="0" applyAlignment="0" applyProtection="0"/>
    <xf numFmtId="0" fontId="129" fillId="17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130" fillId="17" borderId="0" applyNumberFormat="0" applyBorder="0" applyAlignment="0" applyProtection="0"/>
    <xf numFmtId="195" fontId="113" fillId="58" borderId="0" applyNumberFormat="0" applyBorder="0" applyAlignment="0" applyProtection="0"/>
    <xf numFmtId="0" fontId="113" fillId="58" borderId="0" applyNumberFormat="0" applyBorder="0" applyAlignment="0" applyProtection="0"/>
    <xf numFmtId="0" fontId="72" fillId="72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131" fillId="17" borderId="0" applyNumberFormat="0" applyBorder="0" applyAlignment="0" applyProtection="0"/>
    <xf numFmtId="195" fontId="131" fillId="58" borderId="0" applyNumberFormat="0" applyBorder="0" applyAlignment="0" applyProtection="0"/>
    <xf numFmtId="0" fontId="131" fillId="58" borderId="0" applyNumberFormat="0" applyBorder="0" applyAlignment="0" applyProtection="0"/>
    <xf numFmtId="0" fontId="72" fillId="72" borderId="0" applyNumberFormat="0" applyBorder="0" applyAlignment="0" applyProtection="0"/>
    <xf numFmtId="195" fontId="113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113" fillId="58" borderId="0" applyNumberFormat="0" applyBorder="0" applyAlignment="0" applyProtection="0"/>
    <xf numFmtId="0" fontId="132" fillId="17" borderId="0" applyNumberFormat="0" applyBorder="0" applyAlignment="0" applyProtection="0"/>
    <xf numFmtId="195" fontId="132" fillId="58" borderId="0" applyNumberFormat="0" applyBorder="0" applyAlignment="0" applyProtection="0"/>
    <xf numFmtId="0" fontId="132" fillId="58" borderId="0" applyNumberFormat="0" applyBorder="0" applyAlignment="0" applyProtection="0"/>
    <xf numFmtId="0" fontId="72" fillId="72" borderId="0" applyNumberFormat="0" applyBorder="0" applyAlignment="0" applyProtection="0"/>
    <xf numFmtId="0" fontId="133" fillId="58" borderId="0" applyNumberFormat="0" applyBorder="0" applyAlignment="0" applyProtection="0"/>
    <xf numFmtId="0" fontId="133" fillId="58" borderId="0" applyNumberFormat="0" applyBorder="0" applyAlignment="0" applyProtection="0"/>
    <xf numFmtId="0" fontId="95" fillId="58" borderId="0" applyNumberFormat="0" applyBorder="0" applyAlignment="0" applyProtection="0"/>
    <xf numFmtId="195" fontId="113" fillId="58" borderId="0" applyNumberFormat="0" applyBorder="0" applyAlignment="0" applyProtection="0"/>
    <xf numFmtId="0" fontId="72" fillId="72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72" fillId="72" borderId="0" applyNumberFormat="0" applyBorder="0" applyAlignment="0" applyProtection="0"/>
    <xf numFmtId="0" fontId="129" fillId="17" borderId="0" applyNumberFormat="0" applyBorder="0" applyAlignment="0" applyProtection="0"/>
    <xf numFmtId="0" fontId="72" fillId="72" borderId="0" applyNumberFormat="0" applyBorder="0" applyAlignment="0" applyProtection="0"/>
    <xf numFmtId="0" fontId="129" fillId="17" borderId="0" applyNumberFormat="0" applyBorder="0" applyAlignment="0" applyProtection="0"/>
    <xf numFmtId="195" fontId="72" fillId="14" borderId="0" applyNumberFormat="0" applyBorder="0" applyAlignment="0" applyProtection="0"/>
    <xf numFmtId="196" fontId="72" fillId="14" borderId="0" applyNumberFormat="0" applyBorder="0" applyAlignment="0" applyProtection="0"/>
    <xf numFmtId="196" fontId="72" fillId="14" borderId="0" applyNumberFormat="0" applyBorder="0" applyAlignment="0" applyProtection="0"/>
    <xf numFmtId="195" fontId="72" fillId="11" borderId="0" applyNumberFormat="0" applyBorder="0" applyAlignment="0" applyProtection="0"/>
    <xf numFmtId="196" fontId="72" fillId="11" borderId="0" applyNumberFormat="0" applyBorder="0" applyAlignment="0" applyProtection="0"/>
    <xf numFmtId="196" fontId="72" fillId="11" borderId="0" applyNumberFormat="0" applyBorder="0" applyAlignment="0" applyProtection="0"/>
    <xf numFmtId="196" fontId="72" fillId="12" borderId="0" applyNumberFormat="0" applyBorder="0" applyAlignment="0" applyProtection="0"/>
    <xf numFmtId="196" fontId="72" fillId="12" borderId="0" applyNumberFormat="0" applyBorder="0" applyAlignment="0" applyProtection="0"/>
    <xf numFmtId="196" fontId="72" fillId="15" borderId="0" applyNumberFormat="0" applyBorder="0" applyAlignment="0" applyProtection="0"/>
    <xf numFmtId="196" fontId="72" fillId="15" borderId="0" applyNumberFormat="0" applyBorder="0" applyAlignment="0" applyProtection="0"/>
    <xf numFmtId="195" fontId="72" fillId="16" borderId="0" applyNumberFormat="0" applyBorder="0" applyAlignment="0" applyProtection="0"/>
    <xf numFmtId="196" fontId="72" fillId="16" borderId="0" applyNumberFormat="0" applyBorder="0" applyAlignment="0" applyProtection="0"/>
    <xf numFmtId="196" fontId="72" fillId="16" borderId="0" applyNumberFormat="0" applyBorder="0" applyAlignment="0" applyProtection="0"/>
    <xf numFmtId="196" fontId="72" fillId="17" borderId="0" applyNumberFormat="0" applyBorder="0" applyAlignment="0" applyProtection="0"/>
    <xf numFmtId="196" fontId="72" fillId="17" borderId="0" applyNumberFormat="0" applyBorder="0" applyAlignment="0" applyProtection="0"/>
    <xf numFmtId="9" fontId="134" fillId="0" borderId="0"/>
    <xf numFmtId="0" fontId="135" fillId="3" borderId="21">
      <alignment horizontal="centerContinuous" vertical="top"/>
    </xf>
    <xf numFmtId="0" fontId="135" fillId="3" borderId="21">
      <alignment horizontal="centerContinuous" vertical="top"/>
    </xf>
    <xf numFmtId="0" fontId="135" fillId="3" borderId="21">
      <alignment horizontal="centerContinuous" vertical="top"/>
    </xf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30" fillId="35" borderId="0" applyNumberFormat="0" applyBorder="0" applyAlignment="0" applyProtection="0"/>
    <xf numFmtId="195" fontId="113" fillId="35" borderId="0" applyNumberFormat="0" applyBorder="0" applyAlignment="0" applyProtection="0"/>
    <xf numFmtId="0" fontId="113" fillId="35" borderId="0" applyNumberFormat="0" applyBorder="0" applyAlignment="0" applyProtection="0"/>
    <xf numFmtId="0" fontId="72" fillId="73" borderId="0" applyNumberFormat="0" applyBorder="0" applyAlignment="0" applyProtection="0"/>
    <xf numFmtId="0" fontId="72" fillId="18" borderId="0" applyNumberFormat="0" applyBorder="0" applyAlignment="0" applyProtection="0"/>
    <xf numFmtId="195" fontId="113" fillId="35" borderId="0" applyNumberFormat="0" applyBorder="0" applyAlignment="0" applyProtection="0"/>
    <xf numFmtId="196" fontId="113" fillId="35" borderId="0" applyNumberFormat="0" applyBorder="0" applyAlignment="0" applyProtection="0"/>
    <xf numFmtId="196" fontId="130" fillId="35" borderId="0" applyNumberFormat="0" applyBorder="0" applyAlignment="0" applyProtection="0"/>
    <xf numFmtId="196" fontId="51" fillId="18" borderId="0" applyNumberFormat="0" applyBorder="0" applyAlignment="0" applyProtection="0"/>
    <xf numFmtId="0" fontId="129" fillId="18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130" fillId="35" borderId="0" applyNumberFormat="0" applyBorder="0" applyAlignment="0" applyProtection="0"/>
    <xf numFmtId="195" fontId="113" fillId="35" borderId="0" applyNumberFormat="0" applyBorder="0" applyAlignment="0" applyProtection="0"/>
    <xf numFmtId="0" fontId="113" fillId="35" borderId="0" applyNumberFormat="0" applyBorder="0" applyAlignment="0" applyProtection="0"/>
    <xf numFmtId="0" fontId="72" fillId="73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131" fillId="35" borderId="0" applyNumberFormat="0" applyBorder="0" applyAlignment="0" applyProtection="0"/>
    <xf numFmtId="195" fontId="131" fillId="35" borderId="0" applyNumberFormat="0" applyBorder="0" applyAlignment="0" applyProtection="0"/>
    <xf numFmtId="0" fontId="131" fillId="35" borderId="0" applyNumberFormat="0" applyBorder="0" applyAlignment="0" applyProtection="0"/>
    <xf numFmtId="0" fontId="72" fillId="73" borderId="0" applyNumberFormat="0" applyBorder="0" applyAlignment="0" applyProtection="0"/>
    <xf numFmtId="195" fontId="113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113" fillId="35" borderId="0" applyNumberFormat="0" applyBorder="0" applyAlignment="0" applyProtection="0"/>
    <xf numFmtId="0" fontId="132" fillId="35" borderId="0" applyNumberFormat="0" applyBorder="0" applyAlignment="0" applyProtection="0"/>
    <xf numFmtId="195" fontId="132" fillId="35" borderId="0" applyNumberFormat="0" applyBorder="0" applyAlignment="0" applyProtection="0"/>
    <xf numFmtId="0" fontId="132" fillId="35" borderId="0" applyNumberFormat="0" applyBorder="0" applyAlignment="0" applyProtection="0"/>
    <xf numFmtId="0" fontId="72" fillId="73" borderId="0" applyNumberFormat="0" applyBorder="0" applyAlignment="0" applyProtection="0"/>
    <xf numFmtId="0" fontId="133" fillId="35" borderId="0" applyNumberFormat="0" applyBorder="0" applyAlignment="0" applyProtection="0"/>
    <xf numFmtId="0" fontId="133" fillId="35" borderId="0" applyNumberFormat="0" applyBorder="0" applyAlignment="0" applyProtection="0"/>
    <xf numFmtId="0" fontId="95" fillId="35" borderId="0" applyNumberFormat="0" applyBorder="0" applyAlignment="0" applyProtection="0"/>
    <xf numFmtId="195" fontId="113" fillId="35" borderId="0" applyNumberFormat="0" applyBorder="0" applyAlignment="0" applyProtection="0"/>
    <xf numFmtId="0" fontId="72" fillId="73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72" fillId="73" borderId="0" applyNumberFormat="0" applyBorder="0" applyAlignment="0" applyProtection="0"/>
    <xf numFmtId="0" fontId="129" fillId="18" borderId="0" applyNumberFormat="0" applyBorder="0" applyAlignment="0" applyProtection="0"/>
    <xf numFmtId="0" fontId="72" fillId="7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30" fillId="39" borderId="0" applyNumberFormat="0" applyBorder="0" applyAlignment="0" applyProtection="0"/>
    <xf numFmtId="195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72" fillId="74" borderId="0" applyNumberFormat="0" applyBorder="0" applyAlignment="0" applyProtection="0"/>
    <xf numFmtId="0" fontId="72" fillId="19" borderId="0" applyNumberFormat="0" applyBorder="0" applyAlignment="0" applyProtection="0"/>
    <xf numFmtId="195" fontId="113" fillId="39" borderId="0" applyNumberFormat="0" applyBorder="0" applyAlignment="0" applyProtection="0"/>
    <xf numFmtId="196" fontId="113" fillId="39" borderId="0" applyNumberFormat="0" applyBorder="0" applyAlignment="0" applyProtection="0"/>
    <xf numFmtId="196" fontId="130" fillId="39" borderId="0" applyNumberFormat="0" applyBorder="0" applyAlignment="0" applyProtection="0"/>
    <xf numFmtId="196" fontId="51" fillId="19" borderId="0" applyNumberFormat="0" applyBorder="0" applyAlignment="0" applyProtection="0"/>
    <xf numFmtId="0" fontId="129" fillId="1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130" fillId="39" borderId="0" applyNumberFormat="0" applyBorder="0" applyAlignment="0" applyProtection="0"/>
    <xf numFmtId="195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72" fillId="74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131" fillId="39" borderId="0" applyNumberFormat="0" applyBorder="0" applyAlignment="0" applyProtection="0"/>
    <xf numFmtId="195" fontId="131" fillId="39" borderId="0" applyNumberFormat="0" applyBorder="0" applyAlignment="0" applyProtection="0"/>
    <xf numFmtId="0" fontId="131" fillId="39" borderId="0" applyNumberFormat="0" applyBorder="0" applyAlignment="0" applyProtection="0"/>
    <xf numFmtId="0" fontId="72" fillId="74" borderId="0" applyNumberFormat="0" applyBorder="0" applyAlignment="0" applyProtection="0"/>
    <xf numFmtId="195" fontId="113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113" fillId="39" borderId="0" applyNumberFormat="0" applyBorder="0" applyAlignment="0" applyProtection="0"/>
    <xf numFmtId="0" fontId="132" fillId="39" borderId="0" applyNumberFormat="0" applyBorder="0" applyAlignment="0" applyProtection="0"/>
    <xf numFmtId="195" fontId="132" fillId="39" borderId="0" applyNumberFormat="0" applyBorder="0" applyAlignment="0" applyProtection="0"/>
    <xf numFmtId="0" fontId="132" fillId="39" borderId="0" applyNumberFormat="0" applyBorder="0" applyAlignment="0" applyProtection="0"/>
    <xf numFmtId="0" fontId="72" fillId="74" borderId="0" applyNumberFormat="0" applyBorder="0" applyAlignment="0" applyProtection="0"/>
    <xf numFmtId="0" fontId="133" fillId="39" borderId="0" applyNumberFormat="0" applyBorder="0" applyAlignment="0" applyProtection="0"/>
    <xf numFmtId="0" fontId="133" fillId="39" borderId="0" applyNumberFormat="0" applyBorder="0" applyAlignment="0" applyProtection="0"/>
    <xf numFmtId="0" fontId="95" fillId="39" borderId="0" applyNumberFormat="0" applyBorder="0" applyAlignment="0" applyProtection="0"/>
    <xf numFmtId="195" fontId="113" fillId="39" borderId="0" applyNumberFormat="0" applyBorder="0" applyAlignment="0" applyProtection="0"/>
    <xf numFmtId="0" fontId="72" fillId="74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72" fillId="74" borderId="0" applyNumberFormat="0" applyBorder="0" applyAlignment="0" applyProtection="0"/>
    <xf numFmtId="0" fontId="129" fillId="19" borderId="0" applyNumberFormat="0" applyBorder="0" applyAlignment="0" applyProtection="0"/>
    <xf numFmtId="0" fontId="72" fillId="74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30" fillId="43" borderId="0" applyNumberFormat="0" applyBorder="0" applyAlignment="0" applyProtection="0"/>
    <xf numFmtId="195" fontId="113" fillId="43" borderId="0" applyNumberFormat="0" applyBorder="0" applyAlignment="0" applyProtection="0"/>
    <xf numFmtId="0" fontId="113" fillId="43" borderId="0" applyNumberFormat="0" applyBorder="0" applyAlignment="0" applyProtection="0"/>
    <xf numFmtId="0" fontId="72" fillId="75" borderId="0" applyNumberFormat="0" applyBorder="0" applyAlignment="0" applyProtection="0"/>
    <xf numFmtId="0" fontId="72" fillId="20" borderId="0" applyNumberFormat="0" applyBorder="0" applyAlignment="0" applyProtection="0"/>
    <xf numFmtId="195" fontId="113" fillId="43" borderId="0" applyNumberFormat="0" applyBorder="0" applyAlignment="0" applyProtection="0"/>
    <xf numFmtId="196" fontId="113" fillId="43" borderId="0" applyNumberFormat="0" applyBorder="0" applyAlignment="0" applyProtection="0"/>
    <xf numFmtId="196" fontId="130" fillId="43" borderId="0" applyNumberFormat="0" applyBorder="0" applyAlignment="0" applyProtection="0"/>
    <xf numFmtId="196" fontId="51" fillId="20" borderId="0" applyNumberFormat="0" applyBorder="0" applyAlignment="0" applyProtection="0"/>
    <xf numFmtId="0" fontId="129" fillId="20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130" fillId="43" borderId="0" applyNumberFormat="0" applyBorder="0" applyAlignment="0" applyProtection="0"/>
    <xf numFmtId="195" fontId="113" fillId="43" borderId="0" applyNumberFormat="0" applyBorder="0" applyAlignment="0" applyProtection="0"/>
    <xf numFmtId="0" fontId="113" fillId="43" borderId="0" applyNumberFormat="0" applyBorder="0" applyAlignment="0" applyProtection="0"/>
    <xf numFmtId="0" fontId="72" fillId="75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131" fillId="43" borderId="0" applyNumberFormat="0" applyBorder="0" applyAlignment="0" applyProtection="0"/>
    <xf numFmtId="195" fontId="131" fillId="43" borderId="0" applyNumberFormat="0" applyBorder="0" applyAlignment="0" applyProtection="0"/>
    <xf numFmtId="0" fontId="131" fillId="43" borderId="0" applyNumberFormat="0" applyBorder="0" applyAlignment="0" applyProtection="0"/>
    <xf numFmtId="0" fontId="72" fillId="75" borderId="0" applyNumberFormat="0" applyBorder="0" applyAlignment="0" applyProtection="0"/>
    <xf numFmtId="195" fontId="113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113" fillId="43" borderId="0" applyNumberFormat="0" applyBorder="0" applyAlignment="0" applyProtection="0"/>
    <xf numFmtId="0" fontId="132" fillId="43" borderId="0" applyNumberFormat="0" applyBorder="0" applyAlignment="0" applyProtection="0"/>
    <xf numFmtId="195" fontId="132" fillId="43" borderId="0" applyNumberFormat="0" applyBorder="0" applyAlignment="0" applyProtection="0"/>
    <xf numFmtId="0" fontId="132" fillId="43" borderId="0" applyNumberFormat="0" applyBorder="0" applyAlignment="0" applyProtection="0"/>
    <xf numFmtId="0" fontId="72" fillId="75" borderId="0" applyNumberFormat="0" applyBorder="0" applyAlignment="0" applyProtection="0"/>
    <xf numFmtId="0" fontId="133" fillId="43" borderId="0" applyNumberFormat="0" applyBorder="0" applyAlignment="0" applyProtection="0"/>
    <xf numFmtId="0" fontId="133" fillId="43" borderId="0" applyNumberFormat="0" applyBorder="0" applyAlignment="0" applyProtection="0"/>
    <xf numFmtId="0" fontId="95" fillId="43" borderId="0" applyNumberFormat="0" applyBorder="0" applyAlignment="0" applyProtection="0"/>
    <xf numFmtId="195" fontId="113" fillId="43" borderId="0" applyNumberFormat="0" applyBorder="0" applyAlignment="0" applyProtection="0"/>
    <xf numFmtId="0" fontId="72" fillId="75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72" fillId="75" borderId="0" applyNumberFormat="0" applyBorder="0" applyAlignment="0" applyProtection="0"/>
    <xf numFmtId="0" fontId="129" fillId="20" borderId="0" applyNumberFormat="0" applyBorder="0" applyAlignment="0" applyProtection="0"/>
    <xf numFmtId="0" fontId="72" fillId="75" borderId="0" applyNumberFormat="0" applyBorder="0" applyAlignment="0" applyProtection="0"/>
    <xf numFmtId="0" fontId="129" fillId="20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30" fillId="47" borderId="0" applyNumberFormat="0" applyBorder="0" applyAlignment="0" applyProtection="0"/>
    <xf numFmtId="195" fontId="113" fillId="47" borderId="0" applyNumberFormat="0" applyBorder="0" applyAlignment="0" applyProtection="0"/>
    <xf numFmtId="0" fontId="113" fillId="47" borderId="0" applyNumberFormat="0" applyBorder="0" applyAlignment="0" applyProtection="0"/>
    <xf numFmtId="0" fontId="72" fillId="70" borderId="0" applyNumberFormat="0" applyBorder="0" applyAlignment="0" applyProtection="0"/>
    <xf numFmtId="0" fontId="72" fillId="15" borderId="0" applyNumberFormat="0" applyBorder="0" applyAlignment="0" applyProtection="0"/>
    <xf numFmtId="195" fontId="113" fillId="47" borderId="0" applyNumberFormat="0" applyBorder="0" applyAlignment="0" applyProtection="0"/>
    <xf numFmtId="196" fontId="113" fillId="47" borderId="0" applyNumberFormat="0" applyBorder="0" applyAlignment="0" applyProtection="0"/>
    <xf numFmtId="196" fontId="130" fillId="47" borderId="0" applyNumberFormat="0" applyBorder="0" applyAlignment="0" applyProtection="0"/>
    <xf numFmtId="196" fontId="51" fillId="15" borderId="0" applyNumberFormat="0" applyBorder="0" applyAlignment="0" applyProtection="0"/>
    <xf numFmtId="0" fontId="129" fillId="15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130" fillId="47" borderId="0" applyNumberFormat="0" applyBorder="0" applyAlignment="0" applyProtection="0"/>
    <xf numFmtId="195" fontId="113" fillId="47" borderId="0" applyNumberFormat="0" applyBorder="0" applyAlignment="0" applyProtection="0"/>
    <xf numFmtId="0" fontId="113" fillId="47" borderId="0" applyNumberFormat="0" applyBorder="0" applyAlignment="0" applyProtection="0"/>
    <xf numFmtId="0" fontId="72" fillId="70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131" fillId="47" borderId="0" applyNumberFormat="0" applyBorder="0" applyAlignment="0" applyProtection="0"/>
    <xf numFmtId="195" fontId="131" fillId="47" borderId="0" applyNumberFormat="0" applyBorder="0" applyAlignment="0" applyProtection="0"/>
    <xf numFmtId="0" fontId="131" fillId="47" borderId="0" applyNumberFormat="0" applyBorder="0" applyAlignment="0" applyProtection="0"/>
    <xf numFmtId="0" fontId="72" fillId="70" borderId="0" applyNumberFormat="0" applyBorder="0" applyAlignment="0" applyProtection="0"/>
    <xf numFmtId="195" fontId="113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113" fillId="47" borderId="0" applyNumberFormat="0" applyBorder="0" applyAlignment="0" applyProtection="0"/>
    <xf numFmtId="0" fontId="132" fillId="47" borderId="0" applyNumberFormat="0" applyBorder="0" applyAlignment="0" applyProtection="0"/>
    <xf numFmtId="195" fontId="132" fillId="47" borderId="0" applyNumberFormat="0" applyBorder="0" applyAlignment="0" applyProtection="0"/>
    <xf numFmtId="0" fontId="132" fillId="47" borderId="0" applyNumberFormat="0" applyBorder="0" applyAlignment="0" applyProtection="0"/>
    <xf numFmtId="0" fontId="72" fillId="70" borderId="0" applyNumberFormat="0" applyBorder="0" applyAlignment="0" applyProtection="0"/>
    <xf numFmtId="0" fontId="133" fillId="47" borderId="0" applyNumberFormat="0" applyBorder="0" applyAlignment="0" applyProtection="0"/>
    <xf numFmtId="0" fontId="133" fillId="47" borderId="0" applyNumberFormat="0" applyBorder="0" applyAlignment="0" applyProtection="0"/>
    <xf numFmtId="0" fontId="95" fillId="47" borderId="0" applyNumberFormat="0" applyBorder="0" applyAlignment="0" applyProtection="0"/>
    <xf numFmtId="195" fontId="113" fillId="47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30" fillId="51" borderId="0" applyNumberFormat="0" applyBorder="0" applyAlignment="0" applyProtection="0"/>
    <xf numFmtId="195" fontId="113" fillId="51" borderId="0" applyNumberFormat="0" applyBorder="0" applyAlignment="0" applyProtection="0"/>
    <xf numFmtId="0" fontId="113" fillId="51" borderId="0" applyNumberFormat="0" applyBorder="0" applyAlignment="0" applyProtection="0"/>
    <xf numFmtId="0" fontId="72" fillId="71" borderId="0" applyNumberFormat="0" applyBorder="0" applyAlignment="0" applyProtection="0"/>
    <xf numFmtId="0" fontId="72" fillId="16" borderId="0" applyNumberFormat="0" applyBorder="0" applyAlignment="0" applyProtection="0"/>
    <xf numFmtId="195" fontId="113" fillId="51" borderId="0" applyNumberFormat="0" applyBorder="0" applyAlignment="0" applyProtection="0"/>
    <xf numFmtId="196" fontId="113" fillId="51" borderId="0" applyNumberFormat="0" applyBorder="0" applyAlignment="0" applyProtection="0"/>
    <xf numFmtId="196" fontId="130" fillId="51" borderId="0" applyNumberFormat="0" applyBorder="0" applyAlignment="0" applyProtection="0"/>
    <xf numFmtId="196" fontId="51" fillId="16" borderId="0" applyNumberFormat="0" applyBorder="0" applyAlignment="0" applyProtection="0"/>
    <xf numFmtId="0" fontId="129" fillId="16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130" fillId="51" borderId="0" applyNumberFormat="0" applyBorder="0" applyAlignment="0" applyProtection="0"/>
    <xf numFmtId="195" fontId="113" fillId="51" borderId="0" applyNumberFormat="0" applyBorder="0" applyAlignment="0" applyProtection="0"/>
    <xf numFmtId="0" fontId="113" fillId="51" borderId="0" applyNumberFormat="0" applyBorder="0" applyAlignment="0" applyProtection="0"/>
    <xf numFmtId="0" fontId="72" fillId="7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131" fillId="51" borderId="0" applyNumberFormat="0" applyBorder="0" applyAlignment="0" applyProtection="0"/>
    <xf numFmtId="195" fontId="131" fillId="51" borderId="0" applyNumberFormat="0" applyBorder="0" applyAlignment="0" applyProtection="0"/>
    <xf numFmtId="0" fontId="131" fillId="51" borderId="0" applyNumberFormat="0" applyBorder="0" applyAlignment="0" applyProtection="0"/>
    <xf numFmtId="0" fontId="72" fillId="71" borderId="0" applyNumberFormat="0" applyBorder="0" applyAlignment="0" applyProtection="0"/>
    <xf numFmtId="195" fontId="113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113" fillId="51" borderId="0" applyNumberFormat="0" applyBorder="0" applyAlignment="0" applyProtection="0"/>
    <xf numFmtId="0" fontId="132" fillId="51" borderId="0" applyNumberFormat="0" applyBorder="0" applyAlignment="0" applyProtection="0"/>
    <xf numFmtId="195" fontId="132" fillId="51" borderId="0" applyNumberFormat="0" applyBorder="0" applyAlignment="0" applyProtection="0"/>
    <xf numFmtId="0" fontId="132" fillId="51" borderId="0" applyNumberFormat="0" applyBorder="0" applyAlignment="0" applyProtection="0"/>
    <xf numFmtId="0" fontId="72" fillId="71" borderId="0" applyNumberFormat="0" applyBorder="0" applyAlignment="0" applyProtection="0"/>
    <xf numFmtId="0" fontId="133" fillId="51" borderId="0" applyNumberFormat="0" applyBorder="0" applyAlignment="0" applyProtection="0"/>
    <xf numFmtId="0" fontId="133" fillId="51" borderId="0" applyNumberFormat="0" applyBorder="0" applyAlignment="0" applyProtection="0"/>
    <xf numFmtId="0" fontId="95" fillId="51" borderId="0" applyNumberFormat="0" applyBorder="0" applyAlignment="0" applyProtection="0"/>
    <xf numFmtId="195" fontId="113" fillId="51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30" fillId="55" borderId="0" applyNumberFormat="0" applyBorder="0" applyAlignment="0" applyProtection="0"/>
    <xf numFmtId="195" fontId="113" fillId="55" borderId="0" applyNumberFormat="0" applyBorder="0" applyAlignment="0" applyProtection="0"/>
    <xf numFmtId="0" fontId="113" fillId="55" borderId="0" applyNumberFormat="0" applyBorder="0" applyAlignment="0" applyProtection="0"/>
    <xf numFmtId="0" fontId="72" fillId="76" borderId="0" applyNumberFormat="0" applyBorder="0" applyAlignment="0" applyProtection="0"/>
    <xf numFmtId="0" fontId="72" fillId="21" borderId="0" applyNumberFormat="0" applyBorder="0" applyAlignment="0" applyProtection="0"/>
    <xf numFmtId="195" fontId="113" fillId="55" borderId="0" applyNumberFormat="0" applyBorder="0" applyAlignment="0" applyProtection="0"/>
    <xf numFmtId="196" fontId="113" fillId="55" borderId="0" applyNumberFormat="0" applyBorder="0" applyAlignment="0" applyProtection="0"/>
    <xf numFmtId="196" fontId="130" fillId="55" borderId="0" applyNumberFormat="0" applyBorder="0" applyAlignment="0" applyProtection="0"/>
    <xf numFmtId="196" fontId="51" fillId="21" borderId="0" applyNumberFormat="0" applyBorder="0" applyAlignment="0" applyProtection="0"/>
    <xf numFmtId="0" fontId="129" fillId="21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130" fillId="55" borderId="0" applyNumberFormat="0" applyBorder="0" applyAlignment="0" applyProtection="0"/>
    <xf numFmtId="195" fontId="113" fillId="55" borderId="0" applyNumberFormat="0" applyBorder="0" applyAlignment="0" applyProtection="0"/>
    <xf numFmtId="0" fontId="113" fillId="55" borderId="0" applyNumberFormat="0" applyBorder="0" applyAlignment="0" applyProtection="0"/>
    <xf numFmtId="0" fontId="72" fillId="76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131" fillId="55" borderId="0" applyNumberFormat="0" applyBorder="0" applyAlignment="0" applyProtection="0"/>
    <xf numFmtId="195" fontId="131" fillId="55" borderId="0" applyNumberFormat="0" applyBorder="0" applyAlignment="0" applyProtection="0"/>
    <xf numFmtId="0" fontId="131" fillId="55" borderId="0" applyNumberFormat="0" applyBorder="0" applyAlignment="0" applyProtection="0"/>
    <xf numFmtId="0" fontId="72" fillId="76" borderId="0" applyNumberFormat="0" applyBorder="0" applyAlignment="0" applyProtection="0"/>
    <xf numFmtId="195" fontId="113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113" fillId="55" borderId="0" applyNumberFormat="0" applyBorder="0" applyAlignment="0" applyProtection="0"/>
    <xf numFmtId="0" fontId="132" fillId="55" borderId="0" applyNumberFormat="0" applyBorder="0" applyAlignment="0" applyProtection="0"/>
    <xf numFmtId="195" fontId="132" fillId="55" borderId="0" applyNumberFormat="0" applyBorder="0" applyAlignment="0" applyProtection="0"/>
    <xf numFmtId="0" fontId="132" fillId="55" borderId="0" applyNumberFormat="0" applyBorder="0" applyAlignment="0" applyProtection="0"/>
    <xf numFmtId="0" fontId="72" fillId="76" borderId="0" applyNumberFormat="0" applyBorder="0" applyAlignment="0" applyProtection="0"/>
    <xf numFmtId="0" fontId="133" fillId="55" borderId="0" applyNumberFormat="0" applyBorder="0" applyAlignment="0" applyProtection="0"/>
    <xf numFmtId="0" fontId="133" fillId="55" borderId="0" applyNumberFormat="0" applyBorder="0" applyAlignment="0" applyProtection="0"/>
    <xf numFmtId="0" fontId="95" fillId="55" borderId="0" applyNumberFormat="0" applyBorder="0" applyAlignment="0" applyProtection="0"/>
    <xf numFmtId="195" fontId="113" fillId="55" borderId="0" applyNumberFormat="0" applyBorder="0" applyAlignment="0" applyProtection="0"/>
    <xf numFmtId="0" fontId="72" fillId="76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72" fillId="76" borderId="0" applyNumberFormat="0" applyBorder="0" applyAlignment="0" applyProtection="0"/>
    <xf numFmtId="0" fontId="129" fillId="21" borderId="0" applyNumberFormat="0" applyBorder="0" applyAlignment="0" applyProtection="0"/>
    <xf numFmtId="0" fontId="72" fillId="76" borderId="0" applyNumberFormat="0" applyBorder="0" applyAlignment="0" applyProtection="0"/>
    <xf numFmtId="0" fontId="129" fillId="21" borderId="0" applyNumberFormat="0" applyBorder="0" applyAlignment="0" applyProtection="0"/>
    <xf numFmtId="196" fontId="48" fillId="0" borderId="0" applyNumberFormat="0" applyFont="0" applyFill="0" applyBorder="0" applyAlignment="0">
      <protection locked="0"/>
    </xf>
    <xf numFmtId="196" fontId="48" fillId="0" borderId="0" applyNumberFormat="0" applyFont="0" applyFill="0" applyBorder="0" applyAlignment="0">
      <protection locked="0"/>
    </xf>
    <xf numFmtId="195" fontId="48" fillId="0" borderId="0" applyNumberFormat="0" applyFont="0" applyFill="0" applyBorder="0" applyAlignment="0">
      <protection locked="0"/>
    </xf>
    <xf numFmtId="196" fontId="48" fillId="0" borderId="0" applyNumberFormat="0" applyFont="0" applyFill="0" applyBorder="0" applyAlignment="0">
      <protection locked="0"/>
    </xf>
    <xf numFmtId="195" fontId="48" fillId="0" borderId="0" applyNumberFormat="0" applyFont="0" applyFill="0" applyBorder="0" applyAlignment="0">
      <protection locked="0"/>
    </xf>
    <xf numFmtId="196" fontId="48" fillId="0" borderId="0" applyNumberFormat="0" applyFont="0" applyFill="0" applyBorder="0" applyAlignment="0">
      <protection locked="0"/>
    </xf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7" fillId="29" borderId="0" applyNumberFormat="0" applyBorder="0" applyAlignment="0" applyProtection="0"/>
    <xf numFmtId="195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38" fillId="60" borderId="0" applyNumberFormat="0" applyBorder="0" applyAlignment="0" applyProtection="0"/>
    <xf numFmtId="0" fontId="138" fillId="5" borderId="0" applyNumberFormat="0" applyBorder="0" applyAlignment="0" applyProtection="0"/>
    <xf numFmtId="195" fontId="103" fillId="29" borderId="0" applyNumberFormat="0" applyBorder="0" applyAlignment="0" applyProtection="0"/>
    <xf numFmtId="196" fontId="103" fillId="29" borderId="0" applyNumberFormat="0" applyBorder="0" applyAlignment="0" applyProtection="0"/>
    <xf numFmtId="196" fontId="137" fillId="29" borderId="0" applyNumberFormat="0" applyBorder="0" applyAlignment="0" applyProtection="0"/>
    <xf numFmtId="196" fontId="52" fillId="5" borderId="0" applyNumberFormat="0" applyBorder="0" applyAlignment="0" applyProtection="0"/>
    <xf numFmtId="0" fontId="136" fillId="5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137" fillId="29" borderId="0" applyNumberFormat="0" applyBorder="0" applyAlignment="0" applyProtection="0"/>
    <xf numFmtId="195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38" fillId="60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139" fillId="29" borderId="0" applyNumberFormat="0" applyBorder="0" applyAlignment="0" applyProtection="0"/>
    <xf numFmtId="195" fontId="139" fillId="29" borderId="0" applyNumberFormat="0" applyBorder="0" applyAlignment="0" applyProtection="0"/>
    <xf numFmtId="0" fontId="139" fillId="29" borderId="0" applyNumberFormat="0" applyBorder="0" applyAlignment="0" applyProtection="0"/>
    <xf numFmtId="0" fontId="138" fillId="60" borderId="0" applyNumberFormat="0" applyBorder="0" applyAlignment="0" applyProtection="0"/>
    <xf numFmtId="195" fontId="103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103" fillId="29" borderId="0" applyNumberFormat="0" applyBorder="0" applyAlignment="0" applyProtection="0"/>
    <xf numFmtId="0" fontId="140" fillId="29" borderId="0" applyNumberFormat="0" applyBorder="0" applyAlignment="0" applyProtection="0"/>
    <xf numFmtId="195" fontId="140" fillId="29" borderId="0" applyNumberFormat="0" applyBorder="0" applyAlignment="0" applyProtection="0"/>
    <xf numFmtId="0" fontId="140" fillId="29" borderId="0" applyNumberFormat="0" applyBorder="0" applyAlignment="0" applyProtection="0"/>
    <xf numFmtId="0" fontId="138" fillId="60" borderId="0" applyNumberFormat="0" applyBorder="0" applyAlignment="0" applyProtection="0"/>
    <xf numFmtId="0" fontId="141" fillId="29" borderId="0" applyNumberFormat="0" applyBorder="0" applyAlignment="0" applyProtection="0"/>
    <xf numFmtId="0" fontId="141" fillId="29" borderId="0" applyNumberFormat="0" applyBorder="0" applyAlignment="0" applyProtection="0"/>
    <xf numFmtId="0" fontId="86" fillId="29" borderId="0" applyNumberFormat="0" applyBorder="0" applyAlignment="0" applyProtection="0"/>
    <xf numFmtId="195" fontId="103" fillId="29" borderId="0" applyNumberFormat="0" applyBorder="0" applyAlignment="0" applyProtection="0"/>
    <xf numFmtId="0" fontId="138" fillId="60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8" fillId="60" borderId="0" applyNumberFormat="0" applyBorder="0" applyAlignment="0" applyProtection="0"/>
    <xf numFmtId="0" fontId="136" fillId="5" borderId="0" applyNumberFormat="0" applyBorder="0" applyAlignment="0" applyProtection="0"/>
    <xf numFmtId="0" fontId="138" fillId="60" borderId="0" applyNumberFormat="0" applyBorder="0" applyAlignment="0" applyProtection="0"/>
    <xf numFmtId="0" fontId="136" fillId="5" borderId="0" applyNumberFormat="0" applyBorder="0" applyAlignment="0" applyProtection="0"/>
    <xf numFmtId="196" fontId="48" fillId="10" borderId="0" applyNumberFormat="0" applyBorder="0" applyAlignment="0">
      <protection locked="0"/>
    </xf>
    <xf numFmtId="196" fontId="48" fillId="10" borderId="0" applyNumberFormat="0" applyBorder="0" applyAlignment="0">
      <protection locked="0"/>
    </xf>
    <xf numFmtId="195" fontId="48" fillId="10" borderId="0" applyNumberFormat="0" applyBorder="0" applyAlignment="0">
      <protection locked="0"/>
    </xf>
    <xf numFmtId="196" fontId="48" fillId="10" borderId="0" applyNumberFormat="0" applyBorder="0" applyAlignment="0">
      <protection locked="0"/>
    </xf>
    <xf numFmtId="195" fontId="48" fillId="10" borderId="0" applyNumberFormat="0" applyBorder="0" applyAlignment="0">
      <protection locked="0"/>
    </xf>
    <xf numFmtId="196" fontId="48" fillId="10" borderId="0" applyNumberFormat="0" applyBorder="0" applyAlignment="0">
      <protection locked="0"/>
    </xf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3" fillId="32" borderId="14" applyNumberFormat="0" applyAlignment="0" applyProtection="0"/>
    <xf numFmtId="195" fontId="107" fillId="32" borderId="14" applyNumberFormat="0" applyAlignment="0" applyProtection="0"/>
    <xf numFmtId="0" fontId="107" fillId="32" borderId="14" applyNumberFormat="0" applyAlignment="0" applyProtection="0"/>
    <xf numFmtId="0" fontId="144" fillId="77" borderId="2" applyNumberFormat="0" applyAlignment="0" applyProtection="0"/>
    <xf numFmtId="0" fontId="144" fillId="22" borderId="2" applyNumberFormat="0" applyAlignment="0" applyProtection="0"/>
    <xf numFmtId="0" fontId="144" fillId="22" borderId="2" applyNumberFormat="0" applyAlignment="0" applyProtection="0"/>
    <xf numFmtId="0" fontId="144" fillId="22" borderId="2" applyNumberFormat="0" applyAlignment="0" applyProtection="0"/>
    <xf numFmtId="0" fontId="144" fillId="22" borderId="2" applyNumberFormat="0" applyAlignment="0" applyProtection="0"/>
    <xf numFmtId="195" fontId="107" fillId="32" borderId="14" applyNumberFormat="0" applyAlignment="0" applyProtection="0"/>
    <xf numFmtId="196" fontId="107" fillId="32" borderId="14" applyNumberFormat="0" applyAlignment="0" applyProtection="0"/>
    <xf numFmtId="196" fontId="143" fillId="32" borderId="14" applyNumberFormat="0" applyAlignment="0" applyProtection="0"/>
    <xf numFmtId="196" fontId="53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143" fillId="32" borderId="14" applyNumberFormat="0" applyAlignment="0" applyProtection="0"/>
    <xf numFmtId="195" fontId="107" fillId="32" borderId="14" applyNumberFormat="0" applyAlignment="0" applyProtection="0"/>
    <xf numFmtId="0" fontId="107" fillId="32" borderId="14" applyNumberFormat="0" applyAlignment="0" applyProtection="0"/>
    <xf numFmtId="0" fontId="144" fillId="77" borderId="2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145" fillId="32" borderId="14" applyNumberFormat="0" applyAlignment="0" applyProtection="0"/>
    <xf numFmtId="195" fontId="145" fillId="32" borderId="14" applyNumberFormat="0" applyAlignment="0" applyProtection="0"/>
    <xf numFmtId="0" fontId="145" fillId="32" borderId="14" applyNumberFormat="0" applyAlignment="0" applyProtection="0"/>
    <xf numFmtId="0" fontId="144" fillId="77" borderId="2" applyNumberFormat="0" applyAlignment="0" applyProtection="0"/>
    <xf numFmtId="195" fontId="107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107" fillId="32" borderId="14" applyNumberFormat="0" applyAlignment="0" applyProtection="0"/>
    <xf numFmtId="0" fontId="146" fillId="32" borderId="14" applyNumberFormat="0" applyAlignment="0" applyProtection="0"/>
    <xf numFmtId="195" fontId="146" fillId="32" borderId="14" applyNumberFormat="0" applyAlignment="0" applyProtection="0"/>
    <xf numFmtId="0" fontId="146" fillId="32" borderId="14" applyNumberFormat="0" applyAlignment="0" applyProtection="0"/>
    <xf numFmtId="0" fontId="144" fillId="77" borderId="2" applyNumberFormat="0" applyAlignment="0" applyProtection="0"/>
    <xf numFmtId="0" fontId="147" fillId="32" borderId="14" applyNumberFormat="0" applyAlignment="0" applyProtection="0"/>
    <xf numFmtId="0" fontId="147" fillId="32" borderId="14" applyNumberFormat="0" applyAlignment="0" applyProtection="0"/>
    <xf numFmtId="0" fontId="89" fillId="32" borderId="14" applyNumberFormat="0" applyAlignment="0" applyProtection="0"/>
    <xf numFmtId="195" fontId="107" fillId="32" borderId="14" applyNumberFormat="0" applyAlignment="0" applyProtection="0"/>
    <xf numFmtId="0" fontId="144" fillId="77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4" fillId="77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4" fillId="77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9" fillId="33" borderId="17" applyNumberFormat="0" applyAlignment="0" applyProtection="0"/>
    <xf numFmtId="195" fontId="109" fillId="33" borderId="17" applyNumberFormat="0" applyAlignment="0" applyProtection="0"/>
    <xf numFmtId="0" fontId="109" fillId="33" borderId="17" applyNumberFormat="0" applyAlignment="0" applyProtection="0"/>
    <xf numFmtId="0" fontId="150" fillId="78" borderId="3" applyNumberFormat="0" applyAlignment="0" applyProtection="0"/>
    <xf numFmtId="0" fontId="150" fillId="23" borderId="3" applyNumberFormat="0" applyAlignment="0" applyProtection="0"/>
    <xf numFmtId="0" fontId="150" fillId="23" borderId="3" applyNumberFormat="0" applyAlignment="0" applyProtection="0"/>
    <xf numFmtId="0" fontId="150" fillId="23" borderId="3" applyNumberFormat="0" applyAlignment="0" applyProtection="0"/>
    <xf numFmtId="195" fontId="109" fillId="33" borderId="17" applyNumberFormat="0" applyAlignment="0" applyProtection="0"/>
    <xf numFmtId="196" fontId="109" fillId="33" borderId="17" applyNumberFormat="0" applyAlignment="0" applyProtection="0"/>
    <xf numFmtId="196" fontId="149" fillId="33" borderId="17" applyNumberFormat="0" applyAlignment="0" applyProtection="0"/>
    <xf numFmtId="196" fontId="54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149" fillId="33" borderId="17" applyNumberFormat="0" applyAlignment="0" applyProtection="0"/>
    <xf numFmtId="195" fontId="109" fillId="33" borderId="17" applyNumberFormat="0" applyAlignment="0" applyProtection="0"/>
    <xf numFmtId="0" fontId="109" fillId="33" borderId="17" applyNumberFormat="0" applyAlignment="0" applyProtection="0"/>
    <xf numFmtId="0" fontId="150" fillId="78" borderId="3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151" fillId="33" borderId="17" applyNumberFormat="0" applyAlignment="0" applyProtection="0"/>
    <xf numFmtId="195" fontId="151" fillId="33" borderId="17" applyNumberFormat="0" applyAlignment="0" applyProtection="0"/>
    <xf numFmtId="0" fontId="151" fillId="33" borderId="17" applyNumberFormat="0" applyAlignment="0" applyProtection="0"/>
    <xf numFmtId="0" fontId="150" fillId="78" borderId="3" applyNumberFormat="0" applyAlignment="0" applyProtection="0"/>
    <xf numFmtId="195" fontId="109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109" fillId="33" borderId="17" applyNumberFormat="0" applyAlignment="0" applyProtection="0"/>
    <xf numFmtId="0" fontId="152" fillId="33" borderId="17" applyNumberFormat="0" applyAlignment="0" applyProtection="0"/>
    <xf numFmtId="195" fontId="152" fillId="33" borderId="17" applyNumberFormat="0" applyAlignment="0" applyProtection="0"/>
    <xf numFmtId="0" fontId="152" fillId="33" borderId="17" applyNumberFormat="0" applyAlignment="0" applyProtection="0"/>
    <xf numFmtId="0" fontId="150" fillId="78" borderId="3" applyNumberFormat="0" applyAlignment="0" applyProtection="0"/>
    <xf numFmtId="0" fontId="153" fillId="33" borderId="17" applyNumberFormat="0" applyAlignment="0" applyProtection="0"/>
    <xf numFmtId="0" fontId="153" fillId="33" borderId="17" applyNumberFormat="0" applyAlignment="0" applyProtection="0"/>
    <xf numFmtId="0" fontId="91" fillId="33" borderId="17" applyNumberFormat="0" applyAlignment="0" applyProtection="0"/>
    <xf numFmtId="195" fontId="109" fillId="33" borderId="17" applyNumberFormat="0" applyAlignment="0" applyProtection="0"/>
    <xf numFmtId="0" fontId="150" fillId="78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50" fillId="78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50" fillId="78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8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69" fillId="0" borderId="0" applyFont="0" applyFill="0" applyBorder="0" applyAlignment="0" applyProtection="0"/>
    <xf numFmtId="199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99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6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6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8" fillId="0" borderId="0" applyFont="0" applyFill="0" applyBorder="0" applyAlignment="0" applyProtection="0"/>
    <xf numFmtId="195" fontId="73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200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1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0" fillId="0" borderId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4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0" fontId="160" fillId="0" borderId="0" applyFill="0" applyBorder="0" applyAlignment="0" applyProtection="0"/>
    <xf numFmtId="43" fontId="71" fillId="0" borderId="0" applyFont="0" applyFill="0" applyBorder="0" applyAlignment="0" applyProtection="0"/>
    <xf numFmtId="200" fontId="161" fillId="0" borderId="0" applyFill="0" applyBorder="0" applyProtection="0">
      <alignment vertical="top"/>
    </xf>
    <xf numFmtId="43" fontId="71" fillId="0" borderId="0" applyFont="0" applyFill="0" applyBorder="0" applyAlignment="0" applyProtection="0"/>
    <xf numFmtId="202" fontId="160" fillId="0" borderId="0" applyFill="0" applyBorder="0" applyAlignment="0" applyProtection="0"/>
    <xf numFmtId="0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55" fillId="0" borderId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2" fillId="0" borderId="0" applyFill="0" applyBorder="0" applyAlignment="0" applyProtection="0"/>
    <xf numFmtId="44" fontId="48" fillId="0" borderId="0" applyFont="0" applyFill="0" applyBorder="0" applyAlignment="0" applyProtection="0"/>
    <xf numFmtId="195" fontId="50" fillId="0" borderId="0" applyFont="0" applyFill="0" applyBorder="0" applyAlignment="0" applyProtection="0"/>
    <xf numFmtId="195" fontId="50" fillId="0" borderId="0" applyFont="0" applyFill="0" applyBorder="0" applyAlignment="0" applyProtection="0"/>
    <xf numFmtId="44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187" fontId="9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0" fontId="3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03" fontId="5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4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quotePrefix="1" applyFont="0" applyFill="0" applyBorder="0" applyAlignment="0">
      <protection locked="0"/>
    </xf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quotePrefix="1" applyFont="0" applyFill="0" applyBorder="0" applyAlignment="0">
      <protection locked="0"/>
    </xf>
    <xf numFmtId="43" fontId="48" fillId="0" borderId="0" quotePrefix="1" applyFont="0" applyFill="0" applyBorder="0" applyAlignment="0">
      <protection locked="0"/>
    </xf>
    <xf numFmtId="43" fontId="48" fillId="0" borderId="0" quotePrefix="1" applyFont="0" applyFill="0" applyBorder="0" applyAlignment="0">
      <protection locked="0"/>
    </xf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quotePrefix="1" applyFont="0" applyFill="0" applyBorder="0" applyAlignment="0">
      <protection locked="0"/>
    </xf>
    <xf numFmtId="43" fontId="48" fillId="0" borderId="0" quotePrefix="1" applyFont="0" applyFill="0" applyBorder="0" applyAlignment="0">
      <protection locked="0"/>
    </xf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204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97" fillId="0" borderId="0" applyFont="0" applyFill="0" applyBorder="0" applyAlignment="0" applyProtection="0"/>
    <xf numFmtId="205" fontId="7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202" fontId="160" fillId="0" borderId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0" fillId="0" borderId="0" applyFill="0" applyBorder="0" applyAlignment="0" applyProtection="0"/>
    <xf numFmtId="0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202" fontId="71" fillId="0" borderId="0" applyFill="0" applyBorder="0" applyAlignment="0" applyProtection="0"/>
    <xf numFmtId="202" fontId="71" fillId="0" borderId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202" fontId="71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166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11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11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98" fontId="50" fillId="0" borderId="0" applyFont="0" applyFill="0" applyBorder="0" applyAlignment="0" applyProtection="0"/>
    <xf numFmtId="200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ill="0" applyBorder="0" applyAlignment="0" applyProtection="0"/>
    <xf numFmtId="43" fontId="48" fillId="0" borderId="0" applyFill="0" applyBorder="0" applyAlignment="0" applyProtection="0"/>
    <xf numFmtId="43" fontId="48" fillId="0" borderId="0" applyFill="0" applyBorder="0" applyAlignment="0" applyProtection="0"/>
    <xf numFmtId="43" fontId="71" fillId="0" borderId="0" applyFont="0" applyFill="0" applyBorder="0" applyAlignment="0" applyProtection="0"/>
    <xf numFmtId="202" fontId="160" fillId="0" borderId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5" fillId="0" borderId="0" applyFont="0" applyFill="0" applyBorder="0" applyAlignment="0" applyProtection="0"/>
    <xf numFmtId="207" fontId="124" fillId="0" borderId="0"/>
    <xf numFmtId="0" fontId="135" fillId="3" borderId="21">
      <alignment horizontal="centerContinuous" vertical="top"/>
    </xf>
    <xf numFmtId="8" fontId="118" fillId="0" borderId="0" applyFont="0" applyFill="0" applyBorder="0" applyAlignment="0" applyProtection="0"/>
    <xf numFmtId="44" fontId="155" fillId="0" borderId="0" applyFont="0" applyFill="0" applyBorder="0" applyAlignment="0" applyProtection="0"/>
    <xf numFmtId="188" fontId="97" fillId="0" borderId="0" applyFont="0" applyFill="0" applyBorder="0" applyAlignment="0" applyProtection="0"/>
    <xf numFmtId="44" fontId="155" fillId="0" borderId="0" applyFont="0" applyFill="0" applyBorder="0" applyAlignment="0" applyProtection="0"/>
    <xf numFmtId="44" fontId="155" fillId="0" borderId="0" applyFont="0" applyFill="0" applyBorder="0" applyAlignment="0" applyProtection="0"/>
    <xf numFmtId="208" fontId="124" fillId="0" borderId="0"/>
    <xf numFmtId="0" fontId="162" fillId="0" borderId="0" applyNumberFormat="0" applyFill="0" applyBorder="0" applyProtection="0">
      <alignment horizontal="left"/>
    </xf>
    <xf numFmtId="15" fontId="167" fillId="79" borderId="0">
      <alignment horizontal="centerContinuous"/>
    </xf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209" fontId="124" fillId="0" borderId="0"/>
    <xf numFmtId="210" fontId="50" fillId="0" borderId="0" applyFont="0" applyFill="0" applyBorder="0" applyAlignment="0" applyProtection="0"/>
    <xf numFmtId="0" fontId="80" fillId="0" borderId="0"/>
    <xf numFmtId="196" fontId="80" fillId="0" borderId="0"/>
    <xf numFmtId="195" fontId="80" fillId="0" borderId="0"/>
    <xf numFmtId="196" fontId="80" fillId="0" borderId="0"/>
    <xf numFmtId="211" fontId="168" fillId="0" borderId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196" fontId="111" fillId="0" borderId="0" applyNumberFormat="0" applyFill="0" applyBorder="0" applyAlignment="0" applyProtection="0"/>
    <xf numFmtId="196" fontId="170" fillId="0" borderId="0" applyNumberFormat="0" applyFill="0" applyBorder="0" applyAlignment="0" applyProtection="0"/>
    <xf numFmtId="196" fontId="5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195" fontId="172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195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76" fillId="28" borderId="0" applyNumberFormat="0" applyBorder="0" applyAlignment="0" applyProtection="0"/>
    <xf numFmtId="195" fontId="176" fillId="28" borderId="0" applyNumberFormat="0" applyBorder="0" applyAlignment="0" applyProtection="0"/>
    <xf numFmtId="0" fontId="176" fillId="28" borderId="0" applyNumberFormat="0" applyBorder="0" applyAlignment="0" applyProtection="0"/>
    <xf numFmtId="0" fontId="177" fillId="28" borderId="0" applyNumberFormat="0" applyBorder="0" applyAlignment="0" applyProtection="0"/>
    <xf numFmtId="195" fontId="177" fillId="28" borderId="0" applyNumberFormat="0" applyBorder="0" applyAlignment="0" applyProtection="0"/>
    <xf numFmtId="0" fontId="177" fillId="28" borderId="0" applyNumberFormat="0" applyBorder="0" applyAlignment="0" applyProtection="0"/>
    <xf numFmtId="0" fontId="178" fillId="28" borderId="0" applyNumberFormat="0" applyBorder="0" applyAlignment="0" applyProtection="0"/>
    <xf numFmtId="0" fontId="178" fillId="28" borderId="0" applyNumberFormat="0" applyBorder="0" applyAlignment="0" applyProtection="0"/>
    <xf numFmtId="0" fontId="85" fillId="28" borderId="0" applyNumberFormat="0" applyBorder="0" applyAlignment="0" applyProtection="0"/>
    <xf numFmtId="195" fontId="102" fillId="28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196" fontId="180" fillId="6" borderId="0" applyNumberFormat="0" applyBorder="0" applyAlignment="0" applyProtection="0"/>
    <xf numFmtId="195" fontId="180" fillId="6" borderId="0" applyNumberFormat="0" applyBorder="0" applyAlignment="0" applyProtection="0"/>
    <xf numFmtId="196" fontId="180" fillId="6" borderId="0" applyNumberFormat="0" applyBorder="0" applyAlignment="0" applyProtection="0"/>
    <xf numFmtId="0" fontId="180" fillId="61" borderId="0" applyNumberFormat="0" applyBorder="0" applyAlignment="0" applyProtection="0"/>
    <xf numFmtId="196" fontId="180" fillId="6" borderId="0" applyNumberFormat="0" applyBorder="0" applyAlignment="0" applyProtection="0"/>
    <xf numFmtId="195" fontId="180" fillId="6" borderId="0" applyNumberFormat="0" applyBorder="0" applyAlignment="0" applyProtection="0"/>
    <xf numFmtId="196" fontId="180" fillId="6" borderId="0" applyNumberFormat="0" applyBorder="0" applyAlignment="0" applyProtection="0"/>
    <xf numFmtId="0" fontId="180" fillId="6" borderId="0" applyNumberFormat="0" applyBorder="0" applyAlignment="0" applyProtection="0"/>
    <xf numFmtId="196" fontId="180" fillId="6" borderId="0" applyNumberFormat="0" applyBorder="0" applyAlignment="0" applyProtection="0"/>
    <xf numFmtId="195" fontId="180" fillId="6" borderId="0" applyNumberFormat="0" applyBorder="0" applyAlignment="0" applyProtection="0"/>
    <xf numFmtId="196" fontId="180" fillId="6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195" fontId="102" fillId="28" borderId="0" applyNumberFormat="0" applyBorder="0" applyAlignment="0" applyProtection="0"/>
    <xf numFmtId="196" fontId="102" fillId="28" borderId="0" applyNumberFormat="0" applyBorder="0" applyAlignment="0" applyProtection="0"/>
    <xf numFmtId="196" fontId="175" fillId="28" borderId="0" applyNumberFormat="0" applyBorder="0" applyAlignment="0" applyProtection="0"/>
    <xf numFmtId="196" fontId="56" fillId="6" borderId="0" applyNumberFormat="0" applyBorder="0" applyAlignment="0" applyProtection="0"/>
    <xf numFmtId="0" fontId="179" fillId="6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38" fontId="181" fillId="3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3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3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0" fontId="182" fillId="0" borderId="22" applyNumberFormat="0" applyAlignment="0" applyProtection="0">
      <alignment horizontal="left" vertical="center"/>
    </xf>
    <xf numFmtId="0" fontId="182" fillId="0" borderId="23">
      <alignment horizontal="left" vertical="center"/>
    </xf>
    <xf numFmtId="0" fontId="183" fillId="0" borderId="0">
      <alignment horizontal="center"/>
    </xf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5" fillId="0" borderId="11" applyNumberFormat="0" applyFill="0" applyAlignment="0" applyProtection="0"/>
    <xf numFmtId="195" fontId="99" fillId="0" borderId="11" applyNumberFormat="0" applyFill="0" applyAlignment="0" applyProtection="0"/>
    <xf numFmtId="0" fontId="99" fillId="0" borderId="11" applyNumberFormat="0" applyFill="0" applyAlignment="0" applyProtection="0"/>
    <xf numFmtId="0" fontId="186" fillId="0" borderId="4" applyNumberFormat="0" applyFill="0" applyAlignment="0" applyProtection="0"/>
    <xf numFmtId="0" fontId="186" fillId="0" borderId="4" applyNumberFormat="0" applyFill="0" applyAlignment="0" applyProtection="0"/>
    <xf numFmtId="195" fontId="99" fillId="0" borderId="11" applyNumberFormat="0" applyFill="0" applyAlignment="0" applyProtection="0"/>
    <xf numFmtId="196" fontId="99" fillId="0" borderId="11" applyNumberFormat="0" applyFill="0" applyAlignment="0" applyProtection="0"/>
    <xf numFmtId="196" fontId="185" fillId="0" borderId="11" applyNumberFormat="0" applyFill="0" applyAlignment="0" applyProtection="0"/>
    <xf numFmtId="196" fontId="57" fillId="0" borderId="4" applyNumberFormat="0" applyFill="0" applyAlignment="0" applyProtection="0"/>
    <xf numFmtId="0" fontId="184" fillId="0" borderId="4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185" fillId="0" borderId="11" applyNumberFormat="0" applyFill="0" applyAlignment="0" applyProtection="0"/>
    <xf numFmtId="195" fontId="99" fillId="0" borderId="11" applyNumberFormat="0" applyFill="0" applyAlignment="0" applyProtection="0"/>
    <xf numFmtId="0" fontId="99" fillId="0" borderId="11" applyNumberFormat="0" applyFill="0" applyAlignment="0" applyProtection="0"/>
    <xf numFmtId="0" fontId="186" fillId="0" borderId="4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187" fillId="0" borderId="11" applyNumberFormat="0" applyFill="0" applyAlignment="0" applyProtection="0"/>
    <xf numFmtId="195" fontId="187" fillId="0" borderId="11" applyNumberFormat="0" applyFill="0" applyAlignment="0" applyProtection="0"/>
    <xf numFmtId="0" fontId="187" fillId="0" borderId="11" applyNumberFormat="0" applyFill="0" applyAlignment="0" applyProtection="0"/>
    <xf numFmtId="0" fontId="186" fillId="0" borderId="4" applyNumberFormat="0" applyFill="0" applyAlignment="0" applyProtection="0"/>
    <xf numFmtId="195" fontId="99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99" fillId="0" borderId="11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82" fillId="0" borderId="11" applyNumberFormat="0" applyFill="0" applyAlignment="0" applyProtection="0"/>
    <xf numFmtId="195" fontId="99" fillId="0" borderId="11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9" fillId="0" borderId="12" applyNumberFormat="0" applyFill="0" applyAlignment="0" applyProtection="0"/>
    <xf numFmtId="195" fontId="100" fillId="0" borderId="12" applyNumberFormat="0" applyFill="0" applyAlignment="0" applyProtection="0"/>
    <xf numFmtId="0" fontId="100" fillId="0" borderId="12" applyNumberFormat="0" applyFill="0" applyAlignment="0" applyProtection="0"/>
    <xf numFmtId="0" fontId="190" fillId="0" borderId="5" applyNumberFormat="0" applyFill="0" applyAlignment="0" applyProtection="0"/>
    <xf numFmtId="0" fontId="190" fillId="0" borderId="5" applyNumberFormat="0" applyFill="0" applyAlignment="0" applyProtection="0"/>
    <xf numFmtId="195" fontId="100" fillId="0" borderId="12" applyNumberFormat="0" applyFill="0" applyAlignment="0" applyProtection="0"/>
    <xf numFmtId="196" fontId="100" fillId="0" borderId="12" applyNumberFormat="0" applyFill="0" applyAlignment="0" applyProtection="0"/>
    <xf numFmtId="196" fontId="189" fillId="0" borderId="12" applyNumberFormat="0" applyFill="0" applyAlignment="0" applyProtection="0"/>
    <xf numFmtId="196" fontId="58" fillId="0" borderId="5" applyNumberFormat="0" applyFill="0" applyAlignment="0" applyProtection="0"/>
    <xf numFmtId="0" fontId="188" fillId="0" borderId="5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189" fillId="0" borderId="12" applyNumberFormat="0" applyFill="0" applyAlignment="0" applyProtection="0"/>
    <xf numFmtId="195" fontId="100" fillId="0" borderId="12" applyNumberFormat="0" applyFill="0" applyAlignment="0" applyProtection="0"/>
    <xf numFmtId="0" fontId="100" fillId="0" borderId="12" applyNumberFormat="0" applyFill="0" applyAlignment="0" applyProtection="0"/>
    <xf numFmtId="0" fontId="190" fillId="0" borderId="5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191" fillId="0" borderId="12" applyNumberFormat="0" applyFill="0" applyAlignment="0" applyProtection="0"/>
    <xf numFmtId="195" fontId="191" fillId="0" borderId="12" applyNumberFormat="0" applyFill="0" applyAlignment="0" applyProtection="0"/>
    <xf numFmtId="0" fontId="191" fillId="0" borderId="12" applyNumberFormat="0" applyFill="0" applyAlignment="0" applyProtection="0"/>
    <xf numFmtId="0" fontId="190" fillId="0" borderId="5" applyNumberFormat="0" applyFill="0" applyAlignment="0" applyProtection="0"/>
    <xf numFmtId="195" fontId="100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100" fillId="0" borderId="12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83" fillId="0" borderId="12" applyNumberFormat="0" applyFill="0" applyAlignment="0" applyProtection="0"/>
    <xf numFmtId="195" fontId="100" fillId="0" borderId="12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3" fillId="0" borderId="13" applyNumberFormat="0" applyFill="0" applyAlignment="0" applyProtection="0"/>
    <xf numFmtId="195" fontId="101" fillId="0" borderId="13" applyNumberFormat="0" applyFill="0" applyAlignment="0" applyProtection="0"/>
    <xf numFmtId="0" fontId="101" fillId="0" borderId="13" applyNumberFormat="0" applyFill="0" applyAlignment="0" applyProtection="0"/>
    <xf numFmtId="0" fontId="194" fillId="0" borderId="6" applyNumberFormat="0" applyFill="0" applyAlignment="0" applyProtection="0"/>
    <xf numFmtId="0" fontId="194" fillId="0" borderId="6" applyNumberFormat="0" applyFill="0" applyAlignment="0" applyProtection="0"/>
    <xf numFmtId="195" fontId="101" fillId="0" borderId="13" applyNumberFormat="0" applyFill="0" applyAlignment="0" applyProtection="0"/>
    <xf numFmtId="196" fontId="101" fillId="0" borderId="13" applyNumberFormat="0" applyFill="0" applyAlignment="0" applyProtection="0"/>
    <xf numFmtId="196" fontId="193" fillId="0" borderId="13" applyNumberFormat="0" applyFill="0" applyAlignment="0" applyProtection="0"/>
    <xf numFmtId="196" fontId="59" fillId="0" borderId="6" applyNumberFormat="0" applyFill="0" applyAlignment="0" applyProtection="0"/>
    <xf numFmtId="0" fontId="192" fillId="0" borderId="6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193" fillId="0" borderId="13" applyNumberFormat="0" applyFill="0" applyAlignment="0" applyProtection="0"/>
    <xf numFmtId="195" fontId="101" fillId="0" borderId="13" applyNumberFormat="0" applyFill="0" applyAlignment="0" applyProtection="0"/>
    <xf numFmtId="0" fontId="101" fillId="0" borderId="13" applyNumberFormat="0" applyFill="0" applyAlignment="0" applyProtection="0"/>
    <xf numFmtId="0" fontId="194" fillId="0" borderId="6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195" fillId="0" borderId="13" applyNumberFormat="0" applyFill="0" applyAlignment="0" applyProtection="0"/>
    <xf numFmtId="195" fontId="195" fillId="0" borderId="13" applyNumberFormat="0" applyFill="0" applyAlignment="0" applyProtection="0"/>
    <xf numFmtId="0" fontId="195" fillId="0" borderId="13" applyNumberFormat="0" applyFill="0" applyAlignment="0" applyProtection="0"/>
    <xf numFmtId="0" fontId="194" fillId="0" borderId="6" applyNumberFormat="0" applyFill="0" applyAlignment="0" applyProtection="0"/>
    <xf numFmtId="195" fontId="101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101" fillId="0" borderId="13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84" fillId="0" borderId="13" applyNumberFormat="0" applyFill="0" applyAlignment="0" applyProtection="0"/>
    <xf numFmtId="195" fontId="101" fillId="0" borderId="13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196" fontId="101" fillId="0" borderId="0" applyNumberFormat="0" applyFill="0" applyBorder="0" applyAlignment="0" applyProtection="0"/>
    <xf numFmtId="196" fontId="193" fillId="0" borderId="0" applyNumberFormat="0" applyFill="0" applyBorder="0" applyAlignment="0" applyProtection="0"/>
    <xf numFmtId="196" fontId="59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195" fontId="195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83" fillId="0" borderId="0">
      <alignment horizontal="center" textRotation="90"/>
    </xf>
    <xf numFmtId="0" fontId="196" fillId="0" borderId="0" applyNumberFormat="0" applyFill="0" applyBorder="0" applyAlignment="0" applyProtection="0">
      <alignment vertical="top"/>
      <protection locked="0"/>
    </xf>
    <xf numFmtId="10" fontId="181" fillId="81" borderId="1" applyNumberFormat="0" applyBorder="0" applyAlignment="0" applyProtection="0"/>
    <xf numFmtId="10" fontId="181" fillId="80" borderId="1" applyNumberFormat="0" applyBorder="0" applyAlignment="0" applyProtection="0"/>
    <xf numFmtId="10" fontId="181" fillId="81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1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195" fontId="105" fillId="31" borderId="14" applyNumberFormat="0" applyAlignment="0" applyProtection="0"/>
    <xf numFmtId="0" fontId="199" fillId="9" borderId="2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9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195" fontId="105" fillId="31" borderId="14" applyNumberFormat="0" applyAlignment="0" applyProtection="0"/>
    <xf numFmtId="196" fontId="105" fillId="31" borderId="14" applyNumberFormat="0" applyAlignment="0" applyProtection="0"/>
    <xf numFmtId="196" fontId="197" fillId="31" borderId="14" applyNumberFormat="0" applyAlignment="0" applyProtection="0"/>
    <xf numFmtId="196" fontId="60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64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9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195" fontId="105" fillId="31" borderId="14" applyNumberFormat="0" applyAlignment="0" applyProtection="0"/>
    <xf numFmtId="0" fontId="8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0" fillId="64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0" fillId="64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5" fillId="0" borderId="16" applyNumberFormat="0" applyFill="0" applyAlignment="0" applyProtection="0"/>
    <xf numFmtId="195" fontId="108" fillId="0" borderId="16" applyNumberFormat="0" applyFill="0" applyAlignment="0" applyProtection="0"/>
    <xf numFmtId="0" fontId="108" fillId="0" borderId="16" applyNumberFormat="0" applyFill="0" applyAlignment="0" applyProtection="0"/>
    <xf numFmtId="0" fontId="206" fillId="0" borderId="7" applyNumberFormat="0" applyFill="0" applyAlignment="0" applyProtection="0"/>
    <xf numFmtId="0" fontId="206" fillId="0" borderId="7" applyNumberFormat="0" applyFill="0" applyAlignment="0" applyProtection="0"/>
    <xf numFmtId="195" fontId="108" fillId="0" borderId="16" applyNumberFormat="0" applyFill="0" applyAlignment="0" applyProtection="0"/>
    <xf numFmtId="196" fontId="108" fillId="0" borderId="16" applyNumberFormat="0" applyFill="0" applyAlignment="0" applyProtection="0"/>
    <xf numFmtId="196" fontId="205" fillId="0" borderId="16" applyNumberFormat="0" applyFill="0" applyAlignment="0" applyProtection="0"/>
    <xf numFmtId="196" fontId="61" fillId="0" borderId="7" applyNumberFormat="0" applyFill="0" applyAlignment="0" applyProtection="0"/>
    <xf numFmtId="0" fontId="204" fillId="0" borderId="7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205" fillId="0" borderId="16" applyNumberFormat="0" applyFill="0" applyAlignment="0" applyProtection="0"/>
    <xf numFmtId="195" fontId="108" fillId="0" borderId="16" applyNumberFormat="0" applyFill="0" applyAlignment="0" applyProtection="0"/>
    <xf numFmtId="0" fontId="108" fillId="0" borderId="16" applyNumberFormat="0" applyFill="0" applyAlignment="0" applyProtection="0"/>
    <xf numFmtId="0" fontId="206" fillId="0" borderId="7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207" fillId="0" borderId="16" applyNumberFormat="0" applyFill="0" applyAlignment="0" applyProtection="0"/>
    <xf numFmtId="195" fontId="207" fillId="0" borderId="16" applyNumberFormat="0" applyFill="0" applyAlignment="0" applyProtection="0"/>
    <xf numFmtId="0" fontId="207" fillId="0" borderId="16" applyNumberFormat="0" applyFill="0" applyAlignment="0" applyProtection="0"/>
    <xf numFmtId="0" fontId="206" fillId="0" borderId="7" applyNumberFormat="0" applyFill="0" applyAlignment="0" applyProtection="0"/>
    <xf numFmtId="195" fontId="108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108" fillId="0" borderId="16" applyNumberFormat="0" applyFill="0" applyAlignment="0" applyProtection="0"/>
    <xf numFmtId="0" fontId="208" fillId="0" borderId="16" applyNumberFormat="0" applyFill="0" applyAlignment="0" applyProtection="0"/>
    <xf numFmtId="195" fontId="208" fillId="0" borderId="16" applyNumberFormat="0" applyFill="0" applyAlignment="0" applyProtection="0"/>
    <xf numFmtId="0" fontId="208" fillId="0" borderId="16" applyNumberFormat="0" applyFill="0" applyAlignment="0" applyProtection="0"/>
    <xf numFmtId="0" fontId="206" fillId="0" borderId="7" applyNumberFormat="0" applyFill="0" applyAlignment="0" applyProtection="0"/>
    <xf numFmtId="0" fontId="209" fillId="0" borderId="16" applyNumberFormat="0" applyFill="0" applyAlignment="0" applyProtection="0"/>
    <xf numFmtId="0" fontId="209" fillId="0" borderId="16" applyNumberFormat="0" applyFill="0" applyAlignment="0" applyProtection="0"/>
    <xf numFmtId="0" fontId="90" fillId="0" borderId="16" applyNumberFormat="0" applyFill="0" applyAlignment="0" applyProtection="0"/>
    <xf numFmtId="195" fontId="108" fillId="0" borderId="16" applyNumberFormat="0" applyFill="0" applyAlignment="0" applyProtection="0"/>
    <xf numFmtId="0" fontId="206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6" fillId="0" borderId="7" applyNumberFormat="0" applyFill="0" applyAlignment="0" applyProtection="0"/>
    <xf numFmtId="0" fontId="204" fillId="0" borderId="7" applyNumberFormat="0" applyFill="0" applyAlignment="0" applyProtection="0"/>
    <xf numFmtId="0" fontId="206" fillId="0" borderId="7" applyNumberFormat="0" applyFill="0" applyAlignment="0" applyProtection="0"/>
    <xf numFmtId="0" fontId="204" fillId="0" borderId="7" applyNumberFormat="0" applyFill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1" fillId="30" borderId="0" applyNumberFormat="0" applyBorder="0" applyAlignment="0" applyProtection="0"/>
    <xf numFmtId="195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212" fillId="82" borderId="0" applyNumberFormat="0" applyBorder="0" applyAlignment="0" applyProtection="0"/>
    <xf numFmtId="0" fontId="212" fillId="24" borderId="0" applyNumberFormat="0" applyBorder="0" applyAlignment="0" applyProtection="0"/>
    <xf numFmtId="195" fontId="104" fillId="30" borderId="0" applyNumberFormat="0" applyBorder="0" applyAlignment="0" applyProtection="0"/>
    <xf numFmtId="196" fontId="104" fillId="30" borderId="0" applyNumberFormat="0" applyBorder="0" applyAlignment="0" applyProtection="0"/>
    <xf numFmtId="196" fontId="211" fillId="30" borderId="0" applyNumberFormat="0" applyBorder="0" applyAlignment="0" applyProtection="0"/>
    <xf numFmtId="196" fontId="62" fillId="24" borderId="0" applyNumberFormat="0" applyBorder="0" applyAlignment="0" applyProtection="0"/>
    <xf numFmtId="0" fontId="210" fillId="24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1" fillId="30" borderId="0" applyNumberFormat="0" applyBorder="0" applyAlignment="0" applyProtection="0"/>
    <xf numFmtId="195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212" fillId="82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4" fillId="30" borderId="0" applyNumberFormat="0" applyBorder="0" applyAlignment="0" applyProtection="0"/>
    <xf numFmtId="195" fontId="214" fillId="30" borderId="0" applyNumberFormat="0" applyBorder="0" applyAlignment="0" applyProtection="0"/>
    <xf numFmtId="0" fontId="214" fillId="30" borderId="0" applyNumberFormat="0" applyBorder="0" applyAlignment="0" applyProtection="0"/>
    <xf numFmtId="0" fontId="212" fillId="82" borderId="0" applyNumberFormat="0" applyBorder="0" applyAlignment="0" applyProtection="0"/>
    <xf numFmtId="195" fontId="104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104" fillId="30" borderId="0" applyNumberFormat="0" applyBorder="0" applyAlignment="0" applyProtection="0"/>
    <xf numFmtId="0" fontId="215" fillId="30" borderId="0" applyNumberFormat="0" applyBorder="0" applyAlignment="0" applyProtection="0"/>
    <xf numFmtId="195" fontId="215" fillId="30" borderId="0" applyNumberFormat="0" applyBorder="0" applyAlignment="0" applyProtection="0"/>
    <xf numFmtId="0" fontId="215" fillId="30" borderId="0" applyNumberFormat="0" applyBorder="0" applyAlignment="0" applyProtection="0"/>
    <xf numFmtId="0" fontId="212" fillId="82" borderId="0" applyNumberFormat="0" applyBorder="0" applyAlignment="0" applyProtection="0"/>
    <xf numFmtId="0" fontId="216" fillId="30" borderId="0" applyNumberFormat="0" applyBorder="0" applyAlignment="0" applyProtection="0"/>
    <xf numFmtId="0" fontId="216" fillId="30" borderId="0" applyNumberFormat="0" applyBorder="0" applyAlignment="0" applyProtection="0"/>
    <xf numFmtId="0" fontId="213" fillId="30" borderId="0" applyNumberFormat="0" applyBorder="0" applyAlignment="0" applyProtection="0"/>
    <xf numFmtId="195" fontId="104" fillId="30" borderId="0" applyNumberFormat="0" applyBorder="0" applyAlignment="0" applyProtection="0"/>
    <xf numFmtId="0" fontId="212" fillId="82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2" fillId="82" borderId="0" applyNumberFormat="0" applyBorder="0" applyAlignment="0" applyProtection="0"/>
    <xf numFmtId="0" fontId="210" fillId="24" borderId="0" applyNumberFormat="0" applyBorder="0" applyAlignment="0" applyProtection="0"/>
    <xf numFmtId="0" fontId="212" fillId="82" borderId="0" applyNumberFormat="0" applyBorder="0" applyAlignment="0" applyProtection="0"/>
    <xf numFmtId="0" fontId="210" fillId="24" borderId="0" applyNumberFormat="0" applyBorder="0" applyAlignment="0" applyProtection="0"/>
    <xf numFmtId="37" fontId="122" fillId="0" borderId="0"/>
    <xf numFmtId="37" fontId="122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0" fontId="50" fillId="0" borderId="0"/>
    <xf numFmtId="37" fontId="122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212" fontId="217" fillId="0" borderId="0"/>
    <xf numFmtId="195" fontId="218" fillId="0" borderId="0"/>
    <xf numFmtId="0" fontId="218" fillId="0" borderId="0"/>
    <xf numFmtId="195" fontId="218" fillId="0" borderId="0"/>
    <xf numFmtId="0" fontId="31" fillId="0" borderId="0"/>
    <xf numFmtId="0" fontId="31" fillId="0" borderId="0"/>
    <xf numFmtId="213" fontId="118" fillId="0" borderId="0"/>
    <xf numFmtId="0" fontId="21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218" fillId="0" borderId="0"/>
    <xf numFmtId="0" fontId="31" fillId="0" borderId="0"/>
    <xf numFmtId="0" fontId="31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218" fillId="0" borderId="0"/>
    <xf numFmtId="0" fontId="31" fillId="0" borderId="0"/>
    <xf numFmtId="0" fontId="31" fillId="0" borderId="0"/>
    <xf numFmtId="195" fontId="218" fillId="0" borderId="0"/>
    <xf numFmtId="212" fontId="217" fillId="0" borderId="0"/>
    <xf numFmtId="0" fontId="73" fillId="0" borderId="0"/>
    <xf numFmtId="0" fontId="73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73" fillId="0" borderId="0"/>
    <xf numFmtId="0" fontId="155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5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0" fontId="50" fillId="0" borderId="0"/>
    <xf numFmtId="0" fontId="48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9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5" fontId="157" fillId="0" borderId="0"/>
    <xf numFmtId="0" fontId="31" fillId="0" borderId="0"/>
    <xf numFmtId="0" fontId="31" fillId="0" borderId="0"/>
    <xf numFmtId="196" fontId="157" fillId="0" borderId="0"/>
    <xf numFmtId="0" fontId="31" fillId="0" borderId="0"/>
    <xf numFmtId="0" fontId="31" fillId="0" borderId="0"/>
    <xf numFmtId="0" fontId="155" fillId="0" borderId="0"/>
    <xf numFmtId="196" fontId="157" fillId="0" borderId="0"/>
    <xf numFmtId="196" fontId="157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196" fontId="7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196" fontId="71" fillId="0" borderId="0"/>
    <xf numFmtId="196" fontId="7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71" fillId="0" borderId="0"/>
    <xf numFmtId="196" fontId="7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>
      <alignment vertical="top"/>
    </xf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196" fontId="7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50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196" fontId="50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196" fontId="50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48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58" fillId="0" borderId="0"/>
    <xf numFmtId="196" fontId="71" fillId="0" borderId="0"/>
    <xf numFmtId="196" fontId="48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196" fontId="7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7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97" fillId="0" borderId="0"/>
    <xf numFmtId="0" fontId="158" fillId="0" borderId="0"/>
    <xf numFmtId="0" fontId="155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48" fillId="0" borderId="0">
      <alignment vertical="top"/>
    </xf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219" fillId="0" borderId="0"/>
    <xf numFmtId="0" fontId="155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7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8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63" fillId="0" borderId="0"/>
    <xf numFmtId="196" fontId="71" fillId="0" borderId="0"/>
    <xf numFmtId="0" fontId="50" fillId="0" borderId="0"/>
    <xf numFmtId="0" fontId="31" fillId="0" borderId="0"/>
    <xf numFmtId="0" fontId="31" fillId="0" borderId="0"/>
    <xf numFmtId="0" fontId="158" fillId="0" borderId="0"/>
    <xf numFmtId="0" fontId="155" fillId="0" borderId="0"/>
    <xf numFmtId="0" fontId="155" fillId="0" borderId="0"/>
    <xf numFmtId="0" fontId="31" fillId="0" borderId="0"/>
    <xf numFmtId="0" fontId="9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196" fontId="71" fillId="0" borderId="0"/>
    <xf numFmtId="0" fontId="97" fillId="0" borderId="0"/>
    <xf numFmtId="0" fontId="31" fillId="0" borderId="0"/>
    <xf numFmtId="0" fontId="155" fillId="0" borderId="0"/>
    <xf numFmtId="196" fontId="48" fillId="0" borderId="0"/>
    <xf numFmtId="196" fontId="48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158" fillId="0" borderId="0"/>
    <xf numFmtId="195" fontId="158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196" fontId="80" fillId="0" borderId="0"/>
    <xf numFmtId="0" fontId="155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55" fillId="0" borderId="0"/>
    <xf numFmtId="196" fontId="50" fillId="0" borderId="0"/>
    <xf numFmtId="196" fontId="50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159" fillId="0" borderId="0"/>
    <xf numFmtId="195" fontId="7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5" fontId="71" fillId="0" borderId="0"/>
    <xf numFmtId="195" fontId="71" fillId="0" borderId="0"/>
    <xf numFmtId="195" fontId="71" fillId="0" borderId="0"/>
    <xf numFmtId="0" fontId="48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0" fontId="73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73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155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214" fontId="31" fillId="0" borderId="0"/>
    <xf numFmtId="214" fontId="31" fillId="0" borderId="0"/>
    <xf numFmtId="214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214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48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156" fillId="0" borderId="0"/>
    <xf numFmtId="0" fontId="73" fillId="0" borderId="0"/>
    <xf numFmtId="0" fontId="126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6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0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0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16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48" fillId="0" borderId="0"/>
    <xf numFmtId="0" fontId="7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7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>
      <alignment vertical="top"/>
    </xf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155" fillId="0" borderId="0"/>
    <xf numFmtId="195" fontId="155" fillId="0" borderId="0"/>
    <xf numFmtId="0" fontId="31" fillId="0" borderId="0"/>
    <xf numFmtId="0" fontId="31" fillId="0" borderId="0"/>
    <xf numFmtId="196" fontId="155" fillId="0" borderId="0"/>
    <xf numFmtId="0" fontId="31" fillId="0" borderId="0"/>
    <xf numFmtId="0" fontId="31" fillId="0" borderId="0"/>
    <xf numFmtId="0" fontId="50" fillId="0" borderId="0"/>
    <xf numFmtId="195" fontId="50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134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69" fillId="0" borderId="0">
      <alignment vertical="top"/>
    </xf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5" fontId="50" fillId="0" borderId="0"/>
    <xf numFmtId="0" fontId="50" fillId="0" borderId="0"/>
    <xf numFmtId="0" fontId="97" fillId="0" borderId="0"/>
    <xf numFmtId="195" fontId="97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64" fillId="0" borderId="0"/>
    <xf numFmtId="195" fontId="164" fillId="0" borderId="0"/>
    <xf numFmtId="0" fontId="31" fillId="0" borderId="0"/>
    <xf numFmtId="0" fontId="31" fillId="0" borderId="0"/>
    <xf numFmtId="0" fontId="164" fillId="0" borderId="0"/>
    <xf numFmtId="0" fontId="31" fillId="0" borderId="0"/>
    <xf numFmtId="0" fontId="31" fillId="0" borderId="0"/>
    <xf numFmtId="0" fontId="48" fillId="0" borderId="0">
      <alignment vertical="top"/>
    </xf>
    <xf numFmtId="195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50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195" fontId="48" fillId="0" borderId="0">
      <alignment vertical="top"/>
    </xf>
    <xf numFmtId="195" fontId="48" fillId="0" borderId="0">
      <alignment vertical="top"/>
    </xf>
    <xf numFmtId="195" fontId="48" fillId="0" borderId="0">
      <alignment vertical="top"/>
    </xf>
    <xf numFmtId="0" fontId="48" fillId="0" borderId="0">
      <alignment vertical="top"/>
    </xf>
    <xf numFmtId="196" fontId="50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0" borderId="0"/>
    <xf numFmtId="0" fontId="48" fillId="0" borderId="0">
      <alignment vertical="top"/>
    </xf>
    <xf numFmtId="195" fontId="48" fillId="0" borderId="0">
      <alignment vertical="top"/>
    </xf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25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7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97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97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114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96" fillId="0" borderId="0"/>
    <xf numFmtId="0" fontId="96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48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158" fillId="0" borderId="0"/>
    <xf numFmtId="195" fontId="158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196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159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96" fillId="0" borderId="0"/>
    <xf numFmtId="0" fontId="96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125" fillId="0" borderId="0"/>
    <xf numFmtId="0" fontId="163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96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22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96" fillId="0" borderId="0"/>
    <xf numFmtId="0" fontId="96" fillId="0" borderId="0"/>
    <xf numFmtId="0" fontId="31" fillId="0" borderId="0"/>
    <xf numFmtId="0" fontId="31" fillId="0" borderId="0"/>
    <xf numFmtId="0" fontId="48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5" fillId="0" borderId="0"/>
    <xf numFmtId="196" fontId="50" fillId="0" borderId="0"/>
    <xf numFmtId="196" fontId="7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6" fontId="71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114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96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7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7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50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5" fontId="50" fillId="0" borderId="0"/>
    <xf numFmtId="195" fontId="50" fillId="0" borderId="0"/>
    <xf numFmtId="0" fontId="22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73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154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22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25" fillId="0" borderId="0"/>
    <xf numFmtId="0" fontId="155" fillId="0" borderId="0"/>
    <xf numFmtId="0" fontId="31" fillId="0" borderId="0"/>
    <xf numFmtId="0" fontId="9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48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18" fillId="0" borderId="0"/>
    <xf numFmtId="0" fontId="50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69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6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73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18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50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34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97" fillId="25" borderId="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195" fontId="31" fillId="34" borderId="18" applyNumberFormat="0" applyFont="0" applyAlignment="0" applyProtection="0"/>
    <xf numFmtId="195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5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34" borderId="18" applyNumberFormat="0" applyFont="0" applyAlignment="0" applyProtection="0"/>
    <xf numFmtId="0" fontId="97" fillId="25" borderId="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25" borderId="8" applyNumberFormat="0" applyFont="0" applyAlignment="0" applyProtection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25" borderId="8" applyNumberFormat="0" applyFont="0" applyAlignment="0" applyProtection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25" borderId="8" applyNumberFormat="0" applyFont="0" applyAlignment="0" applyProtection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6" fontId="50" fillId="25" borderId="8" applyNumberFormat="0" applyFont="0" applyAlignment="0" applyProtection="0"/>
    <xf numFmtId="0" fontId="134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196" fontId="71" fillId="25" borderId="8" applyNumberFormat="0" applyFont="0" applyAlignment="0" applyProtection="0"/>
    <xf numFmtId="196" fontId="50" fillId="25" borderId="8" applyNumberFormat="0" applyFont="0" applyAlignment="0" applyProtection="0"/>
    <xf numFmtId="196" fontId="50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196" fontId="50" fillId="25" borderId="8" applyNumberFormat="0" applyFont="0" applyAlignment="0" applyProtection="0"/>
    <xf numFmtId="0" fontId="31" fillId="0" borderId="0"/>
    <xf numFmtId="0" fontId="31" fillId="0" borderId="0"/>
    <xf numFmtId="195" fontId="50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196" fontId="50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195" fontId="31" fillId="34" borderId="18" applyNumberFormat="0" applyFont="0" applyAlignment="0" applyProtection="0"/>
    <xf numFmtId="0" fontId="73" fillId="34" borderId="18" applyNumberFormat="0" applyFont="0" applyAlignment="0" applyProtection="0"/>
    <xf numFmtId="195" fontId="31" fillId="34" borderId="18" applyNumberFormat="0" applyFont="0" applyAlignment="0" applyProtection="0"/>
    <xf numFmtId="195" fontId="31" fillId="34" borderId="18" applyNumberFormat="0" applyFont="0" applyAlignment="0" applyProtection="0"/>
    <xf numFmtId="195" fontId="31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5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5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225" fillId="32" borderId="15" applyNumberFormat="0" applyAlignment="0" applyProtection="0"/>
    <xf numFmtId="195" fontId="106" fillId="32" borderId="15" applyNumberFormat="0" applyAlignment="0" applyProtection="0"/>
    <xf numFmtId="0" fontId="31" fillId="0" borderId="0"/>
    <xf numFmtId="0" fontId="31" fillId="0" borderId="0"/>
    <xf numFmtId="0" fontId="106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6" fillId="22" borderId="9" applyNumberFormat="0" applyAlignment="0" applyProtection="0"/>
    <xf numFmtId="0" fontId="31" fillId="0" borderId="0"/>
    <xf numFmtId="0" fontId="31" fillId="0" borderId="0"/>
    <xf numFmtId="0" fontId="226" fillId="22" borderId="9" applyNumberFormat="0" applyAlignment="0" applyProtection="0"/>
    <xf numFmtId="195" fontId="106" fillId="32" borderId="15" applyNumberFormat="0" applyAlignment="0" applyProtection="0"/>
    <xf numFmtId="0" fontId="31" fillId="0" borderId="0"/>
    <xf numFmtId="0" fontId="31" fillId="0" borderId="0"/>
    <xf numFmtId="196" fontId="106" fillId="32" borderId="15" applyNumberFormat="0" applyAlignment="0" applyProtection="0"/>
    <xf numFmtId="0" fontId="31" fillId="0" borderId="0"/>
    <xf numFmtId="0" fontId="31" fillId="0" borderId="0"/>
    <xf numFmtId="196" fontId="225" fillId="32" borderId="15" applyNumberFormat="0" applyAlignment="0" applyProtection="0"/>
    <xf numFmtId="196" fontId="63" fillId="22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225" fillId="32" borderId="15" applyNumberFormat="0" applyAlignment="0" applyProtection="0"/>
    <xf numFmtId="195" fontId="106" fillId="32" borderId="15" applyNumberFormat="0" applyAlignment="0" applyProtection="0"/>
    <xf numFmtId="0" fontId="31" fillId="0" borderId="0"/>
    <xf numFmtId="0" fontId="31" fillId="0" borderId="0"/>
    <xf numFmtId="0" fontId="106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227" fillId="32" borderId="15" applyNumberFormat="0" applyAlignment="0" applyProtection="0"/>
    <xf numFmtId="195" fontId="227" fillId="32" borderId="15" applyNumberFormat="0" applyAlignment="0" applyProtection="0"/>
    <xf numFmtId="0" fontId="31" fillId="0" borderId="0"/>
    <xf numFmtId="0" fontId="31" fillId="0" borderId="0"/>
    <xf numFmtId="0" fontId="227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195" fontId="106" fillId="32" borderId="15" applyNumberFormat="0" applyAlignment="0" applyProtection="0"/>
    <xf numFmtId="0" fontId="88" fillId="32" borderId="15" applyNumberFormat="0" applyAlignment="0" applyProtection="0"/>
    <xf numFmtId="0" fontId="88" fillId="32" borderId="15" applyNumberFormat="0" applyAlignment="0" applyProtection="0"/>
    <xf numFmtId="0" fontId="106" fillId="32" borderId="15" applyNumberFormat="0" applyAlignment="0" applyProtection="0"/>
    <xf numFmtId="0" fontId="228" fillId="32" borderId="15" applyNumberFormat="0" applyAlignment="0" applyProtection="0"/>
    <xf numFmtId="195" fontId="228" fillId="32" borderId="15" applyNumberFormat="0" applyAlignment="0" applyProtection="0"/>
    <xf numFmtId="0" fontId="31" fillId="0" borderId="0"/>
    <xf numFmtId="0" fontId="31" fillId="0" borderId="0"/>
    <xf numFmtId="0" fontId="228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9" fillId="32" borderId="15" applyNumberFormat="0" applyAlignment="0" applyProtection="0"/>
    <xf numFmtId="0" fontId="229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195" fontId="106" fillId="32" borderId="1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6" fillId="77" borderId="9" applyNumberFormat="0" applyAlignment="0" applyProtection="0"/>
    <xf numFmtId="0" fontId="224" fillId="22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163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97" fillId="0" borderId="0" applyFont="0" applyFill="0" applyBorder="0" applyAlignment="0" applyProtection="0"/>
    <xf numFmtId="9" fontId="21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157" fillId="0" borderId="0" applyFont="0" applyFill="0" applyBorder="0" applyAlignment="0" applyProtection="0"/>
    <xf numFmtId="9" fontId="125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16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9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5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97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16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9" fontId="4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9" fontId="155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166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56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156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15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125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" fontId="48" fillId="0" borderId="20" applyNumberFormat="0" applyFill="0" applyAlignment="0" applyProtection="0">
      <alignment horizontal="center" vertical="center"/>
    </xf>
    <xf numFmtId="1" fontId="48" fillId="0" borderId="20" applyNumberFormat="0" applyFill="0" applyAlignment="0" applyProtection="0">
      <alignment horizontal="center" vertical="center"/>
    </xf>
    <xf numFmtId="0" fontId="230" fillId="84" borderId="0"/>
    <xf numFmtId="0" fontId="231" fillId="0" borderId="0"/>
    <xf numFmtId="0" fontId="31" fillId="0" borderId="0"/>
    <xf numFmtId="0" fontId="31" fillId="0" borderId="0"/>
    <xf numFmtId="215" fontId="2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181" fillId="0" borderId="0"/>
    <xf numFmtId="0" fontId="232" fillId="0" borderId="0"/>
    <xf numFmtId="0" fontId="68" fillId="0" borderId="0">
      <alignment vertical="top"/>
    </xf>
    <xf numFmtId="0" fontId="6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232" fillId="0" borderId="0"/>
    <xf numFmtId="0" fontId="31" fillId="0" borderId="0"/>
    <xf numFmtId="0" fontId="31" fillId="0" borderId="0"/>
    <xf numFmtId="0" fontId="31" fillId="0" borderId="0"/>
    <xf numFmtId="0" fontId="161" fillId="0" borderId="0">
      <alignment vertical="top"/>
    </xf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234" fillId="0" borderId="0" applyNumberFormat="0" applyFill="0" applyBorder="0" applyAlignment="0" applyProtection="0"/>
    <xf numFmtId="195" fontId="98" fillId="0" borderId="0" applyNumberFormat="0" applyFill="0" applyBorder="0" applyAlignment="0" applyProtection="0"/>
    <xf numFmtId="0" fontId="235" fillId="0" borderId="0"/>
    <xf numFmtId="0" fontId="98" fillId="0" borderId="0" applyNumberFormat="0" applyFill="0" applyBorder="0" applyAlignment="0" applyProtection="0"/>
    <xf numFmtId="0" fontId="235" fillId="0" borderId="0"/>
    <xf numFmtId="0" fontId="236" fillId="0" borderId="0" applyNumberFormat="0" applyFill="0" applyBorder="0" applyAlignment="0" applyProtection="0"/>
    <xf numFmtId="0" fontId="237" fillId="0" borderId="0" applyNumberFormat="0" applyFill="0" applyBorder="0" applyAlignment="0" applyProtection="0"/>
    <xf numFmtId="0" fontId="236" fillId="0" borderId="0" applyNumberFormat="0" applyFill="0" applyBorder="0" applyAlignment="0" applyProtection="0"/>
    <xf numFmtId="0" fontId="31" fillId="0" borderId="0"/>
    <xf numFmtId="0" fontId="31" fillId="0" borderId="0"/>
    <xf numFmtId="195" fontId="98" fillId="0" borderId="0" applyNumberFormat="0" applyFill="0" applyBorder="0" applyAlignment="0" applyProtection="0"/>
    <xf numFmtId="0" fontId="235" fillId="0" borderId="0"/>
    <xf numFmtId="196" fontId="98" fillId="0" borderId="0" applyNumberFormat="0" applyFill="0" applyBorder="0" applyAlignment="0" applyProtection="0"/>
    <xf numFmtId="0" fontId="235" fillId="0" borderId="0"/>
    <xf numFmtId="196" fontId="234" fillId="0" borderId="0" applyNumberFormat="0" applyFill="0" applyBorder="0" applyAlignment="0" applyProtection="0"/>
    <xf numFmtId="196" fontId="64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4" fillId="0" borderId="0" applyNumberFormat="0" applyFill="0" applyBorder="0" applyAlignment="0" applyProtection="0"/>
    <xf numFmtId="195" fontId="98" fillId="0" borderId="0" applyNumberFormat="0" applyFill="0" applyBorder="0" applyAlignment="0" applyProtection="0"/>
    <xf numFmtId="0" fontId="235" fillId="0" borderId="0"/>
    <xf numFmtId="0" fontId="98" fillId="0" borderId="0" applyNumberFormat="0" applyFill="0" applyBorder="0" applyAlignment="0" applyProtection="0"/>
    <xf numFmtId="0" fontId="235" fillId="0" borderId="0"/>
    <xf numFmtId="0" fontId="236" fillId="0" borderId="0" applyNumberFormat="0" applyFill="0" applyBorder="0" applyAlignment="0" applyProtection="0"/>
    <xf numFmtId="0" fontId="237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3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8" fillId="0" borderId="0" applyNumberFormat="0" applyFill="0" applyBorder="0" applyAlignment="0" applyProtection="0"/>
    <xf numFmtId="0" fontId="235" fillId="0" borderId="0"/>
    <xf numFmtId="195" fontId="98" fillId="0" borderId="0" applyNumberFormat="0" applyFill="0" applyBorder="0" applyAlignment="0" applyProtection="0"/>
    <xf numFmtId="0" fontId="235" fillId="0" borderId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195" fontId="98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9" fillId="0" borderId="0" applyNumberFormat="0" applyFill="0" applyBorder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241" fillId="0" borderId="19" applyNumberFormat="0" applyFill="0" applyAlignment="0" applyProtection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0" fontId="112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2" fillId="0" borderId="10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196" fontId="112" fillId="0" borderId="19" applyNumberFormat="0" applyFill="0" applyAlignment="0" applyProtection="0"/>
    <xf numFmtId="0" fontId="31" fillId="0" borderId="0"/>
    <xf numFmtId="0" fontId="31" fillId="0" borderId="0"/>
    <xf numFmtId="196" fontId="241" fillId="0" borderId="19" applyNumberFormat="0" applyFill="0" applyAlignment="0" applyProtection="0"/>
    <xf numFmtId="196" fontId="65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241" fillId="0" borderId="19" applyNumberFormat="0" applyFill="0" applyAlignment="0" applyProtection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0" fontId="112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243" fillId="0" borderId="19" applyNumberFormat="0" applyFill="0" applyAlignment="0" applyProtection="0"/>
    <xf numFmtId="195" fontId="243" fillId="0" borderId="19" applyNumberFormat="0" applyFill="0" applyAlignment="0" applyProtection="0"/>
    <xf numFmtId="0" fontId="31" fillId="0" borderId="0"/>
    <xf numFmtId="0" fontId="31" fillId="0" borderId="0"/>
    <xf numFmtId="0" fontId="243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195" fontId="112" fillId="0" borderId="19" applyNumberFormat="0" applyFill="0" applyAlignment="0" applyProtection="0"/>
    <xf numFmtId="0" fontId="94" fillId="0" borderId="19" applyNumberFormat="0" applyFill="0" applyAlignment="0" applyProtection="0"/>
    <xf numFmtId="0" fontId="94" fillId="0" borderId="19" applyNumberFormat="0" applyFill="0" applyAlignment="0" applyProtection="0"/>
    <xf numFmtId="0" fontId="112" fillId="0" borderId="19" applyNumberFormat="0" applyFill="0" applyAlignment="0" applyProtection="0"/>
    <xf numFmtId="0" fontId="244" fillId="0" borderId="19" applyNumberFormat="0" applyFill="0" applyAlignment="0" applyProtection="0"/>
    <xf numFmtId="195" fontId="244" fillId="0" borderId="19" applyNumberFormat="0" applyFill="0" applyAlignment="0" applyProtection="0"/>
    <xf numFmtId="0" fontId="31" fillId="0" borderId="0"/>
    <xf numFmtId="0" fontId="31" fillId="0" borderId="0"/>
    <xf numFmtId="0" fontId="244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5" fillId="0" borderId="19" applyNumberFormat="0" applyFill="0" applyAlignment="0" applyProtection="0"/>
    <xf numFmtId="0" fontId="245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0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216" fontId="246" fillId="0" borderId="0" applyFon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248" fillId="0" borderId="0" applyNumberFormat="0" applyFill="0" applyBorder="0" applyAlignment="0" applyProtection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0" fontId="110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9" fillId="0" borderId="0" applyNumberFormat="0" applyFill="0" applyBorder="0" applyAlignment="0" applyProtection="0"/>
    <xf numFmtId="0" fontId="31" fillId="0" borderId="0"/>
    <xf numFmtId="0" fontId="31" fillId="0" borderId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196" fontId="110" fillId="0" borderId="0" applyNumberFormat="0" applyFill="0" applyBorder="0" applyAlignment="0" applyProtection="0"/>
    <xf numFmtId="0" fontId="31" fillId="0" borderId="0"/>
    <xf numFmtId="0" fontId="31" fillId="0" borderId="0"/>
    <xf numFmtId="196" fontId="248" fillId="0" borderId="0" applyNumberFormat="0" applyFill="0" applyBorder="0" applyAlignment="0" applyProtection="0"/>
    <xf numFmtId="196" fontId="6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248" fillId="0" borderId="0" applyNumberFormat="0" applyFill="0" applyBorder="0" applyAlignment="0" applyProtection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0" fontId="110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250" fillId="0" borderId="0" applyNumberFormat="0" applyFill="0" applyBorder="0" applyAlignment="0" applyProtection="0"/>
    <xf numFmtId="195" fontId="250" fillId="0" borderId="0" applyNumberFormat="0" applyFill="0" applyBorder="0" applyAlignment="0" applyProtection="0"/>
    <xf numFmtId="0" fontId="31" fillId="0" borderId="0"/>
    <xf numFmtId="0" fontId="31" fillId="0" borderId="0"/>
    <xf numFmtId="0" fontId="250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195" fontId="110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51" fillId="0" borderId="0" applyNumberFormat="0" applyFill="0" applyBorder="0" applyAlignment="0" applyProtection="0"/>
    <xf numFmtId="195" fontId="251" fillId="0" borderId="0" applyNumberFormat="0" applyFill="0" applyBorder="0" applyAlignment="0" applyProtection="0"/>
    <xf numFmtId="0" fontId="31" fillId="0" borderId="0"/>
    <xf numFmtId="0" fontId="31" fillId="0" borderId="0"/>
    <xf numFmtId="0" fontId="251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41" fontId="69" fillId="0" borderId="0" applyFont="0" applyFill="0" applyBorder="0" applyAlignment="0" applyProtection="0"/>
    <xf numFmtId="41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1" fontId="69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1" fillId="0" borderId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97" fillId="0" borderId="0" applyFont="0" applyFill="0" applyBorder="0" applyAlignment="0" applyProtection="0"/>
    <xf numFmtId="42" fontId="69" fillId="0" borderId="0" applyFont="0" applyFill="0" applyBorder="0" applyAlignment="0" applyProtection="0"/>
    <xf numFmtId="42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2" fontId="69" fillId="0" borderId="0" applyFont="0" applyFill="0" applyBorder="0" applyAlignment="0" applyProtection="0"/>
    <xf numFmtId="44" fontId="69" fillId="0" borderId="0" applyFont="0" applyFill="0" applyBorder="0" applyAlignment="0" applyProtection="0"/>
    <xf numFmtId="0" fontId="253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31" fillId="0" borderId="0"/>
    <xf numFmtId="0" fontId="254" fillId="0" borderId="0" applyNumberFormat="0" applyFill="0" applyBorder="0" applyAlignment="0" applyProtection="0">
      <alignment vertical="top"/>
      <protection locked="0"/>
    </xf>
    <xf numFmtId="0" fontId="255" fillId="0" borderId="0" applyNumberFormat="0" applyFill="0" applyBorder="0" applyAlignment="0" applyProtection="0">
      <alignment vertical="top"/>
      <protection locked="0"/>
    </xf>
    <xf numFmtId="195" fontId="150" fillId="23" borderId="3" applyNumberFormat="0" applyAlignment="0" applyProtection="0"/>
    <xf numFmtId="0" fontId="31" fillId="0" borderId="0"/>
    <xf numFmtId="0" fontId="31" fillId="0" borderId="0"/>
    <xf numFmtId="196" fontId="150" fillId="23" borderId="3" applyNumberFormat="0" applyAlignment="0" applyProtection="0"/>
    <xf numFmtId="0" fontId="31" fillId="0" borderId="0"/>
    <xf numFmtId="0" fontId="31" fillId="0" borderId="0"/>
    <xf numFmtId="196" fontId="150" fillId="23" borderId="3" applyNumberFormat="0" applyAlignment="0" applyProtection="0"/>
    <xf numFmtId="195" fontId="206" fillId="0" borderId="7" applyNumberFormat="0" applyFill="0" applyAlignment="0" applyProtection="0"/>
    <xf numFmtId="0" fontId="31" fillId="0" borderId="0"/>
    <xf numFmtId="0" fontId="31" fillId="0" borderId="0"/>
    <xf numFmtId="196" fontId="206" fillId="0" borderId="7" applyNumberFormat="0" applyFill="0" applyAlignment="0" applyProtection="0"/>
    <xf numFmtId="0" fontId="31" fillId="0" borderId="0"/>
    <xf numFmtId="0" fontId="31" fillId="0" borderId="0"/>
    <xf numFmtId="196" fontId="206" fillId="0" borderId="7" applyNumberFormat="0" applyFill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195" fontId="138" fillId="5" borderId="0" applyNumberFormat="0" applyBorder="0" applyAlignment="0" applyProtection="0"/>
    <xf numFmtId="0" fontId="31" fillId="0" borderId="0"/>
    <xf numFmtId="0" fontId="31" fillId="0" borderId="0"/>
    <xf numFmtId="196" fontId="138" fillId="5" borderId="0" applyNumberFormat="0" applyBorder="0" applyAlignment="0" applyProtection="0"/>
    <xf numFmtId="0" fontId="31" fillId="0" borderId="0"/>
    <xf numFmtId="0" fontId="31" fillId="0" borderId="0"/>
    <xf numFmtId="196" fontId="138" fillId="5" borderId="0" applyNumberFormat="0" applyBorder="0" applyAlignment="0" applyProtection="0"/>
    <xf numFmtId="196" fontId="226" fillId="22" borderId="9" applyNumberFormat="0" applyAlignment="0" applyProtection="0"/>
    <xf numFmtId="196" fontId="226" fillId="22" borderId="9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26" fillId="22" borderId="9" applyNumberFormat="0" applyAlignment="0" applyProtection="0"/>
    <xf numFmtId="0" fontId="31" fillId="0" borderId="0"/>
    <xf numFmtId="0" fontId="31" fillId="0" borderId="0"/>
    <xf numFmtId="195" fontId="226" fillId="22" borderId="9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26" fillId="22" borderId="9" applyNumberFormat="0" applyAlignment="0" applyProtection="0"/>
    <xf numFmtId="196" fontId="226" fillId="22" borderId="9" applyNumberFormat="0" applyAlignment="0" applyProtection="0"/>
    <xf numFmtId="196" fontId="144" fillId="22" borderId="2" applyNumberFormat="0" applyAlignment="0" applyProtection="0"/>
    <xf numFmtId="196" fontId="144" fillId="22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144" fillId="22" borderId="2" applyNumberFormat="0" applyAlignment="0" applyProtection="0"/>
    <xf numFmtId="0" fontId="31" fillId="0" borderId="0"/>
    <xf numFmtId="0" fontId="31" fillId="0" borderId="0"/>
    <xf numFmtId="195" fontId="144" fillId="22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144" fillId="22" borderId="2" applyNumberFormat="0" applyAlignment="0" applyProtection="0"/>
    <xf numFmtId="196" fontId="144" fillId="22" borderId="2" applyNumberFormat="0" applyAlignment="0" applyProtection="0"/>
    <xf numFmtId="195" fontId="249" fillId="0" borderId="0" applyNumberFormat="0" applyFill="0" applyBorder="0" applyAlignment="0" applyProtection="0"/>
    <xf numFmtId="0" fontId="31" fillId="0" borderId="0"/>
    <xf numFmtId="0" fontId="31" fillId="0" borderId="0"/>
    <xf numFmtId="196" fontId="249" fillId="0" borderId="0" applyNumberFormat="0" applyFill="0" applyBorder="0" applyAlignment="0" applyProtection="0"/>
    <xf numFmtId="0" fontId="31" fillId="0" borderId="0"/>
    <xf numFmtId="0" fontId="31" fillId="0" borderId="0"/>
    <xf numFmtId="196" fontId="249" fillId="0" borderId="0" applyNumberFormat="0" applyFill="0" applyBorder="0" applyAlignment="0" applyProtection="0"/>
    <xf numFmtId="195" fontId="171" fillId="0" borderId="0" applyNumberFormat="0" applyFill="0" applyBorder="0" applyAlignment="0" applyProtection="0"/>
    <xf numFmtId="0" fontId="31" fillId="0" borderId="0"/>
    <xf numFmtId="0" fontId="31" fillId="0" borderId="0"/>
    <xf numFmtId="196" fontId="171" fillId="0" borderId="0" applyNumberFormat="0" applyFill="0" applyBorder="0" applyAlignment="0" applyProtection="0"/>
    <xf numFmtId="0" fontId="31" fillId="0" borderId="0"/>
    <xf numFmtId="0" fontId="31" fillId="0" borderId="0"/>
    <xf numFmtId="196" fontId="171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195" fontId="236" fillId="0" borderId="0" applyNumberFormat="0" applyFill="0" applyBorder="0" applyAlignment="0" applyProtection="0"/>
    <xf numFmtId="0" fontId="31" fillId="0" borderId="0"/>
    <xf numFmtId="0" fontId="31" fillId="0" borderId="0"/>
    <xf numFmtId="196" fontId="236" fillId="0" borderId="0" applyNumberFormat="0" applyFill="0" applyBorder="0" applyAlignment="0" applyProtection="0"/>
    <xf numFmtId="0" fontId="31" fillId="0" borderId="0"/>
    <xf numFmtId="0" fontId="31" fillId="0" borderId="0"/>
    <xf numFmtId="196" fontId="236" fillId="0" borderId="0" applyNumberFormat="0" applyFill="0" applyBorder="0" applyAlignment="0" applyProtection="0"/>
    <xf numFmtId="195" fontId="180" fillId="6" borderId="0" applyNumberFormat="0" applyBorder="0" applyAlignment="0" applyProtection="0"/>
    <xf numFmtId="0" fontId="31" fillId="0" borderId="0"/>
    <xf numFmtId="0" fontId="31" fillId="0" borderId="0"/>
    <xf numFmtId="196" fontId="180" fillId="6" borderId="0" applyNumberFormat="0" applyBorder="0" applyAlignment="0" applyProtection="0"/>
    <xf numFmtId="0" fontId="31" fillId="0" borderId="0"/>
    <xf numFmtId="0" fontId="31" fillId="0" borderId="0"/>
    <xf numFmtId="196" fontId="180" fillId="6" borderId="0" applyNumberFormat="0" applyBorder="0" applyAlignment="0" applyProtection="0"/>
    <xf numFmtId="0" fontId="256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31" fillId="0" borderId="0"/>
    <xf numFmtId="0" fontId="257" fillId="0" borderId="0" applyNumberFormat="0" applyFill="0" applyBorder="0" applyAlignment="0" applyProtection="0">
      <alignment vertical="top"/>
      <protection locked="0"/>
    </xf>
    <xf numFmtId="0" fontId="258" fillId="0" borderId="0" applyNumberFormat="0" applyFill="0" applyBorder="0" applyAlignment="0" applyProtection="0">
      <alignment vertical="top"/>
      <protection locked="0"/>
    </xf>
    <xf numFmtId="9" fontId="259" fillId="0" borderId="0" applyFont="0" applyFill="0" applyBorder="0" applyAlignment="0" applyProtection="0"/>
    <xf numFmtId="195" fontId="48" fillId="0" borderId="0">
      <alignment vertical="top"/>
    </xf>
    <xf numFmtId="196" fontId="48" fillId="0" borderId="0">
      <alignment vertical="top"/>
    </xf>
    <xf numFmtId="0" fontId="31" fillId="0" borderId="0"/>
    <xf numFmtId="0" fontId="31" fillId="0" borderId="0"/>
    <xf numFmtId="0" fontId="48" fillId="0" borderId="0"/>
    <xf numFmtId="196" fontId="48" fillId="0" borderId="0">
      <alignment vertical="top"/>
    </xf>
    <xf numFmtId="0" fontId="155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>
      <alignment vertical="top"/>
    </xf>
    <xf numFmtId="0" fontId="48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2" fillId="0" borderId="0"/>
    <xf numFmtId="0" fontId="31" fillId="0" borderId="0"/>
    <xf numFmtId="0" fontId="31" fillId="0" borderId="0"/>
    <xf numFmtId="0" fontId="97" fillId="0" borderId="0"/>
    <xf numFmtId="196" fontId="50" fillId="0" borderId="0"/>
    <xf numFmtId="0" fontId="125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55" fillId="0" borderId="0"/>
    <xf numFmtId="196" fontId="50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8" fillId="0" borderId="0">
      <alignment vertical="top"/>
    </xf>
    <xf numFmtId="0" fontId="97" fillId="0" borderId="0" applyNumberFormat="0" applyFill="0" applyBorder="0" applyProtection="0">
      <alignment horizontal="left"/>
    </xf>
    <xf numFmtId="0" fontId="31" fillId="0" borderId="0"/>
    <xf numFmtId="0" fontId="31" fillId="0" borderId="0"/>
    <xf numFmtId="196" fontId="200" fillId="9" borderId="2" applyNumberFormat="0" applyAlignment="0" applyProtection="0"/>
    <xf numFmtId="196" fontId="200" fillId="9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00" fillId="9" borderId="2" applyNumberFormat="0" applyAlignment="0" applyProtection="0"/>
    <xf numFmtId="0" fontId="31" fillId="0" borderId="0"/>
    <xf numFmtId="0" fontId="31" fillId="0" borderId="0"/>
    <xf numFmtId="195" fontId="200" fillId="9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00" fillId="9" borderId="2" applyNumberFormat="0" applyAlignment="0" applyProtection="0"/>
    <xf numFmtId="196" fontId="200" fillId="9" borderId="2" applyNumberFormat="0" applyAlignment="0" applyProtection="0"/>
    <xf numFmtId="195" fontId="212" fillId="24" borderId="0" applyNumberFormat="0" applyBorder="0" applyAlignment="0" applyProtection="0"/>
    <xf numFmtId="0" fontId="31" fillId="0" borderId="0"/>
    <xf numFmtId="0" fontId="31" fillId="0" borderId="0"/>
    <xf numFmtId="196" fontId="212" fillId="24" borderId="0" applyNumberFormat="0" applyBorder="0" applyAlignment="0" applyProtection="0"/>
    <xf numFmtId="0" fontId="31" fillId="0" borderId="0"/>
    <xf numFmtId="0" fontId="31" fillId="0" borderId="0"/>
    <xf numFmtId="196" fontId="212" fillId="24" borderId="0" applyNumberFormat="0" applyBorder="0" applyAlignment="0" applyProtection="0"/>
    <xf numFmtId="196" fontId="242" fillId="0" borderId="10" applyNumberFormat="0" applyFill="0" applyAlignment="0" applyProtection="0"/>
    <xf numFmtId="196" fontId="242" fillId="0" borderId="1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42" fillId="0" borderId="10" applyNumberFormat="0" applyFill="0" applyAlignment="0" applyProtection="0"/>
    <xf numFmtId="0" fontId="31" fillId="0" borderId="0"/>
    <xf numFmtId="0" fontId="31" fillId="0" borderId="0"/>
    <xf numFmtId="195" fontId="242" fillId="0" borderId="1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42" fillId="0" borderId="10" applyNumberFormat="0" applyFill="0" applyAlignment="0" applyProtection="0"/>
    <xf numFmtId="196" fontId="242" fillId="0" borderId="10" applyNumberFormat="0" applyFill="0" applyAlignment="0" applyProtection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217" fontId="260" fillId="0" borderId="0" applyFont="0" applyFill="0" applyBorder="0" applyAlignment="0" applyProtection="0"/>
    <xf numFmtId="218" fontId="260" fillId="0" borderId="0" applyFont="0" applyFill="0" applyBorder="0" applyAlignment="0" applyProtection="0"/>
    <xf numFmtId="219" fontId="260" fillId="0" borderId="0" applyFont="0" applyFill="0" applyBorder="0" applyAlignment="0" applyProtection="0"/>
    <xf numFmtId="220" fontId="260" fillId="0" borderId="0" applyFont="0" applyFill="0" applyBorder="0" applyAlignment="0" applyProtection="0"/>
    <xf numFmtId="0" fontId="68" fillId="0" borderId="0">
      <alignment vertical="top"/>
    </xf>
    <xf numFmtId="0" fontId="6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8" fillId="0" borderId="0">
      <alignment vertical="top"/>
    </xf>
    <xf numFmtId="0" fontId="259" fillId="0" borderId="0"/>
    <xf numFmtId="195" fontId="72" fillId="18" borderId="0" applyNumberFormat="0" applyBorder="0" applyAlignment="0" applyProtection="0"/>
    <xf numFmtId="0" fontId="31" fillId="0" borderId="0"/>
    <xf numFmtId="0" fontId="31" fillId="0" borderId="0"/>
    <xf numFmtId="196" fontId="72" fillId="18" borderId="0" applyNumberFormat="0" applyBorder="0" applyAlignment="0" applyProtection="0"/>
    <xf numFmtId="0" fontId="31" fillId="0" borderId="0"/>
    <xf numFmtId="0" fontId="31" fillId="0" borderId="0"/>
    <xf numFmtId="196" fontId="72" fillId="18" borderId="0" applyNumberFormat="0" applyBorder="0" applyAlignment="0" applyProtection="0"/>
    <xf numFmtId="195" fontId="72" fillId="19" borderId="0" applyNumberFormat="0" applyBorder="0" applyAlignment="0" applyProtection="0"/>
    <xf numFmtId="0" fontId="31" fillId="0" borderId="0"/>
    <xf numFmtId="0" fontId="31" fillId="0" borderId="0"/>
    <xf numFmtId="196" fontId="72" fillId="19" borderId="0" applyNumberFormat="0" applyBorder="0" applyAlignment="0" applyProtection="0"/>
    <xf numFmtId="0" fontId="31" fillId="0" borderId="0"/>
    <xf numFmtId="0" fontId="31" fillId="0" borderId="0"/>
    <xf numFmtId="196" fontId="72" fillId="19" borderId="0" applyNumberFormat="0" applyBorder="0" applyAlignment="0" applyProtection="0"/>
    <xf numFmtId="195" fontId="72" fillId="20" borderId="0" applyNumberFormat="0" applyBorder="0" applyAlignment="0" applyProtection="0"/>
    <xf numFmtId="0" fontId="31" fillId="0" borderId="0"/>
    <xf numFmtId="0" fontId="31" fillId="0" borderId="0"/>
    <xf numFmtId="196" fontId="72" fillId="20" borderId="0" applyNumberFormat="0" applyBorder="0" applyAlignment="0" applyProtection="0"/>
    <xf numFmtId="0" fontId="31" fillId="0" borderId="0"/>
    <xf numFmtId="0" fontId="31" fillId="0" borderId="0"/>
    <xf numFmtId="196" fontId="72" fillId="20" borderId="0" applyNumberFormat="0" applyBorder="0" applyAlignment="0" applyProtection="0"/>
    <xf numFmtId="195" fontId="72" fillId="15" borderId="0" applyNumberFormat="0" applyBorder="0" applyAlignment="0" applyProtection="0"/>
    <xf numFmtId="0" fontId="31" fillId="0" borderId="0"/>
    <xf numFmtId="0" fontId="31" fillId="0" borderId="0"/>
    <xf numFmtId="196" fontId="72" fillId="15" borderId="0" applyNumberFormat="0" applyBorder="0" applyAlignment="0" applyProtection="0"/>
    <xf numFmtId="0" fontId="31" fillId="0" borderId="0"/>
    <xf numFmtId="0" fontId="31" fillId="0" borderId="0"/>
    <xf numFmtId="196" fontId="72" fillId="15" borderId="0" applyNumberFormat="0" applyBorder="0" applyAlignment="0" applyProtection="0"/>
    <xf numFmtId="195" fontId="72" fillId="16" borderId="0" applyNumberFormat="0" applyBorder="0" applyAlignment="0" applyProtection="0"/>
    <xf numFmtId="0" fontId="31" fillId="0" borderId="0"/>
    <xf numFmtId="0" fontId="31" fillId="0" borderId="0"/>
    <xf numFmtId="196" fontId="72" fillId="16" borderId="0" applyNumberFormat="0" applyBorder="0" applyAlignment="0" applyProtection="0"/>
    <xf numFmtId="0" fontId="31" fillId="0" borderId="0"/>
    <xf numFmtId="0" fontId="31" fillId="0" borderId="0"/>
    <xf numFmtId="196" fontId="72" fillId="16" borderId="0" applyNumberFormat="0" applyBorder="0" applyAlignment="0" applyProtection="0"/>
    <xf numFmtId="195" fontId="72" fillId="21" borderId="0" applyNumberFormat="0" applyBorder="0" applyAlignment="0" applyProtection="0"/>
    <xf numFmtId="0" fontId="31" fillId="0" borderId="0"/>
    <xf numFmtId="0" fontId="31" fillId="0" borderId="0"/>
    <xf numFmtId="196" fontId="72" fillId="21" borderId="0" applyNumberFormat="0" applyBorder="0" applyAlignment="0" applyProtection="0"/>
    <xf numFmtId="0" fontId="31" fillId="0" borderId="0"/>
    <xf numFmtId="0" fontId="31" fillId="0" borderId="0"/>
    <xf numFmtId="196" fontId="72" fillId="21" borderId="0" applyNumberFormat="0" applyBorder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5" fontId="186" fillId="0" borderId="4" applyNumberFormat="0" applyFill="0" applyAlignment="0" applyProtection="0"/>
    <xf numFmtId="0" fontId="31" fillId="0" borderId="0"/>
    <xf numFmtId="0" fontId="31" fillId="0" borderId="0"/>
    <xf numFmtId="196" fontId="186" fillId="0" borderId="4" applyNumberFormat="0" applyFill="0" applyAlignment="0" applyProtection="0"/>
    <xf numFmtId="0" fontId="31" fillId="0" borderId="0"/>
    <xf numFmtId="0" fontId="31" fillId="0" borderId="0"/>
    <xf numFmtId="196" fontId="186" fillId="0" borderId="4" applyNumberFormat="0" applyFill="0" applyAlignment="0" applyProtection="0"/>
    <xf numFmtId="195" fontId="190" fillId="0" borderId="5" applyNumberFormat="0" applyFill="0" applyAlignment="0" applyProtection="0"/>
    <xf numFmtId="0" fontId="31" fillId="0" borderId="0"/>
    <xf numFmtId="0" fontId="31" fillId="0" borderId="0"/>
    <xf numFmtId="196" fontId="190" fillId="0" borderId="5" applyNumberFormat="0" applyFill="0" applyAlignment="0" applyProtection="0"/>
    <xf numFmtId="0" fontId="31" fillId="0" borderId="0"/>
    <xf numFmtId="0" fontId="31" fillId="0" borderId="0"/>
    <xf numFmtId="196" fontId="190" fillId="0" borderId="5" applyNumberFormat="0" applyFill="0" applyAlignment="0" applyProtection="0"/>
    <xf numFmtId="195" fontId="194" fillId="0" borderId="6" applyNumberFormat="0" applyFill="0" applyAlignment="0" applyProtection="0"/>
    <xf numFmtId="0" fontId="31" fillId="0" borderId="0"/>
    <xf numFmtId="0" fontId="31" fillId="0" borderId="0"/>
    <xf numFmtId="196" fontId="194" fillId="0" borderId="6" applyNumberFormat="0" applyFill="0" applyAlignment="0" applyProtection="0"/>
    <xf numFmtId="0" fontId="31" fillId="0" borderId="0"/>
    <xf numFmtId="0" fontId="31" fillId="0" borderId="0"/>
    <xf numFmtId="196" fontId="194" fillId="0" borderId="6" applyNumberFormat="0" applyFill="0" applyAlignment="0" applyProtection="0"/>
    <xf numFmtId="195" fontId="194" fillId="0" borderId="0" applyNumberFormat="0" applyFill="0" applyBorder="0" applyAlignment="0" applyProtection="0"/>
    <xf numFmtId="0" fontId="31" fillId="0" borderId="0"/>
    <xf numFmtId="0" fontId="31" fillId="0" borderId="0"/>
    <xf numFmtId="196" fontId="194" fillId="0" borderId="0" applyNumberFormat="0" applyFill="0" applyBorder="0" applyAlignment="0" applyProtection="0"/>
    <xf numFmtId="0" fontId="31" fillId="0" borderId="0"/>
    <xf numFmtId="0" fontId="31" fillId="0" borderId="0"/>
    <xf numFmtId="196" fontId="194" fillId="0" borderId="0" applyNumberFormat="0" applyFill="0" applyBorder="0" applyAlignment="0" applyProtection="0"/>
    <xf numFmtId="0" fontId="97" fillId="0" borderId="0" applyNumberFormat="0" applyFill="0" applyBorder="0" applyProtection="0">
      <alignment horizontal="left"/>
    </xf>
    <xf numFmtId="0" fontId="31" fillId="0" borderId="0"/>
    <xf numFmtId="0" fontId="31" fillId="0" borderId="0"/>
    <xf numFmtId="0" fontId="261" fillId="0" borderId="0"/>
    <xf numFmtId="0" fontId="262" fillId="0" borderId="0"/>
    <xf numFmtId="43" fontId="262" fillId="0" borderId="0" applyFont="0" applyFill="0" applyBorder="0" applyAlignment="0" applyProtection="0"/>
    <xf numFmtId="0" fontId="263" fillId="0" borderId="0"/>
    <xf numFmtId="0" fontId="264" fillId="0" borderId="0"/>
    <xf numFmtId="0" fontId="265" fillId="0" borderId="0"/>
    <xf numFmtId="0" fontId="266" fillId="0" borderId="0"/>
    <xf numFmtId="0" fontId="267" fillId="0" borderId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221" fontId="97" fillId="0" borderId="0" applyFont="0" applyFill="0" applyBorder="0" applyAlignment="0" applyProtection="0"/>
    <xf numFmtId="221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268" fillId="0" borderId="0"/>
    <xf numFmtId="0" fontId="269" fillId="0" borderId="0"/>
    <xf numFmtId="0" fontId="270" fillId="0" borderId="0"/>
    <xf numFmtId="0" fontId="271" fillId="0" borderId="0"/>
    <xf numFmtId="0" fontId="272" fillId="0" borderId="0"/>
    <xf numFmtId="0" fontId="273" fillId="0" borderId="0"/>
    <xf numFmtId="0" fontId="274" fillId="0" borderId="0"/>
    <xf numFmtId="0" fontId="275" fillId="0" borderId="0"/>
    <xf numFmtId="0" fontId="48" fillId="0" borderId="0"/>
    <xf numFmtId="43" fontId="31" fillId="0" borderId="0" applyFont="0" applyFill="0" applyBorder="0" applyAlignment="0" applyProtection="0"/>
    <xf numFmtId="0" fontId="276" fillId="0" borderId="0"/>
    <xf numFmtId="0" fontId="277" fillId="0" borderId="0">
      <alignment vertical="top"/>
    </xf>
    <xf numFmtId="0" fontId="277" fillId="0" borderId="0">
      <alignment vertical="top"/>
    </xf>
    <xf numFmtId="0" fontId="277" fillId="0" borderId="0">
      <alignment vertical="top"/>
    </xf>
    <xf numFmtId="0" fontId="278" fillId="0" borderId="0"/>
    <xf numFmtId="0" fontId="279" fillId="0" borderId="0"/>
    <xf numFmtId="0" fontId="277" fillId="0" borderId="0">
      <alignment vertical="top"/>
    </xf>
    <xf numFmtId="0" fontId="280" fillId="0" borderId="0"/>
    <xf numFmtId="0" fontId="281" fillId="0" borderId="0"/>
    <xf numFmtId="0" fontId="282" fillId="0" borderId="0"/>
    <xf numFmtId="0" fontId="283" fillId="0" borderId="0"/>
    <xf numFmtId="0" fontId="284" fillId="0" borderId="0"/>
    <xf numFmtId="0" fontId="285" fillId="0" borderId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286" fillId="0" borderId="0"/>
    <xf numFmtId="0" fontId="29" fillId="0" borderId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87" fillId="0" borderId="0"/>
    <xf numFmtId="0" fontId="48" fillId="0" borderId="0"/>
    <xf numFmtId="0" fontId="297" fillId="0" borderId="0"/>
    <xf numFmtId="0" fontId="28" fillId="0" borderId="0"/>
    <xf numFmtId="0" fontId="298" fillId="0" borderId="0"/>
    <xf numFmtId="0" fontId="28" fillId="0" borderId="0"/>
    <xf numFmtId="43" fontId="28" fillId="0" borderId="0" applyFont="0" applyFill="0" applyBorder="0" applyAlignment="0" applyProtection="0"/>
    <xf numFmtId="0" fontId="28" fillId="0" borderId="0"/>
    <xf numFmtId="43" fontId="28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21" fillId="0" borderId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311" fillId="0" borderId="0"/>
    <xf numFmtId="0" fontId="312" fillId="0" borderId="0"/>
    <xf numFmtId="0" fontId="313" fillId="0" borderId="0"/>
    <xf numFmtId="43" fontId="73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97" fillId="0" borderId="0"/>
    <xf numFmtId="0" fontId="14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316" fillId="0" borderId="0"/>
    <xf numFmtId="189" fontId="316" fillId="0" borderId="0" applyFont="0" applyFill="0" applyBorder="0" applyAlignment="0" applyProtection="0"/>
    <xf numFmtId="0" fontId="317" fillId="0" borderId="0"/>
    <xf numFmtId="0" fontId="318" fillId="0" borderId="0"/>
    <xf numFmtId="0" fontId="319" fillId="0" borderId="0"/>
    <xf numFmtId="0" fontId="320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325" fillId="0" borderId="0"/>
    <xf numFmtId="0" fontId="326" fillId="0" borderId="0"/>
    <xf numFmtId="0" fontId="327" fillId="0" borderId="0"/>
    <xf numFmtId="0" fontId="328" fillId="0" borderId="0"/>
    <xf numFmtId="0" fontId="329" fillId="0" borderId="0"/>
    <xf numFmtId="0" fontId="330" fillId="0" borderId="0"/>
    <xf numFmtId="0" fontId="331" fillId="0" borderId="0"/>
    <xf numFmtId="0" fontId="332" fillId="0" borderId="0"/>
    <xf numFmtId="0" fontId="333" fillId="0" borderId="0"/>
    <xf numFmtId="0" fontId="334" fillId="0" borderId="0"/>
    <xf numFmtId="0" fontId="335" fillId="0" borderId="0"/>
    <xf numFmtId="0" fontId="69" fillId="0" borderId="0"/>
    <xf numFmtId="0" fontId="12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336" fillId="0" borderId="0"/>
    <xf numFmtId="0" fontId="337" fillId="0" borderId="0"/>
    <xf numFmtId="0" fontId="338" fillId="0" borderId="0"/>
    <xf numFmtId="0" fontId="339" fillId="0" borderId="0"/>
    <xf numFmtId="0" fontId="340" fillId="0" borderId="0"/>
    <xf numFmtId="0" fontId="341" fillId="0" borderId="0"/>
    <xf numFmtId="0" fontId="342" fillId="0" borderId="0"/>
    <xf numFmtId="0" fontId="343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344" fillId="0" borderId="0"/>
    <xf numFmtId="0" fontId="345" fillId="0" borderId="0"/>
    <xf numFmtId="0" fontId="346" fillId="0" borderId="0"/>
    <xf numFmtId="0" fontId="347" fillId="0" borderId="0"/>
    <xf numFmtId="0" fontId="348" fillId="0" borderId="0"/>
    <xf numFmtId="0" fontId="349" fillId="0" borderId="0"/>
    <xf numFmtId="0" fontId="351" fillId="0" borderId="0"/>
    <xf numFmtId="0" fontId="97" fillId="0" borderId="0"/>
    <xf numFmtId="43" fontId="97" fillId="0" borderId="0" applyFont="0" applyFill="0" applyBorder="0" applyAlignment="0" applyProtection="0"/>
    <xf numFmtId="0" fontId="352" fillId="0" borderId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189" fontId="48" fillId="0" borderId="0" applyFont="0" applyFill="0" applyBorder="0" applyAlignment="0" applyProtection="0"/>
    <xf numFmtId="0" fontId="353" fillId="0" borderId="0"/>
    <xf numFmtId="0" fontId="354" fillId="0" borderId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355" fillId="0" borderId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356" fillId="0" borderId="0"/>
    <xf numFmtId="0" fontId="357" fillId="0" borderId="0"/>
    <xf numFmtId="0" fontId="358" fillId="0" borderId="0"/>
    <xf numFmtId="0" fontId="359" fillId="0" borderId="0"/>
    <xf numFmtId="0" fontId="360" fillId="0" borderId="0"/>
    <xf numFmtId="0" fontId="361" fillId="0" borderId="0"/>
    <xf numFmtId="0" fontId="362" fillId="0" borderId="0"/>
    <xf numFmtId="0" fontId="363" fillId="0" borderId="0"/>
    <xf numFmtId="0" fontId="48" fillId="0" borderId="0"/>
    <xf numFmtId="0" fontId="364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365" fillId="0" borderId="0"/>
    <xf numFmtId="0" fontId="366" fillId="0" borderId="0"/>
    <xf numFmtId="0" fontId="367" fillId="0" borderId="0"/>
    <xf numFmtId="0" fontId="368" fillId="0" borderId="0"/>
    <xf numFmtId="0" fontId="369" fillId="0" borderId="0"/>
    <xf numFmtId="0" fontId="370" fillId="0" borderId="0"/>
    <xf numFmtId="0" fontId="371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372" fillId="0" borderId="0"/>
    <xf numFmtId="0" fontId="373" fillId="0" borderId="0"/>
    <xf numFmtId="0" fontId="374" fillId="0" borderId="0"/>
    <xf numFmtId="0" fontId="375" fillId="0" borderId="0"/>
    <xf numFmtId="0" fontId="376" fillId="0" borderId="0"/>
    <xf numFmtId="0" fontId="377" fillId="0" borderId="0"/>
    <xf numFmtId="0" fontId="378" fillId="0" borderId="0"/>
    <xf numFmtId="0" fontId="379" fillId="0" borderId="0"/>
    <xf numFmtId="0" fontId="380" fillId="0" borderId="0"/>
    <xf numFmtId="0" fontId="8" fillId="0" borderId="0"/>
    <xf numFmtId="189" fontId="119" fillId="0" borderId="0" applyFont="0" applyFill="0" applyBorder="0" applyAlignment="0" applyProtection="0"/>
    <xf numFmtId="0" fontId="277" fillId="0" borderId="0">
      <alignment vertical="top"/>
    </xf>
    <xf numFmtId="0" fontId="277" fillId="0" borderId="0">
      <alignment vertical="top"/>
    </xf>
    <xf numFmtId="0" fontId="277" fillId="0" borderId="0">
      <alignment vertical="top"/>
    </xf>
    <xf numFmtId="0" fontId="293" fillId="0" borderId="0"/>
    <xf numFmtId="43" fontId="381" fillId="0" borderId="0" applyFont="0" applyFill="0" applyBorder="0" applyAlignment="0" applyProtection="0"/>
    <xf numFmtId="224" fontId="69" fillId="0" borderId="0" applyFont="0" applyFill="0" applyBorder="0" applyAlignment="0" applyProtection="0"/>
    <xf numFmtId="189" fontId="293" fillId="0" borderId="0" applyFont="0" applyFill="0" applyBorder="0" applyAlignment="0" applyProtection="0"/>
    <xf numFmtId="43" fontId="277" fillId="0" borderId="0" applyFont="0" applyFill="0" applyBorder="0" applyAlignment="0" applyProtection="0"/>
    <xf numFmtId="189" fontId="97" fillId="0" borderId="0" applyFont="0" applyFill="0" applyBorder="0" applyAlignment="0" applyProtection="0"/>
    <xf numFmtId="189" fontId="48" fillId="0" borderId="0" applyFont="0" applyFill="0" applyBorder="0" applyAlignment="0" applyProtection="0"/>
    <xf numFmtId="0" fontId="293" fillId="0" borderId="0"/>
    <xf numFmtId="0" fontId="97" fillId="0" borderId="0"/>
    <xf numFmtId="0" fontId="382" fillId="0" borderId="0"/>
    <xf numFmtId="0" fontId="8" fillId="0" borderId="0"/>
    <xf numFmtId="0" fontId="8" fillId="0" borderId="0"/>
    <xf numFmtId="0" fontId="293" fillId="0" borderId="0"/>
    <xf numFmtId="0" fontId="73" fillId="0" borderId="0"/>
    <xf numFmtId="0" fontId="277" fillId="0" borderId="0">
      <alignment vertical="top"/>
    </xf>
    <xf numFmtId="0" fontId="8" fillId="0" borderId="0"/>
    <xf numFmtId="0" fontId="8" fillId="0" borderId="0"/>
    <xf numFmtId="0" fontId="221" fillId="0" borderId="0">
      <alignment vertical="top"/>
    </xf>
    <xf numFmtId="0" fontId="277" fillId="0" borderId="0">
      <alignment vertical="top"/>
    </xf>
    <xf numFmtId="0" fontId="277" fillId="0" borderId="0">
      <alignment vertical="top"/>
    </xf>
    <xf numFmtId="0" fontId="8" fillId="0" borderId="0"/>
    <xf numFmtId="0" fontId="8" fillId="0" borderId="0"/>
    <xf numFmtId="0" fontId="8" fillId="0" borderId="0"/>
    <xf numFmtId="9" fontId="381" fillId="0" borderId="0" applyFont="0" applyFill="0" applyBorder="0" applyAlignment="0" applyProtection="0"/>
    <xf numFmtId="9" fontId="293" fillId="0" borderId="0" applyFont="0" applyFill="0" applyBorder="0" applyAlignment="0" applyProtection="0"/>
    <xf numFmtId="189" fontId="119" fillId="0" borderId="0" applyFont="0" applyFill="0" applyBorder="0" applyAlignment="0" applyProtection="0"/>
    <xf numFmtId="0" fontId="8" fillId="0" borderId="0"/>
    <xf numFmtId="0" fontId="383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384" fillId="0" borderId="0"/>
    <xf numFmtId="0" fontId="385" fillId="0" borderId="0"/>
    <xf numFmtId="0" fontId="386" fillId="0" borderId="0"/>
    <xf numFmtId="0" fontId="387" fillId="0" borderId="0"/>
    <xf numFmtId="0" fontId="388" fillId="0" borderId="0"/>
    <xf numFmtId="0" fontId="389" fillId="0" borderId="0"/>
    <xf numFmtId="0" fontId="390" fillId="0" borderId="0"/>
    <xf numFmtId="0" fontId="391" fillId="0" borderId="0"/>
    <xf numFmtId="0" fontId="392" fillId="0" borderId="0"/>
    <xf numFmtId="0" fontId="393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395" fillId="0" borderId="0"/>
    <xf numFmtId="0" fontId="396" fillId="0" borderId="0"/>
    <xf numFmtId="0" fontId="397" fillId="0" borderId="0"/>
    <xf numFmtId="0" fontId="398" fillId="0" borderId="0"/>
    <xf numFmtId="0" fontId="399" fillId="0" borderId="0"/>
    <xf numFmtId="0" fontId="400" fillId="0" borderId="0"/>
    <xf numFmtId="0" fontId="401" fillId="0" borderId="0"/>
    <xf numFmtId="0" fontId="402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403" fillId="0" borderId="0"/>
    <xf numFmtId="0" fontId="404" fillId="0" borderId="0"/>
    <xf numFmtId="0" fontId="405" fillId="0" borderId="0"/>
    <xf numFmtId="0" fontId="406" fillId="0" borderId="0"/>
    <xf numFmtId="0" fontId="407" fillId="0" borderId="0"/>
    <xf numFmtId="0" fontId="408" fillId="0" borderId="0"/>
    <xf numFmtId="0" fontId="409" fillId="0" borderId="0"/>
    <xf numFmtId="0" fontId="410" fillId="0" borderId="0"/>
    <xf numFmtId="0" fontId="411" fillId="0" borderId="0"/>
    <xf numFmtId="0" fontId="412" fillId="0" borderId="0"/>
    <xf numFmtId="0" fontId="413" fillId="0" borderId="0"/>
    <xf numFmtId="0" fontId="414" fillId="0" borderId="0"/>
    <xf numFmtId="0" fontId="415" fillId="0" borderId="0"/>
    <xf numFmtId="0" fontId="416" fillId="0" borderId="0"/>
    <xf numFmtId="0" fontId="417" fillId="0" borderId="0"/>
    <xf numFmtId="0" fontId="418" fillId="0" borderId="0"/>
    <xf numFmtId="0" fontId="419" fillId="0" borderId="0"/>
    <xf numFmtId="0" fontId="420" fillId="0" borderId="0"/>
    <xf numFmtId="0" fontId="421" fillId="0" borderId="0"/>
    <xf numFmtId="0" fontId="422" fillId="0" borderId="0"/>
    <xf numFmtId="0" fontId="423" fillId="0" borderId="0"/>
    <xf numFmtId="0" fontId="424" fillId="0" borderId="0"/>
    <xf numFmtId="0" fontId="425" fillId="0" borderId="0"/>
    <xf numFmtId="0" fontId="426" fillId="0" borderId="0"/>
    <xf numFmtId="0" fontId="427" fillId="0" borderId="0"/>
    <xf numFmtId="0" fontId="428" fillId="0" borderId="0"/>
    <xf numFmtId="0" fontId="429" fillId="0" borderId="0"/>
    <xf numFmtId="0" fontId="4" fillId="0" borderId="0"/>
    <xf numFmtId="189" fontId="119" fillId="0" borderId="0" applyFont="0" applyFill="0" applyBorder="0" applyAlignment="0" applyProtection="0"/>
    <xf numFmtId="0" fontId="4" fillId="0" borderId="0"/>
    <xf numFmtId="0" fontId="4" fillId="0" borderId="0"/>
    <xf numFmtId="0" fontId="293" fillId="0" borderId="0"/>
    <xf numFmtId="0" fontId="277" fillId="0" borderId="0">
      <alignment vertical="top"/>
    </xf>
    <xf numFmtId="0" fontId="4" fillId="0" borderId="0"/>
    <xf numFmtId="0" fontId="4" fillId="0" borderId="0"/>
    <xf numFmtId="0" fontId="277" fillId="0" borderId="0">
      <alignment vertical="top"/>
    </xf>
    <xf numFmtId="0" fontId="277" fillId="0" borderId="0">
      <alignment vertical="top"/>
    </xf>
    <xf numFmtId="0" fontId="4" fillId="0" borderId="0"/>
    <xf numFmtId="0" fontId="4" fillId="0" borderId="0"/>
    <xf numFmtId="0" fontId="4" fillId="0" borderId="0"/>
    <xf numFmtId="0" fontId="430" fillId="0" borderId="0"/>
    <xf numFmtId="0" fontId="431" fillId="0" borderId="0"/>
    <xf numFmtId="0" fontId="432" fillId="0" borderId="0"/>
    <xf numFmtId="0" fontId="433" fillId="0" borderId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35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436" fillId="0" borderId="0"/>
    <xf numFmtId="0" fontId="440" fillId="0" borderId="0"/>
    <xf numFmtId="0" fontId="441" fillId="0" borderId="0"/>
    <xf numFmtId="0" fontId="442" fillId="0" borderId="0"/>
    <xf numFmtId="0" fontId="443" fillId="0" borderId="0"/>
    <xf numFmtId="0" fontId="444" fillId="0" borderId="0"/>
    <xf numFmtId="0" fontId="445" fillId="0" borderId="0"/>
    <xf numFmtId="0" fontId="446" fillId="0" borderId="0"/>
    <xf numFmtId="0" fontId="447" fillId="0" borderId="0"/>
    <xf numFmtId="0" fontId="448" fillId="0" borderId="0"/>
    <xf numFmtId="0" fontId="449" fillId="0" borderId="0"/>
    <xf numFmtId="0" fontId="450" fillId="0" borderId="0"/>
    <xf numFmtId="0" fontId="451" fillId="0" borderId="0"/>
    <xf numFmtId="0" fontId="452" fillId="0" borderId="0"/>
    <xf numFmtId="0" fontId="453" fillId="0" borderId="0"/>
    <xf numFmtId="0" fontId="454" fillId="0" borderId="0"/>
    <xf numFmtId="0" fontId="455" fillId="0" borderId="0"/>
    <xf numFmtId="0" fontId="456" fillId="0" borderId="0"/>
  </cellStyleXfs>
  <cellXfs count="451">
    <xf numFmtId="0" fontId="0" fillId="0" borderId="0" xfId="0"/>
    <xf numFmtId="0" fontId="112" fillId="0" borderId="0" xfId="0" applyFont="1"/>
    <xf numFmtId="0" fontId="288" fillId="85" borderId="24" xfId="1" applyFont="1" applyFill="1" applyBorder="1" applyAlignment="1">
      <alignment horizontal="center" vertical="center" wrapText="1"/>
    </xf>
    <xf numFmtId="190" fontId="288" fillId="26" borderId="24" xfId="33077" applyNumberFormat="1" applyFont="1" applyFill="1" applyBorder="1" applyAlignment="1">
      <alignment horizontal="center" vertical="center" wrapText="1"/>
    </xf>
    <xf numFmtId="0" fontId="288" fillId="86" borderId="24" xfId="1" applyFont="1" applyFill="1" applyBorder="1" applyAlignment="1">
      <alignment horizontal="center" vertical="center" wrapText="1"/>
    </xf>
    <xf numFmtId="0" fontId="299" fillId="2" borderId="0" xfId="1" applyFont="1" applyFill="1" applyAlignment="1">
      <alignment horizontal="center" vertical="center"/>
    </xf>
    <xf numFmtId="0" fontId="299" fillId="2" borderId="0" xfId="1" applyFont="1" applyFill="1" applyAlignment="1">
      <alignment horizontal="center" vertical="center" wrapText="1"/>
    </xf>
    <xf numFmtId="0" fontId="288" fillId="0" borderId="0" xfId="1" applyFont="1" applyAlignment="1">
      <alignment horizontal="center" vertical="center"/>
    </xf>
    <xf numFmtId="49" fontId="293" fillId="0" borderId="38" xfId="33084" applyNumberFormat="1" applyFont="1" applyBorder="1" applyAlignment="1">
      <alignment horizontal="center"/>
    </xf>
    <xf numFmtId="0" fontId="293" fillId="0" borderId="39" xfId="33084" applyFont="1" applyBorder="1" applyAlignment="1">
      <alignment horizontal="center" vertical="top"/>
    </xf>
    <xf numFmtId="0" fontId="293" fillId="0" borderId="37" xfId="33084" applyFont="1" applyBorder="1" applyAlignment="1">
      <alignment horizontal="center" vertical="top"/>
    </xf>
    <xf numFmtId="49" fontId="293" fillId="0" borderId="45" xfId="33084" applyNumberFormat="1" applyFont="1" applyBorder="1" applyAlignment="1">
      <alignment horizontal="center"/>
    </xf>
    <xf numFmtId="0" fontId="293" fillId="0" borderId="46" xfId="33084" applyFont="1" applyBorder="1" applyAlignment="1">
      <alignment horizontal="center" vertical="top"/>
    </xf>
    <xf numFmtId="0" fontId="293" fillId="0" borderId="44" xfId="33084" applyFont="1" applyBorder="1" applyAlignment="1">
      <alignment horizontal="center" vertical="top"/>
    </xf>
    <xf numFmtId="0" fontId="294" fillId="0" borderId="46" xfId="33084" applyFont="1" applyBorder="1" applyAlignment="1">
      <alignment horizontal="center" vertical="top"/>
    </xf>
    <xf numFmtId="49" fontId="293" fillId="0" borderId="51" xfId="33084" applyNumberFormat="1" applyFont="1" applyBorder="1" applyAlignment="1">
      <alignment horizontal="center"/>
    </xf>
    <xf numFmtId="0" fontId="293" fillId="0" borderId="52" xfId="33084" applyFont="1" applyBorder="1" applyAlignment="1">
      <alignment horizontal="center" vertical="top"/>
    </xf>
    <xf numFmtId="0" fontId="294" fillId="0" borderId="52" xfId="33084" applyFont="1" applyBorder="1" applyAlignment="1">
      <alignment horizontal="center" vertical="top"/>
    </xf>
    <xf numFmtId="0" fontId="293" fillId="0" borderId="50" xfId="33084" applyFont="1" applyBorder="1" applyAlignment="1">
      <alignment horizontal="center" vertical="top"/>
    </xf>
    <xf numFmtId="0" fontId="293" fillId="0" borderId="39" xfId="33084" applyFont="1" applyBorder="1" applyAlignment="1">
      <alignment horizontal="center" vertical="center"/>
    </xf>
    <xf numFmtId="0" fontId="293" fillId="0" borderId="37" xfId="33084" applyFont="1" applyBorder="1" applyAlignment="1">
      <alignment horizontal="center" vertical="center"/>
    </xf>
    <xf numFmtId="0" fontId="294" fillId="0" borderId="58" xfId="33084" applyFont="1" applyBorder="1" applyAlignment="1">
      <alignment horizontal="center" vertical="top"/>
    </xf>
    <xf numFmtId="0" fontId="80" fillId="0" borderId="0" xfId="8581" applyFont="1" applyAlignment="1">
      <alignment vertical="top"/>
    </xf>
    <xf numFmtId="0" fontId="301" fillId="0" borderId="0" xfId="0" applyFont="1" applyAlignment="1">
      <alignment horizontal="center" vertical="center"/>
    </xf>
    <xf numFmtId="0" fontId="301" fillId="0" borderId="0" xfId="0" applyFont="1" applyAlignment="1">
      <alignment horizontal="left" vertical="center"/>
    </xf>
    <xf numFmtId="0" fontId="301" fillId="0" borderId="0" xfId="0" applyFont="1"/>
    <xf numFmtId="0" fontId="306" fillId="0" borderId="0" xfId="0" applyFont="1" applyAlignment="1">
      <alignment horizontal="center" vertical="center"/>
    </xf>
    <xf numFmtId="0" fontId="306" fillId="0" borderId="0" xfId="0" applyFont="1" applyAlignment="1">
      <alignment horizontal="left" vertical="center"/>
    </xf>
    <xf numFmtId="0" fontId="306" fillId="0" borderId="0" xfId="0" applyFont="1"/>
    <xf numFmtId="190" fontId="306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06" fillId="0" borderId="0" xfId="0" pivotButton="1" applyFont="1"/>
    <xf numFmtId="0" fontId="305" fillId="0" borderId="0" xfId="0" applyFont="1" applyAlignment="1">
      <alignment vertical="center"/>
    </xf>
    <xf numFmtId="0" fontId="302" fillId="0" borderId="0" xfId="0" applyFont="1" applyAlignment="1">
      <alignment vertical="center"/>
    </xf>
    <xf numFmtId="0" fontId="307" fillId="0" borderId="0" xfId="0" applyFont="1"/>
    <xf numFmtId="223" fontId="299" fillId="2" borderId="0" xfId="1" applyNumberFormat="1" applyFont="1" applyFill="1" applyAlignment="1">
      <alignment horizontal="center" vertical="center" wrapText="1"/>
    </xf>
    <xf numFmtId="0" fontId="308" fillId="3" borderId="24" xfId="1" applyFont="1" applyFill="1" applyBorder="1" applyAlignment="1">
      <alignment horizontal="center" vertical="center" wrapText="1"/>
    </xf>
    <xf numFmtId="0" fontId="309" fillId="0" borderId="0" xfId="0" applyFont="1"/>
    <xf numFmtId="0" fontId="310" fillId="0" borderId="0" xfId="1" applyFont="1"/>
    <xf numFmtId="15" fontId="288" fillId="27" borderId="24" xfId="1" applyNumberFormat="1" applyFont="1" applyFill="1" applyBorder="1" applyAlignment="1">
      <alignment horizontal="center" vertical="center" wrapText="1"/>
    </xf>
    <xf numFmtId="190" fontId="288" fillId="0" borderId="0" xfId="33077" applyNumberFormat="1" applyFont="1" applyFill="1" applyAlignment="1">
      <alignment horizontal="center" vertical="center"/>
    </xf>
    <xf numFmtId="190" fontId="288" fillId="0" borderId="0" xfId="33077" applyNumberFormat="1" applyFont="1" applyFill="1" applyAlignment="1">
      <alignment horizontal="right" vertical="center"/>
    </xf>
    <xf numFmtId="0" fontId="288" fillId="2" borderId="24" xfId="1" applyFont="1" applyFill="1" applyBorder="1" applyAlignment="1">
      <alignment vertical="center" wrapText="1"/>
    </xf>
    <xf numFmtId="0" fontId="314" fillId="90" borderId="0" xfId="302" applyFont="1" applyFill="1" applyAlignment="1">
      <alignment horizontal="center" vertical="top"/>
    </xf>
    <xf numFmtId="0" fontId="314" fillId="0" borderId="0" xfId="8581" applyFont="1" applyAlignment="1">
      <alignment horizontal="center" vertical="top"/>
    </xf>
    <xf numFmtId="0" fontId="293" fillId="0" borderId="46" xfId="33084" applyFont="1" applyBorder="1" applyAlignment="1">
      <alignment horizontal="center" vertical="center"/>
    </xf>
    <xf numFmtId="0" fontId="293" fillId="0" borderId="44" xfId="33084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190" fontId="288" fillId="0" borderId="85" xfId="33077" applyNumberFormat="1" applyFont="1" applyFill="1" applyBorder="1" applyAlignment="1">
      <alignment horizontal="center" vertical="center"/>
    </xf>
    <xf numFmtId="190" fontId="288" fillId="0" borderId="85" xfId="33077" applyNumberFormat="1" applyFont="1" applyFill="1" applyBorder="1" applyAlignment="1">
      <alignment vertical="center"/>
    </xf>
    <xf numFmtId="0" fontId="303" fillId="0" borderId="0" xfId="0" applyFont="1"/>
    <xf numFmtId="0" fontId="304" fillId="0" borderId="0" xfId="0" applyFont="1"/>
    <xf numFmtId="0" fontId="304" fillId="0" borderId="0" xfId="0" applyFont="1" applyAlignment="1">
      <alignment horizontal="center" vertical="center"/>
    </xf>
    <xf numFmtId="0" fontId="304" fillId="0" borderId="0" xfId="0" applyFont="1" applyAlignment="1">
      <alignment vertical="center"/>
    </xf>
    <xf numFmtId="0" fontId="293" fillId="0" borderId="39" xfId="232" applyFont="1" applyBorder="1" applyAlignment="1">
      <alignment horizontal="left" vertical="center"/>
    </xf>
    <xf numFmtId="0" fontId="293" fillId="0" borderId="46" xfId="232" applyFont="1" applyBorder="1" applyAlignment="1">
      <alignment horizontal="left" vertical="center"/>
    </xf>
    <xf numFmtId="0" fontId="293" fillId="0" borderId="52" xfId="232" applyFont="1" applyBorder="1" applyAlignment="1">
      <alignment horizontal="left" vertical="center"/>
    </xf>
    <xf numFmtId="0" fontId="3" fillId="0" borderId="0" xfId="33392" applyAlignment="1">
      <alignment horizontal="center"/>
    </xf>
    <xf numFmtId="0" fontId="3" fillId="0" borderId="0" xfId="33392"/>
    <xf numFmtId="0" fontId="289" fillId="0" borderId="0" xfId="33392" applyFont="1" applyAlignment="1">
      <alignment horizontal="left" vertical="center"/>
    </xf>
    <xf numFmtId="0" fontId="3" fillId="0" borderId="0" xfId="33392" applyAlignment="1">
      <alignment vertical="center"/>
    </xf>
    <xf numFmtId="0" fontId="3" fillId="0" borderId="0" xfId="33392" applyAlignment="1">
      <alignment horizontal="center" vertical="center"/>
    </xf>
    <xf numFmtId="0" fontId="291" fillId="89" borderId="70" xfId="33392" applyFont="1" applyFill="1" applyBorder="1" applyAlignment="1">
      <alignment horizontal="center" vertical="center" wrapText="1"/>
    </xf>
    <xf numFmtId="0" fontId="291" fillId="89" borderId="71" xfId="33392" applyFont="1" applyFill="1" applyBorder="1" applyAlignment="1">
      <alignment horizontal="center" vertical="center" wrapText="1"/>
    </xf>
    <xf numFmtId="190" fontId="291" fillId="89" borderId="71" xfId="33393" applyNumberFormat="1" applyFont="1" applyFill="1" applyBorder="1" applyAlignment="1">
      <alignment horizontal="center" vertical="center" wrapText="1"/>
    </xf>
    <xf numFmtId="0" fontId="291" fillId="89" borderId="72" xfId="33392" applyFont="1" applyFill="1" applyBorder="1" applyAlignment="1">
      <alignment horizontal="center" vertical="center" wrapText="1"/>
    </xf>
    <xf numFmtId="0" fontId="291" fillId="89" borderId="86" xfId="33392" applyFont="1" applyFill="1" applyBorder="1" applyAlignment="1">
      <alignment horizontal="center" vertical="center" wrapText="1"/>
    </xf>
    <xf numFmtId="0" fontId="291" fillId="89" borderId="20" xfId="33392" applyFont="1" applyFill="1" applyBorder="1" applyAlignment="1">
      <alignment horizontal="center" vertical="center" wrapText="1"/>
    </xf>
    <xf numFmtId="0" fontId="291" fillId="89" borderId="34" xfId="33392" applyFont="1" applyFill="1" applyBorder="1" applyAlignment="1">
      <alignment horizontal="center" vertical="center" wrapText="1"/>
    </xf>
    <xf numFmtId="0" fontId="291" fillId="89" borderId="78" xfId="33392" applyFont="1" applyFill="1" applyBorder="1" applyAlignment="1">
      <alignment horizontal="center" vertical="center" wrapText="1"/>
    </xf>
    <xf numFmtId="0" fontId="166" fillId="0" borderId="36" xfId="33392" applyFont="1" applyBorder="1" applyAlignment="1">
      <alignment horizontal="center" vertical="center"/>
    </xf>
    <xf numFmtId="222" fontId="293" fillId="0" borderId="34" xfId="33393" applyNumberFormat="1" applyFont="1" applyBorder="1" applyAlignment="1">
      <alignment horizontal="center" vertical="center"/>
    </xf>
    <xf numFmtId="190" fontId="293" fillId="0" borderId="27" xfId="33393" applyNumberFormat="1" applyFont="1" applyBorder="1" applyAlignment="1">
      <alignment horizontal="center" vertical="center"/>
    </xf>
    <xf numFmtId="222" fontId="293" fillId="0" borderId="27" xfId="33393" applyNumberFormat="1" applyFont="1" applyBorder="1" applyAlignment="1">
      <alignment horizontal="center" vertical="center"/>
    </xf>
    <xf numFmtId="190" fontId="293" fillId="0" borderId="30" xfId="33393" applyNumberFormat="1" applyFont="1" applyBorder="1" applyAlignment="1">
      <alignment horizontal="center" vertical="center"/>
    </xf>
    <xf numFmtId="0" fontId="3" fillId="0" borderId="42" xfId="33392" applyBorder="1"/>
    <xf numFmtId="222" fontId="166" fillId="0" borderId="39" xfId="33393" applyNumberFormat="1" applyFont="1" applyFill="1" applyBorder="1" applyAlignment="1">
      <alignment horizontal="center" vertical="center"/>
    </xf>
    <xf numFmtId="222" fontId="293" fillId="0" borderId="39" xfId="33393" applyNumberFormat="1" applyFont="1" applyFill="1" applyBorder="1" applyAlignment="1">
      <alignment horizontal="center" vertical="center"/>
    </xf>
    <xf numFmtId="222" fontId="293" fillId="0" borderId="41" xfId="33393" applyNumberFormat="1" applyFont="1" applyFill="1" applyBorder="1" applyAlignment="1">
      <alignment horizontal="center" vertical="center"/>
    </xf>
    <xf numFmtId="222" fontId="3" fillId="0" borderId="0" xfId="33392" applyNumberFormat="1"/>
    <xf numFmtId="0" fontId="166" fillId="0" borderId="43" xfId="33392" applyFont="1" applyBorder="1" applyAlignment="1">
      <alignment horizontal="center" vertical="center"/>
    </xf>
    <xf numFmtId="222" fontId="293" fillId="0" borderId="53" xfId="33393" applyNumberFormat="1" applyFont="1" applyBorder="1" applyAlignment="1">
      <alignment horizontal="center" vertical="center"/>
    </xf>
    <xf numFmtId="190" fontId="293" fillId="0" borderId="46" xfId="33393" applyNumberFormat="1" applyFont="1" applyBorder="1" applyAlignment="1">
      <alignment horizontal="center" vertical="center"/>
    </xf>
    <xf numFmtId="222" fontId="293" fillId="0" borderId="46" xfId="33393" applyNumberFormat="1" applyFont="1" applyBorder="1" applyAlignment="1">
      <alignment horizontal="center" vertical="center"/>
    </xf>
    <xf numFmtId="190" fontId="293" fillId="0" borderId="48" xfId="33393" applyNumberFormat="1" applyFont="1" applyBorder="1" applyAlignment="1">
      <alignment horizontal="center" vertical="center"/>
    </xf>
    <xf numFmtId="222" fontId="166" fillId="0" borderId="46" xfId="33393" applyNumberFormat="1" applyFont="1" applyFill="1" applyBorder="1" applyAlignment="1">
      <alignment horizontal="center" vertical="center"/>
    </xf>
    <xf numFmtId="222" fontId="293" fillId="0" borderId="46" xfId="33393" applyNumberFormat="1" applyFont="1" applyFill="1" applyBorder="1" applyAlignment="1">
      <alignment horizontal="center" vertical="center"/>
    </xf>
    <xf numFmtId="222" fontId="293" fillId="0" borderId="48" xfId="33393" applyNumberFormat="1" applyFont="1" applyFill="1" applyBorder="1" applyAlignment="1">
      <alignment horizontal="center" vertical="center"/>
    </xf>
    <xf numFmtId="0" fontId="166" fillId="0" borderId="49" xfId="33392" applyFont="1" applyBorder="1" applyAlignment="1">
      <alignment horizontal="center" vertical="center"/>
    </xf>
    <xf numFmtId="222" fontId="166" fillId="0" borderId="52" xfId="33393" applyNumberFormat="1" applyFont="1" applyFill="1" applyBorder="1" applyAlignment="1">
      <alignment horizontal="center" vertical="center"/>
    </xf>
    <xf numFmtId="222" fontId="293" fillId="0" borderId="52" xfId="33393" applyNumberFormat="1" applyFont="1" applyFill="1" applyBorder="1" applyAlignment="1">
      <alignment horizontal="center" vertical="center"/>
    </xf>
    <xf numFmtId="222" fontId="293" fillId="0" borderId="81" xfId="33393" applyNumberFormat="1" applyFont="1" applyFill="1" applyBorder="1" applyAlignment="1">
      <alignment horizontal="center" vertical="center"/>
    </xf>
    <xf numFmtId="190" fontId="293" fillId="0" borderId="58" xfId="33393" applyNumberFormat="1" applyFont="1" applyBorder="1" applyAlignment="1">
      <alignment horizontal="center" vertical="center"/>
    </xf>
    <xf numFmtId="190" fontId="293" fillId="0" borderId="64" xfId="33393" applyNumberFormat="1" applyFont="1" applyBorder="1" applyAlignment="1">
      <alignment horizontal="center" vertical="center"/>
    </xf>
    <xf numFmtId="222" fontId="293" fillId="0" borderId="20" xfId="33393" applyNumberFormat="1" applyFont="1" applyBorder="1" applyAlignment="1">
      <alignment horizontal="center" vertical="center"/>
    </xf>
    <xf numFmtId="190" fontId="293" fillId="0" borderId="20" xfId="33393" applyNumberFormat="1" applyFont="1" applyBorder="1" applyAlignment="1">
      <alignment horizontal="center" vertical="center"/>
    </xf>
    <xf numFmtId="190" fontId="293" fillId="0" borderId="79" xfId="33393" applyNumberFormat="1" applyFont="1" applyBorder="1" applyAlignment="1">
      <alignment horizontal="center" vertical="center"/>
    </xf>
    <xf numFmtId="0" fontId="166" fillId="0" borderId="54" xfId="33392" applyFont="1" applyBorder="1" applyAlignment="1">
      <alignment horizontal="center" vertical="center"/>
    </xf>
    <xf numFmtId="0" fontId="166" fillId="0" borderId="39" xfId="33392" applyFont="1" applyBorder="1" applyAlignment="1">
      <alignment vertical="center"/>
    </xf>
    <xf numFmtId="0" fontId="295" fillId="0" borderId="38" xfId="33392" applyFont="1" applyBorder="1" applyAlignment="1">
      <alignment horizontal="center"/>
    </xf>
    <xf numFmtId="222" fontId="166" fillId="0" borderId="40" xfId="33393" applyNumberFormat="1" applyFont="1" applyBorder="1" applyAlignment="1">
      <alignment horizontal="center" vertical="center"/>
    </xf>
    <xf numFmtId="222" fontId="166" fillId="0" borderId="27" xfId="33393" applyNumberFormat="1" applyFont="1" applyBorder="1" applyAlignment="1">
      <alignment horizontal="center" vertical="center"/>
    </xf>
    <xf numFmtId="222" fontId="166" fillId="0" borderId="41" xfId="33393" applyNumberFormat="1" applyFont="1" applyBorder="1" applyAlignment="1">
      <alignment horizontal="center" vertical="center"/>
    </xf>
    <xf numFmtId="0" fontId="3" fillId="0" borderId="83" xfId="33392" applyBorder="1"/>
    <xf numFmtId="222" fontId="166" fillId="0" borderId="41" xfId="33393" applyNumberFormat="1" applyFont="1" applyFill="1" applyBorder="1" applyAlignment="1">
      <alignment horizontal="center" vertical="center"/>
    </xf>
    <xf numFmtId="0" fontId="166" fillId="0" borderId="74" xfId="33392" applyFont="1" applyBorder="1" applyAlignment="1">
      <alignment horizontal="center" vertical="center"/>
    </xf>
    <xf numFmtId="0" fontId="166" fillId="0" borderId="52" xfId="33392" applyFont="1" applyBorder="1" applyAlignment="1">
      <alignment vertical="center"/>
    </xf>
    <xf numFmtId="0" fontId="295" fillId="0" borderId="51" xfId="33392" applyFont="1" applyBorder="1" applyAlignment="1">
      <alignment horizontal="center"/>
    </xf>
    <xf numFmtId="0" fontId="166" fillId="0" borderId="52" xfId="33392" applyFont="1" applyBorder="1" applyAlignment="1">
      <alignment horizontal="center"/>
    </xf>
    <xf numFmtId="0" fontId="166" fillId="0" borderId="50" xfId="33392" applyFont="1" applyBorder="1" applyAlignment="1">
      <alignment horizontal="center"/>
    </xf>
    <xf numFmtId="222" fontId="166" fillId="0" borderId="34" xfId="33393" applyNumberFormat="1" applyFont="1" applyBorder="1" applyAlignment="1">
      <alignment horizontal="center" vertical="center"/>
    </xf>
    <xf numFmtId="222" fontId="166" fillId="0" borderId="46" xfId="33393" applyNumberFormat="1" applyFont="1" applyBorder="1" applyAlignment="1">
      <alignment horizontal="center" vertical="center"/>
    </xf>
    <xf numFmtId="222" fontId="166" fillId="0" borderId="35" xfId="33393" applyNumberFormat="1" applyFont="1" applyBorder="1" applyAlignment="1">
      <alignment horizontal="center" vertical="center"/>
    </xf>
    <xf numFmtId="0" fontId="3" fillId="0" borderId="73" xfId="33392" applyBorder="1"/>
    <xf numFmtId="222" fontId="166" fillId="0" borderId="81" xfId="33393" applyNumberFormat="1" applyFont="1" applyFill="1" applyBorder="1" applyAlignment="1">
      <alignment horizontal="center" vertical="center"/>
    </xf>
    <xf numFmtId="0" fontId="166" fillId="0" borderId="68" xfId="33392" applyFont="1" applyBorder="1" applyAlignment="1">
      <alignment horizontal="center" vertical="center"/>
    </xf>
    <xf numFmtId="0" fontId="166" fillId="0" borderId="46" xfId="33392" applyFont="1" applyBorder="1" applyAlignment="1">
      <alignment vertical="center"/>
    </xf>
    <xf numFmtId="0" fontId="295" fillId="0" borderId="45" xfId="33392" applyFont="1" applyBorder="1" applyAlignment="1">
      <alignment horizontal="center"/>
    </xf>
    <xf numFmtId="222" fontId="166" fillId="0" borderId="47" xfId="33393" applyNumberFormat="1" applyFont="1" applyBorder="1" applyAlignment="1">
      <alignment horizontal="center" vertical="center"/>
    </xf>
    <xf numFmtId="222" fontId="166" fillId="0" borderId="48" xfId="33393" applyNumberFormat="1" applyFont="1" applyBorder="1" applyAlignment="1">
      <alignment horizontal="center" vertical="center"/>
    </xf>
    <xf numFmtId="0" fontId="3" fillId="0" borderId="74" xfId="33392" applyBorder="1"/>
    <xf numFmtId="222" fontId="166" fillId="0" borderId="48" xfId="33393" applyNumberFormat="1" applyFont="1" applyFill="1" applyBorder="1" applyAlignment="1">
      <alignment horizontal="center" vertical="center"/>
    </xf>
    <xf numFmtId="0" fontId="166" fillId="0" borderId="55" xfId="33392" applyFont="1" applyBorder="1" applyAlignment="1">
      <alignment horizontal="center" vertical="center"/>
    </xf>
    <xf numFmtId="0" fontId="166" fillId="0" borderId="58" xfId="33392" applyFont="1" applyBorder="1" applyAlignment="1">
      <alignment vertical="center"/>
    </xf>
    <xf numFmtId="0" fontId="295" fillId="0" borderId="57" xfId="33392" applyFont="1" applyBorder="1" applyAlignment="1">
      <alignment horizontal="center"/>
    </xf>
    <xf numFmtId="0" fontId="166" fillId="0" borderId="58" xfId="33392" applyFont="1" applyBorder="1" applyAlignment="1">
      <alignment horizontal="center"/>
    </xf>
    <xf numFmtId="0" fontId="166" fillId="0" borderId="56" xfId="33392" applyFont="1" applyBorder="1" applyAlignment="1">
      <alignment horizontal="center"/>
    </xf>
    <xf numFmtId="222" fontId="166" fillId="0" borderId="82" xfId="33393" applyNumberFormat="1" applyFont="1" applyBorder="1" applyAlignment="1">
      <alignment horizontal="center" vertical="center"/>
    </xf>
    <xf numFmtId="222" fontId="166" fillId="0" borderId="58" xfId="33393" applyNumberFormat="1" applyFont="1" applyBorder="1" applyAlignment="1">
      <alignment horizontal="center" vertical="center"/>
    </xf>
    <xf numFmtId="222" fontId="293" fillId="0" borderId="58" xfId="33393" applyNumberFormat="1" applyFont="1" applyBorder="1" applyAlignment="1">
      <alignment horizontal="center" vertical="center"/>
    </xf>
    <xf numFmtId="222" fontId="166" fillId="0" borderId="79" xfId="33393" applyNumberFormat="1" applyFont="1" applyBorder="1" applyAlignment="1">
      <alignment horizontal="center" vertical="center"/>
    </xf>
    <xf numFmtId="0" fontId="3" fillId="0" borderId="84" xfId="33392" applyBorder="1"/>
    <xf numFmtId="222" fontId="166" fillId="0" borderId="58" xfId="33393" applyNumberFormat="1" applyFont="1" applyFill="1" applyBorder="1" applyAlignment="1">
      <alignment horizontal="center" vertical="center"/>
    </xf>
    <xf numFmtId="222" fontId="166" fillId="0" borderId="59" xfId="33393" applyNumberFormat="1" applyFont="1" applyFill="1" applyBorder="1" applyAlignment="1">
      <alignment horizontal="center" vertical="center"/>
    </xf>
    <xf numFmtId="0" fontId="166" fillId="0" borderId="61" xfId="33392" applyFont="1" applyBorder="1" applyAlignment="1">
      <alignment horizontal="center" vertical="center"/>
    </xf>
    <xf numFmtId="0" fontId="166" fillId="0" borderId="64" xfId="33392" applyFont="1" applyBorder="1" applyAlignment="1">
      <alignment horizontal="left" vertical="center"/>
    </xf>
    <xf numFmtId="0" fontId="166" fillId="0" borderId="63" xfId="33392" applyFont="1" applyBorder="1" applyAlignment="1">
      <alignment horizontal="center"/>
    </xf>
    <xf numFmtId="0" fontId="166" fillId="0" borderId="64" xfId="33392" applyFont="1" applyBorder="1" applyAlignment="1">
      <alignment horizontal="center" vertical="center"/>
    </xf>
    <xf numFmtId="0" fontId="294" fillId="0" borderId="64" xfId="33392" applyFont="1" applyBorder="1" applyAlignment="1">
      <alignment horizontal="center" vertical="center"/>
    </xf>
    <xf numFmtId="0" fontId="166" fillId="0" borderId="62" xfId="33392" applyFont="1" applyBorder="1" applyAlignment="1">
      <alignment horizontal="center" vertical="center"/>
    </xf>
    <xf numFmtId="222" fontId="166" fillId="0" borderId="65" xfId="33393" applyNumberFormat="1" applyFont="1" applyBorder="1" applyAlignment="1">
      <alignment horizontal="center" vertical="center"/>
    </xf>
    <xf numFmtId="222" fontId="166" fillId="0" borderId="64" xfId="33393" applyNumberFormat="1" applyFont="1" applyBorder="1" applyAlignment="1">
      <alignment horizontal="center" vertical="center"/>
    </xf>
    <xf numFmtId="222" fontId="166" fillId="0" borderId="66" xfId="33393" applyNumberFormat="1" applyFont="1" applyBorder="1" applyAlignment="1">
      <alignment horizontal="center" vertical="center"/>
    </xf>
    <xf numFmtId="0" fontId="293" fillId="0" borderId="67" xfId="33394" applyFont="1" applyBorder="1" applyAlignment="1">
      <alignment horizontal="center" vertical="center"/>
    </xf>
    <xf numFmtId="0" fontId="166" fillId="0" borderId="46" xfId="33392" applyFont="1" applyBorder="1" applyAlignment="1">
      <alignment horizontal="left" vertical="center"/>
    </xf>
    <xf numFmtId="0" fontId="166" fillId="0" borderId="45" xfId="33392" applyFont="1" applyBorder="1" applyAlignment="1">
      <alignment horizontal="center"/>
    </xf>
    <xf numFmtId="0" fontId="166" fillId="0" borderId="46" xfId="33392" applyFont="1" applyBorder="1" applyAlignment="1">
      <alignment horizontal="center" vertical="center"/>
    </xf>
    <xf numFmtId="0" fontId="293" fillId="0" borderId="46" xfId="33392" applyFont="1" applyBorder="1" applyAlignment="1">
      <alignment horizontal="center" vertical="center"/>
    </xf>
    <xf numFmtId="0" fontId="166" fillId="0" borderId="44" xfId="33392" applyFont="1" applyBorder="1" applyAlignment="1">
      <alignment horizontal="center" vertical="center"/>
    </xf>
    <xf numFmtId="0" fontId="294" fillId="0" borderId="46" xfId="33392" applyFont="1" applyBorder="1" applyAlignment="1">
      <alignment horizontal="center" vertical="center"/>
    </xf>
    <xf numFmtId="0" fontId="293" fillId="0" borderId="52" xfId="33392" applyFont="1" applyBorder="1" applyAlignment="1">
      <alignment horizontal="center" vertical="center"/>
    </xf>
    <xf numFmtId="0" fontId="166" fillId="0" borderId="52" xfId="33392" applyFont="1" applyBorder="1" applyAlignment="1">
      <alignment horizontal="left" vertical="center"/>
    </xf>
    <xf numFmtId="0" fontId="166" fillId="0" borderId="51" xfId="33392" applyFont="1" applyBorder="1" applyAlignment="1">
      <alignment horizontal="center"/>
    </xf>
    <xf numFmtId="0" fontId="166" fillId="0" borderId="50" xfId="33392" applyFont="1" applyBorder="1" applyAlignment="1">
      <alignment horizontal="center" vertical="center"/>
    </xf>
    <xf numFmtId="0" fontId="294" fillId="0" borderId="61" xfId="33392" applyFont="1" applyBorder="1" applyAlignment="1">
      <alignment horizontal="center" vertical="center"/>
    </xf>
    <xf numFmtId="0" fontId="294" fillId="0" borderId="64" xfId="33392" applyFont="1" applyBorder="1" applyAlignment="1">
      <alignment horizontal="left" vertical="center"/>
    </xf>
    <xf numFmtId="222" fontId="166" fillId="0" borderId="64" xfId="33393" applyNumberFormat="1" applyFont="1" applyFill="1" applyBorder="1" applyAlignment="1">
      <alignment horizontal="center" vertical="center"/>
    </xf>
    <xf numFmtId="222" fontId="166" fillId="0" borderId="66" xfId="33393" applyNumberFormat="1" applyFont="1" applyFill="1" applyBorder="1" applyAlignment="1">
      <alignment horizontal="center" vertical="center"/>
    </xf>
    <xf numFmtId="0" fontId="166" fillId="0" borderId="39" xfId="33392" applyFont="1" applyBorder="1" applyAlignment="1">
      <alignment horizontal="left" vertical="center"/>
    </xf>
    <xf numFmtId="0" fontId="166" fillId="0" borderId="38" xfId="33392" applyFont="1" applyBorder="1" applyAlignment="1">
      <alignment horizontal="center"/>
    </xf>
    <xf numFmtId="0" fontId="166" fillId="0" borderId="39" xfId="33392" applyFont="1" applyBorder="1" applyAlignment="1">
      <alignment horizontal="center" vertical="center"/>
    </xf>
    <xf numFmtId="0" fontId="293" fillId="0" borderId="39" xfId="33392" applyFont="1" applyBorder="1" applyAlignment="1">
      <alignment horizontal="center" vertical="center"/>
    </xf>
    <xf numFmtId="0" fontId="166" fillId="0" borderId="37" xfId="33392" applyFont="1" applyBorder="1" applyAlignment="1">
      <alignment horizontal="center" vertical="center"/>
    </xf>
    <xf numFmtId="222" fontId="166" fillId="0" borderId="77" xfId="33393" applyNumberFormat="1" applyFont="1" applyBorder="1" applyAlignment="1">
      <alignment horizontal="center" vertical="center"/>
    </xf>
    <xf numFmtId="222" fontId="166" fillId="0" borderId="30" xfId="33393" applyNumberFormat="1" applyFont="1" applyBorder="1" applyAlignment="1">
      <alignment horizontal="center" vertical="center"/>
    </xf>
    <xf numFmtId="0" fontId="293" fillId="0" borderId="68" xfId="33394" applyFont="1" applyBorder="1" applyAlignment="1">
      <alignment horizontal="center" vertical="center"/>
    </xf>
    <xf numFmtId="0" fontId="293" fillId="0" borderId="69" xfId="33392" applyFont="1" applyBorder="1" applyAlignment="1">
      <alignment horizontal="center" vertical="center"/>
    </xf>
    <xf numFmtId="0" fontId="293" fillId="0" borderId="64" xfId="33392" applyFont="1" applyBorder="1" applyAlignment="1">
      <alignment horizontal="left" vertical="center"/>
    </xf>
    <xf numFmtId="0" fontId="293" fillId="0" borderId="63" xfId="33392" applyFont="1" applyBorder="1" applyAlignment="1">
      <alignment horizontal="center" vertical="center"/>
    </xf>
    <xf numFmtId="0" fontId="293" fillId="0" borderId="62" xfId="33392" applyFont="1" applyBorder="1" applyAlignment="1">
      <alignment horizontal="center" vertical="center"/>
    </xf>
    <xf numFmtId="0" fontId="296" fillId="0" borderId="0" xfId="33392" applyFont="1"/>
    <xf numFmtId="222" fontId="293" fillId="0" borderId="64" xfId="33393" applyNumberFormat="1" applyFont="1" applyFill="1" applyBorder="1" applyAlignment="1">
      <alignment horizontal="center" vertical="center"/>
    </xf>
    <xf numFmtId="222" fontId="293" fillId="0" borderId="66" xfId="33393" applyNumberFormat="1" applyFont="1" applyFill="1" applyBorder="1" applyAlignment="1">
      <alignment horizontal="center" vertical="center"/>
    </xf>
    <xf numFmtId="222" fontId="166" fillId="0" borderId="47" xfId="33393" applyNumberFormat="1" applyFont="1" applyFill="1" applyBorder="1" applyAlignment="1">
      <alignment horizontal="center" vertical="center"/>
    </xf>
    <xf numFmtId="190" fontId="293" fillId="0" borderId="46" xfId="33393" applyNumberFormat="1" applyFont="1" applyFill="1" applyBorder="1" applyAlignment="1">
      <alignment horizontal="center" vertical="center"/>
    </xf>
    <xf numFmtId="222" fontId="293" fillId="0" borderId="64" xfId="33395" applyNumberFormat="1" applyFont="1" applyFill="1" applyBorder="1" applyAlignment="1">
      <alignment horizontal="center" vertical="center"/>
    </xf>
    <xf numFmtId="0" fontId="293" fillId="0" borderId="73" xfId="33392" applyFont="1" applyBorder="1" applyAlignment="1">
      <alignment horizontal="center" vertical="center"/>
    </xf>
    <xf numFmtId="0" fontId="293" fillId="0" borderId="20" xfId="33392" applyFont="1" applyBorder="1" applyAlignment="1">
      <alignment horizontal="left" vertical="center"/>
    </xf>
    <xf numFmtId="0" fontId="293" fillId="0" borderId="33" xfId="33392" applyFont="1" applyBorder="1" applyAlignment="1">
      <alignment horizontal="center" vertical="center"/>
    </xf>
    <xf numFmtId="0" fontId="293" fillId="0" borderId="32" xfId="33392" applyFont="1" applyBorder="1" applyAlignment="1">
      <alignment horizontal="center" vertical="center"/>
    </xf>
    <xf numFmtId="222" fontId="293" fillId="0" borderId="20" xfId="33393" applyNumberFormat="1" applyFont="1" applyFill="1" applyBorder="1" applyAlignment="1">
      <alignment horizontal="center" vertical="center"/>
    </xf>
    <xf numFmtId="222" fontId="293" fillId="0" borderId="35" xfId="33393" applyNumberFormat="1" applyFont="1" applyFill="1" applyBorder="1" applyAlignment="1">
      <alignment horizontal="center" vertical="center"/>
    </xf>
    <xf numFmtId="0" fontId="293" fillId="0" borderId="75" xfId="33392" applyFont="1" applyBorder="1" applyAlignment="1">
      <alignment horizontal="center" vertical="center"/>
    </xf>
    <xf numFmtId="0" fontId="293" fillId="0" borderId="45" xfId="33392" applyFont="1" applyBorder="1" applyAlignment="1">
      <alignment horizontal="left" vertical="center"/>
    </xf>
    <xf numFmtId="0" fontId="293" fillId="0" borderId="43" xfId="33392" applyFont="1" applyBorder="1" applyAlignment="1">
      <alignment horizontal="center" vertical="center"/>
    </xf>
    <xf numFmtId="0" fontId="293" fillId="0" borderId="76" xfId="33392" applyFont="1" applyBorder="1" applyAlignment="1">
      <alignment horizontal="center" vertical="center"/>
    </xf>
    <xf numFmtId="0" fontId="294" fillId="0" borderId="75" xfId="33392" applyFont="1" applyBorder="1" applyAlignment="1">
      <alignment horizontal="center" vertical="center"/>
    </xf>
    <xf numFmtId="0" fontId="294" fillId="0" borderId="45" xfId="33392" applyFont="1" applyBorder="1" applyAlignment="1">
      <alignment horizontal="left" vertical="center"/>
    </xf>
    <xf numFmtId="0" fontId="294" fillId="0" borderId="73" xfId="33392" applyFont="1" applyBorder="1" applyAlignment="1">
      <alignment horizontal="center" vertical="center"/>
    </xf>
    <xf numFmtId="0" fontId="294" fillId="0" borderId="20" xfId="33392" applyFont="1" applyBorder="1" applyAlignment="1">
      <alignment horizontal="left" vertical="center"/>
    </xf>
    <xf numFmtId="222" fontId="166" fillId="0" borderId="65" xfId="33393" applyNumberFormat="1" applyFont="1" applyFill="1" applyBorder="1" applyAlignment="1">
      <alignment horizontal="center" vertical="center"/>
    </xf>
    <xf numFmtId="0" fontId="293" fillId="0" borderId="58" xfId="33392" applyFont="1" applyBorder="1" applyAlignment="1">
      <alignment horizontal="center" vertical="center"/>
    </xf>
    <xf numFmtId="0" fontId="293" fillId="0" borderId="20" xfId="33392" applyFont="1" applyBorder="1" applyAlignment="1">
      <alignment horizontal="center" vertical="center"/>
    </xf>
    <xf numFmtId="0" fontId="293" fillId="0" borderId="50" xfId="33392" applyFont="1" applyBorder="1" applyAlignment="1">
      <alignment horizontal="center" vertical="center"/>
    </xf>
    <xf numFmtId="0" fontId="293" fillId="0" borderId="44" xfId="33392" applyFont="1" applyBorder="1" applyAlignment="1">
      <alignment horizontal="center" vertical="center"/>
    </xf>
    <xf numFmtId="0" fontId="166" fillId="0" borderId="58" xfId="33392" applyFont="1" applyBorder="1" applyAlignment="1">
      <alignment horizontal="left" vertical="center"/>
    </xf>
    <xf numFmtId="0" fontId="166" fillId="0" borderId="57" xfId="33392" applyFont="1" applyBorder="1" applyAlignment="1">
      <alignment horizontal="center"/>
    </xf>
    <xf numFmtId="0" fontId="293" fillId="0" borderId="56" xfId="33392" applyFont="1" applyBorder="1" applyAlignment="1">
      <alignment horizontal="center" vertical="center"/>
    </xf>
    <xf numFmtId="190" fontId="293" fillId="0" borderId="58" xfId="33393" applyNumberFormat="1" applyFont="1" applyFill="1" applyBorder="1" applyAlignment="1">
      <alignment horizontal="center" vertical="center"/>
    </xf>
    <xf numFmtId="222" fontId="293" fillId="0" borderId="58" xfId="33393" applyNumberFormat="1" applyFont="1" applyFill="1" applyBorder="1" applyAlignment="1">
      <alignment horizontal="center" vertical="center"/>
    </xf>
    <xf numFmtId="0" fontId="166" fillId="0" borderId="61" xfId="33392" applyFont="1" applyBorder="1" applyAlignment="1">
      <alignment horizontal="center"/>
    </xf>
    <xf numFmtId="0" fontId="166" fillId="0" borderId="64" xfId="33392" applyFont="1" applyBorder="1"/>
    <xf numFmtId="0" fontId="166" fillId="0" borderId="64" xfId="33392" applyFont="1" applyBorder="1" applyAlignment="1">
      <alignment horizontal="center"/>
    </xf>
    <xf numFmtId="0" fontId="293" fillId="0" borderId="64" xfId="33392" applyFont="1" applyBorder="1" applyAlignment="1">
      <alignment horizontal="center"/>
    </xf>
    <xf numFmtId="0" fontId="166" fillId="0" borderId="62" xfId="33392" applyFont="1" applyBorder="1" applyAlignment="1">
      <alignment horizontal="center"/>
    </xf>
    <xf numFmtId="190" fontId="293" fillId="0" borderId="39" xfId="33393" applyNumberFormat="1" applyFont="1" applyBorder="1" applyAlignment="1">
      <alignment horizontal="center" vertical="center"/>
    </xf>
    <xf numFmtId="222" fontId="166" fillId="0" borderId="39" xfId="33393" applyNumberFormat="1" applyFont="1" applyBorder="1" applyAlignment="1">
      <alignment horizontal="center" vertical="center"/>
    </xf>
    <xf numFmtId="222" fontId="293" fillId="0" borderId="39" xfId="33393" applyNumberFormat="1" applyFont="1" applyBorder="1" applyAlignment="1">
      <alignment horizontal="center" vertical="center"/>
    </xf>
    <xf numFmtId="222" fontId="166" fillId="0" borderId="64" xfId="33393" applyNumberFormat="1" applyFont="1" applyFill="1" applyBorder="1" applyAlignment="1">
      <alignment horizontal="center"/>
    </xf>
    <xf numFmtId="222" fontId="166" fillId="0" borderId="66" xfId="33393" applyNumberFormat="1" applyFont="1" applyFill="1" applyBorder="1" applyAlignment="1">
      <alignment horizontal="center"/>
    </xf>
    <xf numFmtId="0" fontId="166" fillId="0" borderId="43" xfId="33392" applyFont="1" applyBorder="1" applyAlignment="1">
      <alignment horizontal="center"/>
    </xf>
    <xf numFmtId="0" fontId="166" fillId="0" borderId="46" xfId="33392" applyFont="1" applyBorder="1"/>
    <xf numFmtId="0" fontId="166" fillId="0" borderId="46" xfId="33392" applyFont="1" applyBorder="1" applyAlignment="1">
      <alignment horizontal="center"/>
    </xf>
    <xf numFmtId="0" fontId="293" fillId="0" borderId="46" xfId="33392" applyFont="1" applyBorder="1" applyAlignment="1">
      <alignment horizontal="center"/>
    </xf>
    <xf numFmtId="0" fontId="166" fillId="0" borderId="44" xfId="33392" applyFont="1" applyBorder="1" applyAlignment="1">
      <alignment horizontal="center"/>
    </xf>
    <xf numFmtId="222" fontId="166" fillId="0" borderId="65" xfId="33393" applyNumberFormat="1" applyFont="1" applyBorder="1" applyAlignment="1">
      <alignment horizontal="center"/>
    </xf>
    <xf numFmtId="222" fontId="166" fillId="0" borderId="46" xfId="33393" applyNumberFormat="1" applyFont="1" applyBorder="1" applyAlignment="1">
      <alignment horizontal="center"/>
    </xf>
    <xf numFmtId="222" fontId="166" fillId="0" borderId="66" xfId="33393" applyNumberFormat="1" applyFont="1" applyBorder="1" applyAlignment="1">
      <alignment horizontal="center"/>
    </xf>
    <xf numFmtId="222" fontId="166" fillId="0" borderId="46" xfId="33393" applyNumberFormat="1" applyFont="1" applyFill="1" applyBorder="1" applyAlignment="1">
      <alignment horizontal="center"/>
    </xf>
    <xf numFmtId="222" fontId="166" fillId="0" borderId="48" xfId="33393" applyNumberFormat="1" applyFont="1" applyFill="1" applyBorder="1" applyAlignment="1">
      <alignment horizontal="center"/>
    </xf>
    <xf numFmtId="0" fontId="294" fillId="0" borderId="46" xfId="33392" applyFont="1" applyBorder="1" applyAlignment="1">
      <alignment horizontal="center"/>
    </xf>
    <xf numFmtId="190" fontId="293" fillId="0" borderId="31" xfId="33393" applyNumberFormat="1" applyFont="1" applyBorder="1" applyAlignment="1">
      <alignment horizontal="center" vertical="center"/>
    </xf>
    <xf numFmtId="222" fontId="166" fillId="0" borderId="31" xfId="33393" applyNumberFormat="1" applyFont="1" applyBorder="1" applyAlignment="1">
      <alignment horizontal="center"/>
    </xf>
    <xf numFmtId="222" fontId="293" fillId="0" borderId="31" xfId="33393" applyNumberFormat="1" applyFont="1" applyBorder="1" applyAlignment="1">
      <alignment horizontal="center" vertical="center"/>
    </xf>
    <xf numFmtId="0" fontId="166" fillId="0" borderId="54" xfId="33392" applyFont="1" applyBorder="1" applyAlignment="1">
      <alignment horizontal="center"/>
    </xf>
    <xf numFmtId="0" fontId="166" fillId="0" borderId="39" xfId="33392" applyFont="1" applyBorder="1"/>
    <xf numFmtId="0" fontId="166" fillId="0" borderId="39" xfId="33392" applyFont="1" applyBorder="1" applyAlignment="1">
      <alignment horizontal="center"/>
    </xf>
    <xf numFmtId="0" fontId="293" fillId="0" borderId="39" xfId="33392" applyFont="1" applyBorder="1" applyAlignment="1">
      <alignment horizontal="center"/>
    </xf>
    <xf numFmtId="0" fontId="166" fillId="0" borderId="36" xfId="33392" applyFont="1" applyBorder="1" applyAlignment="1">
      <alignment horizontal="center"/>
    </xf>
    <xf numFmtId="222" fontId="166" fillId="0" borderId="77" xfId="33393" applyNumberFormat="1" applyFont="1" applyBorder="1" applyAlignment="1">
      <alignment horizontal="center"/>
    </xf>
    <xf numFmtId="222" fontId="166" fillId="0" borderId="39" xfId="33393" applyNumberFormat="1" applyFont="1" applyBorder="1" applyAlignment="1">
      <alignment horizontal="center"/>
    </xf>
    <xf numFmtId="222" fontId="166" fillId="0" borderId="30" xfId="33393" applyNumberFormat="1" applyFont="1" applyBorder="1" applyAlignment="1">
      <alignment horizontal="center"/>
    </xf>
    <xf numFmtId="222" fontId="166" fillId="0" borderId="39" xfId="33393" applyNumberFormat="1" applyFont="1" applyFill="1" applyBorder="1" applyAlignment="1">
      <alignment horizontal="center"/>
    </xf>
    <xf numFmtId="222" fontId="166" fillId="0" borderId="41" xfId="33393" applyNumberFormat="1" applyFont="1" applyFill="1" applyBorder="1" applyAlignment="1">
      <alignment horizontal="center"/>
    </xf>
    <xf numFmtId="0" fontId="166" fillId="0" borderId="68" xfId="33392" applyFont="1" applyBorder="1" applyAlignment="1">
      <alignment horizontal="center"/>
    </xf>
    <xf numFmtId="222" fontId="166" fillId="0" borderId="47" xfId="33393" applyNumberFormat="1" applyFont="1" applyBorder="1" applyAlignment="1">
      <alignment horizontal="center"/>
    </xf>
    <xf numFmtId="222" fontId="166" fillId="0" borderId="48" xfId="33393" applyNumberFormat="1" applyFont="1" applyBorder="1" applyAlignment="1">
      <alignment horizontal="center"/>
    </xf>
    <xf numFmtId="0" fontId="166" fillId="0" borderId="55" xfId="33392" applyFont="1" applyBorder="1" applyAlignment="1">
      <alignment horizontal="center"/>
    </xf>
    <xf numFmtId="0" fontId="166" fillId="0" borderId="58" xfId="33392" applyFont="1" applyBorder="1"/>
    <xf numFmtId="0" fontId="294" fillId="0" borderId="58" xfId="33392" applyFont="1" applyBorder="1" applyAlignment="1">
      <alignment horizontal="center"/>
    </xf>
    <xf numFmtId="0" fontId="166" fillId="0" borderId="80" xfId="33392" applyFont="1" applyBorder="1" applyAlignment="1">
      <alignment horizontal="center"/>
    </xf>
    <xf numFmtId="222" fontId="166" fillId="0" borderId="60" xfId="33393" applyNumberFormat="1" applyFont="1" applyBorder="1" applyAlignment="1">
      <alignment horizontal="center"/>
    </xf>
    <xf numFmtId="222" fontId="166" fillId="0" borderId="58" xfId="33393" applyNumberFormat="1" applyFont="1" applyBorder="1" applyAlignment="1">
      <alignment horizontal="center"/>
    </xf>
    <xf numFmtId="222" fontId="166" fillId="0" borderId="59" xfId="33393" applyNumberFormat="1" applyFont="1" applyBorder="1" applyAlignment="1">
      <alignment horizontal="center"/>
    </xf>
    <xf numFmtId="222" fontId="166" fillId="0" borderId="58" xfId="33393" applyNumberFormat="1" applyFont="1" applyFill="1" applyBorder="1" applyAlignment="1">
      <alignment horizontal="center"/>
    </xf>
    <xf numFmtId="222" fontId="166" fillId="0" borderId="59" xfId="33393" applyNumberFormat="1" applyFont="1" applyFill="1" applyBorder="1" applyAlignment="1">
      <alignment horizontal="center"/>
    </xf>
    <xf numFmtId="190" fontId="3" fillId="0" borderId="0" xfId="33135" applyNumberFormat="1" applyFont="1"/>
    <xf numFmtId="0" fontId="2" fillId="0" borderId="0" xfId="33392" applyFont="1"/>
    <xf numFmtId="9" fontId="307" fillId="0" borderId="0" xfId="0" applyNumberFormat="1" applyFont="1"/>
    <xf numFmtId="0" fontId="308" fillId="3" borderId="24" xfId="1" applyFont="1" applyFill="1" applyBorder="1" applyAlignment="1">
      <alignment horizontal="left" vertical="center" wrapText="1"/>
    </xf>
    <xf numFmtId="0" fontId="80" fillId="0" borderId="0" xfId="8581" applyFont="1" applyAlignment="1">
      <alignment horizontal="left" vertical="top"/>
    </xf>
    <xf numFmtId="0" fontId="307" fillId="0" borderId="0" xfId="0" applyFont="1" applyAlignment="1">
      <alignment horizontal="left"/>
    </xf>
    <xf numFmtId="0" fontId="310" fillId="0" borderId="0" xfId="1" applyFont="1" applyAlignment="1">
      <alignment horizontal="left"/>
    </xf>
    <xf numFmtId="0" fontId="315" fillId="0" borderId="0" xfId="8581" applyFont="1" applyAlignment="1">
      <alignment horizontal="left" vertical="center"/>
    </xf>
    <xf numFmtId="0" fontId="315" fillId="0" borderId="0" xfId="8581" applyFont="1" applyAlignment="1" applyProtection="1">
      <alignment horizontal="left" vertical="center"/>
      <protection locked="0"/>
    </xf>
    <xf numFmtId="0" fontId="288" fillId="0" borderId="0" xfId="33077" applyNumberFormat="1" applyFont="1" applyFill="1" applyAlignment="1">
      <alignment horizontal="center" vertic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93" fillId="0" borderId="31" xfId="33392" applyFont="1" applyBorder="1" applyAlignment="1">
      <alignment horizontal="center" vertical="center"/>
    </xf>
    <xf numFmtId="0" fontId="293" fillId="0" borderId="87" xfId="33392" applyFont="1" applyBorder="1" applyAlignment="1">
      <alignment horizontal="center" vertical="center"/>
    </xf>
    <xf numFmtId="222" fontId="293" fillId="0" borderId="64" xfId="33393" applyNumberFormat="1" applyFont="1" applyBorder="1" applyAlignment="1">
      <alignment horizontal="center" vertical="center"/>
    </xf>
    <xf numFmtId="0" fontId="296" fillId="0" borderId="61" xfId="33392" applyFont="1" applyBorder="1"/>
    <xf numFmtId="9" fontId="307" fillId="0" borderId="0" xfId="33396" applyFont="1"/>
    <xf numFmtId="0" fontId="394" fillId="0" borderId="0" xfId="0" applyFont="1"/>
    <xf numFmtId="0" fontId="296" fillId="0" borderId="0" xfId="0" applyFont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96" fillId="0" borderId="0" xfId="0" applyFont="1" applyAlignment="1">
      <alignment horizontal="center" vertic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225" fontId="0" fillId="0" borderId="0" xfId="0" applyNumberFormat="1"/>
    <xf numFmtId="225" fontId="0" fillId="0" borderId="0" xfId="0" applyNumberFormat="1" applyAlignment="1">
      <alignment horizontal="center"/>
    </xf>
    <xf numFmtId="225" fontId="17" fillId="0" borderId="0" xfId="0" applyNumberFormat="1" applyFont="1"/>
    <xf numFmtId="9" fontId="288" fillId="0" borderId="0" xfId="33396" applyFont="1" applyFill="1" applyAlignment="1">
      <alignment horizontal="center" vertical="center"/>
    </xf>
    <xf numFmtId="0" fontId="293" fillId="0" borderId="64" xfId="33392" applyFont="1" applyBorder="1" applyAlignment="1">
      <alignment horizontal="center" vertical="center"/>
    </xf>
    <xf numFmtId="0" fontId="309" fillId="0" borderId="0" xfId="10460" applyFont="1"/>
    <xf numFmtId="0" fontId="307" fillId="0" borderId="0" xfId="10460" applyFont="1"/>
    <xf numFmtId="0" fontId="73" fillId="0" borderId="0" xfId="10460" applyAlignment="1">
      <alignment vertical="top"/>
    </xf>
    <xf numFmtId="0" fontId="307" fillId="2" borderId="0" xfId="0" applyFont="1" applyFill="1" applyAlignment="1">
      <alignment horizontal="left"/>
    </xf>
    <xf numFmtId="0" fontId="307" fillId="2" borderId="0" xfId="0" applyFont="1" applyFill="1"/>
    <xf numFmtId="0" fontId="307" fillId="2" borderId="0" xfId="10460" applyFont="1" applyFill="1"/>
    <xf numFmtId="0" fontId="73" fillId="2" borderId="0" xfId="10460" applyFill="1" applyAlignment="1">
      <alignment vertical="top"/>
    </xf>
    <xf numFmtId="9" fontId="437" fillId="0" borderId="0" xfId="33396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90" fontId="1" fillId="0" borderId="0" xfId="0" applyNumberFormat="1" applyFont="1" applyAlignment="1">
      <alignment horizontal="center" vertical="center"/>
    </xf>
    <xf numFmtId="0" fontId="1" fillId="0" borderId="0" xfId="0" applyFont="1"/>
    <xf numFmtId="222" fontId="166" fillId="0" borderId="37" xfId="33393" applyNumberFormat="1" applyFont="1" applyFill="1" applyBorder="1" applyAlignment="1">
      <alignment horizontal="center" vertical="center"/>
    </xf>
    <xf numFmtId="222" fontId="166" fillId="0" borderId="44" xfId="33393" applyNumberFormat="1" applyFont="1" applyFill="1" applyBorder="1" applyAlignment="1">
      <alignment horizontal="center" vertical="center"/>
    </xf>
    <xf numFmtId="222" fontId="166" fillId="0" borderId="50" xfId="33393" applyNumberFormat="1" applyFont="1" applyFill="1" applyBorder="1" applyAlignment="1">
      <alignment horizontal="center" vertical="center"/>
    </xf>
    <xf numFmtId="222" fontId="166" fillId="0" borderId="56" xfId="33393" applyNumberFormat="1" applyFont="1" applyFill="1" applyBorder="1" applyAlignment="1">
      <alignment horizontal="center" vertical="center"/>
    </xf>
    <xf numFmtId="222" fontId="166" fillId="0" borderId="62" xfId="33393" applyNumberFormat="1" applyFont="1" applyFill="1" applyBorder="1" applyAlignment="1">
      <alignment horizontal="center" vertical="center"/>
    </xf>
    <xf numFmtId="222" fontId="293" fillId="0" borderId="62" xfId="33393" applyNumberFormat="1" applyFont="1" applyFill="1" applyBorder="1" applyAlignment="1">
      <alignment horizontal="center" vertical="center"/>
    </xf>
    <xf numFmtId="222" fontId="293" fillId="0" borderId="62" xfId="33395" applyNumberFormat="1" applyFont="1" applyFill="1" applyBorder="1" applyAlignment="1">
      <alignment horizontal="center" vertical="center"/>
    </xf>
    <xf numFmtId="222" fontId="293" fillId="0" borderId="32" xfId="33393" applyNumberFormat="1" applyFont="1" applyFill="1" applyBorder="1" applyAlignment="1">
      <alignment horizontal="center" vertical="center"/>
    </xf>
    <xf numFmtId="222" fontId="293" fillId="0" borderId="44" xfId="33393" applyNumberFormat="1" applyFont="1" applyFill="1" applyBorder="1" applyAlignment="1">
      <alignment horizontal="center" vertical="center"/>
    </xf>
    <xf numFmtId="222" fontId="166" fillId="0" borderId="62" xfId="33393" applyNumberFormat="1" applyFont="1" applyFill="1" applyBorder="1" applyAlignment="1">
      <alignment horizontal="center"/>
    </xf>
    <xf numFmtId="222" fontId="166" fillId="0" borderId="44" xfId="33393" applyNumberFormat="1" applyFont="1" applyFill="1" applyBorder="1" applyAlignment="1">
      <alignment horizontal="center"/>
    </xf>
    <xf numFmtId="222" fontId="166" fillId="0" borderId="37" xfId="33393" applyNumberFormat="1" applyFont="1" applyFill="1" applyBorder="1" applyAlignment="1">
      <alignment horizontal="center"/>
    </xf>
    <xf numFmtId="222" fontId="166" fillId="0" borderId="56" xfId="33393" applyNumberFormat="1" applyFont="1" applyFill="1" applyBorder="1" applyAlignment="1">
      <alignment horizontal="center"/>
    </xf>
    <xf numFmtId="222" fontId="166" fillId="0" borderId="88" xfId="33393" applyNumberFormat="1" applyFont="1" applyFill="1" applyBorder="1" applyAlignment="1">
      <alignment horizontal="center" vertical="center"/>
    </xf>
    <xf numFmtId="222" fontId="166" fillId="0" borderId="75" xfId="33393" applyNumberFormat="1" applyFont="1" applyFill="1" applyBorder="1" applyAlignment="1">
      <alignment horizontal="center" vertical="center"/>
    </xf>
    <xf numFmtId="222" fontId="166" fillId="0" borderId="89" xfId="33393" applyNumberFormat="1" applyFont="1" applyFill="1" applyBorder="1" applyAlignment="1">
      <alignment horizontal="center" vertical="center"/>
    </xf>
    <xf numFmtId="222" fontId="166" fillId="0" borderId="90" xfId="33393" applyNumberFormat="1" applyFont="1" applyFill="1" applyBorder="1" applyAlignment="1">
      <alignment horizontal="center" vertical="center"/>
    </xf>
    <xf numFmtId="222" fontId="166" fillId="0" borderId="91" xfId="33393" applyNumberFormat="1" applyFont="1" applyFill="1" applyBorder="1" applyAlignment="1">
      <alignment horizontal="center" vertical="center"/>
    </xf>
    <xf numFmtId="222" fontId="293" fillId="0" borderId="91" xfId="33393" applyNumberFormat="1" applyFont="1" applyFill="1" applyBorder="1" applyAlignment="1">
      <alignment horizontal="center" vertical="center"/>
    </xf>
    <xf numFmtId="222" fontId="293" fillId="0" borderId="91" xfId="33395" applyNumberFormat="1" applyFont="1" applyFill="1" applyBorder="1" applyAlignment="1">
      <alignment horizontal="center" vertical="center"/>
    </xf>
    <xf numFmtId="222" fontId="293" fillId="0" borderId="92" xfId="33393" applyNumberFormat="1" applyFont="1" applyFill="1" applyBorder="1" applyAlignment="1">
      <alignment horizontal="center" vertical="center"/>
    </xf>
    <xf numFmtId="222" fontId="293" fillId="0" borderId="75" xfId="33393" applyNumberFormat="1" applyFont="1" applyFill="1" applyBorder="1" applyAlignment="1">
      <alignment horizontal="center" vertical="center"/>
    </xf>
    <xf numFmtId="222" fontId="166" fillId="0" borderId="91" xfId="33393" applyNumberFormat="1" applyFont="1" applyFill="1" applyBorder="1" applyAlignment="1">
      <alignment horizontal="center"/>
    </xf>
    <xf numFmtId="222" fontId="166" fillId="0" borderId="88" xfId="33393" applyNumberFormat="1" applyFont="1" applyFill="1" applyBorder="1" applyAlignment="1">
      <alignment horizontal="center"/>
    </xf>
    <xf numFmtId="222" fontId="166" fillId="0" borderId="75" xfId="33393" applyNumberFormat="1" applyFont="1" applyFill="1" applyBorder="1" applyAlignment="1">
      <alignment horizontal="center"/>
    </xf>
    <xf numFmtId="222" fontId="166" fillId="0" borderId="90" xfId="33393" applyNumberFormat="1" applyFont="1" applyFill="1" applyBorder="1" applyAlignment="1">
      <alignment horizontal="center"/>
    </xf>
    <xf numFmtId="9" fontId="439" fillId="0" borderId="0" xfId="33396" applyFont="1" applyFill="1" applyAlignment="1">
      <alignment horizontal="center" vertical="center"/>
    </xf>
    <xf numFmtId="190" fontId="457" fillId="0" borderId="85" xfId="33077" applyNumberFormat="1" applyFont="1" applyFill="1" applyBorder="1" applyAlignment="1">
      <alignment horizontal="center" vertical="center"/>
    </xf>
    <xf numFmtId="0" fontId="457" fillId="0" borderId="85" xfId="33396" applyNumberFormat="1" applyFont="1" applyFill="1" applyBorder="1" applyAlignment="1">
      <alignment horizontal="center" vertical="center"/>
    </xf>
    <xf numFmtId="190" fontId="457" fillId="0" borderId="85" xfId="33135" applyNumberFormat="1" applyFont="1" applyFill="1" applyBorder="1" applyAlignment="1">
      <alignment horizontal="center" vertical="center"/>
    </xf>
    <xf numFmtId="190" fontId="458" fillId="0" borderId="85" xfId="33135" applyNumberFormat="1" applyFont="1" applyFill="1" applyBorder="1" applyAlignment="1">
      <alignment horizontal="center" vertical="center"/>
    </xf>
    <xf numFmtId="0" fontId="288" fillId="0" borderId="85" xfId="1" applyFont="1" applyBorder="1" applyAlignment="1">
      <alignment horizontal="center" vertical="center"/>
    </xf>
    <xf numFmtId="1" fontId="288" fillId="0" borderId="85" xfId="1" applyNumberFormat="1" applyFont="1" applyBorder="1" applyAlignment="1">
      <alignment horizontal="center" vertical="center"/>
    </xf>
    <xf numFmtId="223" fontId="288" fillId="0" borderId="85" xfId="1" applyNumberFormat="1" applyFont="1" applyBorder="1" applyAlignment="1">
      <alignment horizontal="center" vertical="center"/>
    </xf>
    <xf numFmtId="190" fontId="437" fillId="0" borderId="85" xfId="33135" applyNumberFormat="1" applyFont="1" applyFill="1" applyBorder="1" applyAlignment="1">
      <alignment horizontal="center" vertical="center"/>
    </xf>
    <xf numFmtId="190" fontId="438" fillId="0" borderId="85" xfId="33135" applyNumberFormat="1" applyFont="1" applyFill="1" applyBorder="1" applyAlignment="1">
      <alignment horizontal="center" vertical="center"/>
    </xf>
    <xf numFmtId="223" fontId="457" fillId="0" borderId="85" xfId="1" applyNumberFormat="1" applyFont="1" applyBorder="1" applyAlignment="1">
      <alignment horizontal="center" vertical="center"/>
    </xf>
    <xf numFmtId="0" fontId="457" fillId="0" borderId="85" xfId="1" applyFont="1" applyBorder="1" applyAlignment="1">
      <alignment horizontal="center" vertical="center"/>
    </xf>
    <xf numFmtId="0" fontId="457" fillId="0" borderId="85" xfId="1" applyFont="1" applyBorder="1" applyAlignment="1">
      <alignment horizontal="left" vertical="center"/>
    </xf>
    <xf numFmtId="190" fontId="457" fillId="0" borderId="85" xfId="33077" applyNumberFormat="1" applyFont="1" applyFill="1" applyBorder="1" applyAlignment="1">
      <alignment horizontal="right" vertical="center"/>
    </xf>
    <xf numFmtId="0" fontId="437" fillId="0" borderId="0" xfId="1" applyFont="1" applyAlignment="1">
      <alignment horizontal="center" vertical="center"/>
    </xf>
    <xf numFmtId="223" fontId="437" fillId="0" borderId="85" xfId="1" applyNumberFormat="1" applyFont="1" applyBorder="1" applyAlignment="1">
      <alignment horizontal="center" vertical="center"/>
    </xf>
    <xf numFmtId="0" fontId="437" fillId="0" borderId="85" xfId="1" applyFont="1" applyBorder="1" applyAlignment="1">
      <alignment horizontal="center" vertical="center"/>
    </xf>
    <xf numFmtId="0" fontId="437" fillId="0" borderId="85" xfId="1" applyFont="1" applyBorder="1" applyAlignment="1">
      <alignment horizontal="left" vertical="center"/>
    </xf>
    <xf numFmtId="190" fontId="437" fillId="0" borderId="85" xfId="33077" applyNumberFormat="1" applyFont="1" applyFill="1" applyBorder="1" applyAlignment="1">
      <alignment horizontal="right" vertical="center"/>
    </xf>
    <xf numFmtId="190" fontId="437" fillId="0" borderId="85" xfId="33077" applyNumberFormat="1" applyFont="1" applyFill="1" applyBorder="1" applyAlignment="1">
      <alignment horizontal="center" vertical="center"/>
    </xf>
    <xf numFmtId="15" fontId="288" fillId="0" borderId="0" xfId="1" applyNumberFormat="1" applyFont="1" applyAlignment="1">
      <alignment horizontal="center" vertical="center"/>
    </xf>
    <xf numFmtId="0" fontId="288" fillId="0" borderId="0" xfId="1" applyFont="1" applyAlignment="1">
      <alignment horizontal="left" vertical="center"/>
    </xf>
    <xf numFmtId="1" fontId="437" fillId="0" borderId="85" xfId="1" applyNumberFormat="1" applyFont="1" applyBorder="1" applyAlignment="1">
      <alignment horizontal="center" vertical="center"/>
    </xf>
    <xf numFmtId="1" fontId="457" fillId="0" borderId="85" xfId="1" applyNumberFormat="1" applyFont="1" applyBorder="1" applyAlignment="1">
      <alignment horizontal="center" vertical="center"/>
    </xf>
    <xf numFmtId="223" fontId="288" fillId="0" borderId="0" xfId="1" applyNumberFormat="1" applyFont="1" applyAlignment="1">
      <alignment horizontal="center" vertical="center"/>
    </xf>
    <xf numFmtId="190" fontId="288" fillId="0" borderId="0" xfId="33077" applyNumberFormat="1" applyFont="1" applyFill="1" applyAlignment="1">
      <alignment vertical="center"/>
    </xf>
    <xf numFmtId="1" fontId="0" fillId="0" borderId="0" xfId="0" applyNumberFormat="1" applyAlignment="1">
      <alignment horizontal="right" vertical="top"/>
    </xf>
    <xf numFmtId="226" fontId="0" fillId="0" borderId="0" xfId="0" applyNumberFormat="1" applyAlignment="1">
      <alignment horizontal="right" vertical="top"/>
    </xf>
    <xf numFmtId="227" fontId="314" fillId="90" borderId="0" xfId="33214" applyNumberFormat="1" applyFont="1" applyFill="1" applyAlignment="1">
      <alignment horizontal="center" vertical="top"/>
    </xf>
    <xf numFmtId="227" fontId="314" fillId="0" borderId="0" xfId="33214" applyNumberFormat="1" applyFont="1" applyAlignment="1">
      <alignment horizontal="center" vertical="top"/>
    </xf>
    <xf numFmtId="190" fontId="437" fillId="2" borderId="85" xfId="33077" applyNumberFormat="1" applyFont="1" applyFill="1" applyBorder="1" applyAlignment="1">
      <alignment horizontal="right" vertical="center"/>
    </xf>
    <xf numFmtId="190" fontId="314" fillId="27" borderId="1" xfId="33214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288" fillId="90" borderId="85" xfId="1" applyFont="1" applyFill="1" applyBorder="1" applyAlignment="1">
      <alignment horizontal="center" vertical="center"/>
    </xf>
    <xf numFmtId="1" fontId="288" fillId="90" borderId="85" xfId="1" applyNumberFormat="1" applyFont="1" applyFill="1" applyBorder="1" applyAlignment="1">
      <alignment horizontal="center" vertical="center"/>
    </xf>
    <xf numFmtId="223" fontId="288" fillId="90" borderId="85" xfId="1" applyNumberFormat="1" applyFont="1" applyFill="1" applyBorder="1" applyAlignment="1">
      <alignment horizontal="center" vertical="center"/>
    </xf>
    <xf numFmtId="190" fontId="288" fillId="90" borderId="85" xfId="33077" applyNumberFormat="1" applyFont="1" applyFill="1" applyBorder="1" applyAlignment="1">
      <alignment horizontal="center" vertical="center"/>
    </xf>
    <xf numFmtId="190" fontId="288" fillId="90" borderId="85" xfId="33135" applyNumberFormat="1" applyFont="1" applyFill="1" applyBorder="1" applyAlignment="1">
      <alignment horizontal="center" vertical="center"/>
    </xf>
    <xf numFmtId="190" fontId="288" fillId="90" borderId="85" xfId="33077" applyNumberFormat="1" applyFont="1" applyFill="1" applyBorder="1" applyAlignment="1">
      <alignment vertical="center"/>
    </xf>
    <xf numFmtId="9" fontId="288" fillId="90" borderId="0" xfId="33396" applyFont="1" applyFill="1" applyAlignment="1">
      <alignment horizontal="center" vertical="center"/>
    </xf>
    <xf numFmtId="0" fontId="288" fillId="90" borderId="0" xfId="1" applyFont="1" applyFill="1" applyAlignment="1">
      <alignment horizontal="center" vertical="center"/>
    </xf>
    <xf numFmtId="190" fontId="288" fillId="90" borderId="0" xfId="33077" applyNumberFormat="1" applyFont="1" applyFill="1" applyAlignment="1">
      <alignment horizontal="center" vertical="center"/>
    </xf>
    <xf numFmtId="0" fontId="288" fillId="27" borderId="24" xfId="1" applyFont="1" applyFill="1" applyBorder="1" applyAlignment="1">
      <alignment horizontal="center" vertical="center"/>
    </xf>
    <xf numFmtId="0" fontId="288" fillId="27" borderId="24" xfId="1" applyFont="1" applyFill="1" applyBorder="1" applyAlignment="1">
      <alignment horizontal="center" vertical="center" wrapText="1"/>
    </xf>
    <xf numFmtId="0" fontId="288" fillId="27" borderId="24" xfId="1" applyFont="1" applyFill="1" applyBorder="1" applyAlignment="1">
      <alignment horizontal="right" vertical="center" wrapText="1"/>
    </xf>
    <xf numFmtId="0" fontId="437" fillId="93" borderId="85" xfId="1" applyFont="1" applyFill="1" applyBorder="1" applyAlignment="1">
      <alignment horizontal="center" vertical="center"/>
    </xf>
    <xf numFmtId="1" fontId="437" fillId="93" borderId="85" xfId="1" applyNumberFormat="1" applyFont="1" applyFill="1" applyBorder="1" applyAlignment="1">
      <alignment horizontal="center" vertical="center"/>
    </xf>
    <xf numFmtId="223" fontId="437" fillId="93" borderId="85" xfId="1" applyNumberFormat="1" applyFont="1" applyFill="1" applyBorder="1" applyAlignment="1">
      <alignment horizontal="center" vertical="center"/>
    </xf>
    <xf numFmtId="0" fontId="437" fillId="93" borderId="85" xfId="1" applyFont="1" applyFill="1" applyBorder="1" applyAlignment="1">
      <alignment horizontal="left" vertical="center"/>
    </xf>
    <xf numFmtId="190" fontId="437" fillId="93" borderId="85" xfId="33077" applyNumberFormat="1" applyFont="1" applyFill="1" applyBorder="1" applyAlignment="1">
      <alignment horizontal="right" vertical="center"/>
    </xf>
    <xf numFmtId="190" fontId="288" fillId="93" borderId="85" xfId="33077" applyNumberFormat="1" applyFont="1" applyFill="1" applyBorder="1" applyAlignment="1">
      <alignment horizontal="center" vertical="center"/>
    </xf>
    <xf numFmtId="190" fontId="437" fillId="93" borderId="85" xfId="33135" applyNumberFormat="1" applyFont="1" applyFill="1" applyBorder="1" applyAlignment="1">
      <alignment horizontal="center" vertical="center"/>
    </xf>
    <xf numFmtId="190" fontId="438" fillId="93" borderId="85" xfId="33135" applyNumberFormat="1" applyFont="1" applyFill="1" applyBorder="1" applyAlignment="1">
      <alignment horizontal="center" vertical="center"/>
    </xf>
    <xf numFmtId="190" fontId="437" fillId="93" borderId="85" xfId="33077" applyNumberFormat="1" applyFont="1" applyFill="1" applyBorder="1" applyAlignment="1">
      <alignment vertical="center"/>
    </xf>
    <xf numFmtId="9" fontId="288" fillId="93" borderId="0" xfId="33396" applyFont="1" applyFill="1" applyAlignment="1">
      <alignment horizontal="center" vertical="center"/>
    </xf>
    <xf numFmtId="190" fontId="288" fillId="93" borderId="0" xfId="33077" applyNumberFormat="1" applyFont="1" applyFill="1" applyAlignment="1">
      <alignment horizontal="center" vertical="center"/>
    </xf>
    <xf numFmtId="0" fontId="288" fillId="93" borderId="0" xfId="1" applyFont="1" applyFill="1" applyAlignment="1">
      <alignment horizontal="center" vertical="center"/>
    </xf>
    <xf numFmtId="0" fontId="437" fillId="93" borderId="0" xfId="1" applyFont="1" applyFill="1" applyAlignment="1">
      <alignment horizontal="center" vertical="center"/>
    </xf>
    <xf numFmtId="0" fontId="0" fillId="92" borderId="0" xfId="0" applyFill="1" applyAlignment="1">
      <alignment vertical="top"/>
    </xf>
    <xf numFmtId="190" fontId="457" fillId="2" borderId="85" xfId="33077" applyNumberFormat="1" applyFont="1" applyFill="1" applyBorder="1" applyAlignment="1">
      <alignment horizontal="right" vertical="center"/>
    </xf>
    <xf numFmtId="223" fontId="288" fillId="26" borderId="85" xfId="1" applyNumberFormat="1" applyFont="1" applyFill="1" applyBorder="1" applyAlignment="1">
      <alignment horizontal="center" vertical="center"/>
    </xf>
    <xf numFmtId="0" fontId="288" fillId="26" borderId="85" xfId="1" applyFont="1" applyFill="1" applyBorder="1" applyAlignment="1">
      <alignment horizontal="center" vertical="center"/>
    </xf>
    <xf numFmtId="223" fontId="288" fillId="26" borderId="85" xfId="1" applyNumberFormat="1" applyFont="1" applyFill="1" applyBorder="1" applyAlignment="1">
      <alignment horizontal="left" vertical="center"/>
    </xf>
    <xf numFmtId="190" fontId="288" fillId="26" borderId="85" xfId="1" applyNumberFormat="1" applyFont="1" applyFill="1" applyBorder="1" applyAlignment="1">
      <alignment horizontal="center" vertical="center"/>
    </xf>
    <xf numFmtId="223" fontId="288" fillId="90" borderId="85" xfId="1" applyNumberFormat="1" applyFont="1" applyFill="1" applyBorder="1" applyAlignment="1">
      <alignment horizontal="left" vertical="center"/>
    </xf>
    <xf numFmtId="190" fontId="288" fillId="90" borderId="85" xfId="1" applyNumberFormat="1" applyFont="1" applyFill="1" applyBorder="1" applyAlignment="1">
      <alignment horizontal="center" vertical="center"/>
    </xf>
    <xf numFmtId="190" fontId="437" fillId="90" borderId="85" xfId="33077" applyNumberFormat="1" applyFont="1" applyFill="1" applyBorder="1" applyAlignment="1">
      <alignment horizontal="right" vertical="center"/>
    </xf>
    <xf numFmtId="190" fontId="437" fillId="94" borderId="85" xfId="33077" applyNumberFormat="1" applyFont="1" applyFill="1" applyBorder="1" applyAlignment="1">
      <alignment horizontal="right" vertical="center"/>
    </xf>
    <xf numFmtId="190" fontId="457" fillId="94" borderId="85" xfId="33077" applyNumberFormat="1" applyFont="1" applyFill="1" applyBorder="1" applyAlignment="1">
      <alignment horizontal="right" vertical="center"/>
    </xf>
    <xf numFmtId="190" fontId="457" fillId="92" borderId="85" xfId="33077" applyNumberFormat="1" applyFont="1" applyFill="1" applyBorder="1" applyAlignment="1">
      <alignment horizontal="right" vertical="center"/>
    </xf>
    <xf numFmtId="0" fontId="0" fillId="3" borderId="24" xfId="0" applyFill="1" applyBorder="1" applyAlignment="1">
      <alignment vertical="top"/>
    </xf>
    <xf numFmtId="0" fontId="314" fillId="27" borderId="24" xfId="302" applyFont="1" applyFill="1" applyBorder="1" applyAlignment="1">
      <alignment horizontal="center" vertical="center" wrapText="1"/>
    </xf>
    <xf numFmtId="0" fontId="0" fillId="3" borderId="24" xfId="0" applyFill="1" applyBorder="1" applyAlignment="1">
      <alignment vertical="top" wrapText="1"/>
    </xf>
    <xf numFmtId="227" fontId="314" fillId="27" borderId="24" xfId="33214" applyNumberFormat="1" applyFont="1" applyFill="1" applyBorder="1" applyAlignment="1">
      <alignment horizontal="center" vertical="center" wrapText="1"/>
    </xf>
    <xf numFmtId="190" fontId="314" fillId="27" borderId="24" xfId="33214" applyNumberFormat="1" applyFont="1" applyFill="1" applyBorder="1" applyAlignment="1">
      <alignment horizontal="center" vertical="top" wrapText="1"/>
    </xf>
    <xf numFmtId="190" fontId="437" fillId="95" borderId="85" xfId="33077" applyNumberFormat="1" applyFont="1" applyFill="1" applyBorder="1" applyAlignment="1">
      <alignment horizontal="right" vertical="center"/>
    </xf>
    <xf numFmtId="190" fontId="457" fillId="95" borderId="85" xfId="33077" applyNumberFormat="1" applyFont="1" applyFill="1" applyBorder="1" applyAlignment="1">
      <alignment horizontal="right" vertical="center"/>
    </xf>
    <xf numFmtId="14" fontId="0" fillId="92" borderId="0" xfId="0" applyNumberFormat="1" applyFill="1" applyAlignment="1">
      <alignment horizontal="right" vertical="top"/>
    </xf>
    <xf numFmtId="1" fontId="0" fillId="92" borderId="0" xfId="0" applyNumberFormat="1" applyFill="1" applyAlignment="1">
      <alignment horizontal="right" vertical="top"/>
    </xf>
    <xf numFmtId="226" fontId="0" fillId="92" borderId="0" xfId="0" applyNumberFormat="1" applyFill="1" applyAlignment="1">
      <alignment horizontal="right" vertical="top"/>
    </xf>
    <xf numFmtId="190" fontId="293" fillId="92" borderId="93" xfId="5416" applyNumberFormat="1" applyFont="1" applyFill="1" applyBorder="1"/>
    <xf numFmtId="190" fontId="457" fillId="96" borderId="85" xfId="33077" applyNumberFormat="1" applyFont="1" applyFill="1" applyBorder="1" applyAlignment="1">
      <alignment horizontal="right" vertical="center"/>
    </xf>
    <xf numFmtId="190" fontId="437" fillId="96" borderId="85" xfId="33077" applyNumberFormat="1" applyFont="1" applyFill="1" applyBorder="1" applyAlignment="1">
      <alignment horizontal="right" vertical="center"/>
    </xf>
    <xf numFmtId="0" fontId="459" fillId="0" borderId="0" xfId="0" applyFont="1" applyAlignment="1">
      <alignment horizontal="center" vertical="center"/>
    </xf>
    <xf numFmtId="0" fontId="459" fillId="0" borderId="0" xfId="0" applyFont="1" applyAlignment="1">
      <alignment horizontal="left" vertical="center"/>
    </xf>
    <xf numFmtId="14" fontId="459" fillId="0" borderId="0" xfId="0" applyNumberFormat="1" applyFont="1" applyAlignment="1">
      <alignment horizontal="center" vertical="center"/>
    </xf>
    <xf numFmtId="190" fontId="459" fillId="0" borderId="0" xfId="0" applyNumberFormat="1" applyFont="1" applyAlignment="1">
      <alignment horizontal="center" vertical="center"/>
    </xf>
    <xf numFmtId="0" fontId="459" fillId="91" borderId="0" xfId="0" applyFont="1" applyFill="1" applyAlignment="1">
      <alignment horizontal="center" vertical="center"/>
    </xf>
    <xf numFmtId="0" fontId="460" fillId="0" borderId="0" xfId="0" pivotButton="1" applyFont="1" applyAlignment="1">
      <alignment horizontal="left" vertical="center"/>
    </xf>
    <xf numFmtId="0" fontId="460" fillId="0" borderId="0" xfId="0" applyFont="1" applyAlignment="1">
      <alignment horizontal="left" vertical="center"/>
    </xf>
    <xf numFmtId="0" fontId="460" fillId="0" borderId="0" xfId="0" applyFont="1" applyAlignment="1">
      <alignment horizontal="center" vertical="center"/>
    </xf>
    <xf numFmtId="0" fontId="460" fillId="0" borderId="0" xfId="0" pivotButton="1" applyFont="1" applyAlignment="1">
      <alignment horizontal="center" vertical="center"/>
    </xf>
    <xf numFmtId="15" fontId="460" fillId="0" borderId="0" xfId="0" applyNumberFormat="1" applyFont="1" applyAlignment="1">
      <alignment horizontal="center" vertical="center"/>
    </xf>
    <xf numFmtId="190" fontId="460" fillId="0" borderId="0" xfId="0" applyNumberFormat="1" applyFont="1" applyAlignment="1">
      <alignment horizontal="center" vertical="center"/>
    </xf>
    <xf numFmtId="0" fontId="460" fillId="0" borderId="0" xfId="0" applyFont="1" applyAlignment="1">
      <alignment vertical="center"/>
    </xf>
    <xf numFmtId="14" fontId="460" fillId="0" borderId="0" xfId="0" applyNumberFormat="1" applyFont="1" applyAlignment="1">
      <alignment horizontal="center" vertical="center"/>
    </xf>
    <xf numFmtId="0" fontId="460" fillId="91" borderId="0" xfId="0" applyFont="1" applyFill="1" applyAlignment="1">
      <alignment horizontal="left" vertical="center"/>
    </xf>
    <xf numFmtId="0" fontId="460" fillId="91" borderId="0" xfId="0" applyFont="1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0" borderId="0" xfId="0" applyAlignment="1">
      <alignment vertical="center"/>
    </xf>
    <xf numFmtId="192" fontId="0" fillId="0" borderId="0" xfId="0" applyNumberFormat="1" applyAlignment="1">
      <alignment horizontal="center" vertical="center"/>
    </xf>
    <xf numFmtId="192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90" fontId="0" fillId="0" borderId="0" xfId="0" applyNumberFormat="1" applyAlignment="1">
      <alignment horizontal="center" vertical="center"/>
    </xf>
    <xf numFmtId="0" fontId="350" fillId="0" borderId="0" xfId="0" applyFont="1" applyAlignment="1">
      <alignment vertical="center"/>
    </xf>
    <xf numFmtId="0" fontId="0" fillId="27" borderId="0" xfId="0" applyFill="1" applyAlignment="1">
      <alignment horizontal="center" vertical="center"/>
    </xf>
    <xf numFmtId="0" fontId="0" fillId="91" borderId="0" xfId="0" applyFill="1" applyAlignment="1">
      <alignment vertical="center"/>
    </xf>
    <xf numFmtId="192" fontId="0" fillId="0" borderId="0" xfId="0" applyNumberFormat="1" applyAlignment="1">
      <alignment horizontal="right" vertical="center"/>
    </xf>
    <xf numFmtId="0" fontId="350" fillId="0" borderId="0" xfId="0" applyFont="1" applyAlignment="1">
      <alignment horizontal="center" vertical="center"/>
    </xf>
    <xf numFmtId="15" fontId="460" fillId="91" borderId="0" xfId="0" applyNumberFormat="1" applyFont="1" applyFill="1" applyAlignment="1">
      <alignment horizontal="center" vertical="center"/>
    </xf>
    <xf numFmtId="0" fontId="461" fillId="0" borderId="0" xfId="0" pivotButton="1" applyFont="1" applyAlignment="1">
      <alignment horizontal="left" vertical="center"/>
    </xf>
    <xf numFmtId="0" fontId="461" fillId="0" borderId="0" xfId="0" applyFont="1" applyAlignment="1">
      <alignment horizontal="left" vertical="center"/>
    </xf>
    <xf numFmtId="0" fontId="461" fillId="0" borderId="0" xfId="0" pivotButton="1" applyFont="1" applyAlignment="1">
      <alignment horizontal="center" vertical="center"/>
    </xf>
    <xf numFmtId="0" fontId="461" fillId="0" borderId="0" xfId="0" applyFont="1" applyAlignment="1">
      <alignment horizontal="center" vertical="center"/>
    </xf>
    <xf numFmtId="14" fontId="461" fillId="0" borderId="0" xfId="0" applyNumberFormat="1" applyFont="1" applyAlignment="1">
      <alignment horizontal="center" vertical="center"/>
    </xf>
    <xf numFmtId="190" fontId="461" fillId="0" borderId="0" xfId="0" applyNumberFormat="1" applyFont="1" applyAlignment="1">
      <alignment horizontal="center" vertical="center"/>
    </xf>
    <xf numFmtId="0" fontId="350" fillId="91" borderId="0" xfId="0" applyFont="1" applyFill="1" applyAlignment="1">
      <alignment horizontal="center" vertical="center"/>
    </xf>
    <xf numFmtId="228" fontId="462" fillId="91" borderId="0" xfId="0" applyNumberFormat="1" applyFont="1" applyFill="1" applyAlignment="1">
      <alignment horizontal="center" vertical="center"/>
    </xf>
    <xf numFmtId="15" fontId="462" fillId="91" borderId="0" xfId="0" applyNumberFormat="1" applyFont="1" applyFill="1" applyAlignment="1">
      <alignment horizontal="center" vertical="center"/>
    </xf>
    <xf numFmtId="0" fontId="109" fillId="87" borderId="25" xfId="33392" applyFont="1" applyFill="1" applyBorder="1" applyAlignment="1">
      <alignment horizontal="center" vertical="center"/>
    </xf>
    <xf numFmtId="0" fontId="109" fillId="87" borderId="22" xfId="33392" applyFont="1" applyFill="1" applyBorder="1" applyAlignment="1">
      <alignment horizontal="center" vertical="center"/>
    </xf>
    <xf numFmtId="0" fontId="109" fillId="87" borderId="26" xfId="33392" applyFont="1" applyFill="1" applyBorder="1" applyAlignment="1">
      <alignment horizontal="center" vertical="center"/>
    </xf>
    <xf numFmtId="0" fontId="290" fillId="87" borderId="25" xfId="33392" applyFont="1" applyFill="1" applyBorder="1" applyAlignment="1">
      <alignment horizontal="center" vertical="center"/>
    </xf>
    <xf numFmtId="0" fontId="290" fillId="87" borderId="22" xfId="33392" applyFont="1" applyFill="1" applyBorder="1" applyAlignment="1">
      <alignment horizontal="center" vertical="center"/>
    </xf>
    <xf numFmtId="0" fontId="290" fillId="87" borderId="26" xfId="33392" applyFont="1" applyFill="1" applyBorder="1" applyAlignment="1">
      <alignment horizontal="center" vertical="center"/>
    </xf>
    <xf numFmtId="0" fontId="291" fillId="88" borderId="27" xfId="33392" applyFont="1" applyFill="1" applyBorder="1" applyAlignment="1">
      <alignment horizontal="center" vertical="center"/>
    </xf>
    <xf numFmtId="0" fontId="291" fillId="88" borderId="31" xfId="33392" applyFont="1" applyFill="1" applyBorder="1" applyAlignment="1">
      <alignment horizontal="center" vertical="center"/>
    </xf>
    <xf numFmtId="0" fontId="292" fillId="88" borderId="27" xfId="33392" applyFont="1" applyFill="1" applyBorder="1" applyAlignment="1">
      <alignment horizontal="center" vertical="center"/>
    </xf>
    <xf numFmtId="0" fontId="292" fillId="88" borderId="20" xfId="33392" applyFont="1" applyFill="1" applyBorder="1" applyAlignment="1">
      <alignment horizontal="center" vertical="center"/>
    </xf>
    <xf numFmtId="0" fontId="292" fillId="88" borderId="29" xfId="33392" applyFont="1" applyFill="1" applyBorder="1" applyAlignment="1">
      <alignment horizontal="center" vertical="center"/>
    </xf>
    <xf numFmtId="0" fontId="292" fillId="88" borderId="33" xfId="33392" applyFont="1" applyFill="1" applyBorder="1" applyAlignment="1">
      <alignment horizontal="center" vertical="center"/>
    </xf>
    <xf numFmtId="0" fontId="292" fillId="88" borderId="28" xfId="33392" applyFont="1" applyFill="1" applyBorder="1" applyAlignment="1">
      <alignment horizontal="center" vertical="center"/>
    </xf>
    <xf numFmtId="0" fontId="292" fillId="88" borderId="32" xfId="33392" applyFont="1" applyFill="1" applyBorder="1" applyAlignment="1">
      <alignment horizontal="center" vertical="center"/>
    </xf>
    <xf numFmtId="0" fontId="291" fillId="89" borderId="30" xfId="33392" applyFont="1" applyFill="1" applyBorder="1" applyAlignment="1">
      <alignment horizontal="center" vertical="center" wrapText="1"/>
    </xf>
    <xf numFmtId="0" fontId="291" fillId="89" borderId="35" xfId="33392" applyFont="1" applyFill="1" applyBorder="1" applyAlignment="1">
      <alignment horizontal="center" vertical="center" wrapText="1"/>
    </xf>
  </cellXfs>
  <cellStyles count="33415">
    <cellStyle name="_Oishi Group04-Accounts-A3103e" xfId="306" xr:uid="{00000000-0005-0000-0000-000000000000}"/>
    <cellStyle name="_Oishi Group04-Accounts-A3103e_1" xfId="307" xr:uid="{00000000-0005-0000-0000-000001000000}"/>
    <cellStyle name="_Oishi Group04-Accounts-A3103e_2" xfId="308" xr:uid="{00000000-0005-0000-0000-000002000000}"/>
    <cellStyle name="_Oishi Group04-Accounts-A3103e_3" xfId="309" xr:uid="{00000000-0005-0000-0000-000003000000}"/>
    <cellStyle name="_Oishi Group04-Accounts-A3103e_4" xfId="310" xr:uid="{00000000-0005-0000-0000-000004000000}"/>
    <cellStyle name="_Oishi Group04-Accounts-A3103e_5" xfId="311" xr:uid="{00000000-0005-0000-0000-000005000000}"/>
    <cellStyle name="_Oishi Group04-Accounts-A3103e_6" xfId="312" xr:uid="{00000000-0005-0000-0000-000006000000}"/>
    <cellStyle name="_Oishi Group04-Accounts-A3103e_7" xfId="313" xr:uid="{00000000-0005-0000-0000-000007000000}"/>
    <cellStyle name="_Oishi Group04-Accounts-A3103e_8" xfId="314" xr:uid="{00000000-0005-0000-0000-000008000000}"/>
    <cellStyle name="_Oishi Group04-Accounts-A3103e_9" xfId="315" xr:uid="{00000000-0005-0000-0000-000009000000}"/>
    <cellStyle name="_Oishi Group04-Accounts-A3103e_9 2" xfId="316" xr:uid="{00000000-0005-0000-0000-00000A000000}"/>
    <cellStyle name="_Oishi Group04-Accounts-A3103e_A" xfId="317" xr:uid="{00000000-0005-0000-0000-00000B000000}"/>
    <cellStyle name="_Oishi Group04-Accounts-A3103e_A 2" xfId="318" xr:uid="{00000000-0005-0000-0000-00000C000000}"/>
    <cellStyle name="_Oishi Group04-Accounts-A3103e_B" xfId="319" xr:uid="{00000000-0005-0000-0000-00000D000000}"/>
    <cellStyle name="_Oishi Group04-Accounts-A3103e_C" xfId="320" xr:uid="{00000000-0005-0000-0000-00000E000000}"/>
    <cellStyle name="_Oishi Group04-Accounts-A3103e_C 2" xfId="321" xr:uid="{00000000-0005-0000-0000-00000F000000}"/>
    <cellStyle name="_Oishi Group04-Accounts-A3103e_D" xfId="322" xr:uid="{00000000-0005-0000-0000-000010000000}"/>
    <cellStyle name="_Oishi_Group04-Accounts-A3006e" xfId="323" xr:uid="{00000000-0005-0000-0000-000011000000}"/>
    <cellStyle name="_Oishi_Group04-Accounts-A3006e_1" xfId="324" xr:uid="{00000000-0005-0000-0000-000012000000}"/>
    <cellStyle name="_Oishi_Group04-Accounts-A3006e_2" xfId="325" xr:uid="{00000000-0005-0000-0000-000013000000}"/>
    <cellStyle name="_Oishi_Group04-Accounts-A3006e_2 2" xfId="326" xr:uid="{00000000-0005-0000-0000-000014000000}"/>
    <cellStyle name="_Oishi_Group04-Accounts-A3006e_3" xfId="327" xr:uid="{00000000-0005-0000-0000-000015000000}"/>
    <cellStyle name="_Oishi_Group04-Accounts-A3006e_3 2" xfId="328" xr:uid="{00000000-0005-0000-0000-000016000000}"/>
    <cellStyle name="_Oishi_Group04-Accounts-A3006e_4" xfId="329" xr:uid="{00000000-0005-0000-0000-000017000000}"/>
    <cellStyle name="_Oishi_Group04-Accounts-A3006e_5" xfId="330" xr:uid="{00000000-0005-0000-0000-000018000000}"/>
    <cellStyle name="_Oishi_Group04-Accounts-A3006e_6" xfId="331" xr:uid="{00000000-0005-0000-0000-000019000000}"/>
    <cellStyle name="_Oishi_Group04-Accounts-A3006e_7" xfId="332" xr:uid="{00000000-0005-0000-0000-00001A000000}"/>
    <cellStyle name="_Oishi_Group04-Accounts-A3006e_8" xfId="333" xr:uid="{00000000-0005-0000-0000-00001B000000}"/>
    <cellStyle name="_Oishi_Group04-Accounts-A3006e_9" xfId="334" xr:uid="{00000000-0005-0000-0000-00001C000000}"/>
    <cellStyle name="_Oishi_Group04-Accounts-A3006e_A" xfId="335" xr:uid="{00000000-0005-0000-0000-00001D000000}"/>
    <cellStyle name="_Oishi_Group04-Accounts-A3006e_B" xfId="336" xr:uid="{00000000-0005-0000-0000-00001E000000}"/>
    <cellStyle name="_Oishi_Group04-Accounts-A3006e_C" xfId="337" xr:uid="{00000000-0005-0000-0000-00001F000000}"/>
    <cellStyle name="_Oishi_Group04-Accounts-A3006e_D" xfId="338" xr:uid="{00000000-0005-0000-0000-000020000000}"/>
    <cellStyle name="_Oishi_Group04-Accounts-A3006e_D 2" xfId="339" xr:uid="{00000000-0005-0000-0000-000021000000}"/>
    <cellStyle name="_Oishi_Res03-Accounts-A3112e" xfId="340" xr:uid="{00000000-0005-0000-0000-000022000000}"/>
    <cellStyle name="_Oishi_Res03-Accounts-A3112e_1" xfId="341" xr:uid="{00000000-0005-0000-0000-000023000000}"/>
    <cellStyle name="_Oishi_Res03-Accounts-A3112e_2" xfId="342" xr:uid="{00000000-0005-0000-0000-000024000000}"/>
    <cellStyle name="_Oishi_Res03-Accounts-A3112e_3" xfId="343" xr:uid="{00000000-0005-0000-0000-000025000000}"/>
    <cellStyle name="_Oishi_Res03-Accounts-A3112e_3 2" xfId="344" xr:uid="{00000000-0005-0000-0000-000026000000}"/>
    <cellStyle name="_Oishi_Res03-Accounts-A3112e_4" xfId="345" xr:uid="{00000000-0005-0000-0000-000027000000}"/>
    <cellStyle name="_Oishi_Res03-Accounts-A3112e_4 2" xfId="346" xr:uid="{00000000-0005-0000-0000-000028000000}"/>
    <cellStyle name="_Oishi_Res03-Accounts-A3112e_5" xfId="347" xr:uid="{00000000-0005-0000-0000-000029000000}"/>
    <cellStyle name="_Oishi_Res03-Accounts-A3112e_6" xfId="348" xr:uid="{00000000-0005-0000-0000-00002A000000}"/>
    <cellStyle name="_Oishi_Res03-Accounts-A3112e_7" xfId="349" xr:uid="{00000000-0005-0000-0000-00002B000000}"/>
    <cellStyle name="_Oishi_Res03-Accounts-A3112e_8" xfId="350" xr:uid="{00000000-0005-0000-0000-00002C000000}"/>
    <cellStyle name="_Oishi_Res03-Accounts-A3112e_8 2" xfId="351" xr:uid="{00000000-0005-0000-0000-00002D000000}"/>
    <cellStyle name="_Oishi_Res03-Accounts-A3112e_9" xfId="352" xr:uid="{00000000-0005-0000-0000-00002E000000}"/>
    <cellStyle name="_Oishi_Res03-Accounts-A3112e_A" xfId="353" xr:uid="{00000000-0005-0000-0000-00002F000000}"/>
    <cellStyle name="_Oishi_Res03-Accounts-A3112e_B" xfId="354" xr:uid="{00000000-0005-0000-0000-000030000000}"/>
    <cellStyle name="_Oishi_Res03-Accounts-A3112e_C" xfId="355" xr:uid="{00000000-0005-0000-0000-000031000000}"/>
    <cellStyle name="_Oishi_Res03-Accounts-A3112e_D" xfId="356" xr:uid="{00000000-0005-0000-0000-000032000000}"/>
    <cellStyle name="20% - Accent1 10" xfId="357" xr:uid="{00000000-0005-0000-0000-000033000000}"/>
    <cellStyle name="20% - Accent1 10 2" xfId="358" xr:uid="{00000000-0005-0000-0000-000034000000}"/>
    <cellStyle name="20% - Accent1 10 2 2" xfId="359" xr:uid="{00000000-0005-0000-0000-000035000000}"/>
    <cellStyle name="20% - Accent1 10 2 2 2" xfId="360" xr:uid="{00000000-0005-0000-0000-000036000000}"/>
    <cellStyle name="20% - Accent1 10 2 2 3" xfId="361" xr:uid="{00000000-0005-0000-0000-000037000000}"/>
    <cellStyle name="20% - Accent1 10 2 3" xfId="362" xr:uid="{00000000-0005-0000-0000-000038000000}"/>
    <cellStyle name="20% - Accent1 10 2 4" xfId="363" xr:uid="{00000000-0005-0000-0000-000039000000}"/>
    <cellStyle name="20% - Accent1 10 3" xfId="364" xr:uid="{00000000-0005-0000-0000-00003A000000}"/>
    <cellStyle name="20% - Accent1 10 3 2" xfId="365" xr:uid="{00000000-0005-0000-0000-00003B000000}"/>
    <cellStyle name="20% - Accent1 10 3 3" xfId="366" xr:uid="{00000000-0005-0000-0000-00003C000000}"/>
    <cellStyle name="20% - Accent1 10 4" xfId="367" xr:uid="{00000000-0005-0000-0000-00003D000000}"/>
    <cellStyle name="20% - Accent1 10 5" xfId="368" xr:uid="{00000000-0005-0000-0000-00003E000000}"/>
    <cellStyle name="20% - Accent1 10 6" xfId="369" xr:uid="{00000000-0005-0000-0000-00003F000000}"/>
    <cellStyle name="20% - Accent1 11" xfId="370" xr:uid="{00000000-0005-0000-0000-000040000000}"/>
    <cellStyle name="20% - Accent1 11 2" xfId="371" xr:uid="{00000000-0005-0000-0000-000041000000}"/>
    <cellStyle name="20% - Accent1 11 2 2" xfId="372" xr:uid="{00000000-0005-0000-0000-000042000000}"/>
    <cellStyle name="20% - Accent1 11 3" xfId="373" xr:uid="{00000000-0005-0000-0000-000043000000}"/>
    <cellStyle name="20% - Accent1 11 4" xfId="374" xr:uid="{00000000-0005-0000-0000-000044000000}"/>
    <cellStyle name="20% - Accent1 12" xfId="375" xr:uid="{00000000-0005-0000-0000-000045000000}"/>
    <cellStyle name="20% - Accent1 12 2" xfId="376" xr:uid="{00000000-0005-0000-0000-000046000000}"/>
    <cellStyle name="20% - Accent1 12 3" xfId="377" xr:uid="{00000000-0005-0000-0000-000047000000}"/>
    <cellStyle name="20% - Accent1 13" xfId="378" xr:uid="{00000000-0005-0000-0000-000048000000}"/>
    <cellStyle name="20% - Accent1 13 2" xfId="379" xr:uid="{00000000-0005-0000-0000-000049000000}"/>
    <cellStyle name="20% - Accent1 14" xfId="380" xr:uid="{00000000-0005-0000-0000-00004A000000}"/>
    <cellStyle name="20% - Accent1 15" xfId="381" xr:uid="{00000000-0005-0000-0000-00004B000000}"/>
    <cellStyle name="20% - Accent1 16" xfId="382" xr:uid="{00000000-0005-0000-0000-00004C000000}"/>
    <cellStyle name="20% - Accent1 17" xfId="383" xr:uid="{00000000-0005-0000-0000-00004D000000}"/>
    <cellStyle name="20% - Accent1 18" xfId="384" xr:uid="{00000000-0005-0000-0000-00004E000000}"/>
    <cellStyle name="20% - Accent1 19" xfId="385" xr:uid="{00000000-0005-0000-0000-00004F000000}"/>
    <cellStyle name="20% - Accent1 2" xfId="3" xr:uid="{00000000-0005-0000-0000-000050000000}"/>
    <cellStyle name="20% - Accent1 2 10" xfId="386" xr:uid="{00000000-0005-0000-0000-000051000000}"/>
    <cellStyle name="20% - Accent1 2 2" xfId="387" xr:uid="{00000000-0005-0000-0000-000052000000}"/>
    <cellStyle name="20% - Accent1 2 2 2" xfId="388" xr:uid="{00000000-0005-0000-0000-000053000000}"/>
    <cellStyle name="20% - Accent1 2 2 2 2" xfId="389" xr:uid="{00000000-0005-0000-0000-000054000000}"/>
    <cellStyle name="20% - Accent1 2 2 2 2 2" xfId="390" xr:uid="{00000000-0005-0000-0000-000055000000}"/>
    <cellStyle name="20% - Accent1 2 2 2 2 2 2" xfId="391" xr:uid="{00000000-0005-0000-0000-000056000000}"/>
    <cellStyle name="20% - Accent1 2 2 2 2 2 2 2" xfId="392" xr:uid="{00000000-0005-0000-0000-000057000000}"/>
    <cellStyle name="20% - Accent1 2 2 2 2 2 3" xfId="393" xr:uid="{00000000-0005-0000-0000-000058000000}"/>
    <cellStyle name="20% - Accent1 2 2 2 2 2 4" xfId="394" xr:uid="{00000000-0005-0000-0000-000059000000}"/>
    <cellStyle name="20% - Accent1 2 2 2 2 3" xfId="395" xr:uid="{00000000-0005-0000-0000-00005A000000}"/>
    <cellStyle name="20% - Accent1 2 2 2 2 3 2" xfId="396" xr:uid="{00000000-0005-0000-0000-00005B000000}"/>
    <cellStyle name="20% - Accent1 2 2 2 2 4" xfId="397" xr:uid="{00000000-0005-0000-0000-00005C000000}"/>
    <cellStyle name="20% - Accent1 2 2 2 2 5" xfId="398" xr:uid="{00000000-0005-0000-0000-00005D000000}"/>
    <cellStyle name="20% - Accent1 2 2 2 3" xfId="399" xr:uid="{00000000-0005-0000-0000-00005E000000}"/>
    <cellStyle name="20% - Accent1 2 2 2 3 2" xfId="400" xr:uid="{00000000-0005-0000-0000-00005F000000}"/>
    <cellStyle name="20% - Accent1 2 2 2 3 2 2" xfId="401" xr:uid="{00000000-0005-0000-0000-000060000000}"/>
    <cellStyle name="20% - Accent1 2 2 2 3 3" xfId="402" xr:uid="{00000000-0005-0000-0000-000061000000}"/>
    <cellStyle name="20% - Accent1 2 2 2 3 4" xfId="403" xr:uid="{00000000-0005-0000-0000-000062000000}"/>
    <cellStyle name="20% - Accent1 2 2 2 4" xfId="404" xr:uid="{00000000-0005-0000-0000-000063000000}"/>
    <cellStyle name="20% - Accent1 2 2 2 4 2" xfId="405" xr:uid="{00000000-0005-0000-0000-000064000000}"/>
    <cellStyle name="20% - Accent1 2 2 2 5" xfId="406" xr:uid="{00000000-0005-0000-0000-000065000000}"/>
    <cellStyle name="20% - Accent1 2 2 2 6" xfId="407" xr:uid="{00000000-0005-0000-0000-000066000000}"/>
    <cellStyle name="20% - Accent1 2 2 3" xfId="408" xr:uid="{00000000-0005-0000-0000-000067000000}"/>
    <cellStyle name="20% - Accent1 2 2 3 2" xfId="409" xr:uid="{00000000-0005-0000-0000-000068000000}"/>
    <cellStyle name="20% - Accent1 2 2 3 2 2" xfId="410" xr:uid="{00000000-0005-0000-0000-000069000000}"/>
    <cellStyle name="20% - Accent1 2 2 3 2 2 2" xfId="411" xr:uid="{00000000-0005-0000-0000-00006A000000}"/>
    <cellStyle name="20% - Accent1 2 2 3 2 3" xfId="412" xr:uid="{00000000-0005-0000-0000-00006B000000}"/>
    <cellStyle name="20% - Accent1 2 2 3 2 4" xfId="413" xr:uid="{00000000-0005-0000-0000-00006C000000}"/>
    <cellStyle name="20% - Accent1 2 2 3 3" xfId="414" xr:uid="{00000000-0005-0000-0000-00006D000000}"/>
    <cellStyle name="20% - Accent1 2 2 3 3 2" xfId="415" xr:uid="{00000000-0005-0000-0000-00006E000000}"/>
    <cellStyle name="20% - Accent1 2 2 3 4" xfId="416" xr:uid="{00000000-0005-0000-0000-00006F000000}"/>
    <cellStyle name="20% - Accent1 2 2 3 5" xfId="417" xr:uid="{00000000-0005-0000-0000-000070000000}"/>
    <cellStyle name="20% - Accent1 2 2 4" xfId="418" xr:uid="{00000000-0005-0000-0000-000071000000}"/>
    <cellStyle name="20% - Accent1 2 2 4 2" xfId="419" xr:uid="{00000000-0005-0000-0000-000072000000}"/>
    <cellStyle name="20% - Accent1 2 2 4 2 2" xfId="420" xr:uid="{00000000-0005-0000-0000-000073000000}"/>
    <cellStyle name="20% - Accent1 2 2 4 2 2 2" xfId="421" xr:uid="{00000000-0005-0000-0000-000074000000}"/>
    <cellStyle name="20% - Accent1 2 2 4 2 3" xfId="422" xr:uid="{00000000-0005-0000-0000-000075000000}"/>
    <cellStyle name="20% - Accent1 2 2 4 3" xfId="423" xr:uid="{00000000-0005-0000-0000-000076000000}"/>
    <cellStyle name="20% - Accent1 2 2 4 3 2" xfId="424" xr:uid="{00000000-0005-0000-0000-000077000000}"/>
    <cellStyle name="20% - Accent1 2 2 4 4" xfId="425" xr:uid="{00000000-0005-0000-0000-000078000000}"/>
    <cellStyle name="20% - Accent1 2 2 4 5" xfId="426" xr:uid="{00000000-0005-0000-0000-000079000000}"/>
    <cellStyle name="20% - Accent1 2 2 5" xfId="427" xr:uid="{00000000-0005-0000-0000-00007A000000}"/>
    <cellStyle name="20% - Accent1 2 2 5 2" xfId="428" xr:uid="{00000000-0005-0000-0000-00007B000000}"/>
    <cellStyle name="20% - Accent1 2 2 6" xfId="429" xr:uid="{00000000-0005-0000-0000-00007C000000}"/>
    <cellStyle name="20% - Accent1 2 2 7" xfId="430" xr:uid="{00000000-0005-0000-0000-00007D000000}"/>
    <cellStyle name="20% - Accent1 2 2 8" xfId="431" xr:uid="{00000000-0005-0000-0000-00007E000000}"/>
    <cellStyle name="20% - Accent1 2 2_April 14" xfId="432" xr:uid="{00000000-0005-0000-0000-00007F000000}"/>
    <cellStyle name="20% - Accent1 2 3" xfId="433" xr:uid="{00000000-0005-0000-0000-000080000000}"/>
    <cellStyle name="20% - Accent1 2 3 2" xfId="434" xr:uid="{00000000-0005-0000-0000-000081000000}"/>
    <cellStyle name="20% - Accent1 2 3 3" xfId="435" xr:uid="{00000000-0005-0000-0000-000082000000}"/>
    <cellStyle name="20% - Accent1 2 3 3 2" xfId="436" xr:uid="{00000000-0005-0000-0000-000083000000}"/>
    <cellStyle name="20% - Accent1 2 3 3 2 2" xfId="437" xr:uid="{00000000-0005-0000-0000-000084000000}"/>
    <cellStyle name="20% - Accent1 2 3 3 2 2 2" xfId="438" xr:uid="{00000000-0005-0000-0000-000085000000}"/>
    <cellStyle name="20% - Accent1 2 3 3 2 2 2 2" xfId="439" xr:uid="{00000000-0005-0000-0000-000086000000}"/>
    <cellStyle name="20% - Accent1 2 3 3 2 2 3" xfId="440" xr:uid="{00000000-0005-0000-0000-000087000000}"/>
    <cellStyle name="20% - Accent1 2 3 3 2 2 4" xfId="441" xr:uid="{00000000-0005-0000-0000-000088000000}"/>
    <cellStyle name="20% - Accent1 2 3 3 2 3" xfId="442" xr:uid="{00000000-0005-0000-0000-000089000000}"/>
    <cellStyle name="20% - Accent1 2 3 3 2 3 2" xfId="443" xr:uid="{00000000-0005-0000-0000-00008A000000}"/>
    <cellStyle name="20% - Accent1 2 3 3 2 4" xfId="444" xr:uid="{00000000-0005-0000-0000-00008B000000}"/>
    <cellStyle name="20% - Accent1 2 3 3 2 5" xfId="445" xr:uid="{00000000-0005-0000-0000-00008C000000}"/>
    <cellStyle name="20% - Accent1 2 3 3 3" xfId="446" xr:uid="{00000000-0005-0000-0000-00008D000000}"/>
    <cellStyle name="20% - Accent1 2 3 3 3 2" xfId="447" xr:uid="{00000000-0005-0000-0000-00008E000000}"/>
    <cellStyle name="20% - Accent1 2 3 3 3 2 2" xfId="448" xr:uid="{00000000-0005-0000-0000-00008F000000}"/>
    <cellStyle name="20% - Accent1 2 3 3 3 3" xfId="449" xr:uid="{00000000-0005-0000-0000-000090000000}"/>
    <cellStyle name="20% - Accent1 2 3 3 3 4" xfId="450" xr:uid="{00000000-0005-0000-0000-000091000000}"/>
    <cellStyle name="20% - Accent1 2 3 3 4" xfId="451" xr:uid="{00000000-0005-0000-0000-000092000000}"/>
    <cellStyle name="20% - Accent1 2 3 3 4 2" xfId="452" xr:uid="{00000000-0005-0000-0000-000093000000}"/>
    <cellStyle name="20% - Accent1 2 3 3 5" xfId="453" xr:uid="{00000000-0005-0000-0000-000094000000}"/>
    <cellStyle name="20% - Accent1 2 3 3 6" xfId="454" xr:uid="{00000000-0005-0000-0000-000095000000}"/>
    <cellStyle name="20% - Accent1 2 3 4" xfId="455" xr:uid="{00000000-0005-0000-0000-000096000000}"/>
    <cellStyle name="20% - Accent1 2 3 4 2" xfId="456" xr:uid="{00000000-0005-0000-0000-000097000000}"/>
    <cellStyle name="20% - Accent1 2 3 4 2 2" xfId="457" xr:uid="{00000000-0005-0000-0000-000098000000}"/>
    <cellStyle name="20% - Accent1 2 3 4 2 2 2" xfId="458" xr:uid="{00000000-0005-0000-0000-000099000000}"/>
    <cellStyle name="20% - Accent1 2 3 4 2 3" xfId="459" xr:uid="{00000000-0005-0000-0000-00009A000000}"/>
    <cellStyle name="20% - Accent1 2 3 4 2 4" xfId="460" xr:uid="{00000000-0005-0000-0000-00009B000000}"/>
    <cellStyle name="20% - Accent1 2 3 4 3" xfId="461" xr:uid="{00000000-0005-0000-0000-00009C000000}"/>
    <cellStyle name="20% - Accent1 2 3 4 3 2" xfId="462" xr:uid="{00000000-0005-0000-0000-00009D000000}"/>
    <cellStyle name="20% - Accent1 2 3 4 4" xfId="463" xr:uid="{00000000-0005-0000-0000-00009E000000}"/>
    <cellStyle name="20% - Accent1 2 3 4 5" xfId="464" xr:uid="{00000000-0005-0000-0000-00009F000000}"/>
    <cellStyle name="20% - Accent1 2 3 5" xfId="465" xr:uid="{00000000-0005-0000-0000-0000A0000000}"/>
    <cellStyle name="20% - Accent1 2 3 5 2" xfId="466" xr:uid="{00000000-0005-0000-0000-0000A1000000}"/>
    <cellStyle name="20% - Accent1 2 3 5 2 2" xfId="467" xr:uid="{00000000-0005-0000-0000-0000A2000000}"/>
    <cellStyle name="20% - Accent1 2 3 5 3" xfId="468" xr:uid="{00000000-0005-0000-0000-0000A3000000}"/>
    <cellStyle name="20% - Accent1 2 3 5 4" xfId="469" xr:uid="{00000000-0005-0000-0000-0000A4000000}"/>
    <cellStyle name="20% - Accent1 2 3 6" xfId="470" xr:uid="{00000000-0005-0000-0000-0000A5000000}"/>
    <cellStyle name="20% - Accent1 2 3 6 2" xfId="471" xr:uid="{00000000-0005-0000-0000-0000A6000000}"/>
    <cellStyle name="20% - Accent1 2 3 7" xfId="472" xr:uid="{00000000-0005-0000-0000-0000A7000000}"/>
    <cellStyle name="20% - Accent1 2 3 8" xfId="473" xr:uid="{00000000-0005-0000-0000-0000A8000000}"/>
    <cellStyle name="20% - Accent1 2 4" xfId="474" xr:uid="{00000000-0005-0000-0000-0000A9000000}"/>
    <cellStyle name="20% - Accent1 2 4 2" xfId="475" xr:uid="{00000000-0005-0000-0000-0000AA000000}"/>
    <cellStyle name="20% - Accent1 2 4 2 2" xfId="476" xr:uid="{00000000-0005-0000-0000-0000AB000000}"/>
    <cellStyle name="20% - Accent1 2 4 2 2 2" xfId="477" xr:uid="{00000000-0005-0000-0000-0000AC000000}"/>
    <cellStyle name="20% - Accent1 2 4 2 3" xfId="478" xr:uid="{00000000-0005-0000-0000-0000AD000000}"/>
    <cellStyle name="20% - Accent1 2 4 2 4" xfId="479" xr:uid="{00000000-0005-0000-0000-0000AE000000}"/>
    <cellStyle name="20% - Accent1 2 4 3" xfId="480" xr:uid="{00000000-0005-0000-0000-0000AF000000}"/>
    <cellStyle name="20% - Accent1 2 4 3 2" xfId="481" xr:uid="{00000000-0005-0000-0000-0000B0000000}"/>
    <cellStyle name="20% - Accent1 2 4 4" xfId="482" xr:uid="{00000000-0005-0000-0000-0000B1000000}"/>
    <cellStyle name="20% - Accent1 2 4 5" xfId="483" xr:uid="{00000000-0005-0000-0000-0000B2000000}"/>
    <cellStyle name="20% - Accent1 2 5" xfId="484" xr:uid="{00000000-0005-0000-0000-0000B3000000}"/>
    <cellStyle name="20% - Accent1 2 5 2" xfId="485" xr:uid="{00000000-0005-0000-0000-0000B4000000}"/>
    <cellStyle name="20% - Accent1 2 5 2 2" xfId="486" xr:uid="{00000000-0005-0000-0000-0000B5000000}"/>
    <cellStyle name="20% - Accent1 2 5 2 2 2" xfId="487" xr:uid="{00000000-0005-0000-0000-0000B6000000}"/>
    <cellStyle name="20% - Accent1 2 5 2 3" xfId="488" xr:uid="{00000000-0005-0000-0000-0000B7000000}"/>
    <cellStyle name="20% - Accent1 2 5 3" xfId="489" xr:uid="{00000000-0005-0000-0000-0000B8000000}"/>
    <cellStyle name="20% - Accent1 2 5 3 2" xfId="490" xr:uid="{00000000-0005-0000-0000-0000B9000000}"/>
    <cellStyle name="20% - Accent1 2 5 4" xfId="491" xr:uid="{00000000-0005-0000-0000-0000BA000000}"/>
    <cellStyle name="20% - Accent1 2 5 5" xfId="492" xr:uid="{00000000-0005-0000-0000-0000BB000000}"/>
    <cellStyle name="20% - Accent1 2 6" xfId="493" xr:uid="{00000000-0005-0000-0000-0000BC000000}"/>
    <cellStyle name="20% - Accent1 2 6 2" xfId="494" xr:uid="{00000000-0005-0000-0000-0000BD000000}"/>
    <cellStyle name="20% - Accent1 2 7" xfId="495" xr:uid="{00000000-0005-0000-0000-0000BE000000}"/>
    <cellStyle name="20% - Accent1 2 8" xfId="496" xr:uid="{00000000-0005-0000-0000-0000BF000000}"/>
    <cellStyle name="20% - Accent1 2 9" xfId="497" xr:uid="{00000000-0005-0000-0000-0000C0000000}"/>
    <cellStyle name="20% - Accent1 2_Coding_CAP_Feb'13_P Aey_020213_Na" xfId="498" xr:uid="{00000000-0005-0000-0000-0000C1000000}"/>
    <cellStyle name="20% - Accent1 20" xfId="499" xr:uid="{00000000-0005-0000-0000-0000C2000000}"/>
    <cellStyle name="20% - Accent1 21" xfId="500" xr:uid="{00000000-0005-0000-0000-0000C3000000}"/>
    <cellStyle name="20% - Accent1 21 2" xfId="501" xr:uid="{00000000-0005-0000-0000-0000C4000000}"/>
    <cellStyle name="20% - Accent1 21 2 2" xfId="502" xr:uid="{00000000-0005-0000-0000-0000C5000000}"/>
    <cellStyle name="20% - Accent1 21 3" xfId="503" xr:uid="{00000000-0005-0000-0000-0000C6000000}"/>
    <cellStyle name="20% - Accent1 22" xfId="504" xr:uid="{00000000-0005-0000-0000-0000C7000000}"/>
    <cellStyle name="20% - Accent1 22 2" xfId="505" xr:uid="{00000000-0005-0000-0000-0000C8000000}"/>
    <cellStyle name="20% - Accent1 22 2 2" xfId="506" xr:uid="{00000000-0005-0000-0000-0000C9000000}"/>
    <cellStyle name="20% - Accent1 22 3" xfId="507" xr:uid="{00000000-0005-0000-0000-0000CA000000}"/>
    <cellStyle name="20% - Accent1 23" xfId="508" xr:uid="{00000000-0005-0000-0000-0000CB000000}"/>
    <cellStyle name="20% - Accent1 23 2" xfId="509" xr:uid="{00000000-0005-0000-0000-0000CC000000}"/>
    <cellStyle name="20% - Accent1 23 2 2" xfId="510" xr:uid="{00000000-0005-0000-0000-0000CD000000}"/>
    <cellStyle name="20% - Accent1 23 3" xfId="511" xr:uid="{00000000-0005-0000-0000-0000CE000000}"/>
    <cellStyle name="20% - Accent1 24" xfId="512" xr:uid="{00000000-0005-0000-0000-0000CF000000}"/>
    <cellStyle name="20% - Accent1 24 2" xfId="513" xr:uid="{00000000-0005-0000-0000-0000D0000000}"/>
    <cellStyle name="20% - Accent1 24 2 2" xfId="514" xr:uid="{00000000-0005-0000-0000-0000D1000000}"/>
    <cellStyle name="20% - Accent1 24 3" xfId="515" xr:uid="{00000000-0005-0000-0000-0000D2000000}"/>
    <cellStyle name="20% - Accent1 25" xfId="516" xr:uid="{00000000-0005-0000-0000-0000D3000000}"/>
    <cellStyle name="20% - Accent1 25 2" xfId="517" xr:uid="{00000000-0005-0000-0000-0000D4000000}"/>
    <cellStyle name="20% - Accent1 25 2 2" xfId="518" xr:uid="{00000000-0005-0000-0000-0000D5000000}"/>
    <cellStyle name="20% - Accent1 25 3" xfId="519" xr:uid="{00000000-0005-0000-0000-0000D6000000}"/>
    <cellStyle name="20% - Accent1 26" xfId="520" xr:uid="{00000000-0005-0000-0000-0000D7000000}"/>
    <cellStyle name="20% - Accent1 26 2" xfId="521" xr:uid="{00000000-0005-0000-0000-0000D8000000}"/>
    <cellStyle name="20% - Accent1 26 2 2" xfId="522" xr:uid="{00000000-0005-0000-0000-0000D9000000}"/>
    <cellStyle name="20% - Accent1 26 3" xfId="523" xr:uid="{00000000-0005-0000-0000-0000DA000000}"/>
    <cellStyle name="20% - Accent1 27" xfId="524" xr:uid="{00000000-0005-0000-0000-0000DB000000}"/>
    <cellStyle name="20% - Accent1 27 2" xfId="525" xr:uid="{00000000-0005-0000-0000-0000DC000000}"/>
    <cellStyle name="20% - Accent1 27 2 2" xfId="526" xr:uid="{00000000-0005-0000-0000-0000DD000000}"/>
    <cellStyle name="20% - Accent1 27 3" xfId="527" xr:uid="{00000000-0005-0000-0000-0000DE000000}"/>
    <cellStyle name="20% - Accent1 28" xfId="528" xr:uid="{00000000-0005-0000-0000-0000DF000000}"/>
    <cellStyle name="20% - Accent1 28 2" xfId="529" xr:uid="{00000000-0005-0000-0000-0000E0000000}"/>
    <cellStyle name="20% - Accent1 28 2 2" xfId="530" xr:uid="{00000000-0005-0000-0000-0000E1000000}"/>
    <cellStyle name="20% - Accent1 28 3" xfId="531" xr:uid="{00000000-0005-0000-0000-0000E2000000}"/>
    <cellStyle name="20% - Accent1 29" xfId="532" xr:uid="{00000000-0005-0000-0000-0000E3000000}"/>
    <cellStyle name="20% - Accent1 29 2" xfId="533" xr:uid="{00000000-0005-0000-0000-0000E4000000}"/>
    <cellStyle name="20% - Accent1 29 2 2" xfId="534" xr:uid="{00000000-0005-0000-0000-0000E5000000}"/>
    <cellStyle name="20% - Accent1 29 3" xfId="535" xr:uid="{00000000-0005-0000-0000-0000E6000000}"/>
    <cellStyle name="20% - Accent1 3" xfId="536" xr:uid="{00000000-0005-0000-0000-0000E7000000}"/>
    <cellStyle name="20% - Accent1 3 2" xfId="537" xr:uid="{00000000-0005-0000-0000-0000E8000000}"/>
    <cellStyle name="20% - Accent1 3 2 2" xfId="538" xr:uid="{00000000-0005-0000-0000-0000E9000000}"/>
    <cellStyle name="20% - Accent1 3 2 2 2" xfId="539" xr:uid="{00000000-0005-0000-0000-0000EA000000}"/>
    <cellStyle name="20% - Accent1 3 2 2 2 2" xfId="540" xr:uid="{00000000-0005-0000-0000-0000EB000000}"/>
    <cellStyle name="20% - Accent1 3 2 2 2 2 2" xfId="541" xr:uid="{00000000-0005-0000-0000-0000EC000000}"/>
    <cellStyle name="20% - Accent1 3 2 2 2 3" xfId="542" xr:uid="{00000000-0005-0000-0000-0000ED000000}"/>
    <cellStyle name="20% - Accent1 3 2 2 2 4" xfId="543" xr:uid="{00000000-0005-0000-0000-0000EE000000}"/>
    <cellStyle name="20% - Accent1 3 2 2 3" xfId="544" xr:uid="{00000000-0005-0000-0000-0000EF000000}"/>
    <cellStyle name="20% - Accent1 3 2 2 3 2" xfId="545" xr:uid="{00000000-0005-0000-0000-0000F0000000}"/>
    <cellStyle name="20% - Accent1 3 2 2 4" xfId="546" xr:uid="{00000000-0005-0000-0000-0000F1000000}"/>
    <cellStyle name="20% - Accent1 3 2 2 5" xfId="547" xr:uid="{00000000-0005-0000-0000-0000F2000000}"/>
    <cellStyle name="20% - Accent1 3 2 3" xfId="548" xr:uid="{00000000-0005-0000-0000-0000F3000000}"/>
    <cellStyle name="20% - Accent1 3 2 3 2" xfId="549" xr:uid="{00000000-0005-0000-0000-0000F4000000}"/>
    <cellStyle name="20% - Accent1 3 2 3 2 2" xfId="550" xr:uid="{00000000-0005-0000-0000-0000F5000000}"/>
    <cellStyle name="20% - Accent1 3 2 3 3" xfId="551" xr:uid="{00000000-0005-0000-0000-0000F6000000}"/>
    <cellStyle name="20% - Accent1 3 2 3 4" xfId="552" xr:uid="{00000000-0005-0000-0000-0000F7000000}"/>
    <cellStyle name="20% - Accent1 3 2 4" xfId="553" xr:uid="{00000000-0005-0000-0000-0000F8000000}"/>
    <cellStyle name="20% - Accent1 3 2 4 2" xfId="554" xr:uid="{00000000-0005-0000-0000-0000F9000000}"/>
    <cellStyle name="20% - Accent1 3 2 5" xfId="555" xr:uid="{00000000-0005-0000-0000-0000FA000000}"/>
    <cellStyle name="20% - Accent1 3 2 6" xfId="556" xr:uid="{00000000-0005-0000-0000-0000FB000000}"/>
    <cellStyle name="20% - Accent1 3 3" xfId="557" xr:uid="{00000000-0005-0000-0000-0000FC000000}"/>
    <cellStyle name="20% - Accent1 3 3 2" xfId="558" xr:uid="{00000000-0005-0000-0000-0000FD000000}"/>
    <cellStyle name="20% - Accent1 3 3 2 2" xfId="559" xr:uid="{00000000-0005-0000-0000-0000FE000000}"/>
    <cellStyle name="20% - Accent1 3 3 2 2 2" xfId="560" xr:uid="{00000000-0005-0000-0000-0000FF000000}"/>
    <cellStyle name="20% - Accent1 3 3 2 3" xfId="561" xr:uid="{00000000-0005-0000-0000-000000010000}"/>
    <cellStyle name="20% - Accent1 3 3 2 4" xfId="562" xr:uid="{00000000-0005-0000-0000-000001010000}"/>
    <cellStyle name="20% - Accent1 3 3 3" xfId="563" xr:uid="{00000000-0005-0000-0000-000002010000}"/>
    <cellStyle name="20% - Accent1 3 3 3 2" xfId="564" xr:uid="{00000000-0005-0000-0000-000003010000}"/>
    <cellStyle name="20% - Accent1 3 3 4" xfId="565" xr:uid="{00000000-0005-0000-0000-000004010000}"/>
    <cellStyle name="20% - Accent1 3 3 5" xfId="566" xr:uid="{00000000-0005-0000-0000-000005010000}"/>
    <cellStyle name="20% - Accent1 3 4" xfId="567" xr:uid="{00000000-0005-0000-0000-000006010000}"/>
    <cellStyle name="20% - Accent1 3 4 2" xfId="568" xr:uid="{00000000-0005-0000-0000-000007010000}"/>
    <cellStyle name="20% - Accent1 3 4 2 2" xfId="569" xr:uid="{00000000-0005-0000-0000-000008010000}"/>
    <cellStyle name="20% - Accent1 3 4 2 2 2" xfId="570" xr:uid="{00000000-0005-0000-0000-000009010000}"/>
    <cellStyle name="20% - Accent1 3 4 2 3" xfId="571" xr:uid="{00000000-0005-0000-0000-00000A010000}"/>
    <cellStyle name="20% - Accent1 3 4 3" xfId="572" xr:uid="{00000000-0005-0000-0000-00000B010000}"/>
    <cellStyle name="20% - Accent1 3 4 3 2" xfId="573" xr:uid="{00000000-0005-0000-0000-00000C010000}"/>
    <cellStyle name="20% - Accent1 3 4 4" xfId="574" xr:uid="{00000000-0005-0000-0000-00000D010000}"/>
    <cellStyle name="20% - Accent1 3 4 5" xfId="575" xr:uid="{00000000-0005-0000-0000-00000E010000}"/>
    <cellStyle name="20% - Accent1 3 5" xfId="576" xr:uid="{00000000-0005-0000-0000-00000F010000}"/>
    <cellStyle name="20% - Accent1 3 5 2" xfId="577" xr:uid="{00000000-0005-0000-0000-000010010000}"/>
    <cellStyle name="20% - Accent1 3 6" xfId="578" xr:uid="{00000000-0005-0000-0000-000011010000}"/>
    <cellStyle name="20% - Accent1 3 7" xfId="579" xr:uid="{00000000-0005-0000-0000-000012010000}"/>
    <cellStyle name="20% - Accent1 3 8" xfId="580" xr:uid="{00000000-0005-0000-0000-000013010000}"/>
    <cellStyle name="20% - Accent1 3_2014_VMI CAN" xfId="581" xr:uid="{00000000-0005-0000-0000-000014010000}"/>
    <cellStyle name="20% - Accent1 30" xfId="582" xr:uid="{00000000-0005-0000-0000-000015010000}"/>
    <cellStyle name="20% - Accent1 30 2" xfId="583" xr:uid="{00000000-0005-0000-0000-000016010000}"/>
    <cellStyle name="20% - Accent1 30 2 2" xfId="584" xr:uid="{00000000-0005-0000-0000-000017010000}"/>
    <cellStyle name="20% - Accent1 30 3" xfId="585" xr:uid="{00000000-0005-0000-0000-000018010000}"/>
    <cellStyle name="20% - Accent1 31" xfId="586" xr:uid="{00000000-0005-0000-0000-000019010000}"/>
    <cellStyle name="20% - Accent1 31 2" xfId="587" xr:uid="{00000000-0005-0000-0000-00001A010000}"/>
    <cellStyle name="20% - Accent1 31 2 2" xfId="588" xr:uid="{00000000-0005-0000-0000-00001B010000}"/>
    <cellStyle name="20% - Accent1 31 3" xfId="589" xr:uid="{00000000-0005-0000-0000-00001C010000}"/>
    <cellStyle name="20% - Accent1 32" xfId="590" xr:uid="{00000000-0005-0000-0000-00001D010000}"/>
    <cellStyle name="20% - Accent1 32 2" xfId="591" xr:uid="{00000000-0005-0000-0000-00001E010000}"/>
    <cellStyle name="20% - Accent1 32 2 2" xfId="592" xr:uid="{00000000-0005-0000-0000-00001F010000}"/>
    <cellStyle name="20% - Accent1 32 3" xfId="593" xr:uid="{00000000-0005-0000-0000-000020010000}"/>
    <cellStyle name="20% - Accent1 33" xfId="594" xr:uid="{00000000-0005-0000-0000-000021010000}"/>
    <cellStyle name="20% - Accent1 33 2" xfId="595" xr:uid="{00000000-0005-0000-0000-000022010000}"/>
    <cellStyle name="20% - Accent1 33 2 2" xfId="596" xr:uid="{00000000-0005-0000-0000-000023010000}"/>
    <cellStyle name="20% - Accent1 33 3" xfId="597" xr:uid="{00000000-0005-0000-0000-000024010000}"/>
    <cellStyle name="20% - Accent1 34" xfId="598" xr:uid="{00000000-0005-0000-0000-000025010000}"/>
    <cellStyle name="20% - Accent1 34 2" xfId="599" xr:uid="{00000000-0005-0000-0000-000026010000}"/>
    <cellStyle name="20% - Accent1 34 2 2" xfId="600" xr:uid="{00000000-0005-0000-0000-000027010000}"/>
    <cellStyle name="20% - Accent1 34 3" xfId="601" xr:uid="{00000000-0005-0000-0000-000028010000}"/>
    <cellStyle name="20% - Accent1 35" xfId="602" xr:uid="{00000000-0005-0000-0000-000029010000}"/>
    <cellStyle name="20% - Accent1 35 2" xfId="603" xr:uid="{00000000-0005-0000-0000-00002A010000}"/>
    <cellStyle name="20% - Accent1 35 2 2" xfId="604" xr:uid="{00000000-0005-0000-0000-00002B010000}"/>
    <cellStyle name="20% - Accent1 35 3" xfId="605" xr:uid="{00000000-0005-0000-0000-00002C010000}"/>
    <cellStyle name="20% - Accent1 36" xfId="606" xr:uid="{00000000-0005-0000-0000-00002D010000}"/>
    <cellStyle name="20% - Accent1 36 2" xfId="607" xr:uid="{00000000-0005-0000-0000-00002E010000}"/>
    <cellStyle name="20% - Accent1 36 2 2" xfId="608" xr:uid="{00000000-0005-0000-0000-00002F010000}"/>
    <cellStyle name="20% - Accent1 36 3" xfId="609" xr:uid="{00000000-0005-0000-0000-000030010000}"/>
    <cellStyle name="20% - Accent1 37" xfId="610" xr:uid="{00000000-0005-0000-0000-000031010000}"/>
    <cellStyle name="20% - Accent1 37 2" xfId="611" xr:uid="{00000000-0005-0000-0000-000032010000}"/>
    <cellStyle name="20% - Accent1 37 2 2" xfId="612" xr:uid="{00000000-0005-0000-0000-000033010000}"/>
    <cellStyle name="20% - Accent1 37 3" xfId="613" xr:uid="{00000000-0005-0000-0000-000034010000}"/>
    <cellStyle name="20% - Accent1 38" xfId="614" xr:uid="{00000000-0005-0000-0000-000035010000}"/>
    <cellStyle name="20% - Accent1 38 2" xfId="615" xr:uid="{00000000-0005-0000-0000-000036010000}"/>
    <cellStyle name="20% - Accent1 38 2 2" xfId="616" xr:uid="{00000000-0005-0000-0000-000037010000}"/>
    <cellStyle name="20% - Accent1 38 3" xfId="617" xr:uid="{00000000-0005-0000-0000-000038010000}"/>
    <cellStyle name="20% - Accent1 39" xfId="618" xr:uid="{00000000-0005-0000-0000-000039010000}"/>
    <cellStyle name="20% - Accent1 39 2" xfId="619" xr:uid="{00000000-0005-0000-0000-00003A010000}"/>
    <cellStyle name="20% - Accent1 39 2 2" xfId="620" xr:uid="{00000000-0005-0000-0000-00003B010000}"/>
    <cellStyle name="20% - Accent1 39 3" xfId="621" xr:uid="{00000000-0005-0000-0000-00003C010000}"/>
    <cellStyle name="20% - Accent1 4" xfId="622" xr:uid="{00000000-0005-0000-0000-00003D010000}"/>
    <cellStyle name="20% - Accent1 4 2" xfId="623" xr:uid="{00000000-0005-0000-0000-00003E010000}"/>
    <cellStyle name="20% - Accent1 4 3" xfId="624" xr:uid="{00000000-0005-0000-0000-00003F010000}"/>
    <cellStyle name="20% - Accent1 4 4" xfId="625" xr:uid="{00000000-0005-0000-0000-000040010000}"/>
    <cellStyle name="20% - Accent1 40" xfId="626" xr:uid="{00000000-0005-0000-0000-000041010000}"/>
    <cellStyle name="20% - Accent1 40 2" xfId="627" xr:uid="{00000000-0005-0000-0000-000042010000}"/>
    <cellStyle name="20% - Accent1 40 3" xfId="628" xr:uid="{00000000-0005-0000-0000-000043010000}"/>
    <cellStyle name="20% - Accent1 41" xfId="629" xr:uid="{00000000-0005-0000-0000-000044010000}"/>
    <cellStyle name="20% - Accent1 5" xfId="630" xr:uid="{00000000-0005-0000-0000-000045010000}"/>
    <cellStyle name="20% - Accent1 5 2" xfId="631" xr:uid="{00000000-0005-0000-0000-000046010000}"/>
    <cellStyle name="20% - Accent1 5 3" xfId="632" xr:uid="{00000000-0005-0000-0000-000047010000}"/>
    <cellStyle name="20% - Accent1 5 4" xfId="633" xr:uid="{00000000-0005-0000-0000-000048010000}"/>
    <cellStyle name="20% - Accent1 6" xfId="634" xr:uid="{00000000-0005-0000-0000-000049010000}"/>
    <cellStyle name="20% - Accent1 6 2" xfId="635" xr:uid="{00000000-0005-0000-0000-00004A010000}"/>
    <cellStyle name="20% - Accent1 6 3" xfId="636" xr:uid="{00000000-0005-0000-0000-00004B010000}"/>
    <cellStyle name="20% - Accent1 6 3 2" xfId="637" xr:uid="{00000000-0005-0000-0000-00004C010000}"/>
    <cellStyle name="20% - Accent1 6 3 2 2" xfId="638" xr:uid="{00000000-0005-0000-0000-00004D010000}"/>
    <cellStyle name="20% - Accent1 6 3 3" xfId="639" xr:uid="{00000000-0005-0000-0000-00004E010000}"/>
    <cellStyle name="20% - Accent1 6 4" xfId="640" xr:uid="{00000000-0005-0000-0000-00004F010000}"/>
    <cellStyle name="20% - Accent1 6 4 2" xfId="641" xr:uid="{00000000-0005-0000-0000-000050010000}"/>
    <cellStyle name="20% - Accent1 6 5" xfId="642" xr:uid="{00000000-0005-0000-0000-000051010000}"/>
    <cellStyle name="20% - Accent1 6 5 2" xfId="643" xr:uid="{00000000-0005-0000-0000-000052010000}"/>
    <cellStyle name="20% - Accent1 6 5 2 2" xfId="644" xr:uid="{00000000-0005-0000-0000-000053010000}"/>
    <cellStyle name="20% - Accent1 6 5 3" xfId="645" xr:uid="{00000000-0005-0000-0000-000054010000}"/>
    <cellStyle name="20% - Accent1 6 5 4" xfId="646" xr:uid="{00000000-0005-0000-0000-000055010000}"/>
    <cellStyle name="20% - Accent1 6 6" xfId="647" xr:uid="{00000000-0005-0000-0000-000056010000}"/>
    <cellStyle name="20% - Accent1 6 7" xfId="648" xr:uid="{00000000-0005-0000-0000-000057010000}"/>
    <cellStyle name="20% - Accent1 7" xfId="649" xr:uid="{00000000-0005-0000-0000-000058010000}"/>
    <cellStyle name="20% - Accent1 7 2" xfId="650" xr:uid="{00000000-0005-0000-0000-000059010000}"/>
    <cellStyle name="20% - Accent1 7 2 2" xfId="651" xr:uid="{00000000-0005-0000-0000-00005A010000}"/>
    <cellStyle name="20% - Accent1 7 3" xfId="652" xr:uid="{00000000-0005-0000-0000-00005B010000}"/>
    <cellStyle name="20% - Accent1 7 4" xfId="653" xr:uid="{00000000-0005-0000-0000-00005C010000}"/>
    <cellStyle name="20% - Accent1 7 5" xfId="654" xr:uid="{00000000-0005-0000-0000-00005D010000}"/>
    <cellStyle name="20% - Accent1 8" xfId="655" xr:uid="{00000000-0005-0000-0000-00005E010000}"/>
    <cellStyle name="20% - Accent1 8 2" xfId="656" xr:uid="{00000000-0005-0000-0000-00005F010000}"/>
    <cellStyle name="20% - Accent1 8 2 2" xfId="657" xr:uid="{00000000-0005-0000-0000-000060010000}"/>
    <cellStyle name="20% - Accent1 8 3" xfId="658" xr:uid="{00000000-0005-0000-0000-000061010000}"/>
    <cellStyle name="20% - Accent1 8 4" xfId="659" xr:uid="{00000000-0005-0000-0000-000062010000}"/>
    <cellStyle name="20% - Accent1 8 5" xfId="660" xr:uid="{00000000-0005-0000-0000-000063010000}"/>
    <cellStyle name="20% - Accent1 9" xfId="661" xr:uid="{00000000-0005-0000-0000-000064010000}"/>
    <cellStyle name="20% - Accent1 9 2" xfId="662" xr:uid="{00000000-0005-0000-0000-000065010000}"/>
    <cellStyle name="20% - Accent1 9 2 2" xfId="663" xr:uid="{00000000-0005-0000-0000-000066010000}"/>
    <cellStyle name="20% - Accent1 9 2 2 2" xfId="664" xr:uid="{00000000-0005-0000-0000-000067010000}"/>
    <cellStyle name="20% - Accent1 9 2 2 2 2" xfId="665" xr:uid="{00000000-0005-0000-0000-000068010000}"/>
    <cellStyle name="20% - Accent1 9 2 2 3" xfId="666" xr:uid="{00000000-0005-0000-0000-000069010000}"/>
    <cellStyle name="20% - Accent1 9 2 2 4" xfId="667" xr:uid="{00000000-0005-0000-0000-00006A010000}"/>
    <cellStyle name="20% - Accent1 9 2 3" xfId="668" xr:uid="{00000000-0005-0000-0000-00006B010000}"/>
    <cellStyle name="20% - Accent1 9 2 3 2" xfId="669" xr:uid="{00000000-0005-0000-0000-00006C010000}"/>
    <cellStyle name="20% - Accent1 9 2 4" xfId="670" xr:uid="{00000000-0005-0000-0000-00006D010000}"/>
    <cellStyle name="20% - Accent1 9 2 5" xfId="671" xr:uid="{00000000-0005-0000-0000-00006E010000}"/>
    <cellStyle name="20% - Accent1 9 3" xfId="672" xr:uid="{00000000-0005-0000-0000-00006F010000}"/>
    <cellStyle name="20% - Accent1 9 3 2" xfId="673" xr:uid="{00000000-0005-0000-0000-000070010000}"/>
    <cellStyle name="20% - Accent1 9 3 2 2" xfId="674" xr:uid="{00000000-0005-0000-0000-000071010000}"/>
    <cellStyle name="20% - Accent1 9 3 3" xfId="675" xr:uid="{00000000-0005-0000-0000-000072010000}"/>
    <cellStyle name="20% - Accent1 9 3 4" xfId="676" xr:uid="{00000000-0005-0000-0000-000073010000}"/>
    <cellStyle name="20% - Accent1 9 4" xfId="677" xr:uid="{00000000-0005-0000-0000-000074010000}"/>
    <cellStyle name="20% - Accent1 9 4 2" xfId="678" xr:uid="{00000000-0005-0000-0000-000075010000}"/>
    <cellStyle name="20% - Accent1 9 5" xfId="679" xr:uid="{00000000-0005-0000-0000-000076010000}"/>
    <cellStyle name="20% - Accent1 9 6" xfId="680" xr:uid="{00000000-0005-0000-0000-000077010000}"/>
    <cellStyle name="20% - Accent1 9 7" xfId="681" xr:uid="{00000000-0005-0000-0000-000078010000}"/>
    <cellStyle name="20% - Accent2 10" xfId="682" xr:uid="{00000000-0005-0000-0000-000079010000}"/>
    <cellStyle name="20% - Accent2 10 2" xfId="683" xr:uid="{00000000-0005-0000-0000-00007A010000}"/>
    <cellStyle name="20% - Accent2 10 2 2" xfId="684" xr:uid="{00000000-0005-0000-0000-00007B010000}"/>
    <cellStyle name="20% - Accent2 10 2 2 2" xfId="685" xr:uid="{00000000-0005-0000-0000-00007C010000}"/>
    <cellStyle name="20% - Accent2 10 2 2 3" xfId="686" xr:uid="{00000000-0005-0000-0000-00007D010000}"/>
    <cellStyle name="20% - Accent2 10 2 3" xfId="687" xr:uid="{00000000-0005-0000-0000-00007E010000}"/>
    <cellStyle name="20% - Accent2 10 2 4" xfId="688" xr:uid="{00000000-0005-0000-0000-00007F010000}"/>
    <cellStyle name="20% - Accent2 10 3" xfId="689" xr:uid="{00000000-0005-0000-0000-000080010000}"/>
    <cellStyle name="20% - Accent2 10 3 2" xfId="690" xr:uid="{00000000-0005-0000-0000-000081010000}"/>
    <cellStyle name="20% - Accent2 10 3 3" xfId="691" xr:uid="{00000000-0005-0000-0000-000082010000}"/>
    <cellStyle name="20% - Accent2 10 4" xfId="692" xr:uid="{00000000-0005-0000-0000-000083010000}"/>
    <cellStyle name="20% - Accent2 10 5" xfId="693" xr:uid="{00000000-0005-0000-0000-000084010000}"/>
    <cellStyle name="20% - Accent2 10 6" xfId="694" xr:uid="{00000000-0005-0000-0000-000085010000}"/>
    <cellStyle name="20% - Accent2 11" xfId="695" xr:uid="{00000000-0005-0000-0000-000086010000}"/>
    <cellStyle name="20% - Accent2 11 2" xfId="696" xr:uid="{00000000-0005-0000-0000-000087010000}"/>
    <cellStyle name="20% - Accent2 11 2 2" xfId="697" xr:uid="{00000000-0005-0000-0000-000088010000}"/>
    <cellStyle name="20% - Accent2 11 3" xfId="698" xr:uid="{00000000-0005-0000-0000-000089010000}"/>
    <cellStyle name="20% - Accent2 11 4" xfId="699" xr:uid="{00000000-0005-0000-0000-00008A010000}"/>
    <cellStyle name="20% - Accent2 12" xfId="700" xr:uid="{00000000-0005-0000-0000-00008B010000}"/>
    <cellStyle name="20% - Accent2 12 2" xfId="701" xr:uid="{00000000-0005-0000-0000-00008C010000}"/>
    <cellStyle name="20% - Accent2 12 3" xfId="702" xr:uid="{00000000-0005-0000-0000-00008D010000}"/>
    <cellStyle name="20% - Accent2 13" xfId="703" xr:uid="{00000000-0005-0000-0000-00008E010000}"/>
    <cellStyle name="20% - Accent2 13 2" xfId="704" xr:uid="{00000000-0005-0000-0000-00008F010000}"/>
    <cellStyle name="20% - Accent2 14" xfId="705" xr:uid="{00000000-0005-0000-0000-000090010000}"/>
    <cellStyle name="20% - Accent2 15" xfId="706" xr:uid="{00000000-0005-0000-0000-000091010000}"/>
    <cellStyle name="20% - Accent2 16" xfId="707" xr:uid="{00000000-0005-0000-0000-000092010000}"/>
    <cellStyle name="20% - Accent2 17" xfId="708" xr:uid="{00000000-0005-0000-0000-000093010000}"/>
    <cellStyle name="20% - Accent2 18" xfId="709" xr:uid="{00000000-0005-0000-0000-000094010000}"/>
    <cellStyle name="20% - Accent2 19" xfId="710" xr:uid="{00000000-0005-0000-0000-000095010000}"/>
    <cellStyle name="20% - Accent2 2" xfId="4" xr:uid="{00000000-0005-0000-0000-000096010000}"/>
    <cellStyle name="20% - Accent2 2 10" xfId="711" xr:uid="{00000000-0005-0000-0000-000097010000}"/>
    <cellStyle name="20% - Accent2 2 2" xfId="712" xr:uid="{00000000-0005-0000-0000-000098010000}"/>
    <cellStyle name="20% - Accent2 2 2 2" xfId="713" xr:uid="{00000000-0005-0000-0000-000099010000}"/>
    <cellStyle name="20% - Accent2 2 2 2 2" xfId="714" xr:uid="{00000000-0005-0000-0000-00009A010000}"/>
    <cellStyle name="20% - Accent2 2 2 2 2 2" xfId="715" xr:uid="{00000000-0005-0000-0000-00009B010000}"/>
    <cellStyle name="20% - Accent2 2 2 2 2 2 2" xfId="716" xr:uid="{00000000-0005-0000-0000-00009C010000}"/>
    <cellStyle name="20% - Accent2 2 2 2 2 2 2 2" xfId="717" xr:uid="{00000000-0005-0000-0000-00009D010000}"/>
    <cellStyle name="20% - Accent2 2 2 2 2 2 3" xfId="718" xr:uid="{00000000-0005-0000-0000-00009E010000}"/>
    <cellStyle name="20% - Accent2 2 2 2 2 2 4" xfId="719" xr:uid="{00000000-0005-0000-0000-00009F010000}"/>
    <cellStyle name="20% - Accent2 2 2 2 2 3" xfId="720" xr:uid="{00000000-0005-0000-0000-0000A0010000}"/>
    <cellStyle name="20% - Accent2 2 2 2 2 3 2" xfId="721" xr:uid="{00000000-0005-0000-0000-0000A1010000}"/>
    <cellStyle name="20% - Accent2 2 2 2 2 4" xfId="722" xr:uid="{00000000-0005-0000-0000-0000A2010000}"/>
    <cellStyle name="20% - Accent2 2 2 2 2 5" xfId="723" xr:uid="{00000000-0005-0000-0000-0000A3010000}"/>
    <cellStyle name="20% - Accent2 2 2 2 3" xfId="724" xr:uid="{00000000-0005-0000-0000-0000A4010000}"/>
    <cellStyle name="20% - Accent2 2 2 2 3 2" xfId="725" xr:uid="{00000000-0005-0000-0000-0000A5010000}"/>
    <cellStyle name="20% - Accent2 2 2 2 3 2 2" xfId="726" xr:uid="{00000000-0005-0000-0000-0000A6010000}"/>
    <cellStyle name="20% - Accent2 2 2 2 3 3" xfId="727" xr:uid="{00000000-0005-0000-0000-0000A7010000}"/>
    <cellStyle name="20% - Accent2 2 2 2 3 4" xfId="728" xr:uid="{00000000-0005-0000-0000-0000A8010000}"/>
    <cellStyle name="20% - Accent2 2 2 2 4" xfId="729" xr:uid="{00000000-0005-0000-0000-0000A9010000}"/>
    <cellStyle name="20% - Accent2 2 2 2 4 2" xfId="730" xr:uid="{00000000-0005-0000-0000-0000AA010000}"/>
    <cellStyle name="20% - Accent2 2 2 2 5" xfId="731" xr:uid="{00000000-0005-0000-0000-0000AB010000}"/>
    <cellStyle name="20% - Accent2 2 2 2 6" xfId="732" xr:uid="{00000000-0005-0000-0000-0000AC010000}"/>
    <cellStyle name="20% - Accent2 2 2 3" xfId="733" xr:uid="{00000000-0005-0000-0000-0000AD010000}"/>
    <cellStyle name="20% - Accent2 2 2 3 2" xfId="734" xr:uid="{00000000-0005-0000-0000-0000AE010000}"/>
    <cellStyle name="20% - Accent2 2 2 3 2 2" xfId="735" xr:uid="{00000000-0005-0000-0000-0000AF010000}"/>
    <cellStyle name="20% - Accent2 2 2 3 2 2 2" xfId="736" xr:uid="{00000000-0005-0000-0000-0000B0010000}"/>
    <cellStyle name="20% - Accent2 2 2 3 2 3" xfId="737" xr:uid="{00000000-0005-0000-0000-0000B1010000}"/>
    <cellStyle name="20% - Accent2 2 2 3 2 4" xfId="738" xr:uid="{00000000-0005-0000-0000-0000B2010000}"/>
    <cellStyle name="20% - Accent2 2 2 3 3" xfId="739" xr:uid="{00000000-0005-0000-0000-0000B3010000}"/>
    <cellStyle name="20% - Accent2 2 2 3 3 2" xfId="740" xr:uid="{00000000-0005-0000-0000-0000B4010000}"/>
    <cellStyle name="20% - Accent2 2 2 3 4" xfId="741" xr:uid="{00000000-0005-0000-0000-0000B5010000}"/>
    <cellStyle name="20% - Accent2 2 2 3 5" xfId="742" xr:uid="{00000000-0005-0000-0000-0000B6010000}"/>
    <cellStyle name="20% - Accent2 2 2 4" xfId="743" xr:uid="{00000000-0005-0000-0000-0000B7010000}"/>
    <cellStyle name="20% - Accent2 2 2 4 2" xfId="744" xr:uid="{00000000-0005-0000-0000-0000B8010000}"/>
    <cellStyle name="20% - Accent2 2 2 4 2 2" xfId="745" xr:uid="{00000000-0005-0000-0000-0000B9010000}"/>
    <cellStyle name="20% - Accent2 2 2 4 2 2 2" xfId="746" xr:uid="{00000000-0005-0000-0000-0000BA010000}"/>
    <cellStyle name="20% - Accent2 2 2 4 2 3" xfId="747" xr:uid="{00000000-0005-0000-0000-0000BB010000}"/>
    <cellStyle name="20% - Accent2 2 2 4 3" xfId="748" xr:uid="{00000000-0005-0000-0000-0000BC010000}"/>
    <cellStyle name="20% - Accent2 2 2 4 3 2" xfId="749" xr:uid="{00000000-0005-0000-0000-0000BD010000}"/>
    <cellStyle name="20% - Accent2 2 2 4 4" xfId="750" xr:uid="{00000000-0005-0000-0000-0000BE010000}"/>
    <cellStyle name="20% - Accent2 2 2 4 5" xfId="751" xr:uid="{00000000-0005-0000-0000-0000BF010000}"/>
    <cellStyle name="20% - Accent2 2 2 5" xfId="752" xr:uid="{00000000-0005-0000-0000-0000C0010000}"/>
    <cellStyle name="20% - Accent2 2 2 5 2" xfId="753" xr:uid="{00000000-0005-0000-0000-0000C1010000}"/>
    <cellStyle name="20% - Accent2 2 2 6" xfId="754" xr:uid="{00000000-0005-0000-0000-0000C2010000}"/>
    <cellStyle name="20% - Accent2 2 2 7" xfId="755" xr:uid="{00000000-0005-0000-0000-0000C3010000}"/>
    <cellStyle name="20% - Accent2 2 2 8" xfId="756" xr:uid="{00000000-0005-0000-0000-0000C4010000}"/>
    <cellStyle name="20% - Accent2 2 2_April 14" xfId="757" xr:uid="{00000000-0005-0000-0000-0000C5010000}"/>
    <cellStyle name="20% - Accent2 2 3" xfId="758" xr:uid="{00000000-0005-0000-0000-0000C6010000}"/>
    <cellStyle name="20% - Accent2 2 3 2" xfId="759" xr:uid="{00000000-0005-0000-0000-0000C7010000}"/>
    <cellStyle name="20% - Accent2 2 3 3" xfId="760" xr:uid="{00000000-0005-0000-0000-0000C8010000}"/>
    <cellStyle name="20% - Accent2 2 3 3 2" xfId="761" xr:uid="{00000000-0005-0000-0000-0000C9010000}"/>
    <cellStyle name="20% - Accent2 2 3 3 2 2" xfId="762" xr:uid="{00000000-0005-0000-0000-0000CA010000}"/>
    <cellStyle name="20% - Accent2 2 3 3 2 2 2" xfId="763" xr:uid="{00000000-0005-0000-0000-0000CB010000}"/>
    <cellStyle name="20% - Accent2 2 3 3 2 2 2 2" xfId="764" xr:uid="{00000000-0005-0000-0000-0000CC010000}"/>
    <cellStyle name="20% - Accent2 2 3 3 2 2 3" xfId="765" xr:uid="{00000000-0005-0000-0000-0000CD010000}"/>
    <cellStyle name="20% - Accent2 2 3 3 2 2 4" xfId="766" xr:uid="{00000000-0005-0000-0000-0000CE010000}"/>
    <cellStyle name="20% - Accent2 2 3 3 2 3" xfId="767" xr:uid="{00000000-0005-0000-0000-0000CF010000}"/>
    <cellStyle name="20% - Accent2 2 3 3 2 3 2" xfId="768" xr:uid="{00000000-0005-0000-0000-0000D0010000}"/>
    <cellStyle name="20% - Accent2 2 3 3 2 4" xfId="769" xr:uid="{00000000-0005-0000-0000-0000D1010000}"/>
    <cellStyle name="20% - Accent2 2 3 3 2 5" xfId="770" xr:uid="{00000000-0005-0000-0000-0000D2010000}"/>
    <cellStyle name="20% - Accent2 2 3 3 3" xfId="771" xr:uid="{00000000-0005-0000-0000-0000D3010000}"/>
    <cellStyle name="20% - Accent2 2 3 3 3 2" xfId="772" xr:uid="{00000000-0005-0000-0000-0000D4010000}"/>
    <cellStyle name="20% - Accent2 2 3 3 3 2 2" xfId="773" xr:uid="{00000000-0005-0000-0000-0000D5010000}"/>
    <cellStyle name="20% - Accent2 2 3 3 3 3" xfId="774" xr:uid="{00000000-0005-0000-0000-0000D6010000}"/>
    <cellStyle name="20% - Accent2 2 3 3 3 4" xfId="775" xr:uid="{00000000-0005-0000-0000-0000D7010000}"/>
    <cellStyle name="20% - Accent2 2 3 3 4" xfId="776" xr:uid="{00000000-0005-0000-0000-0000D8010000}"/>
    <cellStyle name="20% - Accent2 2 3 3 4 2" xfId="777" xr:uid="{00000000-0005-0000-0000-0000D9010000}"/>
    <cellStyle name="20% - Accent2 2 3 3 5" xfId="778" xr:uid="{00000000-0005-0000-0000-0000DA010000}"/>
    <cellStyle name="20% - Accent2 2 3 3 6" xfId="779" xr:uid="{00000000-0005-0000-0000-0000DB010000}"/>
    <cellStyle name="20% - Accent2 2 3 4" xfId="780" xr:uid="{00000000-0005-0000-0000-0000DC010000}"/>
    <cellStyle name="20% - Accent2 2 3 4 2" xfId="781" xr:uid="{00000000-0005-0000-0000-0000DD010000}"/>
    <cellStyle name="20% - Accent2 2 3 4 2 2" xfId="782" xr:uid="{00000000-0005-0000-0000-0000DE010000}"/>
    <cellStyle name="20% - Accent2 2 3 4 2 2 2" xfId="783" xr:uid="{00000000-0005-0000-0000-0000DF010000}"/>
    <cellStyle name="20% - Accent2 2 3 4 2 3" xfId="784" xr:uid="{00000000-0005-0000-0000-0000E0010000}"/>
    <cellStyle name="20% - Accent2 2 3 4 2 4" xfId="785" xr:uid="{00000000-0005-0000-0000-0000E1010000}"/>
    <cellStyle name="20% - Accent2 2 3 4 3" xfId="786" xr:uid="{00000000-0005-0000-0000-0000E2010000}"/>
    <cellStyle name="20% - Accent2 2 3 4 3 2" xfId="787" xr:uid="{00000000-0005-0000-0000-0000E3010000}"/>
    <cellStyle name="20% - Accent2 2 3 4 4" xfId="788" xr:uid="{00000000-0005-0000-0000-0000E4010000}"/>
    <cellStyle name="20% - Accent2 2 3 4 5" xfId="789" xr:uid="{00000000-0005-0000-0000-0000E5010000}"/>
    <cellStyle name="20% - Accent2 2 3 5" xfId="790" xr:uid="{00000000-0005-0000-0000-0000E6010000}"/>
    <cellStyle name="20% - Accent2 2 3 5 2" xfId="791" xr:uid="{00000000-0005-0000-0000-0000E7010000}"/>
    <cellStyle name="20% - Accent2 2 3 5 2 2" xfId="792" xr:uid="{00000000-0005-0000-0000-0000E8010000}"/>
    <cellStyle name="20% - Accent2 2 3 5 3" xfId="793" xr:uid="{00000000-0005-0000-0000-0000E9010000}"/>
    <cellStyle name="20% - Accent2 2 3 5 4" xfId="794" xr:uid="{00000000-0005-0000-0000-0000EA010000}"/>
    <cellStyle name="20% - Accent2 2 3 6" xfId="795" xr:uid="{00000000-0005-0000-0000-0000EB010000}"/>
    <cellStyle name="20% - Accent2 2 3 6 2" xfId="796" xr:uid="{00000000-0005-0000-0000-0000EC010000}"/>
    <cellStyle name="20% - Accent2 2 3 7" xfId="797" xr:uid="{00000000-0005-0000-0000-0000ED010000}"/>
    <cellStyle name="20% - Accent2 2 3 8" xfId="798" xr:uid="{00000000-0005-0000-0000-0000EE010000}"/>
    <cellStyle name="20% - Accent2 2 4" xfId="799" xr:uid="{00000000-0005-0000-0000-0000EF010000}"/>
    <cellStyle name="20% - Accent2 2 4 2" xfId="800" xr:uid="{00000000-0005-0000-0000-0000F0010000}"/>
    <cellStyle name="20% - Accent2 2 4 2 2" xfId="801" xr:uid="{00000000-0005-0000-0000-0000F1010000}"/>
    <cellStyle name="20% - Accent2 2 4 2 2 2" xfId="802" xr:uid="{00000000-0005-0000-0000-0000F2010000}"/>
    <cellStyle name="20% - Accent2 2 4 2 3" xfId="803" xr:uid="{00000000-0005-0000-0000-0000F3010000}"/>
    <cellStyle name="20% - Accent2 2 4 2 4" xfId="804" xr:uid="{00000000-0005-0000-0000-0000F4010000}"/>
    <cellStyle name="20% - Accent2 2 4 3" xfId="805" xr:uid="{00000000-0005-0000-0000-0000F5010000}"/>
    <cellStyle name="20% - Accent2 2 4 3 2" xfId="806" xr:uid="{00000000-0005-0000-0000-0000F6010000}"/>
    <cellStyle name="20% - Accent2 2 4 4" xfId="807" xr:uid="{00000000-0005-0000-0000-0000F7010000}"/>
    <cellStyle name="20% - Accent2 2 4 5" xfId="808" xr:uid="{00000000-0005-0000-0000-0000F8010000}"/>
    <cellStyle name="20% - Accent2 2 5" xfId="809" xr:uid="{00000000-0005-0000-0000-0000F9010000}"/>
    <cellStyle name="20% - Accent2 2 5 2" xfId="810" xr:uid="{00000000-0005-0000-0000-0000FA010000}"/>
    <cellStyle name="20% - Accent2 2 5 2 2" xfId="811" xr:uid="{00000000-0005-0000-0000-0000FB010000}"/>
    <cellStyle name="20% - Accent2 2 5 2 2 2" xfId="812" xr:uid="{00000000-0005-0000-0000-0000FC010000}"/>
    <cellStyle name="20% - Accent2 2 5 2 3" xfId="813" xr:uid="{00000000-0005-0000-0000-0000FD010000}"/>
    <cellStyle name="20% - Accent2 2 5 3" xfId="814" xr:uid="{00000000-0005-0000-0000-0000FE010000}"/>
    <cellStyle name="20% - Accent2 2 5 3 2" xfId="815" xr:uid="{00000000-0005-0000-0000-0000FF010000}"/>
    <cellStyle name="20% - Accent2 2 5 4" xfId="816" xr:uid="{00000000-0005-0000-0000-000000020000}"/>
    <cellStyle name="20% - Accent2 2 5 5" xfId="817" xr:uid="{00000000-0005-0000-0000-000001020000}"/>
    <cellStyle name="20% - Accent2 2 6" xfId="818" xr:uid="{00000000-0005-0000-0000-000002020000}"/>
    <cellStyle name="20% - Accent2 2 6 2" xfId="819" xr:uid="{00000000-0005-0000-0000-000003020000}"/>
    <cellStyle name="20% - Accent2 2 7" xfId="820" xr:uid="{00000000-0005-0000-0000-000004020000}"/>
    <cellStyle name="20% - Accent2 2 8" xfId="821" xr:uid="{00000000-0005-0000-0000-000005020000}"/>
    <cellStyle name="20% - Accent2 2 9" xfId="822" xr:uid="{00000000-0005-0000-0000-000006020000}"/>
    <cellStyle name="20% - Accent2 2_Coding_CAP_Feb'13_P Aey_020213_Na" xfId="823" xr:uid="{00000000-0005-0000-0000-000007020000}"/>
    <cellStyle name="20% - Accent2 20" xfId="824" xr:uid="{00000000-0005-0000-0000-000008020000}"/>
    <cellStyle name="20% - Accent2 21" xfId="825" xr:uid="{00000000-0005-0000-0000-000009020000}"/>
    <cellStyle name="20% - Accent2 21 2" xfId="826" xr:uid="{00000000-0005-0000-0000-00000A020000}"/>
    <cellStyle name="20% - Accent2 21 2 2" xfId="827" xr:uid="{00000000-0005-0000-0000-00000B020000}"/>
    <cellStyle name="20% - Accent2 21 3" xfId="828" xr:uid="{00000000-0005-0000-0000-00000C020000}"/>
    <cellStyle name="20% - Accent2 22" xfId="829" xr:uid="{00000000-0005-0000-0000-00000D020000}"/>
    <cellStyle name="20% - Accent2 22 2" xfId="830" xr:uid="{00000000-0005-0000-0000-00000E020000}"/>
    <cellStyle name="20% - Accent2 22 2 2" xfId="831" xr:uid="{00000000-0005-0000-0000-00000F020000}"/>
    <cellStyle name="20% - Accent2 22 3" xfId="832" xr:uid="{00000000-0005-0000-0000-000010020000}"/>
    <cellStyle name="20% - Accent2 23" xfId="833" xr:uid="{00000000-0005-0000-0000-000011020000}"/>
    <cellStyle name="20% - Accent2 23 2" xfId="834" xr:uid="{00000000-0005-0000-0000-000012020000}"/>
    <cellStyle name="20% - Accent2 23 2 2" xfId="835" xr:uid="{00000000-0005-0000-0000-000013020000}"/>
    <cellStyle name="20% - Accent2 23 3" xfId="836" xr:uid="{00000000-0005-0000-0000-000014020000}"/>
    <cellStyle name="20% - Accent2 24" xfId="837" xr:uid="{00000000-0005-0000-0000-000015020000}"/>
    <cellStyle name="20% - Accent2 24 2" xfId="838" xr:uid="{00000000-0005-0000-0000-000016020000}"/>
    <cellStyle name="20% - Accent2 24 2 2" xfId="839" xr:uid="{00000000-0005-0000-0000-000017020000}"/>
    <cellStyle name="20% - Accent2 24 3" xfId="840" xr:uid="{00000000-0005-0000-0000-000018020000}"/>
    <cellStyle name="20% - Accent2 25" xfId="841" xr:uid="{00000000-0005-0000-0000-000019020000}"/>
    <cellStyle name="20% - Accent2 25 2" xfId="842" xr:uid="{00000000-0005-0000-0000-00001A020000}"/>
    <cellStyle name="20% - Accent2 25 2 2" xfId="843" xr:uid="{00000000-0005-0000-0000-00001B020000}"/>
    <cellStyle name="20% - Accent2 25 3" xfId="844" xr:uid="{00000000-0005-0000-0000-00001C020000}"/>
    <cellStyle name="20% - Accent2 26" xfId="845" xr:uid="{00000000-0005-0000-0000-00001D020000}"/>
    <cellStyle name="20% - Accent2 26 2" xfId="846" xr:uid="{00000000-0005-0000-0000-00001E020000}"/>
    <cellStyle name="20% - Accent2 26 2 2" xfId="847" xr:uid="{00000000-0005-0000-0000-00001F020000}"/>
    <cellStyle name="20% - Accent2 26 3" xfId="848" xr:uid="{00000000-0005-0000-0000-000020020000}"/>
    <cellStyle name="20% - Accent2 27" xfId="849" xr:uid="{00000000-0005-0000-0000-000021020000}"/>
    <cellStyle name="20% - Accent2 27 2" xfId="850" xr:uid="{00000000-0005-0000-0000-000022020000}"/>
    <cellStyle name="20% - Accent2 27 2 2" xfId="851" xr:uid="{00000000-0005-0000-0000-000023020000}"/>
    <cellStyle name="20% - Accent2 27 3" xfId="852" xr:uid="{00000000-0005-0000-0000-000024020000}"/>
    <cellStyle name="20% - Accent2 28" xfId="853" xr:uid="{00000000-0005-0000-0000-000025020000}"/>
    <cellStyle name="20% - Accent2 28 2" xfId="854" xr:uid="{00000000-0005-0000-0000-000026020000}"/>
    <cellStyle name="20% - Accent2 28 2 2" xfId="855" xr:uid="{00000000-0005-0000-0000-000027020000}"/>
    <cellStyle name="20% - Accent2 28 3" xfId="856" xr:uid="{00000000-0005-0000-0000-000028020000}"/>
    <cellStyle name="20% - Accent2 29" xfId="857" xr:uid="{00000000-0005-0000-0000-000029020000}"/>
    <cellStyle name="20% - Accent2 29 2" xfId="858" xr:uid="{00000000-0005-0000-0000-00002A020000}"/>
    <cellStyle name="20% - Accent2 29 2 2" xfId="859" xr:uid="{00000000-0005-0000-0000-00002B020000}"/>
    <cellStyle name="20% - Accent2 29 3" xfId="860" xr:uid="{00000000-0005-0000-0000-00002C020000}"/>
    <cellStyle name="20% - Accent2 3" xfId="861" xr:uid="{00000000-0005-0000-0000-00002D020000}"/>
    <cellStyle name="20% - Accent2 3 2" xfId="862" xr:uid="{00000000-0005-0000-0000-00002E020000}"/>
    <cellStyle name="20% - Accent2 3 2 2" xfId="863" xr:uid="{00000000-0005-0000-0000-00002F020000}"/>
    <cellStyle name="20% - Accent2 3 2 2 2" xfId="864" xr:uid="{00000000-0005-0000-0000-000030020000}"/>
    <cellStyle name="20% - Accent2 3 2 2 2 2" xfId="865" xr:uid="{00000000-0005-0000-0000-000031020000}"/>
    <cellStyle name="20% - Accent2 3 2 2 2 2 2" xfId="866" xr:uid="{00000000-0005-0000-0000-000032020000}"/>
    <cellStyle name="20% - Accent2 3 2 2 2 3" xfId="867" xr:uid="{00000000-0005-0000-0000-000033020000}"/>
    <cellStyle name="20% - Accent2 3 2 2 2 4" xfId="868" xr:uid="{00000000-0005-0000-0000-000034020000}"/>
    <cellStyle name="20% - Accent2 3 2 2 3" xfId="869" xr:uid="{00000000-0005-0000-0000-000035020000}"/>
    <cellStyle name="20% - Accent2 3 2 2 3 2" xfId="870" xr:uid="{00000000-0005-0000-0000-000036020000}"/>
    <cellStyle name="20% - Accent2 3 2 2 4" xfId="871" xr:uid="{00000000-0005-0000-0000-000037020000}"/>
    <cellStyle name="20% - Accent2 3 2 2 5" xfId="872" xr:uid="{00000000-0005-0000-0000-000038020000}"/>
    <cellStyle name="20% - Accent2 3 2 3" xfId="873" xr:uid="{00000000-0005-0000-0000-000039020000}"/>
    <cellStyle name="20% - Accent2 3 2 3 2" xfId="874" xr:uid="{00000000-0005-0000-0000-00003A020000}"/>
    <cellStyle name="20% - Accent2 3 2 3 2 2" xfId="875" xr:uid="{00000000-0005-0000-0000-00003B020000}"/>
    <cellStyle name="20% - Accent2 3 2 3 3" xfId="876" xr:uid="{00000000-0005-0000-0000-00003C020000}"/>
    <cellStyle name="20% - Accent2 3 2 3 4" xfId="877" xr:uid="{00000000-0005-0000-0000-00003D020000}"/>
    <cellStyle name="20% - Accent2 3 2 4" xfId="878" xr:uid="{00000000-0005-0000-0000-00003E020000}"/>
    <cellStyle name="20% - Accent2 3 2 4 2" xfId="879" xr:uid="{00000000-0005-0000-0000-00003F020000}"/>
    <cellStyle name="20% - Accent2 3 2 5" xfId="880" xr:uid="{00000000-0005-0000-0000-000040020000}"/>
    <cellStyle name="20% - Accent2 3 2 6" xfId="881" xr:uid="{00000000-0005-0000-0000-000041020000}"/>
    <cellStyle name="20% - Accent2 3 3" xfId="882" xr:uid="{00000000-0005-0000-0000-000042020000}"/>
    <cellStyle name="20% - Accent2 3 3 2" xfId="883" xr:uid="{00000000-0005-0000-0000-000043020000}"/>
    <cellStyle name="20% - Accent2 3 3 2 2" xfId="884" xr:uid="{00000000-0005-0000-0000-000044020000}"/>
    <cellStyle name="20% - Accent2 3 3 2 2 2" xfId="885" xr:uid="{00000000-0005-0000-0000-000045020000}"/>
    <cellStyle name="20% - Accent2 3 3 2 3" xfId="886" xr:uid="{00000000-0005-0000-0000-000046020000}"/>
    <cellStyle name="20% - Accent2 3 3 2 4" xfId="887" xr:uid="{00000000-0005-0000-0000-000047020000}"/>
    <cellStyle name="20% - Accent2 3 3 3" xfId="888" xr:uid="{00000000-0005-0000-0000-000048020000}"/>
    <cellStyle name="20% - Accent2 3 3 3 2" xfId="889" xr:uid="{00000000-0005-0000-0000-000049020000}"/>
    <cellStyle name="20% - Accent2 3 3 4" xfId="890" xr:uid="{00000000-0005-0000-0000-00004A020000}"/>
    <cellStyle name="20% - Accent2 3 3 5" xfId="891" xr:uid="{00000000-0005-0000-0000-00004B020000}"/>
    <cellStyle name="20% - Accent2 3 4" xfId="892" xr:uid="{00000000-0005-0000-0000-00004C020000}"/>
    <cellStyle name="20% - Accent2 3 4 2" xfId="893" xr:uid="{00000000-0005-0000-0000-00004D020000}"/>
    <cellStyle name="20% - Accent2 3 4 2 2" xfId="894" xr:uid="{00000000-0005-0000-0000-00004E020000}"/>
    <cellStyle name="20% - Accent2 3 4 2 2 2" xfId="895" xr:uid="{00000000-0005-0000-0000-00004F020000}"/>
    <cellStyle name="20% - Accent2 3 4 2 3" xfId="896" xr:uid="{00000000-0005-0000-0000-000050020000}"/>
    <cellStyle name="20% - Accent2 3 4 3" xfId="897" xr:uid="{00000000-0005-0000-0000-000051020000}"/>
    <cellStyle name="20% - Accent2 3 4 3 2" xfId="898" xr:uid="{00000000-0005-0000-0000-000052020000}"/>
    <cellStyle name="20% - Accent2 3 4 4" xfId="899" xr:uid="{00000000-0005-0000-0000-000053020000}"/>
    <cellStyle name="20% - Accent2 3 4 5" xfId="900" xr:uid="{00000000-0005-0000-0000-000054020000}"/>
    <cellStyle name="20% - Accent2 3 5" xfId="901" xr:uid="{00000000-0005-0000-0000-000055020000}"/>
    <cellStyle name="20% - Accent2 3 5 2" xfId="902" xr:uid="{00000000-0005-0000-0000-000056020000}"/>
    <cellStyle name="20% - Accent2 3 6" xfId="903" xr:uid="{00000000-0005-0000-0000-000057020000}"/>
    <cellStyle name="20% - Accent2 3 7" xfId="904" xr:uid="{00000000-0005-0000-0000-000058020000}"/>
    <cellStyle name="20% - Accent2 3 8" xfId="905" xr:uid="{00000000-0005-0000-0000-000059020000}"/>
    <cellStyle name="20% - Accent2 3_2014_VMI CAN" xfId="906" xr:uid="{00000000-0005-0000-0000-00005A020000}"/>
    <cellStyle name="20% - Accent2 30" xfId="907" xr:uid="{00000000-0005-0000-0000-00005B020000}"/>
    <cellStyle name="20% - Accent2 30 2" xfId="908" xr:uid="{00000000-0005-0000-0000-00005C020000}"/>
    <cellStyle name="20% - Accent2 30 2 2" xfId="909" xr:uid="{00000000-0005-0000-0000-00005D020000}"/>
    <cellStyle name="20% - Accent2 30 3" xfId="910" xr:uid="{00000000-0005-0000-0000-00005E020000}"/>
    <cellStyle name="20% - Accent2 31" xfId="911" xr:uid="{00000000-0005-0000-0000-00005F020000}"/>
    <cellStyle name="20% - Accent2 31 2" xfId="912" xr:uid="{00000000-0005-0000-0000-000060020000}"/>
    <cellStyle name="20% - Accent2 31 2 2" xfId="913" xr:uid="{00000000-0005-0000-0000-000061020000}"/>
    <cellStyle name="20% - Accent2 31 3" xfId="914" xr:uid="{00000000-0005-0000-0000-000062020000}"/>
    <cellStyle name="20% - Accent2 32" xfId="915" xr:uid="{00000000-0005-0000-0000-000063020000}"/>
    <cellStyle name="20% - Accent2 32 2" xfId="916" xr:uid="{00000000-0005-0000-0000-000064020000}"/>
    <cellStyle name="20% - Accent2 32 2 2" xfId="917" xr:uid="{00000000-0005-0000-0000-000065020000}"/>
    <cellStyle name="20% - Accent2 32 3" xfId="918" xr:uid="{00000000-0005-0000-0000-000066020000}"/>
    <cellStyle name="20% - Accent2 33" xfId="919" xr:uid="{00000000-0005-0000-0000-000067020000}"/>
    <cellStyle name="20% - Accent2 33 2" xfId="920" xr:uid="{00000000-0005-0000-0000-000068020000}"/>
    <cellStyle name="20% - Accent2 33 2 2" xfId="921" xr:uid="{00000000-0005-0000-0000-000069020000}"/>
    <cellStyle name="20% - Accent2 33 3" xfId="922" xr:uid="{00000000-0005-0000-0000-00006A020000}"/>
    <cellStyle name="20% - Accent2 34" xfId="923" xr:uid="{00000000-0005-0000-0000-00006B020000}"/>
    <cellStyle name="20% - Accent2 34 2" xfId="924" xr:uid="{00000000-0005-0000-0000-00006C020000}"/>
    <cellStyle name="20% - Accent2 34 2 2" xfId="925" xr:uid="{00000000-0005-0000-0000-00006D020000}"/>
    <cellStyle name="20% - Accent2 34 3" xfId="926" xr:uid="{00000000-0005-0000-0000-00006E020000}"/>
    <cellStyle name="20% - Accent2 35" xfId="927" xr:uid="{00000000-0005-0000-0000-00006F020000}"/>
    <cellStyle name="20% - Accent2 35 2" xfId="928" xr:uid="{00000000-0005-0000-0000-000070020000}"/>
    <cellStyle name="20% - Accent2 35 2 2" xfId="929" xr:uid="{00000000-0005-0000-0000-000071020000}"/>
    <cellStyle name="20% - Accent2 35 3" xfId="930" xr:uid="{00000000-0005-0000-0000-000072020000}"/>
    <cellStyle name="20% - Accent2 36" xfId="931" xr:uid="{00000000-0005-0000-0000-000073020000}"/>
    <cellStyle name="20% - Accent2 36 2" xfId="932" xr:uid="{00000000-0005-0000-0000-000074020000}"/>
    <cellStyle name="20% - Accent2 36 2 2" xfId="933" xr:uid="{00000000-0005-0000-0000-000075020000}"/>
    <cellStyle name="20% - Accent2 36 3" xfId="934" xr:uid="{00000000-0005-0000-0000-000076020000}"/>
    <cellStyle name="20% - Accent2 37" xfId="935" xr:uid="{00000000-0005-0000-0000-000077020000}"/>
    <cellStyle name="20% - Accent2 37 2" xfId="936" xr:uid="{00000000-0005-0000-0000-000078020000}"/>
    <cellStyle name="20% - Accent2 37 2 2" xfId="937" xr:uid="{00000000-0005-0000-0000-000079020000}"/>
    <cellStyle name="20% - Accent2 37 3" xfId="938" xr:uid="{00000000-0005-0000-0000-00007A020000}"/>
    <cellStyle name="20% - Accent2 38" xfId="939" xr:uid="{00000000-0005-0000-0000-00007B020000}"/>
    <cellStyle name="20% - Accent2 38 2" xfId="940" xr:uid="{00000000-0005-0000-0000-00007C020000}"/>
    <cellStyle name="20% - Accent2 38 2 2" xfId="941" xr:uid="{00000000-0005-0000-0000-00007D020000}"/>
    <cellStyle name="20% - Accent2 38 3" xfId="942" xr:uid="{00000000-0005-0000-0000-00007E020000}"/>
    <cellStyle name="20% - Accent2 39" xfId="943" xr:uid="{00000000-0005-0000-0000-00007F020000}"/>
    <cellStyle name="20% - Accent2 39 2" xfId="944" xr:uid="{00000000-0005-0000-0000-000080020000}"/>
    <cellStyle name="20% - Accent2 39 2 2" xfId="945" xr:uid="{00000000-0005-0000-0000-000081020000}"/>
    <cellStyle name="20% - Accent2 39 3" xfId="946" xr:uid="{00000000-0005-0000-0000-000082020000}"/>
    <cellStyle name="20% - Accent2 4" xfId="947" xr:uid="{00000000-0005-0000-0000-000083020000}"/>
    <cellStyle name="20% - Accent2 4 2" xfId="948" xr:uid="{00000000-0005-0000-0000-000084020000}"/>
    <cellStyle name="20% - Accent2 4 3" xfId="949" xr:uid="{00000000-0005-0000-0000-000085020000}"/>
    <cellStyle name="20% - Accent2 4 4" xfId="950" xr:uid="{00000000-0005-0000-0000-000086020000}"/>
    <cellStyle name="20% - Accent2 40" xfId="951" xr:uid="{00000000-0005-0000-0000-000087020000}"/>
    <cellStyle name="20% - Accent2 40 2" xfId="952" xr:uid="{00000000-0005-0000-0000-000088020000}"/>
    <cellStyle name="20% - Accent2 40 3" xfId="953" xr:uid="{00000000-0005-0000-0000-000089020000}"/>
    <cellStyle name="20% - Accent2 41" xfId="954" xr:uid="{00000000-0005-0000-0000-00008A020000}"/>
    <cellStyle name="20% - Accent2 5" xfId="955" xr:uid="{00000000-0005-0000-0000-00008B020000}"/>
    <cellStyle name="20% - Accent2 5 2" xfId="956" xr:uid="{00000000-0005-0000-0000-00008C020000}"/>
    <cellStyle name="20% - Accent2 5 3" xfId="957" xr:uid="{00000000-0005-0000-0000-00008D020000}"/>
    <cellStyle name="20% - Accent2 5 4" xfId="958" xr:uid="{00000000-0005-0000-0000-00008E020000}"/>
    <cellStyle name="20% - Accent2 6" xfId="959" xr:uid="{00000000-0005-0000-0000-00008F020000}"/>
    <cellStyle name="20% - Accent2 6 2" xfId="960" xr:uid="{00000000-0005-0000-0000-000090020000}"/>
    <cellStyle name="20% - Accent2 6 3" xfId="961" xr:uid="{00000000-0005-0000-0000-000091020000}"/>
    <cellStyle name="20% - Accent2 6 3 2" xfId="962" xr:uid="{00000000-0005-0000-0000-000092020000}"/>
    <cellStyle name="20% - Accent2 6 3 2 2" xfId="963" xr:uid="{00000000-0005-0000-0000-000093020000}"/>
    <cellStyle name="20% - Accent2 6 3 3" xfId="964" xr:uid="{00000000-0005-0000-0000-000094020000}"/>
    <cellStyle name="20% - Accent2 6 4" xfId="965" xr:uid="{00000000-0005-0000-0000-000095020000}"/>
    <cellStyle name="20% - Accent2 6 4 2" xfId="966" xr:uid="{00000000-0005-0000-0000-000096020000}"/>
    <cellStyle name="20% - Accent2 6 5" xfId="967" xr:uid="{00000000-0005-0000-0000-000097020000}"/>
    <cellStyle name="20% - Accent2 6 5 2" xfId="968" xr:uid="{00000000-0005-0000-0000-000098020000}"/>
    <cellStyle name="20% - Accent2 6 5 2 2" xfId="969" xr:uid="{00000000-0005-0000-0000-000099020000}"/>
    <cellStyle name="20% - Accent2 6 5 3" xfId="970" xr:uid="{00000000-0005-0000-0000-00009A020000}"/>
    <cellStyle name="20% - Accent2 6 5 4" xfId="971" xr:uid="{00000000-0005-0000-0000-00009B020000}"/>
    <cellStyle name="20% - Accent2 6 6" xfId="972" xr:uid="{00000000-0005-0000-0000-00009C020000}"/>
    <cellStyle name="20% - Accent2 6 7" xfId="973" xr:uid="{00000000-0005-0000-0000-00009D020000}"/>
    <cellStyle name="20% - Accent2 7" xfId="974" xr:uid="{00000000-0005-0000-0000-00009E020000}"/>
    <cellStyle name="20% - Accent2 7 2" xfId="975" xr:uid="{00000000-0005-0000-0000-00009F020000}"/>
    <cellStyle name="20% - Accent2 7 2 2" xfId="976" xr:uid="{00000000-0005-0000-0000-0000A0020000}"/>
    <cellStyle name="20% - Accent2 7 3" xfId="977" xr:uid="{00000000-0005-0000-0000-0000A1020000}"/>
    <cellStyle name="20% - Accent2 7 4" xfId="978" xr:uid="{00000000-0005-0000-0000-0000A2020000}"/>
    <cellStyle name="20% - Accent2 7 5" xfId="979" xr:uid="{00000000-0005-0000-0000-0000A3020000}"/>
    <cellStyle name="20% - Accent2 8" xfId="980" xr:uid="{00000000-0005-0000-0000-0000A4020000}"/>
    <cellStyle name="20% - Accent2 8 2" xfId="981" xr:uid="{00000000-0005-0000-0000-0000A5020000}"/>
    <cellStyle name="20% - Accent2 8 2 2" xfId="982" xr:uid="{00000000-0005-0000-0000-0000A6020000}"/>
    <cellStyle name="20% - Accent2 8 3" xfId="983" xr:uid="{00000000-0005-0000-0000-0000A7020000}"/>
    <cellStyle name="20% - Accent2 8 4" xfId="984" xr:uid="{00000000-0005-0000-0000-0000A8020000}"/>
    <cellStyle name="20% - Accent2 8 5" xfId="985" xr:uid="{00000000-0005-0000-0000-0000A9020000}"/>
    <cellStyle name="20% - Accent2 9" xfId="986" xr:uid="{00000000-0005-0000-0000-0000AA020000}"/>
    <cellStyle name="20% - Accent2 9 2" xfId="987" xr:uid="{00000000-0005-0000-0000-0000AB020000}"/>
    <cellStyle name="20% - Accent2 9 2 2" xfId="988" xr:uid="{00000000-0005-0000-0000-0000AC020000}"/>
    <cellStyle name="20% - Accent2 9 2 2 2" xfId="989" xr:uid="{00000000-0005-0000-0000-0000AD020000}"/>
    <cellStyle name="20% - Accent2 9 2 2 2 2" xfId="990" xr:uid="{00000000-0005-0000-0000-0000AE020000}"/>
    <cellStyle name="20% - Accent2 9 2 2 3" xfId="991" xr:uid="{00000000-0005-0000-0000-0000AF020000}"/>
    <cellStyle name="20% - Accent2 9 2 2 4" xfId="992" xr:uid="{00000000-0005-0000-0000-0000B0020000}"/>
    <cellStyle name="20% - Accent2 9 2 3" xfId="993" xr:uid="{00000000-0005-0000-0000-0000B1020000}"/>
    <cellStyle name="20% - Accent2 9 2 3 2" xfId="994" xr:uid="{00000000-0005-0000-0000-0000B2020000}"/>
    <cellStyle name="20% - Accent2 9 2 4" xfId="995" xr:uid="{00000000-0005-0000-0000-0000B3020000}"/>
    <cellStyle name="20% - Accent2 9 2 5" xfId="996" xr:uid="{00000000-0005-0000-0000-0000B4020000}"/>
    <cellStyle name="20% - Accent2 9 3" xfId="997" xr:uid="{00000000-0005-0000-0000-0000B5020000}"/>
    <cellStyle name="20% - Accent2 9 3 2" xfId="998" xr:uid="{00000000-0005-0000-0000-0000B6020000}"/>
    <cellStyle name="20% - Accent2 9 3 2 2" xfId="999" xr:uid="{00000000-0005-0000-0000-0000B7020000}"/>
    <cellStyle name="20% - Accent2 9 3 3" xfId="1000" xr:uid="{00000000-0005-0000-0000-0000B8020000}"/>
    <cellStyle name="20% - Accent2 9 3 4" xfId="1001" xr:uid="{00000000-0005-0000-0000-0000B9020000}"/>
    <cellStyle name="20% - Accent2 9 4" xfId="1002" xr:uid="{00000000-0005-0000-0000-0000BA020000}"/>
    <cellStyle name="20% - Accent2 9 4 2" xfId="1003" xr:uid="{00000000-0005-0000-0000-0000BB020000}"/>
    <cellStyle name="20% - Accent2 9 5" xfId="1004" xr:uid="{00000000-0005-0000-0000-0000BC020000}"/>
    <cellStyle name="20% - Accent2 9 6" xfId="1005" xr:uid="{00000000-0005-0000-0000-0000BD020000}"/>
    <cellStyle name="20% - Accent2 9 7" xfId="1006" xr:uid="{00000000-0005-0000-0000-0000BE020000}"/>
    <cellStyle name="20% - Accent3 10" xfId="1007" xr:uid="{00000000-0005-0000-0000-0000BF020000}"/>
    <cellStyle name="20% - Accent3 10 2" xfId="1008" xr:uid="{00000000-0005-0000-0000-0000C0020000}"/>
    <cellStyle name="20% - Accent3 10 2 2" xfId="1009" xr:uid="{00000000-0005-0000-0000-0000C1020000}"/>
    <cellStyle name="20% - Accent3 10 2 2 2" xfId="1010" xr:uid="{00000000-0005-0000-0000-0000C2020000}"/>
    <cellStyle name="20% - Accent3 10 2 2 3" xfId="1011" xr:uid="{00000000-0005-0000-0000-0000C3020000}"/>
    <cellStyle name="20% - Accent3 10 2 3" xfId="1012" xr:uid="{00000000-0005-0000-0000-0000C4020000}"/>
    <cellStyle name="20% - Accent3 10 2 4" xfId="1013" xr:uid="{00000000-0005-0000-0000-0000C5020000}"/>
    <cellStyle name="20% - Accent3 10 3" xfId="1014" xr:uid="{00000000-0005-0000-0000-0000C6020000}"/>
    <cellStyle name="20% - Accent3 10 3 2" xfId="1015" xr:uid="{00000000-0005-0000-0000-0000C7020000}"/>
    <cellStyle name="20% - Accent3 10 3 3" xfId="1016" xr:uid="{00000000-0005-0000-0000-0000C8020000}"/>
    <cellStyle name="20% - Accent3 10 4" xfId="1017" xr:uid="{00000000-0005-0000-0000-0000C9020000}"/>
    <cellStyle name="20% - Accent3 10 5" xfId="1018" xr:uid="{00000000-0005-0000-0000-0000CA020000}"/>
    <cellStyle name="20% - Accent3 10 6" xfId="1019" xr:uid="{00000000-0005-0000-0000-0000CB020000}"/>
    <cellStyle name="20% - Accent3 11" xfId="1020" xr:uid="{00000000-0005-0000-0000-0000CC020000}"/>
    <cellStyle name="20% - Accent3 11 2" xfId="1021" xr:uid="{00000000-0005-0000-0000-0000CD020000}"/>
    <cellStyle name="20% - Accent3 11 2 2" xfId="1022" xr:uid="{00000000-0005-0000-0000-0000CE020000}"/>
    <cellStyle name="20% - Accent3 11 3" xfId="1023" xr:uid="{00000000-0005-0000-0000-0000CF020000}"/>
    <cellStyle name="20% - Accent3 11 4" xfId="1024" xr:uid="{00000000-0005-0000-0000-0000D0020000}"/>
    <cellStyle name="20% - Accent3 12" xfId="1025" xr:uid="{00000000-0005-0000-0000-0000D1020000}"/>
    <cellStyle name="20% - Accent3 12 2" xfId="1026" xr:uid="{00000000-0005-0000-0000-0000D2020000}"/>
    <cellStyle name="20% - Accent3 12 3" xfId="1027" xr:uid="{00000000-0005-0000-0000-0000D3020000}"/>
    <cellStyle name="20% - Accent3 13" xfId="1028" xr:uid="{00000000-0005-0000-0000-0000D4020000}"/>
    <cellStyle name="20% - Accent3 13 2" xfId="1029" xr:uid="{00000000-0005-0000-0000-0000D5020000}"/>
    <cellStyle name="20% - Accent3 14" xfId="1030" xr:uid="{00000000-0005-0000-0000-0000D6020000}"/>
    <cellStyle name="20% - Accent3 15" xfId="1031" xr:uid="{00000000-0005-0000-0000-0000D7020000}"/>
    <cellStyle name="20% - Accent3 16" xfId="1032" xr:uid="{00000000-0005-0000-0000-0000D8020000}"/>
    <cellStyle name="20% - Accent3 17" xfId="1033" xr:uid="{00000000-0005-0000-0000-0000D9020000}"/>
    <cellStyle name="20% - Accent3 18" xfId="1034" xr:uid="{00000000-0005-0000-0000-0000DA020000}"/>
    <cellStyle name="20% - Accent3 19" xfId="1035" xr:uid="{00000000-0005-0000-0000-0000DB020000}"/>
    <cellStyle name="20% - Accent3 2" xfId="5" xr:uid="{00000000-0005-0000-0000-0000DC020000}"/>
    <cellStyle name="20% - Accent3 2 10" xfId="1036" xr:uid="{00000000-0005-0000-0000-0000DD020000}"/>
    <cellStyle name="20% - Accent3 2 2" xfId="1037" xr:uid="{00000000-0005-0000-0000-0000DE020000}"/>
    <cellStyle name="20% - Accent3 2 2 2" xfId="1038" xr:uid="{00000000-0005-0000-0000-0000DF020000}"/>
    <cellStyle name="20% - Accent3 2 2 2 2" xfId="1039" xr:uid="{00000000-0005-0000-0000-0000E0020000}"/>
    <cellStyle name="20% - Accent3 2 2 2 2 2" xfId="1040" xr:uid="{00000000-0005-0000-0000-0000E1020000}"/>
    <cellStyle name="20% - Accent3 2 2 2 2 2 2" xfId="1041" xr:uid="{00000000-0005-0000-0000-0000E2020000}"/>
    <cellStyle name="20% - Accent3 2 2 2 2 2 2 2" xfId="1042" xr:uid="{00000000-0005-0000-0000-0000E3020000}"/>
    <cellStyle name="20% - Accent3 2 2 2 2 2 3" xfId="1043" xr:uid="{00000000-0005-0000-0000-0000E4020000}"/>
    <cellStyle name="20% - Accent3 2 2 2 2 2 4" xfId="1044" xr:uid="{00000000-0005-0000-0000-0000E5020000}"/>
    <cellStyle name="20% - Accent3 2 2 2 2 3" xfId="1045" xr:uid="{00000000-0005-0000-0000-0000E6020000}"/>
    <cellStyle name="20% - Accent3 2 2 2 2 3 2" xfId="1046" xr:uid="{00000000-0005-0000-0000-0000E7020000}"/>
    <cellStyle name="20% - Accent3 2 2 2 2 4" xfId="1047" xr:uid="{00000000-0005-0000-0000-0000E8020000}"/>
    <cellStyle name="20% - Accent3 2 2 2 2 5" xfId="1048" xr:uid="{00000000-0005-0000-0000-0000E9020000}"/>
    <cellStyle name="20% - Accent3 2 2 2 3" xfId="1049" xr:uid="{00000000-0005-0000-0000-0000EA020000}"/>
    <cellStyle name="20% - Accent3 2 2 2 3 2" xfId="1050" xr:uid="{00000000-0005-0000-0000-0000EB020000}"/>
    <cellStyle name="20% - Accent3 2 2 2 3 2 2" xfId="1051" xr:uid="{00000000-0005-0000-0000-0000EC020000}"/>
    <cellStyle name="20% - Accent3 2 2 2 3 3" xfId="1052" xr:uid="{00000000-0005-0000-0000-0000ED020000}"/>
    <cellStyle name="20% - Accent3 2 2 2 3 4" xfId="1053" xr:uid="{00000000-0005-0000-0000-0000EE020000}"/>
    <cellStyle name="20% - Accent3 2 2 2 4" xfId="1054" xr:uid="{00000000-0005-0000-0000-0000EF020000}"/>
    <cellStyle name="20% - Accent3 2 2 2 4 2" xfId="1055" xr:uid="{00000000-0005-0000-0000-0000F0020000}"/>
    <cellStyle name="20% - Accent3 2 2 2 5" xfId="1056" xr:uid="{00000000-0005-0000-0000-0000F1020000}"/>
    <cellStyle name="20% - Accent3 2 2 2 6" xfId="1057" xr:uid="{00000000-0005-0000-0000-0000F2020000}"/>
    <cellStyle name="20% - Accent3 2 2 3" xfId="1058" xr:uid="{00000000-0005-0000-0000-0000F3020000}"/>
    <cellStyle name="20% - Accent3 2 2 3 2" xfId="1059" xr:uid="{00000000-0005-0000-0000-0000F4020000}"/>
    <cellStyle name="20% - Accent3 2 2 3 2 2" xfId="1060" xr:uid="{00000000-0005-0000-0000-0000F5020000}"/>
    <cellStyle name="20% - Accent3 2 2 3 2 2 2" xfId="1061" xr:uid="{00000000-0005-0000-0000-0000F6020000}"/>
    <cellStyle name="20% - Accent3 2 2 3 2 3" xfId="1062" xr:uid="{00000000-0005-0000-0000-0000F7020000}"/>
    <cellStyle name="20% - Accent3 2 2 3 2 4" xfId="1063" xr:uid="{00000000-0005-0000-0000-0000F8020000}"/>
    <cellStyle name="20% - Accent3 2 2 3 3" xfId="1064" xr:uid="{00000000-0005-0000-0000-0000F9020000}"/>
    <cellStyle name="20% - Accent3 2 2 3 3 2" xfId="1065" xr:uid="{00000000-0005-0000-0000-0000FA020000}"/>
    <cellStyle name="20% - Accent3 2 2 3 4" xfId="1066" xr:uid="{00000000-0005-0000-0000-0000FB020000}"/>
    <cellStyle name="20% - Accent3 2 2 3 5" xfId="1067" xr:uid="{00000000-0005-0000-0000-0000FC020000}"/>
    <cellStyle name="20% - Accent3 2 2 4" xfId="1068" xr:uid="{00000000-0005-0000-0000-0000FD020000}"/>
    <cellStyle name="20% - Accent3 2 2 4 2" xfId="1069" xr:uid="{00000000-0005-0000-0000-0000FE020000}"/>
    <cellStyle name="20% - Accent3 2 2 4 2 2" xfId="1070" xr:uid="{00000000-0005-0000-0000-0000FF020000}"/>
    <cellStyle name="20% - Accent3 2 2 4 2 2 2" xfId="1071" xr:uid="{00000000-0005-0000-0000-000000030000}"/>
    <cellStyle name="20% - Accent3 2 2 4 2 3" xfId="1072" xr:uid="{00000000-0005-0000-0000-000001030000}"/>
    <cellStyle name="20% - Accent3 2 2 4 3" xfId="1073" xr:uid="{00000000-0005-0000-0000-000002030000}"/>
    <cellStyle name="20% - Accent3 2 2 4 3 2" xfId="1074" xr:uid="{00000000-0005-0000-0000-000003030000}"/>
    <cellStyle name="20% - Accent3 2 2 4 4" xfId="1075" xr:uid="{00000000-0005-0000-0000-000004030000}"/>
    <cellStyle name="20% - Accent3 2 2 4 5" xfId="1076" xr:uid="{00000000-0005-0000-0000-000005030000}"/>
    <cellStyle name="20% - Accent3 2 2 5" xfId="1077" xr:uid="{00000000-0005-0000-0000-000006030000}"/>
    <cellStyle name="20% - Accent3 2 2 5 2" xfId="1078" xr:uid="{00000000-0005-0000-0000-000007030000}"/>
    <cellStyle name="20% - Accent3 2 2 6" xfId="1079" xr:uid="{00000000-0005-0000-0000-000008030000}"/>
    <cellStyle name="20% - Accent3 2 2 7" xfId="1080" xr:uid="{00000000-0005-0000-0000-000009030000}"/>
    <cellStyle name="20% - Accent3 2 2 8" xfId="1081" xr:uid="{00000000-0005-0000-0000-00000A030000}"/>
    <cellStyle name="20% - Accent3 2 2_April 14" xfId="1082" xr:uid="{00000000-0005-0000-0000-00000B030000}"/>
    <cellStyle name="20% - Accent3 2 3" xfId="1083" xr:uid="{00000000-0005-0000-0000-00000C030000}"/>
    <cellStyle name="20% - Accent3 2 3 2" xfId="1084" xr:uid="{00000000-0005-0000-0000-00000D030000}"/>
    <cellStyle name="20% - Accent3 2 3 3" xfId="1085" xr:uid="{00000000-0005-0000-0000-00000E030000}"/>
    <cellStyle name="20% - Accent3 2 3 3 2" xfId="1086" xr:uid="{00000000-0005-0000-0000-00000F030000}"/>
    <cellStyle name="20% - Accent3 2 3 3 2 2" xfId="1087" xr:uid="{00000000-0005-0000-0000-000010030000}"/>
    <cellStyle name="20% - Accent3 2 3 3 2 2 2" xfId="1088" xr:uid="{00000000-0005-0000-0000-000011030000}"/>
    <cellStyle name="20% - Accent3 2 3 3 2 2 2 2" xfId="1089" xr:uid="{00000000-0005-0000-0000-000012030000}"/>
    <cellStyle name="20% - Accent3 2 3 3 2 2 3" xfId="1090" xr:uid="{00000000-0005-0000-0000-000013030000}"/>
    <cellStyle name="20% - Accent3 2 3 3 2 2 4" xfId="1091" xr:uid="{00000000-0005-0000-0000-000014030000}"/>
    <cellStyle name="20% - Accent3 2 3 3 2 3" xfId="1092" xr:uid="{00000000-0005-0000-0000-000015030000}"/>
    <cellStyle name="20% - Accent3 2 3 3 2 3 2" xfId="1093" xr:uid="{00000000-0005-0000-0000-000016030000}"/>
    <cellStyle name="20% - Accent3 2 3 3 2 4" xfId="1094" xr:uid="{00000000-0005-0000-0000-000017030000}"/>
    <cellStyle name="20% - Accent3 2 3 3 2 5" xfId="1095" xr:uid="{00000000-0005-0000-0000-000018030000}"/>
    <cellStyle name="20% - Accent3 2 3 3 3" xfId="1096" xr:uid="{00000000-0005-0000-0000-000019030000}"/>
    <cellStyle name="20% - Accent3 2 3 3 3 2" xfId="1097" xr:uid="{00000000-0005-0000-0000-00001A030000}"/>
    <cellStyle name="20% - Accent3 2 3 3 3 2 2" xfId="1098" xr:uid="{00000000-0005-0000-0000-00001B030000}"/>
    <cellStyle name="20% - Accent3 2 3 3 3 3" xfId="1099" xr:uid="{00000000-0005-0000-0000-00001C030000}"/>
    <cellStyle name="20% - Accent3 2 3 3 3 4" xfId="1100" xr:uid="{00000000-0005-0000-0000-00001D030000}"/>
    <cellStyle name="20% - Accent3 2 3 3 4" xfId="1101" xr:uid="{00000000-0005-0000-0000-00001E030000}"/>
    <cellStyle name="20% - Accent3 2 3 3 4 2" xfId="1102" xr:uid="{00000000-0005-0000-0000-00001F030000}"/>
    <cellStyle name="20% - Accent3 2 3 3 5" xfId="1103" xr:uid="{00000000-0005-0000-0000-000020030000}"/>
    <cellStyle name="20% - Accent3 2 3 3 6" xfId="1104" xr:uid="{00000000-0005-0000-0000-000021030000}"/>
    <cellStyle name="20% - Accent3 2 3 4" xfId="1105" xr:uid="{00000000-0005-0000-0000-000022030000}"/>
    <cellStyle name="20% - Accent3 2 3 4 2" xfId="1106" xr:uid="{00000000-0005-0000-0000-000023030000}"/>
    <cellStyle name="20% - Accent3 2 3 4 2 2" xfId="1107" xr:uid="{00000000-0005-0000-0000-000024030000}"/>
    <cellStyle name="20% - Accent3 2 3 4 2 2 2" xfId="1108" xr:uid="{00000000-0005-0000-0000-000025030000}"/>
    <cellStyle name="20% - Accent3 2 3 4 2 3" xfId="1109" xr:uid="{00000000-0005-0000-0000-000026030000}"/>
    <cellStyle name="20% - Accent3 2 3 4 2 4" xfId="1110" xr:uid="{00000000-0005-0000-0000-000027030000}"/>
    <cellStyle name="20% - Accent3 2 3 4 3" xfId="1111" xr:uid="{00000000-0005-0000-0000-000028030000}"/>
    <cellStyle name="20% - Accent3 2 3 4 3 2" xfId="1112" xr:uid="{00000000-0005-0000-0000-000029030000}"/>
    <cellStyle name="20% - Accent3 2 3 4 4" xfId="1113" xr:uid="{00000000-0005-0000-0000-00002A030000}"/>
    <cellStyle name="20% - Accent3 2 3 4 5" xfId="1114" xr:uid="{00000000-0005-0000-0000-00002B030000}"/>
    <cellStyle name="20% - Accent3 2 3 5" xfId="1115" xr:uid="{00000000-0005-0000-0000-00002C030000}"/>
    <cellStyle name="20% - Accent3 2 3 5 2" xfId="1116" xr:uid="{00000000-0005-0000-0000-00002D030000}"/>
    <cellStyle name="20% - Accent3 2 3 5 2 2" xfId="1117" xr:uid="{00000000-0005-0000-0000-00002E030000}"/>
    <cellStyle name="20% - Accent3 2 3 5 3" xfId="1118" xr:uid="{00000000-0005-0000-0000-00002F030000}"/>
    <cellStyle name="20% - Accent3 2 3 5 4" xfId="1119" xr:uid="{00000000-0005-0000-0000-000030030000}"/>
    <cellStyle name="20% - Accent3 2 3 6" xfId="1120" xr:uid="{00000000-0005-0000-0000-000031030000}"/>
    <cellStyle name="20% - Accent3 2 3 6 2" xfId="1121" xr:uid="{00000000-0005-0000-0000-000032030000}"/>
    <cellStyle name="20% - Accent3 2 3 7" xfId="1122" xr:uid="{00000000-0005-0000-0000-000033030000}"/>
    <cellStyle name="20% - Accent3 2 3 8" xfId="1123" xr:uid="{00000000-0005-0000-0000-000034030000}"/>
    <cellStyle name="20% - Accent3 2 4" xfId="1124" xr:uid="{00000000-0005-0000-0000-000035030000}"/>
    <cellStyle name="20% - Accent3 2 4 2" xfId="1125" xr:uid="{00000000-0005-0000-0000-000036030000}"/>
    <cellStyle name="20% - Accent3 2 4 2 2" xfId="1126" xr:uid="{00000000-0005-0000-0000-000037030000}"/>
    <cellStyle name="20% - Accent3 2 4 2 2 2" xfId="1127" xr:uid="{00000000-0005-0000-0000-000038030000}"/>
    <cellStyle name="20% - Accent3 2 4 2 3" xfId="1128" xr:uid="{00000000-0005-0000-0000-000039030000}"/>
    <cellStyle name="20% - Accent3 2 4 2 4" xfId="1129" xr:uid="{00000000-0005-0000-0000-00003A030000}"/>
    <cellStyle name="20% - Accent3 2 4 3" xfId="1130" xr:uid="{00000000-0005-0000-0000-00003B030000}"/>
    <cellStyle name="20% - Accent3 2 4 3 2" xfId="1131" xr:uid="{00000000-0005-0000-0000-00003C030000}"/>
    <cellStyle name="20% - Accent3 2 4 4" xfId="1132" xr:uid="{00000000-0005-0000-0000-00003D030000}"/>
    <cellStyle name="20% - Accent3 2 4 5" xfId="1133" xr:uid="{00000000-0005-0000-0000-00003E030000}"/>
    <cellStyle name="20% - Accent3 2 5" xfId="1134" xr:uid="{00000000-0005-0000-0000-00003F030000}"/>
    <cellStyle name="20% - Accent3 2 5 2" xfId="1135" xr:uid="{00000000-0005-0000-0000-000040030000}"/>
    <cellStyle name="20% - Accent3 2 5 2 2" xfId="1136" xr:uid="{00000000-0005-0000-0000-000041030000}"/>
    <cellStyle name="20% - Accent3 2 5 2 2 2" xfId="1137" xr:uid="{00000000-0005-0000-0000-000042030000}"/>
    <cellStyle name="20% - Accent3 2 5 2 3" xfId="1138" xr:uid="{00000000-0005-0000-0000-000043030000}"/>
    <cellStyle name="20% - Accent3 2 5 3" xfId="1139" xr:uid="{00000000-0005-0000-0000-000044030000}"/>
    <cellStyle name="20% - Accent3 2 5 3 2" xfId="1140" xr:uid="{00000000-0005-0000-0000-000045030000}"/>
    <cellStyle name="20% - Accent3 2 5 4" xfId="1141" xr:uid="{00000000-0005-0000-0000-000046030000}"/>
    <cellStyle name="20% - Accent3 2 5 5" xfId="1142" xr:uid="{00000000-0005-0000-0000-000047030000}"/>
    <cellStyle name="20% - Accent3 2 6" xfId="1143" xr:uid="{00000000-0005-0000-0000-000048030000}"/>
    <cellStyle name="20% - Accent3 2 6 2" xfId="1144" xr:uid="{00000000-0005-0000-0000-000049030000}"/>
    <cellStyle name="20% - Accent3 2 7" xfId="1145" xr:uid="{00000000-0005-0000-0000-00004A030000}"/>
    <cellStyle name="20% - Accent3 2 8" xfId="1146" xr:uid="{00000000-0005-0000-0000-00004B030000}"/>
    <cellStyle name="20% - Accent3 2 9" xfId="1147" xr:uid="{00000000-0005-0000-0000-00004C030000}"/>
    <cellStyle name="20% - Accent3 2_Coding_CAP_Feb'13_P Aey_020213_Na" xfId="1148" xr:uid="{00000000-0005-0000-0000-00004D030000}"/>
    <cellStyle name="20% - Accent3 20" xfId="1149" xr:uid="{00000000-0005-0000-0000-00004E030000}"/>
    <cellStyle name="20% - Accent3 21" xfId="1150" xr:uid="{00000000-0005-0000-0000-00004F030000}"/>
    <cellStyle name="20% - Accent3 21 2" xfId="1151" xr:uid="{00000000-0005-0000-0000-000050030000}"/>
    <cellStyle name="20% - Accent3 21 2 2" xfId="1152" xr:uid="{00000000-0005-0000-0000-000051030000}"/>
    <cellStyle name="20% - Accent3 21 3" xfId="1153" xr:uid="{00000000-0005-0000-0000-000052030000}"/>
    <cellStyle name="20% - Accent3 22" xfId="1154" xr:uid="{00000000-0005-0000-0000-000053030000}"/>
    <cellStyle name="20% - Accent3 22 2" xfId="1155" xr:uid="{00000000-0005-0000-0000-000054030000}"/>
    <cellStyle name="20% - Accent3 22 2 2" xfId="1156" xr:uid="{00000000-0005-0000-0000-000055030000}"/>
    <cellStyle name="20% - Accent3 22 3" xfId="1157" xr:uid="{00000000-0005-0000-0000-000056030000}"/>
    <cellStyle name="20% - Accent3 23" xfId="1158" xr:uid="{00000000-0005-0000-0000-000057030000}"/>
    <cellStyle name="20% - Accent3 23 2" xfId="1159" xr:uid="{00000000-0005-0000-0000-000058030000}"/>
    <cellStyle name="20% - Accent3 23 2 2" xfId="1160" xr:uid="{00000000-0005-0000-0000-000059030000}"/>
    <cellStyle name="20% - Accent3 23 3" xfId="1161" xr:uid="{00000000-0005-0000-0000-00005A030000}"/>
    <cellStyle name="20% - Accent3 24" xfId="1162" xr:uid="{00000000-0005-0000-0000-00005B030000}"/>
    <cellStyle name="20% - Accent3 24 2" xfId="1163" xr:uid="{00000000-0005-0000-0000-00005C030000}"/>
    <cellStyle name="20% - Accent3 24 2 2" xfId="1164" xr:uid="{00000000-0005-0000-0000-00005D030000}"/>
    <cellStyle name="20% - Accent3 24 3" xfId="1165" xr:uid="{00000000-0005-0000-0000-00005E030000}"/>
    <cellStyle name="20% - Accent3 25" xfId="1166" xr:uid="{00000000-0005-0000-0000-00005F030000}"/>
    <cellStyle name="20% - Accent3 25 2" xfId="1167" xr:uid="{00000000-0005-0000-0000-000060030000}"/>
    <cellStyle name="20% - Accent3 25 2 2" xfId="1168" xr:uid="{00000000-0005-0000-0000-000061030000}"/>
    <cellStyle name="20% - Accent3 25 3" xfId="1169" xr:uid="{00000000-0005-0000-0000-000062030000}"/>
    <cellStyle name="20% - Accent3 26" xfId="1170" xr:uid="{00000000-0005-0000-0000-000063030000}"/>
    <cellStyle name="20% - Accent3 26 2" xfId="1171" xr:uid="{00000000-0005-0000-0000-000064030000}"/>
    <cellStyle name="20% - Accent3 26 2 2" xfId="1172" xr:uid="{00000000-0005-0000-0000-000065030000}"/>
    <cellStyle name="20% - Accent3 26 3" xfId="1173" xr:uid="{00000000-0005-0000-0000-000066030000}"/>
    <cellStyle name="20% - Accent3 27" xfId="1174" xr:uid="{00000000-0005-0000-0000-000067030000}"/>
    <cellStyle name="20% - Accent3 27 2" xfId="1175" xr:uid="{00000000-0005-0000-0000-000068030000}"/>
    <cellStyle name="20% - Accent3 27 2 2" xfId="1176" xr:uid="{00000000-0005-0000-0000-000069030000}"/>
    <cellStyle name="20% - Accent3 27 3" xfId="1177" xr:uid="{00000000-0005-0000-0000-00006A030000}"/>
    <cellStyle name="20% - Accent3 28" xfId="1178" xr:uid="{00000000-0005-0000-0000-00006B030000}"/>
    <cellStyle name="20% - Accent3 28 2" xfId="1179" xr:uid="{00000000-0005-0000-0000-00006C030000}"/>
    <cellStyle name="20% - Accent3 28 2 2" xfId="1180" xr:uid="{00000000-0005-0000-0000-00006D030000}"/>
    <cellStyle name="20% - Accent3 28 3" xfId="1181" xr:uid="{00000000-0005-0000-0000-00006E030000}"/>
    <cellStyle name="20% - Accent3 29" xfId="1182" xr:uid="{00000000-0005-0000-0000-00006F030000}"/>
    <cellStyle name="20% - Accent3 29 2" xfId="1183" xr:uid="{00000000-0005-0000-0000-000070030000}"/>
    <cellStyle name="20% - Accent3 29 2 2" xfId="1184" xr:uid="{00000000-0005-0000-0000-000071030000}"/>
    <cellStyle name="20% - Accent3 29 3" xfId="1185" xr:uid="{00000000-0005-0000-0000-000072030000}"/>
    <cellStyle name="20% - Accent3 3" xfId="1186" xr:uid="{00000000-0005-0000-0000-000073030000}"/>
    <cellStyle name="20% - Accent3 3 2" xfId="1187" xr:uid="{00000000-0005-0000-0000-000074030000}"/>
    <cellStyle name="20% - Accent3 3 2 2" xfId="1188" xr:uid="{00000000-0005-0000-0000-000075030000}"/>
    <cellStyle name="20% - Accent3 3 2 2 2" xfId="1189" xr:uid="{00000000-0005-0000-0000-000076030000}"/>
    <cellStyle name="20% - Accent3 3 2 2 2 2" xfId="1190" xr:uid="{00000000-0005-0000-0000-000077030000}"/>
    <cellStyle name="20% - Accent3 3 2 2 2 2 2" xfId="1191" xr:uid="{00000000-0005-0000-0000-000078030000}"/>
    <cellStyle name="20% - Accent3 3 2 2 2 3" xfId="1192" xr:uid="{00000000-0005-0000-0000-000079030000}"/>
    <cellStyle name="20% - Accent3 3 2 2 2 4" xfId="1193" xr:uid="{00000000-0005-0000-0000-00007A030000}"/>
    <cellStyle name="20% - Accent3 3 2 2 3" xfId="1194" xr:uid="{00000000-0005-0000-0000-00007B030000}"/>
    <cellStyle name="20% - Accent3 3 2 2 3 2" xfId="1195" xr:uid="{00000000-0005-0000-0000-00007C030000}"/>
    <cellStyle name="20% - Accent3 3 2 2 4" xfId="1196" xr:uid="{00000000-0005-0000-0000-00007D030000}"/>
    <cellStyle name="20% - Accent3 3 2 2 5" xfId="1197" xr:uid="{00000000-0005-0000-0000-00007E030000}"/>
    <cellStyle name="20% - Accent3 3 2 3" xfId="1198" xr:uid="{00000000-0005-0000-0000-00007F030000}"/>
    <cellStyle name="20% - Accent3 3 2 3 2" xfId="1199" xr:uid="{00000000-0005-0000-0000-000080030000}"/>
    <cellStyle name="20% - Accent3 3 2 3 2 2" xfId="1200" xr:uid="{00000000-0005-0000-0000-000081030000}"/>
    <cellStyle name="20% - Accent3 3 2 3 3" xfId="1201" xr:uid="{00000000-0005-0000-0000-000082030000}"/>
    <cellStyle name="20% - Accent3 3 2 3 4" xfId="1202" xr:uid="{00000000-0005-0000-0000-000083030000}"/>
    <cellStyle name="20% - Accent3 3 2 4" xfId="1203" xr:uid="{00000000-0005-0000-0000-000084030000}"/>
    <cellStyle name="20% - Accent3 3 2 4 2" xfId="1204" xr:uid="{00000000-0005-0000-0000-000085030000}"/>
    <cellStyle name="20% - Accent3 3 2 5" xfId="1205" xr:uid="{00000000-0005-0000-0000-000086030000}"/>
    <cellStyle name="20% - Accent3 3 2 6" xfId="1206" xr:uid="{00000000-0005-0000-0000-000087030000}"/>
    <cellStyle name="20% - Accent3 3 3" xfId="1207" xr:uid="{00000000-0005-0000-0000-000088030000}"/>
    <cellStyle name="20% - Accent3 3 3 2" xfId="1208" xr:uid="{00000000-0005-0000-0000-000089030000}"/>
    <cellStyle name="20% - Accent3 3 3 2 2" xfId="1209" xr:uid="{00000000-0005-0000-0000-00008A030000}"/>
    <cellStyle name="20% - Accent3 3 3 2 2 2" xfId="1210" xr:uid="{00000000-0005-0000-0000-00008B030000}"/>
    <cellStyle name="20% - Accent3 3 3 2 3" xfId="1211" xr:uid="{00000000-0005-0000-0000-00008C030000}"/>
    <cellStyle name="20% - Accent3 3 3 2 4" xfId="1212" xr:uid="{00000000-0005-0000-0000-00008D030000}"/>
    <cellStyle name="20% - Accent3 3 3 3" xfId="1213" xr:uid="{00000000-0005-0000-0000-00008E030000}"/>
    <cellStyle name="20% - Accent3 3 3 3 2" xfId="1214" xr:uid="{00000000-0005-0000-0000-00008F030000}"/>
    <cellStyle name="20% - Accent3 3 3 4" xfId="1215" xr:uid="{00000000-0005-0000-0000-000090030000}"/>
    <cellStyle name="20% - Accent3 3 3 5" xfId="1216" xr:uid="{00000000-0005-0000-0000-000091030000}"/>
    <cellStyle name="20% - Accent3 3 4" xfId="1217" xr:uid="{00000000-0005-0000-0000-000092030000}"/>
    <cellStyle name="20% - Accent3 3 4 2" xfId="1218" xr:uid="{00000000-0005-0000-0000-000093030000}"/>
    <cellStyle name="20% - Accent3 3 4 2 2" xfId="1219" xr:uid="{00000000-0005-0000-0000-000094030000}"/>
    <cellStyle name="20% - Accent3 3 4 2 2 2" xfId="1220" xr:uid="{00000000-0005-0000-0000-000095030000}"/>
    <cellStyle name="20% - Accent3 3 4 2 3" xfId="1221" xr:uid="{00000000-0005-0000-0000-000096030000}"/>
    <cellStyle name="20% - Accent3 3 4 3" xfId="1222" xr:uid="{00000000-0005-0000-0000-000097030000}"/>
    <cellStyle name="20% - Accent3 3 4 3 2" xfId="1223" xr:uid="{00000000-0005-0000-0000-000098030000}"/>
    <cellStyle name="20% - Accent3 3 4 4" xfId="1224" xr:uid="{00000000-0005-0000-0000-000099030000}"/>
    <cellStyle name="20% - Accent3 3 4 5" xfId="1225" xr:uid="{00000000-0005-0000-0000-00009A030000}"/>
    <cellStyle name="20% - Accent3 3 5" xfId="1226" xr:uid="{00000000-0005-0000-0000-00009B030000}"/>
    <cellStyle name="20% - Accent3 3 5 2" xfId="1227" xr:uid="{00000000-0005-0000-0000-00009C030000}"/>
    <cellStyle name="20% - Accent3 3 6" xfId="1228" xr:uid="{00000000-0005-0000-0000-00009D030000}"/>
    <cellStyle name="20% - Accent3 3 7" xfId="1229" xr:uid="{00000000-0005-0000-0000-00009E030000}"/>
    <cellStyle name="20% - Accent3 3 8" xfId="1230" xr:uid="{00000000-0005-0000-0000-00009F030000}"/>
    <cellStyle name="20% - Accent3 3_2014_VMI CAN" xfId="1231" xr:uid="{00000000-0005-0000-0000-0000A0030000}"/>
    <cellStyle name="20% - Accent3 30" xfId="1232" xr:uid="{00000000-0005-0000-0000-0000A1030000}"/>
    <cellStyle name="20% - Accent3 30 2" xfId="1233" xr:uid="{00000000-0005-0000-0000-0000A2030000}"/>
    <cellStyle name="20% - Accent3 30 2 2" xfId="1234" xr:uid="{00000000-0005-0000-0000-0000A3030000}"/>
    <cellStyle name="20% - Accent3 30 3" xfId="1235" xr:uid="{00000000-0005-0000-0000-0000A4030000}"/>
    <cellStyle name="20% - Accent3 31" xfId="1236" xr:uid="{00000000-0005-0000-0000-0000A5030000}"/>
    <cellStyle name="20% - Accent3 31 2" xfId="1237" xr:uid="{00000000-0005-0000-0000-0000A6030000}"/>
    <cellStyle name="20% - Accent3 31 2 2" xfId="1238" xr:uid="{00000000-0005-0000-0000-0000A7030000}"/>
    <cellStyle name="20% - Accent3 31 3" xfId="1239" xr:uid="{00000000-0005-0000-0000-0000A8030000}"/>
    <cellStyle name="20% - Accent3 32" xfId="1240" xr:uid="{00000000-0005-0000-0000-0000A9030000}"/>
    <cellStyle name="20% - Accent3 32 2" xfId="1241" xr:uid="{00000000-0005-0000-0000-0000AA030000}"/>
    <cellStyle name="20% - Accent3 32 2 2" xfId="1242" xr:uid="{00000000-0005-0000-0000-0000AB030000}"/>
    <cellStyle name="20% - Accent3 32 3" xfId="1243" xr:uid="{00000000-0005-0000-0000-0000AC030000}"/>
    <cellStyle name="20% - Accent3 33" xfId="1244" xr:uid="{00000000-0005-0000-0000-0000AD030000}"/>
    <cellStyle name="20% - Accent3 33 2" xfId="1245" xr:uid="{00000000-0005-0000-0000-0000AE030000}"/>
    <cellStyle name="20% - Accent3 33 2 2" xfId="1246" xr:uid="{00000000-0005-0000-0000-0000AF030000}"/>
    <cellStyle name="20% - Accent3 33 3" xfId="1247" xr:uid="{00000000-0005-0000-0000-0000B0030000}"/>
    <cellStyle name="20% - Accent3 34" xfId="1248" xr:uid="{00000000-0005-0000-0000-0000B1030000}"/>
    <cellStyle name="20% - Accent3 34 2" xfId="1249" xr:uid="{00000000-0005-0000-0000-0000B2030000}"/>
    <cellStyle name="20% - Accent3 34 2 2" xfId="1250" xr:uid="{00000000-0005-0000-0000-0000B3030000}"/>
    <cellStyle name="20% - Accent3 34 3" xfId="1251" xr:uid="{00000000-0005-0000-0000-0000B4030000}"/>
    <cellStyle name="20% - Accent3 35" xfId="1252" xr:uid="{00000000-0005-0000-0000-0000B5030000}"/>
    <cellStyle name="20% - Accent3 35 2" xfId="1253" xr:uid="{00000000-0005-0000-0000-0000B6030000}"/>
    <cellStyle name="20% - Accent3 35 2 2" xfId="1254" xr:uid="{00000000-0005-0000-0000-0000B7030000}"/>
    <cellStyle name="20% - Accent3 35 3" xfId="1255" xr:uid="{00000000-0005-0000-0000-0000B8030000}"/>
    <cellStyle name="20% - Accent3 36" xfId="1256" xr:uid="{00000000-0005-0000-0000-0000B9030000}"/>
    <cellStyle name="20% - Accent3 36 2" xfId="1257" xr:uid="{00000000-0005-0000-0000-0000BA030000}"/>
    <cellStyle name="20% - Accent3 36 2 2" xfId="1258" xr:uid="{00000000-0005-0000-0000-0000BB030000}"/>
    <cellStyle name="20% - Accent3 36 3" xfId="1259" xr:uid="{00000000-0005-0000-0000-0000BC030000}"/>
    <cellStyle name="20% - Accent3 37" xfId="1260" xr:uid="{00000000-0005-0000-0000-0000BD030000}"/>
    <cellStyle name="20% - Accent3 37 2" xfId="1261" xr:uid="{00000000-0005-0000-0000-0000BE030000}"/>
    <cellStyle name="20% - Accent3 37 2 2" xfId="1262" xr:uid="{00000000-0005-0000-0000-0000BF030000}"/>
    <cellStyle name="20% - Accent3 37 3" xfId="1263" xr:uid="{00000000-0005-0000-0000-0000C0030000}"/>
    <cellStyle name="20% - Accent3 38" xfId="1264" xr:uid="{00000000-0005-0000-0000-0000C1030000}"/>
    <cellStyle name="20% - Accent3 38 2" xfId="1265" xr:uid="{00000000-0005-0000-0000-0000C2030000}"/>
    <cellStyle name="20% - Accent3 38 2 2" xfId="1266" xr:uid="{00000000-0005-0000-0000-0000C3030000}"/>
    <cellStyle name="20% - Accent3 38 3" xfId="1267" xr:uid="{00000000-0005-0000-0000-0000C4030000}"/>
    <cellStyle name="20% - Accent3 39" xfId="1268" xr:uid="{00000000-0005-0000-0000-0000C5030000}"/>
    <cellStyle name="20% - Accent3 39 2" xfId="1269" xr:uid="{00000000-0005-0000-0000-0000C6030000}"/>
    <cellStyle name="20% - Accent3 39 2 2" xfId="1270" xr:uid="{00000000-0005-0000-0000-0000C7030000}"/>
    <cellStyle name="20% - Accent3 39 3" xfId="1271" xr:uid="{00000000-0005-0000-0000-0000C8030000}"/>
    <cellStyle name="20% - Accent3 4" xfId="1272" xr:uid="{00000000-0005-0000-0000-0000C9030000}"/>
    <cellStyle name="20% - Accent3 4 2" xfId="1273" xr:uid="{00000000-0005-0000-0000-0000CA030000}"/>
    <cellStyle name="20% - Accent3 4 3" xfId="1274" xr:uid="{00000000-0005-0000-0000-0000CB030000}"/>
    <cellStyle name="20% - Accent3 4 4" xfId="1275" xr:uid="{00000000-0005-0000-0000-0000CC030000}"/>
    <cellStyle name="20% - Accent3 40" xfId="1276" xr:uid="{00000000-0005-0000-0000-0000CD030000}"/>
    <cellStyle name="20% - Accent3 40 2" xfId="1277" xr:uid="{00000000-0005-0000-0000-0000CE030000}"/>
    <cellStyle name="20% - Accent3 40 3" xfId="1278" xr:uid="{00000000-0005-0000-0000-0000CF030000}"/>
    <cellStyle name="20% - Accent3 41" xfId="1279" xr:uid="{00000000-0005-0000-0000-0000D0030000}"/>
    <cellStyle name="20% - Accent3 5" xfId="1280" xr:uid="{00000000-0005-0000-0000-0000D1030000}"/>
    <cellStyle name="20% - Accent3 5 2" xfId="1281" xr:uid="{00000000-0005-0000-0000-0000D2030000}"/>
    <cellStyle name="20% - Accent3 5 3" xfId="1282" xr:uid="{00000000-0005-0000-0000-0000D3030000}"/>
    <cellStyle name="20% - Accent3 5 4" xfId="1283" xr:uid="{00000000-0005-0000-0000-0000D4030000}"/>
    <cellStyle name="20% - Accent3 6" xfId="1284" xr:uid="{00000000-0005-0000-0000-0000D5030000}"/>
    <cellStyle name="20% - Accent3 6 2" xfId="1285" xr:uid="{00000000-0005-0000-0000-0000D6030000}"/>
    <cellStyle name="20% - Accent3 6 3" xfId="1286" xr:uid="{00000000-0005-0000-0000-0000D7030000}"/>
    <cellStyle name="20% - Accent3 6 3 2" xfId="1287" xr:uid="{00000000-0005-0000-0000-0000D8030000}"/>
    <cellStyle name="20% - Accent3 6 3 2 2" xfId="1288" xr:uid="{00000000-0005-0000-0000-0000D9030000}"/>
    <cellStyle name="20% - Accent3 6 3 3" xfId="1289" xr:uid="{00000000-0005-0000-0000-0000DA030000}"/>
    <cellStyle name="20% - Accent3 6 4" xfId="1290" xr:uid="{00000000-0005-0000-0000-0000DB030000}"/>
    <cellStyle name="20% - Accent3 6 4 2" xfId="1291" xr:uid="{00000000-0005-0000-0000-0000DC030000}"/>
    <cellStyle name="20% - Accent3 6 5" xfId="1292" xr:uid="{00000000-0005-0000-0000-0000DD030000}"/>
    <cellStyle name="20% - Accent3 6 5 2" xfId="1293" xr:uid="{00000000-0005-0000-0000-0000DE030000}"/>
    <cellStyle name="20% - Accent3 6 5 2 2" xfId="1294" xr:uid="{00000000-0005-0000-0000-0000DF030000}"/>
    <cellStyle name="20% - Accent3 6 5 3" xfId="1295" xr:uid="{00000000-0005-0000-0000-0000E0030000}"/>
    <cellStyle name="20% - Accent3 6 5 4" xfId="1296" xr:uid="{00000000-0005-0000-0000-0000E1030000}"/>
    <cellStyle name="20% - Accent3 6 6" xfId="1297" xr:uid="{00000000-0005-0000-0000-0000E2030000}"/>
    <cellStyle name="20% - Accent3 6 7" xfId="1298" xr:uid="{00000000-0005-0000-0000-0000E3030000}"/>
    <cellStyle name="20% - Accent3 7" xfId="1299" xr:uid="{00000000-0005-0000-0000-0000E4030000}"/>
    <cellStyle name="20% - Accent3 7 2" xfId="1300" xr:uid="{00000000-0005-0000-0000-0000E5030000}"/>
    <cellStyle name="20% - Accent3 7 2 2" xfId="1301" xr:uid="{00000000-0005-0000-0000-0000E6030000}"/>
    <cellStyle name="20% - Accent3 7 3" xfId="1302" xr:uid="{00000000-0005-0000-0000-0000E7030000}"/>
    <cellStyle name="20% - Accent3 7 4" xfId="1303" xr:uid="{00000000-0005-0000-0000-0000E8030000}"/>
    <cellStyle name="20% - Accent3 7 5" xfId="1304" xr:uid="{00000000-0005-0000-0000-0000E9030000}"/>
    <cellStyle name="20% - Accent3 8" xfId="1305" xr:uid="{00000000-0005-0000-0000-0000EA030000}"/>
    <cellStyle name="20% - Accent3 8 2" xfId="1306" xr:uid="{00000000-0005-0000-0000-0000EB030000}"/>
    <cellStyle name="20% - Accent3 8 2 2" xfId="1307" xr:uid="{00000000-0005-0000-0000-0000EC030000}"/>
    <cellStyle name="20% - Accent3 8 3" xfId="1308" xr:uid="{00000000-0005-0000-0000-0000ED030000}"/>
    <cellStyle name="20% - Accent3 8 4" xfId="1309" xr:uid="{00000000-0005-0000-0000-0000EE030000}"/>
    <cellStyle name="20% - Accent3 8 5" xfId="1310" xr:uid="{00000000-0005-0000-0000-0000EF030000}"/>
    <cellStyle name="20% - Accent3 9" xfId="1311" xr:uid="{00000000-0005-0000-0000-0000F0030000}"/>
    <cellStyle name="20% - Accent3 9 2" xfId="1312" xr:uid="{00000000-0005-0000-0000-0000F1030000}"/>
    <cellStyle name="20% - Accent3 9 2 2" xfId="1313" xr:uid="{00000000-0005-0000-0000-0000F2030000}"/>
    <cellStyle name="20% - Accent3 9 2 2 2" xfId="1314" xr:uid="{00000000-0005-0000-0000-0000F3030000}"/>
    <cellStyle name="20% - Accent3 9 2 2 2 2" xfId="1315" xr:uid="{00000000-0005-0000-0000-0000F4030000}"/>
    <cellStyle name="20% - Accent3 9 2 2 3" xfId="1316" xr:uid="{00000000-0005-0000-0000-0000F5030000}"/>
    <cellStyle name="20% - Accent3 9 2 2 4" xfId="1317" xr:uid="{00000000-0005-0000-0000-0000F6030000}"/>
    <cellStyle name="20% - Accent3 9 2 3" xfId="1318" xr:uid="{00000000-0005-0000-0000-0000F7030000}"/>
    <cellStyle name="20% - Accent3 9 2 3 2" xfId="1319" xr:uid="{00000000-0005-0000-0000-0000F8030000}"/>
    <cellStyle name="20% - Accent3 9 2 4" xfId="1320" xr:uid="{00000000-0005-0000-0000-0000F9030000}"/>
    <cellStyle name="20% - Accent3 9 2 5" xfId="1321" xr:uid="{00000000-0005-0000-0000-0000FA030000}"/>
    <cellStyle name="20% - Accent3 9 3" xfId="1322" xr:uid="{00000000-0005-0000-0000-0000FB030000}"/>
    <cellStyle name="20% - Accent3 9 3 2" xfId="1323" xr:uid="{00000000-0005-0000-0000-0000FC030000}"/>
    <cellStyle name="20% - Accent3 9 3 2 2" xfId="1324" xr:uid="{00000000-0005-0000-0000-0000FD030000}"/>
    <cellStyle name="20% - Accent3 9 3 3" xfId="1325" xr:uid="{00000000-0005-0000-0000-0000FE030000}"/>
    <cellStyle name="20% - Accent3 9 3 4" xfId="1326" xr:uid="{00000000-0005-0000-0000-0000FF030000}"/>
    <cellStyle name="20% - Accent3 9 4" xfId="1327" xr:uid="{00000000-0005-0000-0000-000000040000}"/>
    <cellStyle name="20% - Accent3 9 4 2" xfId="1328" xr:uid="{00000000-0005-0000-0000-000001040000}"/>
    <cellStyle name="20% - Accent3 9 5" xfId="1329" xr:uid="{00000000-0005-0000-0000-000002040000}"/>
    <cellStyle name="20% - Accent3 9 6" xfId="1330" xr:uid="{00000000-0005-0000-0000-000003040000}"/>
    <cellStyle name="20% - Accent3 9 7" xfId="1331" xr:uid="{00000000-0005-0000-0000-000004040000}"/>
    <cellStyle name="20% - Accent4 10" xfId="1332" xr:uid="{00000000-0005-0000-0000-000005040000}"/>
    <cellStyle name="20% - Accent4 10 2" xfId="1333" xr:uid="{00000000-0005-0000-0000-000006040000}"/>
    <cellStyle name="20% - Accent4 10 2 2" xfId="1334" xr:uid="{00000000-0005-0000-0000-000007040000}"/>
    <cellStyle name="20% - Accent4 10 2 2 2" xfId="1335" xr:uid="{00000000-0005-0000-0000-000008040000}"/>
    <cellStyle name="20% - Accent4 10 2 2 3" xfId="1336" xr:uid="{00000000-0005-0000-0000-000009040000}"/>
    <cellStyle name="20% - Accent4 10 2 3" xfId="1337" xr:uid="{00000000-0005-0000-0000-00000A040000}"/>
    <cellStyle name="20% - Accent4 10 2 4" xfId="1338" xr:uid="{00000000-0005-0000-0000-00000B040000}"/>
    <cellStyle name="20% - Accent4 10 3" xfId="1339" xr:uid="{00000000-0005-0000-0000-00000C040000}"/>
    <cellStyle name="20% - Accent4 10 3 2" xfId="1340" xr:uid="{00000000-0005-0000-0000-00000D040000}"/>
    <cellStyle name="20% - Accent4 10 3 3" xfId="1341" xr:uid="{00000000-0005-0000-0000-00000E040000}"/>
    <cellStyle name="20% - Accent4 10 4" xfId="1342" xr:uid="{00000000-0005-0000-0000-00000F040000}"/>
    <cellStyle name="20% - Accent4 10 5" xfId="1343" xr:uid="{00000000-0005-0000-0000-000010040000}"/>
    <cellStyle name="20% - Accent4 10 6" xfId="1344" xr:uid="{00000000-0005-0000-0000-000011040000}"/>
    <cellStyle name="20% - Accent4 11" xfId="1345" xr:uid="{00000000-0005-0000-0000-000012040000}"/>
    <cellStyle name="20% - Accent4 11 2" xfId="1346" xr:uid="{00000000-0005-0000-0000-000013040000}"/>
    <cellStyle name="20% - Accent4 11 2 2" xfId="1347" xr:uid="{00000000-0005-0000-0000-000014040000}"/>
    <cellStyle name="20% - Accent4 11 3" xfId="1348" xr:uid="{00000000-0005-0000-0000-000015040000}"/>
    <cellStyle name="20% - Accent4 11 4" xfId="1349" xr:uid="{00000000-0005-0000-0000-000016040000}"/>
    <cellStyle name="20% - Accent4 12" xfId="1350" xr:uid="{00000000-0005-0000-0000-000017040000}"/>
    <cellStyle name="20% - Accent4 12 2" xfId="1351" xr:uid="{00000000-0005-0000-0000-000018040000}"/>
    <cellStyle name="20% - Accent4 12 3" xfId="1352" xr:uid="{00000000-0005-0000-0000-000019040000}"/>
    <cellStyle name="20% - Accent4 13" xfId="1353" xr:uid="{00000000-0005-0000-0000-00001A040000}"/>
    <cellStyle name="20% - Accent4 13 2" xfId="1354" xr:uid="{00000000-0005-0000-0000-00001B040000}"/>
    <cellStyle name="20% - Accent4 14" xfId="1355" xr:uid="{00000000-0005-0000-0000-00001C040000}"/>
    <cellStyle name="20% - Accent4 15" xfId="1356" xr:uid="{00000000-0005-0000-0000-00001D040000}"/>
    <cellStyle name="20% - Accent4 16" xfId="1357" xr:uid="{00000000-0005-0000-0000-00001E040000}"/>
    <cellStyle name="20% - Accent4 17" xfId="1358" xr:uid="{00000000-0005-0000-0000-00001F040000}"/>
    <cellStyle name="20% - Accent4 18" xfId="1359" xr:uid="{00000000-0005-0000-0000-000020040000}"/>
    <cellStyle name="20% - Accent4 19" xfId="1360" xr:uid="{00000000-0005-0000-0000-000021040000}"/>
    <cellStyle name="20% - Accent4 2" xfId="6" xr:uid="{00000000-0005-0000-0000-000022040000}"/>
    <cellStyle name="20% - Accent4 2 10" xfId="1361" xr:uid="{00000000-0005-0000-0000-000023040000}"/>
    <cellStyle name="20% - Accent4 2 2" xfId="1362" xr:uid="{00000000-0005-0000-0000-000024040000}"/>
    <cellStyle name="20% - Accent4 2 2 2" xfId="1363" xr:uid="{00000000-0005-0000-0000-000025040000}"/>
    <cellStyle name="20% - Accent4 2 2 2 2" xfId="1364" xr:uid="{00000000-0005-0000-0000-000026040000}"/>
    <cellStyle name="20% - Accent4 2 2 2 2 2" xfId="1365" xr:uid="{00000000-0005-0000-0000-000027040000}"/>
    <cellStyle name="20% - Accent4 2 2 2 2 2 2" xfId="1366" xr:uid="{00000000-0005-0000-0000-000028040000}"/>
    <cellStyle name="20% - Accent4 2 2 2 2 2 2 2" xfId="1367" xr:uid="{00000000-0005-0000-0000-000029040000}"/>
    <cellStyle name="20% - Accent4 2 2 2 2 2 3" xfId="1368" xr:uid="{00000000-0005-0000-0000-00002A040000}"/>
    <cellStyle name="20% - Accent4 2 2 2 2 2 4" xfId="1369" xr:uid="{00000000-0005-0000-0000-00002B040000}"/>
    <cellStyle name="20% - Accent4 2 2 2 2 3" xfId="1370" xr:uid="{00000000-0005-0000-0000-00002C040000}"/>
    <cellStyle name="20% - Accent4 2 2 2 2 3 2" xfId="1371" xr:uid="{00000000-0005-0000-0000-00002D040000}"/>
    <cellStyle name="20% - Accent4 2 2 2 2 4" xfId="1372" xr:uid="{00000000-0005-0000-0000-00002E040000}"/>
    <cellStyle name="20% - Accent4 2 2 2 2 5" xfId="1373" xr:uid="{00000000-0005-0000-0000-00002F040000}"/>
    <cellStyle name="20% - Accent4 2 2 2 3" xfId="1374" xr:uid="{00000000-0005-0000-0000-000030040000}"/>
    <cellStyle name="20% - Accent4 2 2 2 3 2" xfId="1375" xr:uid="{00000000-0005-0000-0000-000031040000}"/>
    <cellStyle name="20% - Accent4 2 2 2 3 2 2" xfId="1376" xr:uid="{00000000-0005-0000-0000-000032040000}"/>
    <cellStyle name="20% - Accent4 2 2 2 3 3" xfId="1377" xr:uid="{00000000-0005-0000-0000-000033040000}"/>
    <cellStyle name="20% - Accent4 2 2 2 3 4" xfId="1378" xr:uid="{00000000-0005-0000-0000-000034040000}"/>
    <cellStyle name="20% - Accent4 2 2 2 4" xfId="1379" xr:uid="{00000000-0005-0000-0000-000035040000}"/>
    <cellStyle name="20% - Accent4 2 2 2 4 2" xfId="1380" xr:uid="{00000000-0005-0000-0000-000036040000}"/>
    <cellStyle name="20% - Accent4 2 2 2 5" xfId="1381" xr:uid="{00000000-0005-0000-0000-000037040000}"/>
    <cellStyle name="20% - Accent4 2 2 2 6" xfId="1382" xr:uid="{00000000-0005-0000-0000-000038040000}"/>
    <cellStyle name="20% - Accent4 2 2 3" xfId="1383" xr:uid="{00000000-0005-0000-0000-000039040000}"/>
    <cellStyle name="20% - Accent4 2 2 3 2" xfId="1384" xr:uid="{00000000-0005-0000-0000-00003A040000}"/>
    <cellStyle name="20% - Accent4 2 2 3 2 2" xfId="1385" xr:uid="{00000000-0005-0000-0000-00003B040000}"/>
    <cellStyle name="20% - Accent4 2 2 3 2 2 2" xfId="1386" xr:uid="{00000000-0005-0000-0000-00003C040000}"/>
    <cellStyle name="20% - Accent4 2 2 3 2 3" xfId="1387" xr:uid="{00000000-0005-0000-0000-00003D040000}"/>
    <cellStyle name="20% - Accent4 2 2 3 2 4" xfId="1388" xr:uid="{00000000-0005-0000-0000-00003E040000}"/>
    <cellStyle name="20% - Accent4 2 2 3 3" xfId="1389" xr:uid="{00000000-0005-0000-0000-00003F040000}"/>
    <cellStyle name="20% - Accent4 2 2 3 3 2" xfId="1390" xr:uid="{00000000-0005-0000-0000-000040040000}"/>
    <cellStyle name="20% - Accent4 2 2 3 4" xfId="1391" xr:uid="{00000000-0005-0000-0000-000041040000}"/>
    <cellStyle name="20% - Accent4 2 2 3 5" xfId="1392" xr:uid="{00000000-0005-0000-0000-000042040000}"/>
    <cellStyle name="20% - Accent4 2 2 4" xfId="1393" xr:uid="{00000000-0005-0000-0000-000043040000}"/>
    <cellStyle name="20% - Accent4 2 2 4 2" xfId="1394" xr:uid="{00000000-0005-0000-0000-000044040000}"/>
    <cellStyle name="20% - Accent4 2 2 4 2 2" xfId="1395" xr:uid="{00000000-0005-0000-0000-000045040000}"/>
    <cellStyle name="20% - Accent4 2 2 4 2 2 2" xfId="1396" xr:uid="{00000000-0005-0000-0000-000046040000}"/>
    <cellStyle name="20% - Accent4 2 2 4 2 3" xfId="1397" xr:uid="{00000000-0005-0000-0000-000047040000}"/>
    <cellStyle name="20% - Accent4 2 2 4 3" xfId="1398" xr:uid="{00000000-0005-0000-0000-000048040000}"/>
    <cellStyle name="20% - Accent4 2 2 4 3 2" xfId="1399" xr:uid="{00000000-0005-0000-0000-000049040000}"/>
    <cellStyle name="20% - Accent4 2 2 4 4" xfId="1400" xr:uid="{00000000-0005-0000-0000-00004A040000}"/>
    <cellStyle name="20% - Accent4 2 2 4 5" xfId="1401" xr:uid="{00000000-0005-0000-0000-00004B040000}"/>
    <cellStyle name="20% - Accent4 2 2 5" xfId="1402" xr:uid="{00000000-0005-0000-0000-00004C040000}"/>
    <cellStyle name="20% - Accent4 2 2 5 2" xfId="1403" xr:uid="{00000000-0005-0000-0000-00004D040000}"/>
    <cellStyle name="20% - Accent4 2 2 6" xfId="1404" xr:uid="{00000000-0005-0000-0000-00004E040000}"/>
    <cellStyle name="20% - Accent4 2 2 7" xfId="1405" xr:uid="{00000000-0005-0000-0000-00004F040000}"/>
    <cellStyle name="20% - Accent4 2 2 8" xfId="1406" xr:uid="{00000000-0005-0000-0000-000050040000}"/>
    <cellStyle name="20% - Accent4 2 2_April 14" xfId="1407" xr:uid="{00000000-0005-0000-0000-000051040000}"/>
    <cellStyle name="20% - Accent4 2 3" xfId="1408" xr:uid="{00000000-0005-0000-0000-000052040000}"/>
    <cellStyle name="20% - Accent4 2 3 2" xfId="1409" xr:uid="{00000000-0005-0000-0000-000053040000}"/>
    <cellStyle name="20% - Accent4 2 3 3" xfId="1410" xr:uid="{00000000-0005-0000-0000-000054040000}"/>
    <cellStyle name="20% - Accent4 2 3 3 2" xfId="1411" xr:uid="{00000000-0005-0000-0000-000055040000}"/>
    <cellStyle name="20% - Accent4 2 3 3 2 2" xfId="1412" xr:uid="{00000000-0005-0000-0000-000056040000}"/>
    <cellStyle name="20% - Accent4 2 3 3 2 2 2" xfId="1413" xr:uid="{00000000-0005-0000-0000-000057040000}"/>
    <cellStyle name="20% - Accent4 2 3 3 2 2 2 2" xfId="1414" xr:uid="{00000000-0005-0000-0000-000058040000}"/>
    <cellStyle name="20% - Accent4 2 3 3 2 2 3" xfId="1415" xr:uid="{00000000-0005-0000-0000-000059040000}"/>
    <cellStyle name="20% - Accent4 2 3 3 2 2 4" xfId="1416" xr:uid="{00000000-0005-0000-0000-00005A040000}"/>
    <cellStyle name="20% - Accent4 2 3 3 2 3" xfId="1417" xr:uid="{00000000-0005-0000-0000-00005B040000}"/>
    <cellStyle name="20% - Accent4 2 3 3 2 3 2" xfId="1418" xr:uid="{00000000-0005-0000-0000-00005C040000}"/>
    <cellStyle name="20% - Accent4 2 3 3 2 4" xfId="1419" xr:uid="{00000000-0005-0000-0000-00005D040000}"/>
    <cellStyle name="20% - Accent4 2 3 3 2 5" xfId="1420" xr:uid="{00000000-0005-0000-0000-00005E040000}"/>
    <cellStyle name="20% - Accent4 2 3 3 3" xfId="1421" xr:uid="{00000000-0005-0000-0000-00005F040000}"/>
    <cellStyle name="20% - Accent4 2 3 3 3 2" xfId="1422" xr:uid="{00000000-0005-0000-0000-000060040000}"/>
    <cellStyle name="20% - Accent4 2 3 3 3 2 2" xfId="1423" xr:uid="{00000000-0005-0000-0000-000061040000}"/>
    <cellStyle name="20% - Accent4 2 3 3 3 3" xfId="1424" xr:uid="{00000000-0005-0000-0000-000062040000}"/>
    <cellStyle name="20% - Accent4 2 3 3 3 4" xfId="1425" xr:uid="{00000000-0005-0000-0000-000063040000}"/>
    <cellStyle name="20% - Accent4 2 3 3 4" xfId="1426" xr:uid="{00000000-0005-0000-0000-000064040000}"/>
    <cellStyle name="20% - Accent4 2 3 3 4 2" xfId="1427" xr:uid="{00000000-0005-0000-0000-000065040000}"/>
    <cellStyle name="20% - Accent4 2 3 3 5" xfId="1428" xr:uid="{00000000-0005-0000-0000-000066040000}"/>
    <cellStyle name="20% - Accent4 2 3 3 6" xfId="1429" xr:uid="{00000000-0005-0000-0000-000067040000}"/>
    <cellStyle name="20% - Accent4 2 3 4" xfId="1430" xr:uid="{00000000-0005-0000-0000-000068040000}"/>
    <cellStyle name="20% - Accent4 2 3 4 2" xfId="1431" xr:uid="{00000000-0005-0000-0000-000069040000}"/>
    <cellStyle name="20% - Accent4 2 3 4 2 2" xfId="1432" xr:uid="{00000000-0005-0000-0000-00006A040000}"/>
    <cellStyle name="20% - Accent4 2 3 4 2 2 2" xfId="1433" xr:uid="{00000000-0005-0000-0000-00006B040000}"/>
    <cellStyle name="20% - Accent4 2 3 4 2 3" xfId="1434" xr:uid="{00000000-0005-0000-0000-00006C040000}"/>
    <cellStyle name="20% - Accent4 2 3 4 2 4" xfId="1435" xr:uid="{00000000-0005-0000-0000-00006D040000}"/>
    <cellStyle name="20% - Accent4 2 3 4 3" xfId="1436" xr:uid="{00000000-0005-0000-0000-00006E040000}"/>
    <cellStyle name="20% - Accent4 2 3 4 3 2" xfId="1437" xr:uid="{00000000-0005-0000-0000-00006F040000}"/>
    <cellStyle name="20% - Accent4 2 3 4 4" xfId="1438" xr:uid="{00000000-0005-0000-0000-000070040000}"/>
    <cellStyle name="20% - Accent4 2 3 4 5" xfId="1439" xr:uid="{00000000-0005-0000-0000-000071040000}"/>
    <cellStyle name="20% - Accent4 2 3 5" xfId="1440" xr:uid="{00000000-0005-0000-0000-000072040000}"/>
    <cellStyle name="20% - Accent4 2 3 5 2" xfId="1441" xr:uid="{00000000-0005-0000-0000-000073040000}"/>
    <cellStyle name="20% - Accent4 2 3 5 2 2" xfId="1442" xr:uid="{00000000-0005-0000-0000-000074040000}"/>
    <cellStyle name="20% - Accent4 2 3 5 3" xfId="1443" xr:uid="{00000000-0005-0000-0000-000075040000}"/>
    <cellStyle name="20% - Accent4 2 3 5 4" xfId="1444" xr:uid="{00000000-0005-0000-0000-000076040000}"/>
    <cellStyle name="20% - Accent4 2 3 6" xfId="1445" xr:uid="{00000000-0005-0000-0000-000077040000}"/>
    <cellStyle name="20% - Accent4 2 3 6 2" xfId="1446" xr:uid="{00000000-0005-0000-0000-000078040000}"/>
    <cellStyle name="20% - Accent4 2 3 7" xfId="1447" xr:uid="{00000000-0005-0000-0000-000079040000}"/>
    <cellStyle name="20% - Accent4 2 3 8" xfId="1448" xr:uid="{00000000-0005-0000-0000-00007A040000}"/>
    <cellStyle name="20% - Accent4 2 4" xfId="1449" xr:uid="{00000000-0005-0000-0000-00007B040000}"/>
    <cellStyle name="20% - Accent4 2 4 2" xfId="1450" xr:uid="{00000000-0005-0000-0000-00007C040000}"/>
    <cellStyle name="20% - Accent4 2 4 2 2" xfId="1451" xr:uid="{00000000-0005-0000-0000-00007D040000}"/>
    <cellStyle name="20% - Accent4 2 4 2 2 2" xfId="1452" xr:uid="{00000000-0005-0000-0000-00007E040000}"/>
    <cellStyle name="20% - Accent4 2 4 2 3" xfId="1453" xr:uid="{00000000-0005-0000-0000-00007F040000}"/>
    <cellStyle name="20% - Accent4 2 4 2 4" xfId="1454" xr:uid="{00000000-0005-0000-0000-000080040000}"/>
    <cellStyle name="20% - Accent4 2 4 3" xfId="1455" xr:uid="{00000000-0005-0000-0000-000081040000}"/>
    <cellStyle name="20% - Accent4 2 4 3 2" xfId="1456" xr:uid="{00000000-0005-0000-0000-000082040000}"/>
    <cellStyle name="20% - Accent4 2 4 4" xfId="1457" xr:uid="{00000000-0005-0000-0000-000083040000}"/>
    <cellStyle name="20% - Accent4 2 4 5" xfId="1458" xr:uid="{00000000-0005-0000-0000-000084040000}"/>
    <cellStyle name="20% - Accent4 2 5" xfId="1459" xr:uid="{00000000-0005-0000-0000-000085040000}"/>
    <cellStyle name="20% - Accent4 2 5 2" xfId="1460" xr:uid="{00000000-0005-0000-0000-000086040000}"/>
    <cellStyle name="20% - Accent4 2 5 2 2" xfId="1461" xr:uid="{00000000-0005-0000-0000-000087040000}"/>
    <cellStyle name="20% - Accent4 2 5 2 2 2" xfId="1462" xr:uid="{00000000-0005-0000-0000-000088040000}"/>
    <cellStyle name="20% - Accent4 2 5 2 3" xfId="1463" xr:uid="{00000000-0005-0000-0000-000089040000}"/>
    <cellStyle name="20% - Accent4 2 5 3" xfId="1464" xr:uid="{00000000-0005-0000-0000-00008A040000}"/>
    <cellStyle name="20% - Accent4 2 5 3 2" xfId="1465" xr:uid="{00000000-0005-0000-0000-00008B040000}"/>
    <cellStyle name="20% - Accent4 2 5 4" xfId="1466" xr:uid="{00000000-0005-0000-0000-00008C040000}"/>
    <cellStyle name="20% - Accent4 2 5 5" xfId="1467" xr:uid="{00000000-0005-0000-0000-00008D040000}"/>
    <cellStyle name="20% - Accent4 2 6" xfId="1468" xr:uid="{00000000-0005-0000-0000-00008E040000}"/>
    <cellStyle name="20% - Accent4 2 6 2" xfId="1469" xr:uid="{00000000-0005-0000-0000-00008F040000}"/>
    <cellStyle name="20% - Accent4 2 7" xfId="1470" xr:uid="{00000000-0005-0000-0000-000090040000}"/>
    <cellStyle name="20% - Accent4 2 8" xfId="1471" xr:uid="{00000000-0005-0000-0000-000091040000}"/>
    <cellStyle name="20% - Accent4 2 9" xfId="1472" xr:uid="{00000000-0005-0000-0000-000092040000}"/>
    <cellStyle name="20% - Accent4 2_Coding_CAP_Feb'13_P Aey_020213_Na" xfId="1473" xr:uid="{00000000-0005-0000-0000-000093040000}"/>
    <cellStyle name="20% - Accent4 20" xfId="1474" xr:uid="{00000000-0005-0000-0000-000094040000}"/>
    <cellStyle name="20% - Accent4 21" xfId="1475" xr:uid="{00000000-0005-0000-0000-000095040000}"/>
    <cellStyle name="20% - Accent4 21 2" xfId="1476" xr:uid="{00000000-0005-0000-0000-000096040000}"/>
    <cellStyle name="20% - Accent4 21 2 2" xfId="1477" xr:uid="{00000000-0005-0000-0000-000097040000}"/>
    <cellStyle name="20% - Accent4 21 3" xfId="1478" xr:uid="{00000000-0005-0000-0000-000098040000}"/>
    <cellStyle name="20% - Accent4 22" xfId="1479" xr:uid="{00000000-0005-0000-0000-000099040000}"/>
    <cellStyle name="20% - Accent4 22 2" xfId="1480" xr:uid="{00000000-0005-0000-0000-00009A040000}"/>
    <cellStyle name="20% - Accent4 22 2 2" xfId="1481" xr:uid="{00000000-0005-0000-0000-00009B040000}"/>
    <cellStyle name="20% - Accent4 22 3" xfId="1482" xr:uid="{00000000-0005-0000-0000-00009C040000}"/>
    <cellStyle name="20% - Accent4 23" xfId="1483" xr:uid="{00000000-0005-0000-0000-00009D040000}"/>
    <cellStyle name="20% - Accent4 23 2" xfId="1484" xr:uid="{00000000-0005-0000-0000-00009E040000}"/>
    <cellStyle name="20% - Accent4 23 2 2" xfId="1485" xr:uid="{00000000-0005-0000-0000-00009F040000}"/>
    <cellStyle name="20% - Accent4 23 3" xfId="1486" xr:uid="{00000000-0005-0000-0000-0000A0040000}"/>
    <cellStyle name="20% - Accent4 24" xfId="1487" xr:uid="{00000000-0005-0000-0000-0000A1040000}"/>
    <cellStyle name="20% - Accent4 24 2" xfId="1488" xr:uid="{00000000-0005-0000-0000-0000A2040000}"/>
    <cellStyle name="20% - Accent4 24 2 2" xfId="1489" xr:uid="{00000000-0005-0000-0000-0000A3040000}"/>
    <cellStyle name="20% - Accent4 24 3" xfId="1490" xr:uid="{00000000-0005-0000-0000-0000A4040000}"/>
    <cellStyle name="20% - Accent4 25" xfId="1491" xr:uid="{00000000-0005-0000-0000-0000A5040000}"/>
    <cellStyle name="20% - Accent4 25 2" xfId="1492" xr:uid="{00000000-0005-0000-0000-0000A6040000}"/>
    <cellStyle name="20% - Accent4 25 2 2" xfId="1493" xr:uid="{00000000-0005-0000-0000-0000A7040000}"/>
    <cellStyle name="20% - Accent4 25 3" xfId="1494" xr:uid="{00000000-0005-0000-0000-0000A8040000}"/>
    <cellStyle name="20% - Accent4 26" xfId="1495" xr:uid="{00000000-0005-0000-0000-0000A9040000}"/>
    <cellStyle name="20% - Accent4 26 2" xfId="1496" xr:uid="{00000000-0005-0000-0000-0000AA040000}"/>
    <cellStyle name="20% - Accent4 26 2 2" xfId="1497" xr:uid="{00000000-0005-0000-0000-0000AB040000}"/>
    <cellStyle name="20% - Accent4 26 3" xfId="1498" xr:uid="{00000000-0005-0000-0000-0000AC040000}"/>
    <cellStyle name="20% - Accent4 27" xfId="1499" xr:uid="{00000000-0005-0000-0000-0000AD040000}"/>
    <cellStyle name="20% - Accent4 27 2" xfId="1500" xr:uid="{00000000-0005-0000-0000-0000AE040000}"/>
    <cellStyle name="20% - Accent4 27 2 2" xfId="1501" xr:uid="{00000000-0005-0000-0000-0000AF040000}"/>
    <cellStyle name="20% - Accent4 27 3" xfId="1502" xr:uid="{00000000-0005-0000-0000-0000B0040000}"/>
    <cellStyle name="20% - Accent4 28" xfId="1503" xr:uid="{00000000-0005-0000-0000-0000B1040000}"/>
    <cellStyle name="20% - Accent4 28 2" xfId="1504" xr:uid="{00000000-0005-0000-0000-0000B2040000}"/>
    <cellStyle name="20% - Accent4 28 2 2" xfId="1505" xr:uid="{00000000-0005-0000-0000-0000B3040000}"/>
    <cellStyle name="20% - Accent4 28 3" xfId="1506" xr:uid="{00000000-0005-0000-0000-0000B4040000}"/>
    <cellStyle name="20% - Accent4 29" xfId="1507" xr:uid="{00000000-0005-0000-0000-0000B5040000}"/>
    <cellStyle name="20% - Accent4 29 2" xfId="1508" xr:uid="{00000000-0005-0000-0000-0000B6040000}"/>
    <cellStyle name="20% - Accent4 29 2 2" xfId="1509" xr:uid="{00000000-0005-0000-0000-0000B7040000}"/>
    <cellStyle name="20% - Accent4 29 3" xfId="1510" xr:uid="{00000000-0005-0000-0000-0000B8040000}"/>
    <cellStyle name="20% - Accent4 3" xfId="1511" xr:uid="{00000000-0005-0000-0000-0000B9040000}"/>
    <cellStyle name="20% - Accent4 3 2" xfId="1512" xr:uid="{00000000-0005-0000-0000-0000BA040000}"/>
    <cellStyle name="20% - Accent4 3 2 2" xfId="1513" xr:uid="{00000000-0005-0000-0000-0000BB040000}"/>
    <cellStyle name="20% - Accent4 3 2 2 2" xfId="1514" xr:uid="{00000000-0005-0000-0000-0000BC040000}"/>
    <cellStyle name="20% - Accent4 3 2 2 2 2" xfId="1515" xr:uid="{00000000-0005-0000-0000-0000BD040000}"/>
    <cellStyle name="20% - Accent4 3 2 2 2 2 2" xfId="1516" xr:uid="{00000000-0005-0000-0000-0000BE040000}"/>
    <cellStyle name="20% - Accent4 3 2 2 2 3" xfId="1517" xr:uid="{00000000-0005-0000-0000-0000BF040000}"/>
    <cellStyle name="20% - Accent4 3 2 2 2 4" xfId="1518" xr:uid="{00000000-0005-0000-0000-0000C0040000}"/>
    <cellStyle name="20% - Accent4 3 2 2 3" xfId="1519" xr:uid="{00000000-0005-0000-0000-0000C1040000}"/>
    <cellStyle name="20% - Accent4 3 2 2 3 2" xfId="1520" xr:uid="{00000000-0005-0000-0000-0000C2040000}"/>
    <cellStyle name="20% - Accent4 3 2 2 4" xfId="1521" xr:uid="{00000000-0005-0000-0000-0000C3040000}"/>
    <cellStyle name="20% - Accent4 3 2 2 5" xfId="1522" xr:uid="{00000000-0005-0000-0000-0000C4040000}"/>
    <cellStyle name="20% - Accent4 3 2 3" xfId="1523" xr:uid="{00000000-0005-0000-0000-0000C5040000}"/>
    <cellStyle name="20% - Accent4 3 2 3 2" xfId="1524" xr:uid="{00000000-0005-0000-0000-0000C6040000}"/>
    <cellStyle name="20% - Accent4 3 2 3 2 2" xfId="1525" xr:uid="{00000000-0005-0000-0000-0000C7040000}"/>
    <cellStyle name="20% - Accent4 3 2 3 3" xfId="1526" xr:uid="{00000000-0005-0000-0000-0000C8040000}"/>
    <cellStyle name="20% - Accent4 3 2 3 4" xfId="1527" xr:uid="{00000000-0005-0000-0000-0000C9040000}"/>
    <cellStyle name="20% - Accent4 3 2 4" xfId="1528" xr:uid="{00000000-0005-0000-0000-0000CA040000}"/>
    <cellStyle name="20% - Accent4 3 2 4 2" xfId="1529" xr:uid="{00000000-0005-0000-0000-0000CB040000}"/>
    <cellStyle name="20% - Accent4 3 2 5" xfId="1530" xr:uid="{00000000-0005-0000-0000-0000CC040000}"/>
    <cellStyle name="20% - Accent4 3 2 6" xfId="1531" xr:uid="{00000000-0005-0000-0000-0000CD040000}"/>
    <cellStyle name="20% - Accent4 3 3" xfId="1532" xr:uid="{00000000-0005-0000-0000-0000CE040000}"/>
    <cellStyle name="20% - Accent4 3 3 2" xfId="1533" xr:uid="{00000000-0005-0000-0000-0000CF040000}"/>
    <cellStyle name="20% - Accent4 3 3 2 2" xfId="1534" xr:uid="{00000000-0005-0000-0000-0000D0040000}"/>
    <cellStyle name="20% - Accent4 3 3 2 2 2" xfId="1535" xr:uid="{00000000-0005-0000-0000-0000D1040000}"/>
    <cellStyle name="20% - Accent4 3 3 2 3" xfId="1536" xr:uid="{00000000-0005-0000-0000-0000D2040000}"/>
    <cellStyle name="20% - Accent4 3 3 2 4" xfId="1537" xr:uid="{00000000-0005-0000-0000-0000D3040000}"/>
    <cellStyle name="20% - Accent4 3 3 3" xfId="1538" xr:uid="{00000000-0005-0000-0000-0000D4040000}"/>
    <cellStyle name="20% - Accent4 3 3 3 2" xfId="1539" xr:uid="{00000000-0005-0000-0000-0000D5040000}"/>
    <cellStyle name="20% - Accent4 3 3 4" xfId="1540" xr:uid="{00000000-0005-0000-0000-0000D6040000}"/>
    <cellStyle name="20% - Accent4 3 3 5" xfId="1541" xr:uid="{00000000-0005-0000-0000-0000D7040000}"/>
    <cellStyle name="20% - Accent4 3 4" xfId="1542" xr:uid="{00000000-0005-0000-0000-0000D8040000}"/>
    <cellStyle name="20% - Accent4 3 4 2" xfId="1543" xr:uid="{00000000-0005-0000-0000-0000D9040000}"/>
    <cellStyle name="20% - Accent4 3 4 2 2" xfId="1544" xr:uid="{00000000-0005-0000-0000-0000DA040000}"/>
    <cellStyle name="20% - Accent4 3 4 2 2 2" xfId="1545" xr:uid="{00000000-0005-0000-0000-0000DB040000}"/>
    <cellStyle name="20% - Accent4 3 4 2 3" xfId="1546" xr:uid="{00000000-0005-0000-0000-0000DC040000}"/>
    <cellStyle name="20% - Accent4 3 4 3" xfId="1547" xr:uid="{00000000-0005-0000-0000-0000DD040000}"/>
    <cellStyle name="20% - Accent4 3 4 3 2" xfId="1548" xr:uid="{00000000-0005-0000-0000-0000DE040000}"/>
    <cellStyle name="20% - Accent4 3 4 4" xfId="1549" xr:uid="{00000000-0005-0000-0000-0000DF040000}"/>
    <cellStyle name="20% - Accent4 3 4 5" xfId="1550" xr:uid="{00000000-0005-0000-0000-0000E0040000}"/>
    <cellStyle name="20% - Accent4 3 5" xfId="1551" xr:uid="{00000000-0005-0000-0000-0000E1040000}"/>
    <cellStyle name="20% - Accent4 3 5 2" xfId="1552" xr:uid="{00000000-0005-0000-0000-0000E2040000}"/>
    <cellStyle name="20% - Accent4 3 6" xfId="1553" xr:uid="{00000000-0005-0000-0000-0000E3040000}"/>
    <cellStyle name="20% - Accent4 3 7" xfId="1554" xr:uid="{00000000-0005-0000-0000-0000E4040000}"/>
    <cellStyle name="20% - Accent4 3 8" xfId="1555" xr:uid="{00000000-0005-0000-0000-0000E5040000}"/>
    <cellStyle name="20% - Accent4 3_2014_VMI CAN" xfId="1556" xr:uid="{00000000-0005-0000-0000-0000E6040000}"/>
    <cellStyle name="20% - Accent4 30" xfId="1557" xr:uid="{00000000-0005-0000-0000-0000E7040000}"/>
    <cellStyle name="20% - Accent4 30 2" xfId="1558" xr:uid="{00000000-0005-0000-0000-0000E8040000}"/>
    <cellStyle name="20% - Accent4 30 2 2" xfId="1559" xr:uid="{00000000-0005-0000-0000-0000E9040000}"/>
    <cellStyle name="20% - Accent4 30 3" xfId="1560" xr:uid="{00000000-0005-0000-0000-0000EA040000}"/>
    <cellStyle name="20% - Accent4 31" xfId="1561" xr:uid="{00000000-0005-0000-0000-0000EB040000}"/>
    <cellStyle name="20% - Accent4 31 2" xfId="1562" xr:uid="{00000000-0005-0000-0000-0000EC040000}"/>
    <cellStyle name="20% - Accent4 31 2 2" xfId="1563" xr:uid="{00000000-0005-0000-0000-0000ED040000}"/>
    <cellStyle name="20% - Accent4 31 3" xfId="1564" xr:uid="{00000000-0005-0000-0000-0000EE040000}"/>
    <cellStyle name="20% - Accent4 32" xfId="1565" xr:uid="{00000000-0005-0000-0000-0000EF040000}"/>
    <cellStyle name="20% - Accent4 32 2" xfId="1566" xr:uid="{00000000-0005-0000-0000-0000F0040000}"/>
    <cellStyle name="20% - Accent4 32 2 2" xfId="1567" xr:uid="{00000000-0005-0000-0000-0000F1040000}"/>
    <cellStyle name="20% - Accent4 32 3" xfId="1568" xr:uid="{00000000-0005-0000-0000-0000F2040000}"/>
    <cellStyle name="20% - Accent4 33" xfId="1569" xr:uid="{00000000-0005-0000-0000-0000F3040000}"/>
    <cellStyle name="20% - Accent4 33 2" xfId="1570" xr:uid="{00000000-0005-0000-0000-0000F4040000}"/>
    <cellStyle name="20% - Accent4 33 2 2" xfId="1571" xr:uid="{00000000-0005-0000-0000-0000F5040000}"/>
    <cellStyle name="20% - Accent4 33 3" xfId="1572" xr:uid="{00000000-0005-0000-0000-0000F6040000}"/>
    <cellStyle name="20% - Accent4 34" xfId="1573" xr:uid="{00000000-0005-0000-0000-0000F7040000}"/>
    <cellStyle name="20% - Accent4 34 2" xfId="1574" xr:uid="{00000000-0005-0000-0000-0000F8040000}"/>
    <cellStyle name="20% - Accent4 34 2 2" xfId="1575" xr:uid="{00000000-0005-0000-0000-0000F9040000}"/>
    <cellStyle name="20% - Accent4 34 3" xfId="1576" xr:uid="{00000000-0005-0000-0000-0000FA040000}"/>
    <cellStyle name="20% - Accent4 35" xfId="1577" xr:uid="{00000000-0005-0000-0000-0000FB040000}"/>
    <cellStyle name="20% - Accent4 35 2" xfId="1578" xr:uid="{00000000-0005-0000-0000-0000FC040000}"/>
    <cellStyle name="20% - Accent4 35 2 2" xfId="1579" xr:uid="{00000000-0005-0000-0000-0000FD040000}"/>
    <cellStyle name="20% - Accent4 35 3" xfId="1580" xr:uid="{00000000-0005-0000-0000-0000FE040000}"/>
    <cellStyle name="20% - Accent4 36" xfId="1581" xr:uid="{00000000-0005-0000-0000-0000FF040000}"/>
    <cellStyle name="20% - Accent4 36 2" xfId="1582" xr:uid="{00000000-0005-0000-0000-000000050000}"/>
    <cellStyle name="20% - Accent4 36 2 2" xfId="1583" xr:uid="{00000000-0005-0000-0000-000001050000}"/>
    <cellStyle name="20% - Accent4 36 3" xfId="1584" xr:uid="{00000000-0005-0000-0000-000002050000}"/>
    <cellStyle name="20% - Accent4 37" xfId="1585" xr:uid="{00000000-0005-0000-0000-000003050000}"/>
    <cellStyle name="20% - Accent4 37 2" xfId="1586" xr:uid="{00000000-0005-0000-0000-000004050000}"/>
    <cellStyle name="20% - Accent4 37 2 2" xfId="1587" xr:uid="{00000000-0005-0000-0000-000005050000}"/>
    <cellStyle name="20% - Accent4 37 3" xfId="1588" xr:uid="{00000000-0005-0000-0000-000006050000}"/>
    <cellStyle name="20% - Accent4 38" xfId="1589" xr:uid="{00000000-0005-0000-0000-000007050000}"/>
    <cellStyle name="20% - Accent4 38 2" xfId="1590" xr:uid="{00000000-0005-0000-0000-000008050000}"/>
    <cellStyle name="20% - Accent4 38 2 2" xfId="1591" xr:uid="{00000000-0005-0000-0000-000009050000}"/>
    <cellStyle name="20% - Accent4 38 3" xfId="1592" xr:uid="{00000000-0005-0000-0000-00000A050000}"/>
    <cellStyle name="20% - Accent4 39" xfId="1593" xr:uid="{00000000-0005-0000-0000-00000B050000}"/>
    <cellStyle name="20% - Accent4 39 2" xfId="1594" xr:uid="{00000000-0005-0000-0000-00000C050000}"/>
    <cellStyle name="20% - Accent4 39 2 2" xfId="1595" xr:uid="{00000000-0005-0000-0000-00000D050000}"/>
    <cellStyle name="20% - Accent4 39 3" xfId="1596" xr:uid="{00000000-0005-0000-0000-00000E050000}"/>
    <cellStyle name="20% - Accent4 4" xfId="1597" xr:uid="{00000000-0005-0000-0000-00000F050000}"/>
    <cellStyle name="20% - Accent4 4 2" xfId="1598" xr:uid="{00000000-0005-0000-0000-000010050000}"/>
    <cellStyle name="20% - Accent4 4 3" xfId="1599" xr:uid="{00000000-0005-0000-0000-000011050000}"/>
    <cellStyle name="20% - Accent4 4 4" xfId="1600" xr:uid="{00000000-0005-0000-0000-000012050000}"/>
    <cellStyle name="20% - Accent4 40" xfId="1601" xr:uid="{00000000-0005-0000-0000-000013050000}"/>
    <cellStyle name="20% - Accent4 40 2" xfId="1602" xr:uid="{00000000-0005-0000-0000-000014050000}"/>
    <cellStyle name="20% - Accent4 40 3" xfId="1603" xr:uid="{00000000-0005-0000-0000-000015050000}"/>
    <cellStyle name="20% - Accent4 41" xfId="1604" xr:uid="{00000000-0005-0000-0000-000016050000}"/>
    <cellStyle name="20% - Accent4 5" xfId="1605" xr:uid="{00000000-0005-0000-0000-000017050000}"/>
    <cellStyle name="20% - Accent4 5 2" xfId="1606" xr:uid="{00000000-0005-0000-0000-000018050000}"/>
    <cellStyle name="20% - Accent4 5 3" xfId="1607" xr:uid="{00000000-0005-0000-0000-000019050000}"/>
    <cellStyle name="20% - Accent4 5 4" xfId="1608" xr:uid="{00000000-0005-0000-0000-00001A050000}"/>
    <cellStyle name="20% - Accent4 6" xfId="1609" xr:uid="{00000000-0005-0000-0000-00001B050000}"/>
    <cellStyle name="20% - Accent4 6 2" xfId="1610" xr:uid="{00000000-0005-0000-0000-00001C050000}"/>
    <cellStyle name="20% - Accent4 6 3" xfId="1611" xr:uid="{00000000-0005-0000-0000-00001D050000}"/>
    <cellStyle name="20% - Accent4 6 3 2" xfId="1612" xr:uid="{00000000-0005-0000-0000-00001E050000}"/>
    <cellStyle name="20% - Accent4 6 3 2 2" xfId="1613" xr:uid="{00000000-0005-0000-0000-00001F050000}"/>
    <cellStyle name="20% - Accent4 6 3 3" xfId="1614" xr:uid="{00000000-0005-0000-0000-000020050000}"/>
    <cellStyle name="20% - Accent4 6 4" xfId="1615" xr:uid="{00000000-0005-0000-0000-000021050000}"/>
    <cellStyle name="20% - Accent4 6 4 2" xfId="1616" xr:uid="{00000000-0005-0000-0000-000022050000}"/>
    <cellStyle name="20% - Accent4 6 5" xfId="1617" xr:uid="{00000000-0005-0000-0000-000023050000}"/>
    <cellStyle name="20% - Accent4 6 5 2" xfId="1618" xr:uid="{00000000-0005-0000-0000-000024050000}"/>
    <cellStyle name="20% - Accent4 6 5 2 2" xfId="1619" xr:uid="{00000000-0005-0000-0000-000025050000}"/>
    <cellStyle name="20% - Accent4 6 5 3" xfId="1620" xr:uid="{00000000-0005-0000-0000-000026050000}"/>
    <cellStyle name="20% - Accent4 6 5 4" xfId="1621" xr:uid="{00000000-0005-0000-0000-000027050000}"/>
    <cellStyle name="20% - Accent4 6 6" xfId="1622" xr:uid="{00000000-0005-0000-0000-000028050000}"/>
    <cellStyle name="20% - Accent4 6 7" xfId="1623" xr:uid="{00000000-0005-0000-0000-000029050000}"/>
    <cellStyle name="20% - Accent4 7" xfId="1624" xr:uid="{00000000-0005-0000-0000-00002A050000}"/>
    <cellStyle name="20% - Accent4 7 2" xfId="1625" xr:uid="{00000000-0005-0000-0000-00002B050000}"/>
    <cellStyle name="20% - Accent4 7 2 2" xfId="1626" xr:uid="{00000000-0005-0000-0000-00002C050000}"/>
    <cellStyle name="20% - Accent4 7 3" xfId="1627" xr:uid="{00000000-0005-0000-0000-00002D050000}"/>
    <cellStyle name="20% - Accent4 7 4" xfId="1628" xr:uid="{00000000-0005-0000-0000-00002E050000}"/>
    <cellStyle name="20% - Accent4 7 5" xfId="1629" xr:uid="{00000000-0005-0000-0000-00002F050000}"/>
    <cellStyle name="20% - Accent4 8" xfId="1630" xr:uid="{00000000-0005-0000-0000-000030050000}"/>
    <cellStyle name="20% - Accent4 8 2" xfId="1631" xr:uid="{00000000-0005-0000-0000-000031050000}"/>
    <cellStyle name="20% - Accent4 8 2 2" xfId="1632" xr:uid="{00000000-0005-0000-0000-000032050000}"/>
    <cellStyle name="20% - Accent4 8 3" xfId="1633" xr:uid="{00000000-0005-0000-0000-000033050000}"/>
    <cellStyle name="20% - Accent4 8 4" xfId="1634" xr:uid="{00000000-0005-0000-0000-000034050000}"/>
    <cellStyle name="20% - Accent4 8 5" xfId="1635" xr:uid="{00000000-0005-0000-0000-000035050000}"/>
    <cellStyle name="20% - Accent4 9" xfId="1636" xr:uid="{00000000-0005-0000-0000-000036050000}"/>
    <cellStyle name="20% - Accent4 9 2" xfId="1637" xr:uid="{00000000-0005-0000-0000-000037050000}"/>
    <cellStyle name="20% - Accent4 9 2 2" xfId="1638" xr:uid="{00000000-0005-0000-0000-000038050000}"/>
    <cellStyle name="20% - Accent4 9 2 2 2" xfId="1639" xr:uid="{00000000-0005-0000-0000-000039050000}"/>
    <cellStyle name="20% - Accent4 9 2 2 2 2" xfId="1640" xr:uid="{00000000-0005-0000-0000-00003A050000}"/>
    <cellStyle name="20% - Accent4 9 2 2 3" xfId="1641" xr:uid="{00000000-0005-0000-0000-00003B050000}"/>
    <cellStyle name="20% - Accent4 9 2 2 4" xfId="1642" xr:uid="{00000000-0005-0000-0000-00003C050000}"/>
    <cellStyle name="20% - Accent4 9 2 3" xfId="1643" xr:uid="{00000000-0005-0000-0000-00003D050000}"/>
    <cellStyle name="20% - Accent4 9 2 3 2" xfId="1644" xr:uid="{00000000-0005-0000-0000-00003E050000}"/>
    <cellStyle name="20% - Accent4 9 2 4" xfId="1645" xr:uid="{00000000-0005-0000-0000-00003F050000}"/>
    <cellStyle name="20% - Accent4 9 2 5" xfId="1646" xr:uid="{00000000-0005-0000-0000-000040050000}"/>
    <cellStyle name="20% - Accent4 9 3" xfId="1647" xr:uid="{00000000-0005-0000-0000-000041050000}"/>
    <cellStyle name="20% - Accent4 9 3 2" xfId="1648" xr:uid="{00000000-0005-0000-0000-000042050000}"/>
    <cellStyle name="20% - Accent4 9 3 2 2" xfId="1649" xr:uid="{00000000-0005-0000-0000-000043050000}"/>
    <cellStyle name="20% - Accent4 9 3 3" xfId="1650" xr:uid="{00000000-0005-0000-0000-000044050000}"/>
    <cellStyle name="20% - Accent4 9 3 4" xfId="1651" xr:uid="{00000000-0005-0000-0000-000045050000}"/>
    <cellStyle name="20% - Accent4 9 4" xfId="1652" xr:uid="{00000000-0005-0000-0000-000046050000}"/>
    <cellStyle name="20% - Accent4 9 4 2" xfId="1653" xr:uid="{00000000-0005-0000-0000-000047050000}"/>
    <cellStyle name="20% - Accent4 9 5" xfId="1654" xr:uid="{00000000-0005-0000-0000-000048050000}"/>
    <cellStyle name="20% - Accent4 9 6" xfId="1655" xr:uid="{00000000-0005-0000-0000-000049050000}"/>
    <cellStyle name="20% - Accent4 9 7" xfId="1656" xr:uid="{00000000-0005-0000-0000-00004A050000}"/>
    <cellStyle name="20% - Accent5 10" xfId="1657" xr:uid="{00000000-0005-0000-0000-00004B050000}"/>
    <cellStyle name="20% - Accent5 10 2" xfId="1658" xr:uid="{00000000-0005-0000-0000-00004C050000}"/>
    <cellStyle name="20% - Accent5 10 2 2" xfId="1659" xr:uid="{00000000-0005-0000-0000-00004D050000}"/>
    <cellStyle name="20% - Accent5 10 2 2 2" xfId="1660" xr:uid="{00000000-0005-0000-0000-00004E050000}"/>
    <cellStyle name="20% - Accent5 10 2 2 3" xfId="1661" xr:uid="{00000000-0005-0000-0000-00004F050000}"/>
    <cellStyle name="20% - Accent5 10 2 3" xfId="1662" xr:uid="{00000000-0005-0000-0000-000050050000}"/>
    <cellStyle name="20% - Accent5 10 2 4" xfId="1663" xr:uid="{00000000-0005-0000-0000-000051050000}"/>
    <cellStyle name="20% - Accent5 10 3" xfId="1664" xr:uid="{00000000-0005-0000-0000-000052050000}"/>
    <cellStyle name="20% - Accent5 10 3 2" xfId="1665" xr:uid="{00000000-0005-0000-0000-000053050000}"/>
    <cellStyle name="20% - Accent5 10 3 3" xfId="1666" xr:uid="{00000000-0005-0000-0000-000054050000}"/>
    <cellStyle name="20% - Accent5 10 4" xfId="1667" xr:uid="{00000000-0005-0000-0000-000055050000}"/>
    <cellStyle name="20% - Accent5 10 5" xfId="1668" xr:uid="{00000000-0005-0000-0000-000056050000}"/>
    <cellStyle name="20% - Accent5 10 6" xfId="1669" xr:uid="{00000000-0005-0000-0000-000057050000}"/>
    <cellStyle name="20% - Accent5 11" xfId="1670" xr:uid="{00000000-0005-0000-0000-000058050000}"/>
    <cellStyle name="20% - Accent5 11 2" xfId="1671" xr:uid="{00000000-0005-0000-0000-000059050000}"/>
    <cellStyle name="20% - Accent5 11 2 2" xfId="1672" xr:uid="{00000000-0005-0000-0000-00005A050000}"/>
    <cellStyle name="20% - Accent5 11 3" xfId="1673" xr:uid="{00000000-0005-0000-0000-00005B050000}"/>
    <cellStyle name="20% - Accent5 11 4" xfId="1674" xr:uid="{00000000-0005-0000-0000-00005C050000}"/>
    <cellStyle name="20% - Accent5 12" xfId="1675" xr:uid="{00000000-0005-0000-0000-00005D050000}"/>
    <cellStyle name="20% - Accent5 12 2" xfId="1676" xr:uid="{00000000-0005-0000-0000-00005E050000}"/>
    <cellStyle name="20% - Accent5 12 3" xfId="1677" xr:uid="{00000000-0005-0000-0000-00005F050000}"/>
    <cellStyle name="20% - Accent5 13" xfId="1678" xr:uid="{00000000-0005-0000-0000-000060050000}"/>
    <cellStyle name="20% - Accent5 13 2" xfId="1679" xr:uid="{00000000-0005-0000-0000-000061050000}"/>
    <cellStyle name="20% - Accent5 14" xfId="1680" xr:uid="{00000000-0005-0000-0000-000062050000}"/>
    <cellStyle name="20% - Accent5 15" xfId="1681" xr:uid="{00000000-0005-0000-0000-000063050000}"/>
    <cellStyle name="20% - Accent5 16" xfId="1682" xr:uid="{00000000-0005-0000-0000-000064050000}"/>
    <cellStyle name="20% - Accent5 17" xfId="1683" xr:uid="{00000000-0005-0000-0000-000065050000}"/>
    <cellStyle name="20% - Accent5 18" xfId="1684" xr:uid="{00000000-0005-0000-0000-000066050000}"/>
    <cellStyle name="20% - Accent5 19" xfId="1685" xr:uid="{00000000-0005-0000-0000-000067050000}"/>
    <cellStyle name="20% - Accent5 2" xfId="7" xr:uid="{00000000-0005-0000-0000-000068050000}"/>
    <cellStyle name="20% - Accent5 2 10" xfId="1686" xr:uid="{00000000-0005-0000-0000-000069050000}"/>
    <cellStyle name="20% - Accent5 2 2" xfId="1687" xr:uid="{00000000-0005-0000-0000-00006A050000}"/>
    <cellStyle name="20% - Accent5 2 2 2" xfId="1688" xr:uid="{00000000-0005-0000-0000-00006B050000}"/>
    <cellStyle name="20% - Accent5 2 2 2 2" xfId="1689" xr:uid="{00000000-0005-0000-0000-00006C050000}"/>
    <cellStyle name="20% - Accent5 2 2 2 2 2" xfId="1690" xr:uid="{00000000-0005-0000-0000-00006D050000}"/>
    <cellStyle name="20% - Accent5 2 2 2 2 2 2" xfId="1691" xr:uid="{00000000-0005-0000-0000-00006E050000}"/>
    <cellStyle name="20% - Accent5 2 2 2 2 2 2 2" xfId="1692" xr:uid="{00000000-0005-0000-0000-00006F050000}"/>
    <cellStyle name="20% - Accent5 2 2 2 2 2 3" xfId="1693" xr:uid="{00000000-0005-0000-0000-000070050000}"/>
    <cellStyle name="20% - Accent5 2 2 2 2 2 4" xfId="1694" xr:uid="{00000000-0005-0000-0000-000071050000}"/>
    <cellStyle name="20% - Accent5 2 2 2 2 3" xfId="1695" xr:uid="{00000000-0005-0000-0000-000072050000}"/>
    <cellStyle name="20% - Accent5 2 2 2 2 3 2" xfId="1696" xr:uid="{00000000-0005-0000-0000-000073050000}"/>
    <cellStyle name="20% - Accent5 2 2 2 2 4" xfId="1697" xr:uid="{00000000-0005-0000-0000-000074050000}"/>
    <cellStyle name="20% - Accent5 2 2 2 2 5" xfId="1698" xr:uid="{00000000-0005-0000-0000-000075050000}"/>
    <cellStyle name="20% - Accent5 2 2 2 3" xfId="1699" xr:uid="{00000000-0005-0000-0000-000076050000}"/>
    <cellStyle name="20% - Accent5 2 2 2 3 2" xfId="1700" xr:uid="{00000000-0005-0000-0000-000077050000}"/>
    <cellStyle name="20% - Accent5 2 2 2 3 2 2" xfId="1701" xr:uid="{00000000-0005-0000-0000-000078050000}"/>
    <cellStyle name="20% - Accent5 2 2 2 3 3" xfId="1702" xr:uid="{00000000-0005-0000-0000-000079050000}"/>
    <cellStyle name="20% - Accent5 2 2 2 3 4" xfId="1703" xr:uid="{00000000-0005-0000-0000-00007A050000}"/>
    <cellStyle name="20% - Accent5 2 2 2 4" xfId="1704" xr:uid="{00000000-0005-0000-0000-00007B050000}"/>
    <cellStyle name="20% - Accent5 2 2 2 4 2" xfId="1705" xr:uid="{00000000-0005-0000-0000-00007C050000}"/>
    <cellStyle name="20% - Accent5 2 2 2 5" xfId="1706" xr:uid="{00000000-0005-0000-0000-00007D050000}"/>
    <cellStyle name="20% - Accent5 2 2 2 6" xfId="1707" xr:uid="{00000000-0005-0000-0000-00007E050000}"/>
    <cellStyle name="20% - Accent5 2 2 3" xfId="1708" xr:uid="{00000000-0005-0000-0000-00007F050000}"/>
    <cellStyle name="20% - Accent5 2 2 3 2" xfId="1709" xr:uid="{00000000-0005-0000-0000-000080050000}"/>
    <cellStyle name="20% - Accent5 2 2 3 2 2" xfId="1710" xr:uid="{00000000-0005-0000-0000-000081050000}"/>
    <cellStyle name="20% - Accent5 2 2 3 2 2 2" xfId="1711" xr:uid="{00000000-0005-0000-0000-000082050000}"/>
    <cellStyle name="20% - Accent5 2 2 3 2 3" xfId="1712" xr:uid="{00000000-0005-0000-0000-000083050000}"/>
    <cellStyle name="20% - Accent5 2 2 3 2 4" xfId="1713" xr:uid="{00000000-0005-0000-0000-000084050000}"/>
    <cellStyle name="20% - Accent5 2 2 3 3" xfId="1714" xr:uid="{00000000-0005-0000-0000-000085050000}"/>
    <cellStyle name="20% - Accent5 2 2 3 3 2" xfId="1715" xr:uid="{00000000-0005-0000-0000-000086050000}"/>
    <cellStyle name="20% - Accent5 2 2 3 4" xfId="1716" xr:uid="{00000000-0005-0000-0000-000087050000}"/>
    <cellStyle name="20% - Accent5 2 2 3 5" xfId="1717" xr:uid="{00000000-0005-0000-0000-000088050000}"/>
    <cellStyle name="20% - Accent5 2 2 4" xfId="1718" xr:uid="{00000000-0005-0000-0000-000089050000}"/>
    <cellStyle name="20% - Accent5 2 2 4 2" xfId="1719" xr:uid="{00000000-0005-0000-0000-00008A050000}"/>
    <cellStyle name="20% - Accent5 2 2 4 2 2" xfId="1720" xr:uid="{00000000-0005-0000-0000-00008B050000}"/>
    <cellStyle name="20% - Accent5 2 2 4 2 2 2" xfId="1721" xr:uid="{00000000-0005-0000-0000-00008C050000}"/>
    <cellStyle name="20% - Accent5 2 2 4 2 3" xfId="1722" xr:uid="{00000000-0005-0000-0000-00008D050000}"/>
    <cellStyle name="20% - Accent5 2 2 4 3" xfId="1723" xr:uid="{00000000-0005-0000-0000-00008E050000}"/>
    <cellStyle name="20% - Accent5 2 2 4 3 2" xfId="1724" xr:uid="{00000000-0005-0000-0000-00008F050000}"/>
    <cellStyle name="20% - Accent5 2 2 4 4" xfId="1725" xr:uid="{00000000-0005-0000-0000-000090050000}"/>
    <cellStyle name="20% - Accent5 2 2 4 5" xfId="1726" xr:uid="{00000000-0005-0000-0000-000091050000}"/>
    <cellStyle name="20% - Accent5 2 2 5" xfId="1727" xr:uid="{00000000-0005-0000-0000-000092050000}"/>
    <cellStyle name="20% - Accent5 2 2 5 2" xfId="1728" xr:uid="{00000000-0005-0000-0000-000093050000}"/>
    <cellStyle name="20% - Accent5 2 2 6" xfId="1729" xr:uid="{00000000-0005-0000-0000-000094050000}"/>
    <cellStyle name="20% - Accent5 2 2 7" xfId="1730" xr:uid="{00000000-0005-0000-0000-000095050000}"/>
    <cellStyle name="20% - Accent5 2 2 8" xfId="1731" xr:uid="{00000000-0005-0000-0000-000096050000}"/>
    <cellStyle name="20% - Accent5 2 2_April 14" xfId="1732" xr:uid="{00000000-0005-0000-0000-000097050000}"/>
    <cellStyle name="20% - Accent5 2 3" xfId="1733" xr:uid="{00000000-0005-0000-0000-000098050000}"/>
    <cellStyle name="20% - Accent5 2 3 2" xfId="1734" xr:uid="{00000000-0005-0000-0000-000099050000}"/>
    <cellStyle name="20% - Accent5 2 3 3" xfId="1735" xr:uid="{00000000-0005-0000-0000-00009A050000}"/>
    <cellStyle name="20% - Accent5 2 3 3 2" xfId="1736" xr:uid="{00000000-0005-0000-0000-00009B050000}"/>
    <cellStyle name="20% - Accent5 2 3 3 2 2" xfId="1737" xr:uid="{00000000-0005-0000-0000-00009C050000}"/>
    <cellStyle name="20% - Accent5 2 3 3 2 2 2" xfId="1738" xr:uid="{00000000-0005-0000-0000-00009D050000}"/>
    <cellStyle name="20% - Accent5 2 3 3 2 2 2 2" xfId="1739" xr:uid="{00000000-0005-0000-0000-00009E050000}"/>
    <cellStyle name="20% - Accent5 2 3 3 2 2 3" xfId="1740" xr:uid="{00000000-0005-0000-0000-00009F050000}"/>
    <cellStyle name="20% - Accent5 2 3 3 2 2 4" xfId="1741" xr:uid="{00000000-0005-0000-0000-0000A0050000}"/>
    <cellStyle name="20% - Accent5 2 3 3 2 3" xfId="1742" xr:uid="{00000000-0005-0000-0000-0000A1050000}"/>
    <cellStyle name="20% - Accent5 2 3 3 2 3 2" xfId="1743" xr:uid="{00000000-0005-0000-0000-0000A2050000}"/>
    <cellStyle name="20% - Accent5 2 3 3 2 4" xfId="1744" xr:uid="{00000000-0005-0000-0000-0000A3050000}"/>
    <cellStyle name="20% - Accent5 2 3 3 2 5" xfId="1745" xr:uid="{00000000-0005-0000-0000-0000A4050000}"/>
    <cellStyle name="20% - Accent5 2 3 3 3" xfId="1746" xr:uid="{00000000-0005-0000-0000-0000A5050000}"/>
    <cellStyle name="20% - Accent5 2 3 3 3 2" xfId="1747" xr:uid="{00000000-0005-0000-0000-0000A6050000}"/>
    <cellStyle name="20% - Accent5 2 3 3 3 2 2" xfId="1748" xr:uid="{00000000-0005-0000-0000-0000A7050000}"/>
    <cellStyle name="20% - Accent5 2 3 3 3 3" xfId="1749" xr:uid="{00000000-0005-0000-0000-0000A8050000}"/>
    <cellStyle name="20% - Accent5 2 3 3 3 4" xfId="1750" xr:uid="{00000000-0005-0000-0000-0000A9050000}"/>
    <cellStyle name="20% - Accent5 2 3 3 4" xfId="1751" xr:uid="{00000000-0005-0000-0000-0000AA050000}"/>
    <cellStyle name="20% - Accent5 2 3 3 4 2" xfId="1752" xr:uid="{00000000-0005-0000-0000-0000AB050000}"/>
    <cellStyle name="20% - Accent5 2 3 3 5" xfId="1753" xr:uid="{00000000-0005-0000-0000-0000AC050000}"/>
    <cellStyle name="20% - Accent5 2 3 3 6" xfId="1754" xr:uid="{00000000-0005-0000-0000-0000AD050000}"/>
    <cellStyle name="20% - Accent5 2 3 4" xfId="1755" xr:uid="{00000000-0005-0000-0000-0000AE050000}"/>
    <cellStyle name="20% - Accent5 2 3 4 2" xfId="1756" xr:uid="{00000000-0005-0000-0000-0000AF050000}"/>
    <cellStyle name="20% - Accent5 2 3 4 2 2" xfId="1757" xr:uid="{00000000-0005-0000-0000-0000B0050000}"/>
    <cellStyle name="20% - Accent5 2 3 4 2 2 2" xfId="1758" xr:uid="{00000000-0005-0000-0000-0000B1050000}"/>
    <cellStyle name="20% - Accent5 2 3 4 2 3" xfId="1759" xr:uid="{00000000-0005-0000-0000-0000B2050000}"/>
    <cellStyle name="20% - Accent5 2 3 4 2 4" xfId="1760" xr:uid="{00000000-0005-0000-0000-0000B3050000}"/>
    <cellStyle name="20% - Accent5 2 3 4 3" xfId="1761" xr:uid="{00000000-0005-0000-0000-0000B4050000}"/>
    <cellStyle name="20% - Accent5 2 3 4 3 2" xfId="1762" xr:uid="{00000000-0005-0000-0000-0000B5050000}"/>
    <cellStyle name="20% - Accent5 2 3 4 4" xfId="1763" xr:uid="{00000000-0005-0000-0000-0000B6050000}"/>
    <cellStyle name="20% - Accent5 2 3 4 5" xfId="1764" xr:uid="{00000000-0005-0000-0000-0000B7050000}"/>
    <cellStyle name="20% - Accent5 2 3 5" xfId="1765" xr:uid="{00000000-0005-0000-0000-0000B8050000}"/>
    <cellStyle name="20% - Accent5 2 3 5 2" xfId="1766" xr:uid="{00000000-0005-0000-0000-0000B9050000}"/>
    <cellStyle name="20% - Accent5 2 3 5 2 2" xfId="1767" xr:uid="{00000000-0005-0000-0000-0000BA050000}"/>
    <cellStyle name="20% - Accent5 2 3 5 3" xfId="1768" xr:uid="{00000000-0005-0000-0000-0000BB050000}"/>
    <cellStyle name="20% - Accent5 2 3 5 4" xfId="1769" xr:uid="{00000000-0005-0000-0000-0000BC050000}"/>
    <cellStyle name="20% - Accent5 2 3 6" xfId="1770" xr:uid="{00000000-0005-0000-0000-0000BD050000}"/>
    <cellStyle name="20% - Accent5 2 3 6 2" xfId="1771" xr:uid="{00000000-0005-0000-0000-0000BE050000}"/>
    <cellStyle name="20% - Accent5 2 3 7" xfId="1772" xr:uid="{00000000-0005-0000-0000-0000BF050000}"/>
    <cellStyle name="20% - Accent5 2 3 8" xfId="1773" xr:uid="{00000000-0005-0000-0000-0000C0050000}"/>
    <cellStyle name="20% - Accent5 2 4" xfId="1774" xr:uid="{00000000-0005-0000-0000-0000C1050000}"/>
    <cellStyle name="20% - Accent5 2 4 2" xfId="1775" xr:uid="{00000000-0005-0000-0000-0000C2050000}"/>
    <cellStyle name="20% - Accent5 2 4 2 2" xfId="1776" xr:uid="{00000000-0005-0000-0000-0000C3050000}"/>
    <cellStyle name="20% - Accent5 2 4 2 2 2" xfId="1777" xr:uid="{00000000-0005-0000-0000-0000C4050000}"/>
    <cellStyle name="20% - Accent5 2 4 2 3" xfId="1778" xr:uid="{00000000-0005-0000-0000-0000C5050000}"/>
    <cellStyle name="20% - Accent5 2 4 2 4" xfId="1779" xr:uid="{00000000-0005-0000-0000-0000C6050000}"/>
    <cellStyle name="20% - Accent5 2 4 3" xfId="1780" xr:uid="{00000000-0005-0000-0000-0000C7050000}"/>
    <cellStyle name="20% - Accent5 2 4 3 2" xfId="1781" xr:uid="{00000000-0005-0000-0000-0000C8050000}"/>
    <cellStyle name="20% - Accent5 2 4 4" xfId="1782" xr:uid="{00000000-0005-0000-0000-0000C9050000}"/>
    <cellStyle name="20% - Accent5 2 4 5" xfId="1783" xr:uid="{00000000-0005-0000-0000-0000CA050000}"/>
    <cellStyle name="20% - Accent5 2 5" xfId="1784" xr:uid="{00000000-0005-0000-0000-0000CB050000}"/>
    <cellStyle name="20% - Accent5 2 5 2" xfId="1785" xr:uid="{00000000-0005-0000-0000-0000CC050000}"/>
    <cellStyle name="20% - Accent5 2 5 2 2" xfId="1786" xr:uid="{00000000-0005-0000-0000-0000CD050000}"/>
    <cellStyle name="20% - Accent5 2 5 2 2 2" xfId="1787" xr:uid="{00000000-0005-0000-0000-0000CE050000}"/>
    <cellStyle name="20% - Accent5 2 5 2 3" xfId="1788" xr:uid="{00000000-0005-0000-0000-0000CF050000}"/>
    <cellStyle name="20% - Accent5 2 5 3" xfId="1789" xr:uid="{00000000-0005-0000-0000-0000D0050000}"/>
    <cellStyle name="20% - Accent5 2 5 3 2" xfId="1790" xr:uid="{00000000-0005-0000-0000-0000D1050000}"/>
    <cellStyle name="20% - Accent5 2 5 4" xfId="1791" xr:uid="{00000000-0005-0000-0000-0000D2050000}"/>
    <cellStyle name="20% - Accent5 2 5 5" xfId="1792" xr:uid="{00000000-0005-0000-0000-0000D3050000}"/>
    <cellStyle name="20% - Accent5 2 6" xfId="1793" xr:uid="{00000000-0005-0000-0000-0000D4050000}"/>
    <cellStyle name="20% - Accent5 2 6 2" xfId="1794" xr:uid="{00000000-0005-0000-0000-0000D5050000}"/>
    <cellStyle name="20% - Accent5 2 7" xfId="1795" xr:uid="{00000000-0005-0000-0000-0000D6050000}"/>
    <cellStyle name="20% - Accent5 2 8" xfId="1796" xr:uid="{00000000-0005-0000-0000-0000D7050000}"/>
    <cellStyle name="20% - Accent5 2 9" xfId="1797" xr:uid="{00000000-0005-0000-0000-0000D8050000}"/>
    <cellStyle name="20% - Accent5 2_Coding_CAP_Feb'13_P Aey_020213_Na" xfId="1798" xr:uid="{00000000-0005-0000-0000-0000D9050000}"/>
    <cellStyle name="20% - Accent5 20" xfId="1799" xr:uid="{00000000-0005-0000-0000-0000DA050000}"/>
    <cellStyle name="20% - Accent5 21" xfId="1800" xr:uid="{00000000-0005-0000-0000-0000DB050000}"/>
    <cellStyle name="20% - Accent5 21 2" xfId="1801" xr:uid="{00000000-0005-0000-0000-0000DC050000}"/>
    <cellStyle name="20% - Accent5 21 2 2" xfId="1802" xr:uid="{00000000-0005-0000-0000-0000DD050000}"/>
    <cellStyle name="20% - Accent5 21 3" xfId="1803" xr:uid="{00000000-0005-0000-0000-0000DE050000}"/>
    <cellStyle name="20% - Accent5 22" xfId="1804" xr:uid="{00000000-0005-0000-0000-0000DF050000}"/>
    <cellStyle name="20% - Accent5 22 2" xfId="1805" xr:uid="{00000000-0005-0000-0000-0000E0050000}"/>
    <cellStyle name="20% - Accent5 22 2 2" xfId="1806" xr:uid="{00000000-0005-0000-0000-0000E1050000}"/>
    <cellStyle name="20% - Accent5 22 3" xfId="1807" xr:uid="{00000000-0005-0000-0000-0000E2050000}"/>
    <cellStyle name="20% - Accent5 23" xfId="1808" xr:uid="{00000000-0005-0000-0000-0000E3050000}"/>
    <cellStyle name="20% - Accent5 23 2" xfId="1809" xr:uid="{00000000-0005-0000-0000-0000E4050000}"/>
    <cellStyle name="20% - Accent5 23 2 2" xfId="1810" xr:uid="{00000000-0005-0000-0000-0000E5050000}"/>
    <cellStyle name="20% - Accent5 23 3" xfId="1811" xr:uid="{00000000-0005-0000-0000-0000E6050000}"/>
    <cellStyle name="20% - Accent5 24" xfId="1812" xr:uid="{00000000-0005-0000-0000-0000E7050000}"/>
    <cellStyle name="20% - Accent5 24 2" xfId="1813" xr:uid="{00000000-0005-0000-0000-0000E8050000}"/>
    <cellStyle name="20% - Accent5 24 2 2" xfId="1814" xr:uid="{00000000-0005-0000-0000-0000E9050000}"/>
    <cellStyle name="20% - Accent5 24 3" xfId="1815" xr:uid="{00000000-0005-0000-0000-0000EA050000}"/>
    <cellStyle name="20% - Accent5 25" xfId="1816" xr:uid="{00000000-0005-0000-0000-0000EB050000}"/>
    <cellStyle name="20% - Accent5 25 2" xfId="1817" xr:uid="{00000000-0005-0000-0000-0000EC050000}"/>
    <cellStyle name="20% - Accent5 25 2 2" xfId="1818" xr:uid="{00000000-0005-0000-0000-0000ED050000}"/>
    <cellStyle name="20% - Accent5 25 3" xfId="1819" xr:uid="{00000000-0005-0000-0000-0000EE050000}"/>
    <cellStyle name="20% - Accent5 26" xfId="1820" xr:uid="{00000000-0005-0000-0000-0000EF050000}"/>
    <cellStyle name="20% - Accent5 26 2" xfId="1821" xr:uid="{00000000-0005-0000-0000-0000F0050000}"/>
    <cellStyle name="20% - Accent5 26 2 2" xfId="1822" xr:uid="{00000000-0005-0000-0000-0000F1050000}"/>
    <cellStyle name="20% - Accent5 26 3" xfId="1823" xr:uid="{00000000-0005-0000-0000-0000F2050000}"/>
    <cellStyle name="20% - Accent5 27" xfId="1824" xr:uid="{00000000-0005-0000-0000-0000F3050000}"/>
    <cellStyle name="20% - Accent5 27 2" xfId="1825" xr:uid="{00000000-0005-0000-0000-0000F4050000}"/>
    <cellStyle name="20% - Accent5 27 2 2" xfId="1826" xr:uid="{00000000-0005-0000-0000-0000F5050000}"/>
    <cellStyle name="20% - Accent5 27 3" xfId="1827" xr:uid="{00000000-0005-0000-0000-0000F6050000}"/>
    <cellStyle name="20% - Accent5 28" xfId="1828" xr:uid="{00000000-0005-0000-0000-0000F7050000}"/>
    <cellStyle name="20% - Accent5 28 2" xfId="1829" xr:uid="{00000000-0005-0000-0000-0000F8050000}"/>
    <cellStyle name="20% - Accent5 28 2 2" xfId="1830" xr:uid="{00000000-0005-0000-0000-0000F9050000}"/>
    <cellStyle name="20% - Accent5 28 3" xfId="1831" xr:uid="{00000000-0005-0000-0000-0000FA050000}"/>
    <cellStyle name="20% - Accent5 29" xfId="1832" xr:uid="{00000000-0005-0000-0000-0000FB050000}"/>
    <cellStyle name="20% - Accent5 29 2" xfId="1833" xr:uid="{00000000-0005-0000-0000-0000FC050000}"/>
    <cellStyle name="20% - Accent5 29 2 2" xfId="1834" xr:uid="{00000000-0005-0000-0000-0000FD050000}"/>
    <cellStyle name="20% - Accent5 29 3" xfId="1835" xr:uid="{00000000-0005-0000-0000-0000FE050000}"/>
    <cellStyle name="20% - Accent5 3" xfId="1836" xr:uid="{00000000-0005-0000-0000-0000FF050000}"/>
    <cellStyle name="20% - Accent5 3 2" xfId="1837" xr:uid="{00000000-0005-0000-0000-000000060000}"/>
    <cellStyle name="20% - Accent5 3 2 2" xfId="1838" xr:uid="{00000000-0005-0000-0000-000001060000}"/>
    <cellStyle name="20% - Accent5 3 2 2 2" xfId="1839" xr:uid="{00000000-0005-0000-0000-000002060000}"/>
    <cellStyle name="20% - Accent5 3 2 2 2 2" xfId="1840" xr:uid="{00000000-0005-0000-0000-000003060000}"/>
    <cellStyle name="20% - Accent5 3 2 2 2 2 2" xfId="1841" xr:uid="{00000000-0005-0000-0000-000004060000}"/>
    <cellStyle name="20% - Accent5 3 2 2 2 3" xfId="1842" xr:uid="{00000000-0005-0000-0000-000005060000}"/>
    <cellStyle name="20% - Accent5 3 2 2 2 4" xfId="1843" xr:uid="{00000000-0005-0000-0000-000006060000}"/>
    <cellStyle name="20% - Accent5 3 2 2 3" xfId="1844" xr:uid="{00000000-0005-0000-0000-000007060000}"/>
    <cellStyle name="20% - Accent5 3 2 2 3 2" xfId="1845" xr:uid="{00000000-0005-0000-0000-000008060000}"/>
    <cellStyle name="20% - Accent5 3 2 2 4" xfId="1846" xr:uid="{00000000-0005-0000-0000-000009060000}"/>
    <cellStyle name="20% - Accent5 3 2 2 5" xfId="1847" xr:uid="{00000000-0005-0000-0000-00000A060000}"/>
    <cellStyle name="20% - Accent5 3 2 3" xfId="1848" xr:uid="{00000000-0005-0000-0000-00000B060000}"/>
    <cellStyle name="20% - Accent5 3 2 3 2" xfId="1849" xr:uid="{00000000-0005-0000-0000-00000C060000}"/>
    <cellStyle name="20% - Accent5 3 2 3 2 2" xfId="1850" xr:uid="{00000000-0005-0000-0000-00000D060000}"/>
    <cellStyle name="20% - Accent5 3 2 3 3" xfId="1851" xr:uid="{00000000-0005-0000-0000-00000E060000}"/>
    <cellStyle name="20% - Accent5 3 2 3 4" xfId="1852" xr:uid="{00000000-0005-0000-0000-00000F060000}"/>
    <cellStyle name="20% - Accent5 3 2 4" xfId="1853" xr:uid="{00000000-0005-0000-0000-000010060000}"/>
    <cellStyle name="20% - Accent5 3 2 4 2" xfId="1854" xr:uid="{00000000-0005-0000-0000-000011060000}"/>
    <cellStyle name="20% - Accent5 3 2 5" xfId="1855" xr:uid="{00000000-0005-0000-0000-000012060000}"/>
    <cellStyle name="20% - Accent5 3 2 6" xfId="1856" xr:uid="{00000000-0005-0000-0000-000013060000}"/>
    <cellStyle name="20% - Accent5 3 3" xfId="1857" xr:uid="{00000000-0005-0000-0000-000014060000}"/>
    <cellStyle name="20% - Accent5 3 3 2" xfId="1858" xr:uid="{00000000-0005-0000-0000-000015060000}"/>
    <cellStyle name="20% - Accent5 3 3 2 2" xfId="1859" xr:uid="{00000000-0005-0000-0000-000016060000}"/>
    <cellStyle name="20% - Accent5 3 3 2 2 2" xfId="1860" xr:uid="{00000000-0005-0000-0000-000017060000}"/>
    <cellStyle name="20% - Accent5 3 3 2 3" xfId="1861" xr:uid="{00000000-0005-0000-0000-000018060000}"/>
    <cellStyle name="20% - Accent5 3 3 2 4" xfId="1862" xr:uid="{00000000-0005-0000-0000-000019060000}"/>
    <cellStyle name="20% - Accent5 3 3 3" xfId="1863" xr:uid="{00000000-0005-0000-0000-00001A060000}"/>
    <cellStyle name="20% - Accent5 3 3 3 2" xfId="1864" xr:uid="{00000000-0005-0000-0000-00001B060000}"/>
    <cellStyle name="20% - Accent5 3 3 4" xfId="1865" xr:uid="{00000000-0005-0000-0000-00001C060000}"/>
    <cellStyle name="20% - Accent5 3 3 5" xfId="1866" xr:uid="{00000000-0005-0000-0000-00001D060000}"/>
    <cellStyle name="20% - Accent5 3 4" xfId="1867" xr:uid="{00000000-0005-0000-0000-00001E060000}"/>
    <cellStyle name="20% - Accent5 3 4 2" xfId="1868" xr:uid="{00000000-0005-0000-0000-00001F060000}"/>
    <cellStyle name="20% - Accent5 3 4 2 2" xfId="1869" xr:uid="{00000000-0005-0000-0000-000020060000}"/>
    <cellStyle name="20% - Accent5 3 4 2 2 2" xfId="1870" xr:uid="{00000000-0005-0000-0000-000021060000}"/>
    <cellStyle name="20% - Accent5 3 4 2 3" xfId="1871" xr:uid="{00000000-0005-0000-0000-000022060000}"/>
    <cellStyle name="20% - Accent5 3 4 3" xfId="1872" xr:uid="{00000000-0005-0000-0000-000023060000}"/>
    <cellStyle name="20% - Accent5 3 4 3 2" xfId="1873" xr:uid="{00000000-0005-0000-0000-000024060000}"/>
    <cellStyle name="20% - Accent5 3 4 4" xfId="1874" xr:uid="{00000000-0005-0000-0000-000025060000}"/>
    <cellStyle name="20% - Accent5 3 4 5" xfId="1875" xr:uid="{00000000-0005-0000-0000-000026060000}"/>
    <cellStyle name="20% - Accent5 3 5" xfId="1876" xr:uid="{00000000-0005-0000-0000-000027060000}"/>
    <cellStyle name="20% - Accent5 3 5 2" xfId="1877" xr:uid="{00000000-0005-0000-0000-000028060000}"/>
    <cellStyle name="20% - Accent5 3 6" xfId="1878" xr:uid="{00000000-0005-0000-0000-000029060000}"/>
    <cellStyle name="20% - Accent5 3 7" xfId="1879" xr:uid="{00000000-0005-0000-0000-00002A060000}"/>
    <cellStyle name="20% - Accent5 3 8" xfId="1880" xr:uid="{00000000-0005-0000-0000-00002B060000}"/>
    <cellStyle name="20% - Accent5 3_2014_VMI CAN" xfId="1881" xr:uid="{00000000-0005-0000-0000-00002C060000}"/>
    <cellStyle name="20% - Accent5 30" xfId="1882" xr:uid="{00000000-0005-0000-0000-00002D060000}"/>
    <cellStyle name="20% - Accent5 30 2" xfId="1883" xr:uid="{00000000-0005-0000-0000-00002E060000}"/>
    <cellStyle name="20% - Accent5 30 2 2" xfId="1884" xr:uid="{00000000-0005-0000-0000-00002F060000}"/>
    <cellStyle name="20% - Accent5 30 3" xfId="1885" xr:uid="{00000000-0005-0000-0000-000030060000}"/>
    <cellStyle name="20% - Accent5 31" xfId="1886" xr:uid="{00000000-0005-0000-0000-000031060000}"/>
    <cellStyle name="20% - Accent5 31 2" xfId="1887" xr:uid="{00000000-0005-0000-0000-000032060000}"/>
    <cellStyle name="20% - Accent5 31 2 2" xfId="1888" xr:uid="{00000000-0005-0000-0000-000033060000}"/>
    <cellStyle name="20% - Accent5 31 3" xfId="1889" xr:uid="{00000000-0005-0000-0000-000034060000}"/>
    <cellStyle name="20% - Accent5 32" xfId="1890" xr:uid="{00000000-0005-0000-0000-000035060000}"/>
    <cellStyle name="20% - Accent5 32 2" xfId="1891" xr:uid="{00000000-0005-0000-0000-000036060000}"/>
    <cellStyle name="20% - Accent5 32 2 2" xfId="1892" xr:uid="{00000000-0005-0000-0000-000037060000}"/>
    <cellStyle name="20% - Accent5 32 3" xfId="1893" xr:uid="{00000000-0005-0000-0000-000038060000}"/>
    <cellStyle name="20% - Accent5 33" xfId="1894" xr:uid="{00000000-0005-0000-0000-000039060000}"/>
    <cellStyle name="20% - Accent5 33 2" xfId="1895" xr:uid="{00000000-0005-0000-0000-00003A060000}"/>
    <cellStyle name="20% - Accent5 33 2 2" xfId="1896" xr:uid="{00000000-0005-0000-0000-00003B060000}"/>
    <cellStyle name="20% - Accent5 33 3" xfId="1897" xr:uid="{00000000-0005-0000-0000-00003C060000}"/>
    <cellStyle name="20% - Accent5 34" xfId="1898" xr:uid="{00000000-0005-0000-0000-00003D060000}"/>
    <cellStyle name="20% - Accent5 34 2" xfId="1899" xr:uid="{00000000-0005-0000-0000-00003E060000}"/>
    <cellStyle name="20% - Accent5 34 2 2" xfId="1900" xr:uid="{00000000-0005-0000-0000-00003F060000}"/>
    <cellStyle name="20% - Accent5 34 3" xfId="1901" xr:uid="{00000000-0005-0000-0000-000040060000}"/>
    <cellStyle name="20% - Accent5 35" xfId="1902" xr:uid="{00000000-0005-0000-0000-000041060000}"/>
    <cellStyle name="20% - Accent5 35 2" xfId="1903" xr:uid="{00000000-0005-0000-0000-000042060000}"/>
    <cellStyle name="20% - Accent5 35 2 2" xfId="1904" xr:uid="{00000000-0005-0000-0000-000043060000}"/>
    <cellStyle name="20% - Accent5 35 3" xfId="1905" xr:uid="{00000000-0005-0000-0000-000044060000}"/>
    <cellStyle name="20% - Accent5 36" xfId="1906" xr:uid="{00000000-0005-0000-0000-000045060000}"/>
    <cellStyle name="20% - Accent5 36 2" xfId="1907" xr:uid="{00000000-0005-0000-0000-000046060000}"/>
    <cellStyle name="20% - Accent5 36 2 2" xfId="1908" xr:uid="{00000000-0005-0000-0000-000047060000}"/>
    <cellStyle name="20% - Accent5 36 3" xfId="1909" xr:uid="{00000000-0005-0000-0000-000048060000}"/>
    <cellStyle name="20% - Accent5 37" xfId="1910" xr:uid="{00000000-0005-0000-0000-000049060000}"/>
    <cellStyle name="20% - Accent5 37 2" xfId="1911" xr:uid="{00000000-0005-0000-0000-00004A060000}"/>
    <cellStyle name="20% - Accent5 37 2 2" xfId="1912" xr:uid="{00000000-0005-0000-0000-00004B060000}"/>
    <cellStyle name="20% - Accent5 37 3" xfId="1913" xr:uid="{00000000-0005-0000-0000-00004C060000}"/>
    <cellStyle name="20% - Accent5 38" xfId="1914" xr:uid="{00000000-0005-0000-0000-00004D060000}"/>
    <cellStyle name="20% - Accent5 38 2" xfId="1915" xr:uid="{00000000-0005-0000-0000-00004E060000}"/>
    <cellStyle name="20% - Accent5 38 2 2" xfId="1916" xr:uid="{00000000-0005-0000-0000-00004F060000}"/>
    <cellStyle name="20% - Accent5 38 3" xfId="1917" xr:uid="{00000000-0005-0000-0000-000050060000}"/>
    <cellStyle name="20% - Accent5 39" xfId="1918" xr:uid="{00000000-0005-0000-0000-000051060000}"/>
    <cellStyle name="20% - Accent5 39 2" xfId="1919" xr:uid="{00000000-0005-0000-0000-000052060000}"/>
    <cellStyle name="20% - Accent5 39 2 2" xfId="1920" xr:uid="{00000000-0005-0000-0000-000053060000}"/>
    <cellStyle name="20% - Accent5 39 3" xfId="1921" xr:uid="{00000000-0005-0000-0000-000054060000}"/>
    <cellStyle name="20% - Accent5 4" xfId="1922" xr:uid="{00000000-0005-0000-0000-000055060000}"/>
    <cellStyle name="20% - Accent5 4 2" xfId="1923" xr:uid="{00000000-0005-0000-0000-000056060000}"/>
    <cellStyle name="20% - Accent5 4 3" xfId="1924" xr:uid="{00000000-0005-0000-0000-000057060000}"/>
    <cellStyle name="20% - Accent5 4 4" xfId="1925" xr:uid="{00000000-0005-0000-0000-000058060000}"/>
    <cellStyle name="20% - Accent5 40" xfId="1926" xr:uid="{00000000-0005-0000-0000-000059060000}"/>
    <cellStyle name="20% - Accent5 40 2" xfId="1927" xr:uid="{00000000-0005-0000-0000-00005A060000}"/>
    <cellStyle name="20% - Accent5 40 3" xfId="1928" xr:uid="{00000000-0005-0000-0000-00005B060000}"/>
    <cellStyle name="20% - Accent5 41" xfId="1929" xr:uid="{00000000-0005-0000-0000-00005C060000}"/>
    <cellStyle name="20% - Accent5 5" xfId="1930" xr:uid="{00000000-0005-0000-0000-00005D060000}"/>
    <cellStyle name="20% - Accent5 5 2" xfId="1931" xr:uid="{00000000-0005-0000-0000-00005E060000}"/>
    <cellStyle name="20% - Accent5 5 3" xfId="1932" xr:uid="{00000000-0005-0000-0000-00005F060000}"/>
    <cellStyle name="20% - Accent5 5 4" xfId="1933" xr:uid="{00000000-0005-0000-0000-000060060000}"/>
    <cellStyle name="20% - Accent5 6" xfId="1934" xr:uid="{00000000-0005-0000-0000-000061060000}"/>
    <cellStyle name="20% - Accent5 6 2" xfId="1935" xr:uid="{00000000-0005-0000-0000-000062060000}"/>
    <cellStyle name="20% - Accent5 6 3" xfId="1936" xr:uid="{00000000-0005-0000-0000-000063060000}"/>
    <cellStyle name="20% - Accent5 6 3 2" xfId="1937" xr:uid="{00000000-0005-0000-0000-000064060000}"/>
    <cellStyle name="20% - Accent5 6 3 2 2" xfId="1938" xr:uid="{00000000-0005-0000-0000-000065060000}"/>
    <cellStyle name="20% - Accent5 6 3 3" xfId="1939" xr:uid="{00000000-0005-0000-0000-000066060000}"/>
    <cellStyle name="20% - Accent5 6 4" xfId="1940" xr:uid="{00000000-0005-0000-0000-000067060000}"/>
    <cellStyle name="20% - Accent5 6 4 2" xfId="1941" xr:uid="{00000000-0005-0000-0000-000068060000}"/>
    <cellStyle name="20% - Accent5 6 5" xfId="1942" xr:uid="{00000000-0005-0000-0000-000069060000}"/>
    <cellStyle name="20% - Accent5 6 5 2" xfId="1943" xr:uid="{00000000-0005-0000-0000-00006A060000}"/>
    <cellStyle name="20% - Accent5 6 5 2 2" xfId="1944" xr:uid="{00000000-0005-0000-0000-00006B060000}"/>
    <cellStyle name="20% - Accent5 6 5 3" xfId="1945" xr:uid="{00000000-0005-0000-0000-00006C060000}"/>
    <cellStyle name="20% - Accent5 6 5 4" xfId="1946" xr:uid="{00000000-0005-0000-0000-00006D060000}"/>
    <cellStyle name="20% - Accent5 6 6" xfId="1947" xr:uid="{00000000-0005-0000-0000-00006E060000}"/>
    <cellStyle name="20% - Accent5 6 7" xfId="1948" xr:uid="{00000000-0005-0000-0000-00006F060000}"/>
    <cellStyle name="20% - Accent5 7" xfId="1949" xr:uid="{00000000-0005-0000-0000-000070060000}"/>
    <cellStyle name="20% - Accent5 7 2" xfId="1950" xr:uid="{00000000-0005-0000-0000-000071060000}"/>
    <cellStyle name="20% - Accent5 7 2 2" xfId="1951" xr:uid="{00000000-0005-0000-0000-000072060000}"/>
    <cellStyle name="20% - Accent5 7 3" xfId="1952" xr:uid="{00000000-0005-0000-0000-000073060000}"/>
    <cellStyle name="20% - Accent5 7 4" xfId="1953" xr:uid="{00000000-0005-0000-0000-000074060000}"/>
    <cellStyle name="20% - Accent5 7 5" xfId="1954" xr:uid="{00000000-0005-0000-0000-000075060000}"/>
    <cellStyle name="20% - Accent5 8" xfId="1955" xr:uid="{00000000-0005-0000-0000-000076060000}"/>
    <cellStyle name="20% - Accent5 8 2" xfId="1956" xr:uid="{00000000-0005-0000-0000-000077060000}"/>
    <cellStyle name="20% - Accent5 8 2 2" xfId="1957" xr:uid="{00000000-0005-0000-0000-000078060000}"/>
    <cellStyle name="20% - Accent5 8 3" xfId="1958" xr:uid="{00000000-0005-0000-0000-000079060000}"/>
    <cellStyle name="20% - Accent5 8 4" xfId="1959" xr:uid="{00000000-0005-0000-0000-00007A060000}"/>
    <cellStyle name="20% - Accent5 8 5" xfId="1960" xr:uid="{00000000-0005-0000-0000-00007B060000}"/>
    <cellStyle name="20% - Accent5 9" xfId="1961" xr:uid="{00000000-0005-0000-0000-00007C060000}"/>
    <cellStyle name="20% - Accent5 9 2" xfId="1962" xr:uid="{00000000-0005-0000-0000-00007D060000}"/>
    <cellStyle name="20% - Accent5 9 2 2" xfId="1963" xr:uid="{00000000-0005-0000-0000-00007E060000}"/>
    <cellStyle name="20% - Accent5 9 2 2 2" xfId="1964" xr:uid="{00000000-0005-0000-0000-00007F060000}"/>
    <cellStyle name="20% - Accent5 9 2 2 2 2" xfId="1965" xr:uid="{00000000-0005-0000-0000-000080060000}"/>
    <cellStyle name="20% - Accent5 9 2 2 3" xfId="1966" xr:uid="{00000000-0005-0000-0000-000081060000}"/>
    <cellStyle name="20% - Accent5 9 2 2 4" xfId="1967" xr:uid="{00000000-0005-0000-0000-000082060000}"/>
    <cellStyle name="20% - Accent5 9 2 3" xfId="1968" xr:uid="{00000000-0005-0000-0000-000083060000}"/>
    <cellStyle name="20% - Accent5 9 2 3 2" xfId="1969" xr:uid="{00000000-0005-0000-0000-000084060000}"/>
    <cellStyle name="20% - Accent5 9 2 4" xfId="1970" xr:uid="{00000000-0005-0000-0000-000085060000}"/>
    <cellStyle name="20% - Accent5 9 2 5" xfId="1971" xr:uid="{00000000-0005-0000-0000-000086060000}"/>
    <cellStyle name="20% - Accent5 9 3" xfId="1972" xr:uid="{00000000-0005-0000-0000-000087060000}"/>
    <cellStyle name="20% - Accent5 9 3 2" xfId="1973" xr:uid="{00000000-0005-0000-0000-000088060000}"/>
    <cellStyle name="20% - Accent5 9 3 2 2" xfId="1974" xr:uid="{00000000-0005-0000-0000-000089060000}"/>
    <cellStyle name="20% - Accent5 9 3 3" xfId="1975" xr:uid="{00000000-0005-0000-0000-00008A060000}"/>
    <cellStyle name="20% - Accent5 9 3 4" xfId="1976" xr:uid="{00000000-0005-0000-0000-00008B060000}"/>
    <cellStyle name="20% - Accent5 9 4" xfId="1977" xr:uid="{00000000-0005-0000-0000-00008C060000}"/>
    <cellStyle name="20% - Accent5 9 4 2" xfId="1978" xr:uid="{00000000-0005-0000-0000-00008D060000}"/>
    <cellStyle name="20% - Accent5 9 5" xfId="1979" xr:uid="{00000000-0005-0000-0000-00008E060000}"/>
    <cellStyle name="20% - Accent5 9 6" xfId="1980" xr:uid="{00000000-0005-0000-0000-00008F060000}"/>
    <cellStyle name="20% - Accent5 9 7" xfId="1981" xr:uid="{00000000-0005-0000-0000-000090060000}"/>
    <cellStyle name="20% - Accent6 10" xfId="1982" xr:uid="{00000000-0005-0000-0000-000091060000}"/>
    <cellStyle name="20% - Accent6 10 2" xfId="1983" xr:uid="{00000000-0005-0000-0000-000092060000}"/>
    <cellStyle name="20% - Accent6 10 2 2" xfId="1984" xr:uid="{00000000-0005-0000-0000-000093060000}"/>
    <cellStyle name="20% - Accent6 10 2 2 2" xfId="1985" xr:uid="{00000000-0005-0000-0000-000094060000}"/>
    <cellStyle name="20% - Accent6 10 2 2 3" xfId="1986" xr:uid="{00000000-0005-0000-0000-000095060000}"/>
    <cellStyle name="20% - Accent6 10 2 3" xfId="1987" xr:uid="{00000000-0005-0000-0000-000096060000}"/>
    <cellStyle name="20% - Accent6 10 2 4" xfId="1988" xr:uid="{00000000-0005-0000-0000-000097060000}"/>
    <cellStyle name="20% - Accent6 10 3" xfId="1989" xr:uid="{00000000-0005-0000-0000-000098060000}"/>
    <cellStyle name="20% - Accent6 10 3 2" xfId="1990" xr:uid="{00000000-0005-0000-0000-000099060000}"/>
    <cellStyle name="20% - Accent6 10 3 3" xfId="1991" xr:uid="{00000000-0005-0000-0000-00009A060000}"/>
    <cellStyle name="20% - Accent6 10 4" xfId="1992" xr:uid="{00000000-0005-0000-0000-00009B060000}"/>
    <cellStyle name="20% - Accent6 10 5" xfId="1993" xr:uid="{00000000-0005-0000-0000-00009C060000}"/>
    <cellStyle name="20% - Accent6 10 6" xfId="1994" xr:uid="{00000000-0005-0000-0000-00009D060000}"/>
    <cellStyle name="20% - Accent6 11" xfId="1995" xr:uid="{00000000-0005-0000-0000-00009E060000}"/>
    <cellStyle name="20% - Accent6 11 2" xfId="1996" xr:uid="{00000000-0005-0000-0000-00009F060000}"/>
    <cellStyle name="20% - Accent6 11 2 2" xfId="1997" xr:uid="{00000000-0005-0000-0000-0000A0060000}"/>
    <cellStyle name="20% - Accent6 11 3" xfId="1998" xr:uid="{00000000-0005-0000-0000-0000A1060000}"/>
    <cellStyle name="20% - Accent6 11 4" xfId="1999" xr:uid="{00000000-0005-0000-0000-0000A2060000}"/>
    <cellStyle name="20% - Accent6 12" xfId="2000" xr:uid="{00000000-0005-0000-0000-0000A3060000}"/>
    <cellStyle name="20% - Accent6 12 2" xfId="2001" xr:uid="{00000000-0005-0000-0000-0000A4060000}"/>
    <cellStyle name="20% - Accent6 12 3" xfId="2002" xr:uid="{00000000-0005-0000-0000-0000A5060000}"/>
    <cellStyle name="20% - Accent6 13" xfId="2003" xr:uid="{00000000-0005-0000-0000-0000A6060000}"/>
    <cellStyle name="20% - Accent6 13 2" xfId="2004" xr:uid="{00000000-0005-0000-0000-0000A7060000}"/>
    <cellStyle name="20% - Accent6 14" xfId="2005" xr:uid="{00000000-0005-0000-0000-0000A8060000}"/>
    <cellStyle name="20% - Accent6 15" xfId="2006" xr:uid="{00000000-0005-0000-0000-0000A9060000}"/>
    <cellStyle name="20% - Accent6 16" xfId="2007" xr:uid="{00000000-0005-0000-0000-0000AA060000}"/>
    <cellStyle name="20% - Accent6 17" xfId="2008" xr:uid="{00000000-0005-0000-0000-0000AB060000}"/>
    <cellStyle name="20% - Accent6 18" xfId="2009" xr:uid="{00000000-0005-0000-0000-0000AC060000}"/>
    <cellStyle name="20% - Accent6 19" xfId="2010" xr:uid="{00000000-0005-0000-0000-0000AD060000}"/>
    <cellStyle name="20% - Accent6 2" xfId="8" xr:uid="{00000000-0005-0000-0000-0000AE060000}"/>
    <cellStyle name="20% - Accent6 2 10" xfId="2011" xr:uid="{00000000-0005-0000-0000-0000AF060000}"/>
    <cellStyle name="20% - Accent6 2 2" xfId="2012" xr:uid="{00000000-0005-0000-0000-0000B0060000}"/>
    <cellStyle name="20% - Accent6 2 2 2" xfId="2013" xr:uid="{00000000-0005-0000-0000-0000B1060000}"/>
    <cellStyle name="20% - Accent6 2 2 2 2" xfId="2014" xr:uid="{00000000-0005-0000-0000-0000B2060000}"/>
    <cellStyle name="20% - Accent6 2 2 2 2 2" xfId="2015" xr:uid="{00000000-0005-0000-0000-0000B3060000}"/>
    <cellStyle name="20% - Accent6 2 2 2 2 2 2" xfId="2016" xr:uid="{00000000-0005-0000-0000-0000B4060000}"/>
    <cellStyle name="20% - Accent6 2 2 2 2 2 2 2" xfId="2017" xr:uid="{00000000-0005-0000-0000-0000B5060000}"/>
    <cellStyle name="20% - Accent6 2 2 2 2 2 3" xfId="2018" xr:uid="{00000000-0005-0000-0000-0000B6060000}"/>
    <cellStyle name="20% - Accent6 2 2 2 2 2 4" xfId="2019" xr:uid="{00000000-0005-0000-0000-0000B7060000}"/>
    <cellStyle name="20% - Accent6 2 2 2 2 3" xfId="2020" xr:uid="{00000000-0005-0000-0000-0000B8060000}"/>
    <cellStyle name="20% - Accent6 2 2 2 2 3 2" xfId="2021" xr:uid="{00000000-0005-0000-0000-0000B9060000}"/>
    <cellStyle name="20% - Accent6 2 2 2 2 4" xfId="2022" xr:uid="{00000000-0005-0000-0000-0000BA060000}"/>
    <cellStyle name="20% - Accent6 2 2 2 2 5" xfId="2023" xr:uid="{00000000-0005-0000-0000-0000BB060000}"/>
    <cellStyle name="20% - Accent6 2 2 2 3" xfId="2024" xr:uid="{00000000-0005-0000-0000-0000BC060000}"/>
    <cellStyle name="20% - Accent6 2 2 2 3 2" xfId="2025" xr:uid="{00000000-0005-0000-0000-0000BD060000}"/>
    <cellStyle name="20% - Accent6 2 2 2 3 2 2" xfId="2026" xr:uid="{00000000-0005-0000-0000-0000BE060000}"/>
    <cellStyle name="20% - Accent6 2 2 2 3 3" xfId="2027" xr:uid="{00000000-0005-0000-0000-0000BF060000}"/>
    <cellStyle name="20% - Accent6 2 2 2 3 4" xfId="2028" xr:uid="{00000000-0005-0000-0000-0000C0060000}"/>
    <cellStyle name="20% - Accent6 2 2 2 4" xfId="2029" xr:uid="{00000000-0005-0000-0000-0000C1060000}"/>
    <cellStyle name="20% - Accent6 2 2 2 4 2" xfId="2030" xr:uid="{00000000-0005-0000-0000-0000C2060000}"/>
    <cellStyle name="20% - Accent6 2 2 2 5" xfId="2031" xr:uid="{00000000-0005-0000-0000-0000C3060000}"/>
    <cellStyle name="20% - Accent6 2 2 2 6" xfId="2032" xr:uid="{00000000-0005-0000-0000-0000C4060000}"/>
    <cellStyle name="20% - Accent6 2 2 3" xfId="2033" xr:uid="{00000000-0005-0000-0000-0000C5060000}"/>
    <cellStyle name="20% - Accent6 2 2 3 2" xfId="2034" xr:uid="{00000000-0005-0000-0000-0000C6060000}"/>
    <cellStyle name="20% - Accent6 2 2 3 2 2" xfId="2035" xr:uid="{00000000-0005-0000-0000-0000C7060000}"/>
    <cellStyle name="20% - Accent6 2 2 3 2 2 2" xfId="2036" xr:uid="{00000000-0005-0000-0000-0000C8060000}"/>
    <cellStyle name="20% - Accent6 2 2 3 2 3" xfId="2037" xr:uid="{00000000-0005-0000-0000-0000C9060000}"/>
    <cellStyle name="20% - Accent6 2 2 3 2 4" xfId="2038" xr:uid="{00000000-0005-0000-0000-0000CA060000}"/>
    <cellStyle name="20% - Accent6 2 2 3 3" xfId="2039" xr:uid="{00000000-0005-0000-0000-0000CB060000}"/>
    <cellStyle name="20% - Accent6 2 2 3 3 2" xfId="2040" xr:uid="{00000000-0005-0000-0000-0000CC060000}"/>
    <cellStyle name="20% - Accent6 2 2 3 4" xfId="2041" xr:uid="{00000000-0005-0000-0000-0000CD060000}"/>
    <cellStyle name="20% - Accent6 2 2 3 5" xfId="2042" xr:uid="{00000000-0005-0000-0000-0000CE060000}"/>
    <cellStyle name="20% - Accent6 2 2 4" xfId="2043" xr:uid="{00000000-0005-0000-0000-0000CF060000}"/>
    <cellStyle name="20% - Accent6 2 2 4 2" xfId="2044" xr:uid="{00000000-0005-0000-0000-0000D0060000}"/>
    <cellStyle name="20% - Accent6 2 2 4 2 2" xfId="2045" xr:uid="{00000000-0005-0000-0000-0000D1060000}"/>
    <cellStyle name="20% - Accent6 2 2 4 2 2 2" xfId="2046" xr:uid="{00000000-0005-0000-0000-0000D2060000}"/>
    <cellStyle name="20% - Accent6 2 2 4 2 3" xfId="2047" xr:uid="{00000000-0005-0000-0000-0000D3060000}"/>
    <cellStyle name="20% - Accent6 2 2 4 3" xfId="2048" xr:uid="{00000000-0005-0000-0000-0000D4060000}"/>
    <cellStyle name="20% - Accent6 2 2 4 3 2" xfId="2049" xr:uid="{00000000-0005-0000-0000-0000D5060000}"/>
    <cellStyle name="20% - Accent6 2 2 4 4" xfId="2050" xr:uid="{00000000-0005-0000-0000-0000D6060000}"/>
    <cellStyle name="20% - Accent6 2 2 4 5" xfId="2051" xr:uid="{00000000-0005-0000-0000-0000D7060000}"/>
    <cellStyle name="20% - Accent6 2 2 5" xfId="2052" xr:uid="{00000000-0005-0000-0000-0000D8060000}"/>
    <cellStyle name="20% - Accent6 2 2 5 2" xfId="2053" xr:uid="{00000000-0005-0000-0000-0000D9060000}"/>
    <cellStyle name="20% - Accent6 2 2 6" xfId="2054" xr:uid="{00000000-0005-0000-0000-0000DA060000}"/>
    <cellStyle name="20% - Accent6 2 2 7" xfId="2055" xr:uid="{00000000-0005-0000-0000-0000DB060000}"/>
    <cellStyle name="20% - Accent6 2 2 8" xfId="2056" xr:uid="{00000000-0005-0000-0000-0000DC060000}"/>
    <cellStyle name="20% - Accent6 2 2_April 14" xfId="2057" xr:uid="{00000000-0005-0000-0000-0000DD060000}"/>
    <cellStyle name="20% - Accent6 2 3" xfId="2058" xr:uid="{00000000-0005-0000-0000-0000DE060000}"/>
    <cellStyle name="20% - Accent6 2 3 2" xfId="2059" xr:uid="{00000000-0005-0000-0000-0000DF060000}"/>
    <cellStyle name="20% - Accent6 2 3 3" xfId="2060" xr:uid="{00000000-0005-0000-0000-0000E0060000}"/>
    <cellStyle name="20% - Accent6 2 3 3 2" xfId="2061" xr:uid="{00000000-0005-0000-0000-0000E1060000}"/>
    <cellStyle name="20% - Accent6 2 3 3 2 2" xfId="2062" xr:uid="{00000000-0005-0000-0000-0000E2060000}"/>
    <cellStyle name="20% - Accent6 2 3 3 2 2 2" xfId="2063" xr:uid="{00000000-0005-0000-0000-0000E3060000}"/>
    <cellStyle name="20% - Accent6 2 3 3 2 2 2 2" xfId="2064" xr:uid="{00000000-0005-0000-0000-0000E4060000}"/>
    <cellStyle name="20% - Accent6 2 3 3 2 2 3" xfId="2065" xr:uid="{00000000-0005-0000-0000-0000E5060000}"/>
    <cellStyle name="20% - Accent6 2 3 3 2 2 4" xfId="2066" xr:uid="{00000000-0005-0000-0000-0000E6060000}"/>
    <cellStyle name="20% - Accent6 2 3 3 2 3" xfId="2067" xr:uid="{00000000-0005-0000-0000-0000E7060000}"/>
    <cellStyle name="20% - Accent6 2 3 3 2 3 2" xfId="2068" xr:uid="{00000000-0005-0000-0000-0000E8060000}"/>
    <cellStyle name="20% - Accent6 2 3 3 2 4" xfId="2069" xr:uid="{00000000-0005-0000-0000-0000E9060000}"/>
    <cellStyle name="20% - Accent6 2 3 3 2 5" xfId="2070" xr:uid="{00000000-0005-0000-0000-0000EA060000}"/>
    <cellStyle name="20% - Accent6 2 3 3 3" xfId="2071" xr:uid="{00000000-0005-0000-0000-0000EB060000}"/>
    <cellStyle name="20% - Accent6 2 3 3 3 2" xfId="2072" xr:uid="{00000000-0005-0000-0000-0000EC060000}"/>
    <cellStyle name="20% - Accent6 2 3 3 3 2 2" xfId="2073" xr:uid="{00000000-0005-0000-0000-0000ED060000}"/>
    <cellStyle name="20% - Accent6 2 3 3 3 3" xfId="2074" xr:uid="{00000000-0005-0000-0000-0000EE060000}"/>
    <cellStyle name="20% - Accent6 2 3 3 3 4" xfId="2075" xr:uid="{00000000-0005-0000-0000-0000EF060000}"/>
    <cellStyle name="20% - Accent6 2 3 3 4" xfId="2076" xr:uid="{00000000-0005-0000-0000-0000F0060000}"/>
    <cellStyle name="20% - Accent6 2 3 3 4 2" xfId="2077" xr:uid="{00000000-0005-0000-0000-0000F1060000}"/>
    <cellStyle name="20% - Accent6 2 3 3 5" xfId="2078" xr:uid="{00000000-0005-0000-0000-0000F2060000}"/>
    <cellStyle name="20% - Accent6 2 3 3 6" xfId="2079" xr:uid="{00000000-0005-0000-0000-0000F3060000}"/>
    <cellStyle name="20% - Accent6 2 3 4" xfId="2080" xr:uid="{00000000-0005-0000-0000-0000F4060000}"/>
    <cellStyle name="20% - Accent6 2 3 4 2" xfId="2081" xr:uid="{00000000-0005-0000-0000-0000F5060000}"/>
    <cellStyle name="20% - Accent6 2 3 4 2 2" xfId="2082" xr:uid="{00000000-0005-0000-0000-0000F6060000}"/>
    <cellStyle name="20% - Accent6 2 3 4 2 2 2" xfId="2083" xr:uid="{00000000-0005-0000-0000-0000F7060000}"/>
    <cellStyle name="20% - Accent6 2 3 4 2 3" xfId="2084" xr:uid="{00000000-0005-0000-0000-0000F8060000}"/>
    <cellStyle name="20% - Accent6 2 3 4 2 4" xfId="2085" xr:uid="{00000000-0005-0000-0000-0000F9060000}"/>
    <cellStyle name="20% - Accent6 2 3 4 3" xfId="2086" xr:uid="{00000000-0005-0000-0000-0000FA060000}"/>
    <cellStyle name="20% - Accent6 2 3 4 3 2" xfId="2087" xr:uid="{00000000-0005-0000-0000-0000FB060000}"/>
    <cellStyle name="20% - Accent6 2 3 4 4" xfId="2088" xr:uid="{00000000-0005-0000-0000-0000FC060000}"/>
    <cellStyle name="20% - Accent6 2 3 4 5" xfId="2089" xr:uid="{00000000-0005-0000-0000-0000FD060000}"/>
    <cellStyle name="20% - Accent6 2 3 5" xfId="2090" xr:uid="{00000000-0005-0000-0000-0000FE060000}"/>
    <cellStyle name="20% - Accent6 2 3 5 2" xfId="2091" xr:uid="{00000000-0005-0000-0000-0000FF060000}"/>
    <cellStyle name="20% - Accent6 2 3 5 2 2" xfId="2092" xr:uid="{00000000-0005-0000-0000-000000070000}"/>
    <cellStyle name="20% - Accent6 2 3 5 3" xfId="2093" xr:uid="{00000000-0005-0000-0000-000001070000}"/>
    <cellStyle name="20% - Accent6 2 3 5 4" xfId="2094" xr:uid="{00000000-0005-0000-0000-000002070000}"/>
    <cellStyle name="20% - Accent6 2 3 6" xfId="2095" xr:uid="{00000000-0005-0000-0000-000003070000}"/>
    <cellStyle name="20% - Accent6 2 3 6 2" xfId="2096" xr:uid="{00000000-0005-0000-0000-000004070000}"/>
    <cellStyle name="20% - Accent6 2 3 7" xfId="2097" xr:uid="{00000000-0005-0000-0000-000005070000}"/>
    <cellStyle name="20% - Accent6 2 3 8" xfId="2098" xr:uid="{00000000-0005-0000-0000-000006070000}"/>
    <cellStyle name="20% - Accent6 2 4" xfId="2099" xr:uid="{00000000-0005-0000-0000-000007070000}"/>
    <cellStyle name="20% - Accent6 2 4 2" xfId="2100" xr:uid="{00000000-0005-0000-0000-000008070000}"/>
    <cellStyle name="20% - Accent6 2 4 2 2" xfId="2101" xr:uid="{00000000-0005-0000-0000-000009070000}"/>
    <cellStyle name="20% - Accent6 2 4 2 2 2" xfId="2102" xr:uid="{00000000-0005-0000-0000-00000A070000}"/>
    <cellStyle name="20% - Accent6 2 4 2 3" xfId="2103" xr:uid="{00000000-0005-0000-0000-00000B070000}"/>
    <cellStyle name="20% - Accent6 2 4 2 4" xfId="2104" xr:uid="{00000000-0005-0000-0000-00000C070000}"/>
    <cellStyle name="20% - Accent6 2 4 3" xfId="2105" xr:uid="{00000000-0005-0000-0000-00000D070000}"/>
    <cellStyle name="20% - Accent6 2 4 3 2" xfId="2106" xr:uid="{00000000-0005-0000-0000-00000E070000}"/>
    <cellStyle name="20% - Accent6 2 4 4" xfId="2107" xr:uid="{00000000-0005-0000-0000-00000F070000}"/>
    <cellStyle name="20% - Accent6 2 4 5" xfId="2108" xr:uid="{00000000-0005-0000-0000-000010070000}"/>
    <cellStyle name="20% - Accent6 2 5" xfId="2109" xr:uid="{00000000-0005-0000-0000-000011070000}"/>
    <cellStyle name="20% - Accent6 2 5 2" xfId="2110" xr:uid="{00000000-0005-0000-0000-000012070000}"/>
    <cellStyle name="20% - Accent6 2 5 2 2" xfId="2111" xr:uid="{00000000-0005-0000-0000-000013070000}"/>
    <cellStyle name="20% - Accent6 2 5 2 2 2" xfId="2112" xr:uid="{00000000-0005-0000-0000-000014070000}"/>
    <cellStyle name="20% - Accent6 2 5 2 3" xfId="2113" xr:uid="{00000000-0005-0000-0000-000015070000}"/>
    <cellStyle name="20% - Accent6 2 5 3" xfId="2114" xr:uid="{00000000-0005-0000-0000-000016070000}"/>
    <cellStyle name="20% - Accent6 2 5 3 2" xfId="2115" xr:uid="{00000000-0005-0000-0000-000017070000}"/>
    <cellStyle name="20% - Accent6 2 5 4" xfId="2116" xr:uid="{00000000-0005-0000-0000-000018070000}"/>
    <cellStyle name="20% - Accent6 2 5 5" xfId="2117" xr:uid="{00000000-0005-0000-0000-000019070000}"/>
    <cellStyle name="20% - Accent6 2 6" xfId="2118" xr:uid="{00000000-0005-0000-0000-00001A070000}"/>
    <cellStyle name="20% - Accent6 2 6 2" xfId="2119" xr:uid="{00000000-0005-0000-0000-00001B070000}"/>
    <cellStyle name="20% - Accent6 2 7" xfId="2120" xr:uid="{00000000-0005-0000-0000-00001C070000}"/>
    <cellStyle name="20% - Accent6 2 8" xfId="2121" xr:uid="{00000000-0005-0000-0000-00001D070000}"/>
    <cellStyle name="20% - Accent6 2 9" xfId="2122" xr:uid="{00000000-0005-0000-0000-00001E070000}"/>
    <cellStyle name="20% - Accent6 2_Coding_CAP_Feb'13_P Aey_020213_Na" xfId="2123" xr:uid="{00000000-0005-0000-0000-00001F070000}"/>
    <cellStyle name="20% - Accent6 20" xfId="2124" xr:uid="{00000000-0005-0000-0000-000020070000}"/>
    <cellStyle name="20% - Accent6 21" xfId="2125" xr:uid="{00000000-0005-0000-0000-000021070000}"/>
    <cellStyle name="20% - Accent6 21 2" xfId="2126" xr:uid="{00000000-0005-0000-0000-000022070000}"/>
    <cellStyle name="20% - Accent6 21 2 2" xfId="2127" xr:uid="{00000000-0005-0000-0000-000023070000}"/>
    <cellStyle name="20% - Accent6 21 3" xfId="2128" xr:uid="{00000000-0005-0000-0000-000024070000}"/>
    <cellStyle name="20% - Accent6 22" xfId="2129" xr:uid="{00000000-0005-0000-0000-000025070000}"/>
    <cellStyle name="20% - Accent6 22 2" xfId="2130" xr:uid="{00000000-0005-0000-0000-000026070000}"/>
    <cellStyle name="20% - Accent6 22 2 2" xfId="2131" xr:uid="{00000000-0005-0000-0000-000027070000}"/>
    <cellStyle name="20% - Accent6 22 3" xfId="2132" xr:uid="{00000000-0005-0000-0000-000028070000}"/>
    <cellStyle name="20% - Accent6 23" xfId="2133" xr:uid="{00000000-0005-0000-0000-000029070000}"/>
    <cellStyle name="20% - Accent6 23 2" xfId="2134" xr:uid="{00000000-0005-0000-0000-00002A070000}"/>
    <cellStyle name="20% - Accent6 23 2 2" xfId="2135" xr:uid="{00000000-0005-0000-0000-00002B070000}"/>
    <cellStyle name="20% - Accent6 23 3" xfId="2136" xr:uid="{00000000-0005-0000-0000-00002C070000}"/>
    <cellStyle name="20% - Accent6 24" xfId="2137" xr:uid="{00000000-0005-0000-0000-00002D070000}"/>
    <cellStyle name="20% - Accent6 24 2" xfId="2138" xr:uid="{00000000-0005-0000-0000-00002E070000}"/>
    <cellStyle name="20% - Accent6 24 2 2" xfId="2139" xr:uid="{00000000-0005-0000-0000-00002F070000}"/>
    <cellStyle name="20% - Accent6 24 3" xfId="2140" xr:uid="{00000000-0005-0000-0000-000030070000}"/>
    <cellStyle name="20% - Accent6 25" xfId="2141" xr:uid="{00000000-0005-0000-0000-000031070000}"/>
    <cellStyle name="20% - Accent6 25 2" xfId="2142" xr:uid="{00000000-0005-0000-0000-000032070000}"/>
    <cellStyle name="20% - Accent6 25 2 2" xfId="2143" xr:uid="{00000000-0005-0000-0000-000033070000}"/>
    <cellStyle name="20% - Accent6 25 3" xfId="2144" xr:uid="{00000000-0005-0000-0000-000034070000}"/>
    <cellStyle name="20% - Accent6 26" xfId="2145" xr:uid="{00000000-0005-0000-0000-000035070000}"/>
    <cellStyle name="20% - Accent6 26 2" xfId="2146" xr:uid="{00000000-0005-0000-0000-000036070000}"/>
    <cellStyle name="20% - Accent6 26 2 2" xfId="2147" xr:uid="{00000000-0005-0000-0000-000037070000}"/>
    <cellStyle name="20% - Accent6 26 3" xfId="2148" xr:uid="{00000000-0005-0000-0000-000038070000}"/>
    <cellStyle name="20% - Accent6 27" xfId="2149" xr:uid="{00000000-0005-0000-0000-000039070000}"/>
    <cellStyle name="20% - Accent6 27 2" xfId="2150" xr:uid="{00000000-0005-0000-0000-00003A070000}"/>
    <cellStyle name="20% - Accent6 27 2 2" xfId="2151" xr:uid="{00000000-0005-0000-0000-00003B070000}"/>
    <cellStyle name="20% - Accent6 27 3" xfId="2152" xr:uid="{00000000-0005-0000-0000-00003C070000}"/>
    <cellStyle name="20% - Accent6 28" xfId="2153" xr:uid="{00000000-0005-0000-0000-00003D070000}"/>
    <cellStyle name="20% - Accent6 28 2" xfId="2154" xr:uid="{00000000-0005-0000-0000-00003E070000}"/>
    <cellStyle name="20% - Accent6 28 2 2" xfId="2155" xr:uid="{00000000-0005-0000-0000-00003F070000}"/>
    <cellStyle name="20% - Accent6 28 3" xfId="2156" xr:uid="{00000000-0005-0000-0000-000040070000}"/>
    <cellStyle name="20% - Accent6 29" xfId="2157" xr:uid="{00000000-0005-0000-0000-000041070000}"/>
    <cellStyle name="20% - Accent6 29 2" xfId="2158" xr:uid="{00000000-0005-0000-0000-000042070000}"/>
    <cellStyle name="20% - Accent6 29 2 2" xfId="2159" xr:uid="{00000000-0005-0000-0000-000043070000}"/>
    <cellStyle name="20% - Accent6 29 3" xfId="2160" xr:uid="{00000000-0005-0000-0000-000044070000}"/>
    <cellStyle name="20% - Accent6 3" xfId="2161" xr:uid="{00000000-0005-0000-0000-000045070000}"/>
    <cellStyle name="20% - Accent6 3 2" xfId="2162" xr:uid="{00000000-0005-0000-0000-000046070000}"/>
    <cellStyle name="20% - Accent6 3 2 2" xfId="2163" xr:uid="{00000000-0005-0000-0000-000047070000}"/>
    <cellStyle name="20% - Accent6 3 2 2 2" xfId="2164" xr:uid="{00000000-0005-0000-0000-000048070000}"/>
    <cellStyle name="20% - Accent6 3 2 2 2 2" xfId="2165" xr:uid="{00000000-0005-0000-0000-000049070000}"/>
    <cellStyle name="20% - Accent6 3 2 2 2 2 2" xfId="2166" xr:uid="{00000000-0005-0000-0000-00004A070000}"/>
    <cellStyle name="20% - Accent6 3 2 2 2 3" xfId="2167" xr:uid="{00000000-0005-0000-0000-00004B070000}"/>
    <cellStyle name="20% - Accent6 3 2 2 2 4" xfId="2168" xr:uid="{00000000-0005-0000-0000-00004C070000}"/>
    <cellStyle name="20% - Accent6 3 2 2 3" xfId="2169" xr:uid="{00000000-0005-0000-0000-00004D070000}"/>
    <cellStyle name="20% - Accent6 3 2 2 3 2" xfId="2170" xr:uid="{00000000-0005-0000-0000-00004E070000}"/>
    <cellStyle name="20% - Accent6 3 2 2 4" xfId="2171" xr:uid="{00000000-0005-0000-0000-00004F070000}"/>
    <cellStyle name="20% - Accent6 3 2 2 5" xfId="2172" xr:uid="{00000000-0005-0000-0000-000050070000}"/>
    <cellStyle name="20% - Accent6 3 2 3" xfId="2173" xr:uid="{00000000-0005-0000-0000-000051070000}"/>
    <cellStyle name="20% - Accent6 3 2 3 2" xfId="2174" xr:uid="{00000000-0005-0000-0000-000052070000}"/>
    <cellStyle name="20% - Accent6 3 2 3 2 2" xfId="2175" xr:uid="{00000000-0005-0000-0000-000053070000}"/>
    <cellStyle name="20% - Accent6 3 2 3 3" xfId="2176" xr:uid="{00000000-0005-0000-0000-000054070000}"/>
    <cellStyle name="20% - Accent6 3 2 3 4" xfId="2177" xr:uid="{00000000-0005-0000-0000-000055070000}"/>
    <cellStyle name="20% - Accent6 3 2 4" xfId="2178" xr:uid="{00000000-0005-0000-0000-000056070000}"/>
    <cellStyle name="20% - Accent6 3 2 4 2" xfId="2179" xr:uid="{00000000-0005-0000-0000-000057070000}"/>
    <cellStyle name="20% - Accent6 3 2 5" xfId="2180" xr:uid="{00000000-0005-0000-0000-000058070000}"/>
    <cellStyle name="20% - Accent6 3 2 6" xfId="2181" xr:uid="{00000000-0005-0000-0000-000059070000}"/>
    <cellStyle name="20% - Accent6 3 3" xfId="2182" xr:uid="{00000000-0005-0000-0000-00005A070000}"/>
    <cellStyle name="20% - Accent6 3 3 2" xfId="2183" xr:uid="{00000000-0005-0000-0000-00005B070000}"/>
    <cellStyle name="20% - Accent6 3 3 2 2" xfId="2184" xr:uid="{00000000-0005-0000-0000-00005C070000}"/>
    <cellStyle name="20% - Accent6 3 3 2 2 2" xfId="2185" xr:uid="{00000000-0005-0000-0000-00005D070000}"/>
    <cellStyle name="20% - Accent6 3 3 2 3" xfId="2186" xr:uid="{00000000-0005-0000-0000-00005E070000}"/>
    <cellStyle name="20% - Accent6 3 3 2 4" xfId="2187" xr:uid="{00000000-0005-0000-0000-00005F070000}"/>
    <cellStyle name="20% - Accent6 3 3 3" xfId="2188" xr:uid="{00000000-0005-0000-0000-000060070000}"/>
    <cellStyle name="20% - Accent6 3 3 3 2" xfId="2189" xr:uid="{00000000-0005-0000-0000-000061070000}"/>
    <cellStyle name="20% - Accent6 3 3 4" xfId="2190" xr:uid="{00000000-0005-0000-0000-000062070000}"/>
    <cellStyle name="20% - Accent6 3 3 5" xfId="2191" xr:uid="{00000000-0005-0000-0000-000063070000}"/>
    <cellStyle name="20% - Accent6 3 4" xfId="2192" xr:uid="{00000000-0005-0000-0000-000064070000}"/>
    <cellStyle name="20% - Accent6 3 4 2" xfId="2193" xr:uid="{00000000-0005-0000-0000-000065070000}"/>
    <cellStyle name="20% - Accent6 3 4 2 2" xfId="2194" xr:uid="{00000000-0005-0000-0000-000066070000}"/>
    <cellStyle name="20% - Accent6 3 4 2 2 2" xfId="2195" xr:uid="{00000000-0005-0000-0000-000067070000}"/>
    <cellStyle name="20% - Accent6 3 4 2 3" xfId="2196" xr:uid="{00000000-0005-0000-0000-000068070000}"/>
    <cellStyle name="20% - Accent6 3 4 3" xfId="2197" xr:uid="{00000000-0005-0000-0000-000069070000}"/>
    <cellStyle name="20% - Accent6 3 4 3 2" xfId="2198" xr:uid="{00000000-0005-0000-0000-00006A070000}"/>
    <cellStyle name="20% - Accent6 3 4 4" xfId="2199" xr:uid="{00000000-0005-0000-0000-00006B070000}"/>
    <cellStyle name="20% - Accent6 3 4 5" xfId="2200" xr:uid="{00000000-0005-0000-0000-00006C070000}"/>
    <cellStyle name="20% - Accent6 3 5" xfId="2201" xr:uid="{00000000-0005-0000-0000-00006D070000}"/>
    <cellStyle name="20% - Accent6 3 5 2" xfId="2202" xr:uid="{00000000-0005-0000-0000-00006E070000}"/>
    <cellStyle name="20% - Accent6 3 6" xfId="2203" xr:uid="{00000000-0005-0000-0000-00006F070000}"/>
    <cellStyle name="20% - Accent6 3 7" xfId="2204" xr:uid="{00000000-0005-0000-0000-000070070000}"/>
    <cellStyle name="20% - Accent6 3 8" xfId="2205" xr:uid="{00000000-0005-0000-0000-000071070000}"/>
    <cellStyle name="20% - Accent6 3_2014_VMI CAN" xfId="2206" xr:uid="{00000000-0005-0000-0000-000072070000}"/>
    <cellStyle name="20% - Accent6 30" xfId="2207" xr:uid="{00000000-0005-0000-0000-000073070000}"/>
    <cellStyle name="20% - Accent6 30 2" xfId="2208" xr:uid="{00000000-0005-0000-0000-000074070000}"/>
    <cellStyle name="20% - Accent6 30 2 2" xfId="2209" xr:uid="{00000000-0005-0000-0000-000075070000}"/>
    <cellStyle name="20% - Accent6 30 3" xfId="2210" xr:uid="{00000000-0005-0000-0000-000076070000}"/>
    <cellStyle name="20% - Accent6 31" xfId="2211" xr:uid="{00000000-0005-0000-0000-000077070000}"/>
    <cellStyle name="20% - Accent6 31 2" xfId="2212" xr:uid="{00000000-0005-0000-0000-000078070000}"/>
    <cellStyle name="20% - Accent6 31 2 2" xfId="2213" xr:uid="{00000000-0005-0000-0000-000079070000}"/>
    <cellStyle name="20% - Accent6 31 3" xfId="2214" xr:uid="{00000000-0005-0000-0000-00007A070000}"/>
    <cellStyle name="20% - Accent6 32" xfId="2215" xr:uid="{00000000-0005-0000-0000-00007B070000}"/>
    <cellStyle name="20% - Accent6 32 2" xfId="2216" xr:uid="{00000000-0005-0000-0000-00007C070000}"/>
    <cellStyle name="20% - Accent6 32 2 2" xfId="2217" xr:uid="{00000000-0005-0000-0000-00007D070000}"/>
    <cellStyle name="20% - Accent6 32 3" xfId="2218" xr:uid="{00000000-0005-0000-0000-00007E070000}"/>
    <cellStyle name="20% - Accent6 33" xfId="2219" xr:uid="{00000000-0005-0000-0000-00007F070000}"/>
    <cellStyle name="20% - Accent6 33 2" xfId="2220" xr:uid="{00000000-0005-0000-0000-000080070000}"/>
    <cellStyle name="20% - Accent6 33 2 2" xfId="2221" xr:uid="{00000000-0005-0000-0000-000081070000}"/>
    <cellStyle name="20% - Accent6 33 3" xfId="2222" xr:uid="{00000000-0005-0000-0000-000082070000}"/>
    <cellStyle name="20% - Accent6 34" xfId="2223" xr:uid="{00000000-0005-0000-0000-000083070000}"/>
    <cellStyle name="20% - Accent6 34 2" xfId="2224" xr:uid="{00000000-0005-0000-0000-000084070000}"/>
    <cellStyle name="20% - Accent6 34 2 2" xfId="2225" xr:uid="{00000000-0005-0000-0000-000085070000}"/>
    <cellStyle name="20% - Accent6 34 3" xfId="2226" xr:uid="{00000000-0005-0000-0000-000086070000}"/>
    <cellStyle name="20% - Accent6 35" xfId="2227" xr:uid="{00000000-0005-0000-0000-000087070000}"/>
    <cellStyle name="20% - Accent6 35 2" xfId="2228" xr:uid="{00000000-0005-0000-0000-000088070000}"/>
    <cellStyle name="20% - Accent6 35 2 2" xfId="2229" xr:uid="{00000000-0005-0000-0000-000089070000}"/>
    <cellStyle name="20% - Accent6 35 3" xfId="2230" xr:uid="{00000000-0005-0000-0000-00008A070000}"/>
    <cellStyle name="20% - Accent6 36" xfId="2231" xr:uid="{00000000-0005-0000-0000-00008B070000}"/>
    <cellStyle name="20% - Accent6 36 2" xfId="2232" xr:uid="{00000000-0005-0000-0000-00008C070000}"/>
    <cellStyle name="20% - Accent6 36 2 2" xfId="2233" xr:uid="{00000000-0005-0000-0000-00008D070000}"/>
    <cellStyle name="20% - Accent6 36 3" xfId="2234" xr:uid="{00000000-0005-0000-0000-00008E070000}"/>
    <cellStyle name="20% - Accent6 37" xfId="2235" xr:uid="{00000000-0005-0000-0000-00008F070000}"/>
    <cellStyle name="20% - Accent6 37 2" xfId="2236" xr:uid="{00000000-0005-0000-0000-000090070000}"/>
    <cellStyle name="20% - Accent6 37 2 2" xfId="2237" xr:uid="{00000000-0005-0000-0000-000091070000}"/>
    <cellStyle name="20% - Accent6 37 3" xfId="2238" xr:uid="{00000000-0005-0000-0000-000092070000}"/>
    <cellStyle name="20% - Accent6 38" xfId="2239" xr:uid="{00000000-0005-0000-0000-000093070000}"/>
    <cellStyle name="20% - Accent6 38 2" xfId="2240" xr:uid="{00000000-0005-0000-0000-000094070000}"/>
    <cellStyle name="20% - Accent6 38 2 2" xfId="2241" xr:uid="{00000000-0005-0000-0000-000095070000}"/>
    <cellStyle name="20% - Accent6 38 3" xfId="2242" xr:uid="{00000000-0005-0000-0000-000096070000}"/>
    <cellStyle name="20% - Accent6 39" xfId="2243" xr:uid="{00000000-0005-0000-0000-000097070000}"/>
    <cellStyle name="20% - Accent6 39 2" xfId="2244" xr:uid="{00000000-0005-0000-0000-000098070000}"/>
    <cellStyle name="20% - Accent6 39 2 2" xfId="2245" xr:uid="{00000000-0005-0000-0000-000099070000}"/>
    <cellStyle name="20% - Accent6 39 3" xfId="2246" xr:uid="{00000000-0005-0000-0000-00009A070000}"/>
    <cellStyle name="20% - Accent6 4" xfId="2247" xr:uid="{00000000-0005-0000-0000-00009B070000}"/>
    <cellStyle name="20% - Accent6 4 2" xfId="2248" xr:uid="{00000000-0005-0000-0000-00009C070000}"/>
    <cellStyle name="20% - Accent6 4 3" xfId="2249" xr:uid="{00000000-0005-0000-0000-00009D070000}"/>
    <cellStyle name="20% - Accent6 4 4" xfId="2250" xr:uid="{00000000-0005-0000-0000-00009E070000}"/>
    <cellStyle name="20% - Accent6 40" xfId="2251" xr:uid="{00000000-0005-0000-0000-00009F070000}"/>
    <cellStyle name="20% - Accent6 40 2" xfId="2252" xr:uid="{00000000-0005-0000-0000-0000A0070000}"/>
    <cellStyle name="20% - Accent6 40 3" xfId="2253" xr:uid="{00000000-0005-0000-0000-0000A1070000}"/>
    <cellStyle name="20% - Accent6 41" xfId="2254" xr:uid="{00000000-0005-0000-0000-0000A2070000}"/>
    <cellStyle name="20% - Accent6 5" xfId="2255" xr:uid="{00000000-0005-0000-0000-0000A3070000}"/>
    <cellStyle name="20% - Accent6 5 2" xfId="2256" xr:uid="{00000000-0005-0000-0000-0000A4070000}"/>
    <cellStyle name="20% - Accent6 5 3" xfId="2257" xr:uid="{00000000-0005-0000-0000-0000A5070000}"/>
    <cellStyle name="20% - Accent6 5 4" xfId="2258" xr:uid="{00000000-0005-0000-0000-0000A6070000}"/>
    <cellStyle name="20% - Accent6 6" xfId="2259" xr:uid="{00000000-0005-0000-0000-0000A7070000}"/>
    <cellStyle name="20% - Accent6 6 2" xfId="2260" xr:uid="{00000000-0005-0000-0000-0000A8070000}"/>
    <cellStyle name="20% - Accent6 6 3" xfId="2261" xr:uid="{00000000-0005-0000-0000-0000A9070000}"/>
    <cellStyle name="20% - Accent6 6 3 2" xfId="2262" xr:uid="{00000000-0005-0000-0000-0000AA070000}"/>
    <cellStyle name="20% - Accent6 6 3 2 2" xfId="2263" xr:uid="{00000000-0005-0000-0000-0000AB070000}"/>
    <cellStyle name="20% - Accent6 6 3 3" xfId="2264" xr:uid="{00000000-0005-0000-0000-0000AC070000}"/>
    <cellStyle name="20% - Accent6 6 4" xfId="2265" xr:uid="{00000000-0005-0000-0000-0000AD070000}"/>
    <cellStyle name="20% - Accent6 6 4 2" xfId="2266" xr:uid="{00000000-0005-0000-0000-0000AE070000}"/>
    <cellStyle name="20% - Accent6 6 5" xfId="2267" xr:uid="{00000000-0005-0000-0000-0000AF070000}"/>
    <cellStyle name="20% - Accent6 6 5 2" xfId="2268" xr:uid="{00000000-0005-0000-0000-0000B0070000}"/>
    <cellStyle name="20% - Accent6 6 5 2 2" xfId="2269" xr:uid="{00000000-0005-0000-0000-0000B1070000}"/>
    <cellStyle name="20% - Accent6 6 5 3" xfId="2270" xr:uid="{00000000-0005-0000-0000-0000B2070000}"/>
    <cellStyle name="20% - Accent6 6 5 4" xfId="2271" xr:uid="{00000000-0005-0000-0000-0000B3070000}"/>
    <cellStyle name="20% - Accent6 6 6" xfId="2272" xr:uid="{00000000-0005-0000-0000-0000B4070000}"/>
    <cellStyle name="20% - Accent6 6 7" xfId="2273" xr:uid="{00000000-0005-0000-0000-0000B5070000}"/>
    <cellStyle name="20% - Accent6 7" xfId="2274" xr:uid="{00000000-0005-0000-0000-0000B6070000}"/>
    <cellStyle name="20% - Accent6 7 2" xfId="2275" xr:uid="{00000000-0005-0000-0000-0000B7070000}"/>
    <cellStyle name="20% - Accent6 7 2 2" xfId="2276" xr:uid="{00000000-0005-0000-0000-0000B8070000}"/>
    <cellStyle name="20% - Accent6 7 3" xfId="2277" xr:uid="{00000000-0005-0000-0000-0000B9070000}"/>
    <cellStyle name="20% - Accent6 7 4" xfId="2278" xr:uid="{00000000-0005-0000-0000-0000BA070000}"/>
    <cellStyle name="20% - Accent6 7 5" xfId="2279" xr:uid="{00000000-0005-0000-0000-0000BB070000}"/>
    <cellStyle name="20% - Accent6 8" xfId="2280" xr:uid="{00000000-0005-0000-0000-0000BC070000}"/>
    <cellStyle name="20% - Accent6 8 2" xfId="2281" xr:uid="{00000000-0005-0000-0000-0000BD070000}"/>
    <cellStyle name="20% - Accent6 8 2 2" xfId="2282" xr:uid="{00000000-0005-0000-0000-0000BE070000}"/>
    <cellStyle name="20% - Accent6 8 3" xfId="2283" xr:uid="{00000000-0005-0000-0000-0000BF070000}"/>
    <cellStyle name="20% - Accent6 8 4" xfId="2284" xr:uid="{00000000-0005-0000-0000-0000C0070000}"/>
    <cellStyle name="20% - Accent6 8 5" xfId="2285" xr:uid="{00000000-0005-0000-0000-0000C1070000}"/>
    <cellStyle name="20% - Accent6 9" xfId="2286" xr:uid="{00000000-0005-0000-0000-0000C2070000}"/>
    <cellStyle name="20% - Accent6 9 2" xfId="2287" xr:uid="{00000000-0005-0000-0000-0000C3070000}"/>
    <cellStyle name="20% - Accent6 9 2 2" xfId="2288" xr:uid="{00000000-0005-0000-0000-0000C4070000}"/>
    <cellStyle name="20% - Accent6 9 2 2 2" xfId="2289" xr:uid="{00000000-0005-0000-0000-0000C5070000}"/>
    <cellStyle name="20% - Accent6 9 2 2 2 2" xfId="2290" xr:uid="{00000000-0005-0000-0000-0000C6070000}"/>
    <cellStyle name="20% - Accent6 9 2 2 3" xfId="2291" xr:uid="{00000000-0005-0000-0000-0000C7070000}"/>
    <cellStyle name="20% - Accent6 9 2 2 4" xfId="2292" xr:uid="{00000000-0005-0000-0000-0000C8070000}"/>
    <cellStyle name="20% - Accent6 9 2 3" xfId="2293" xr:uid="{00000000-0005-0000-0000-0000C9070000}"/>
    <cellStyle name="20% - Accent6 9 2 3 2" xfId="2294" xr:uid="{00000000-0005-0000-0000-0000CA070000}"/>
    <cellStyle name="20% - Accent6 9 2 4" xfId="2295" xr:uid="{00000000-0005-0000-0000-0000CB070000}"/>
    <cellStyle name="20% - Accent6 9 2 5" xfId="2296" xr:uid="{00000000-0005-0000-0000-0000CC070000}"/>
    <cellStyle name="20% - Accent6 9 3" xfId="2297" xr:uid="{00000000-0005-0000-0000-0000CD070000}"/>
    <cellStyle name="20% - Accent6 9 3 2" xfId="2298" xr:uid="{00000000-0005-0000-0000-0000CE070000}"/>
    <cellStyle name="20% - Accent6 9 3 2 2" xfId="2299" xr:uid="{00000000-0005-0000-0000-0000CF070000}"/>
    <cellStyle name="20% - Accent6 9 3 3" xfId="2300" xr:uid="{00000000-0005-0000-0000-0000D0070000}"/>
    <cellStyle name="20% - Accent6 9 3 4" xfId="2301" xr:uid="{00000000-0005-0000-0000-0000D1070000}"/>
    <cellStyle name="20% - Accent6 9 4" xfId="2302" xr:uid="{00000000-0005-0000-0000-0000D2070000}"/>
    <cellStyle name="20% - Accent6 9 4 2" xfId="2303" xr:uid="{00000000-0005-0000-0000-0000D3070000}"/>
    <cellStyle name="20% - Accent6 9 5" xfId="2304" xr:uid="{00000000-0005-0000-0000-0000D4070000}"/>
    <cellStyle name="20% - Accent6 9 6" xfId="2305" xr:uid="{00000000-0005-0000-0000-0000D5070000}"/>
    <cellStyle name="20% - Accent6 9 7" xfId="2306" xr:uid="{00000000-0005-0000-0000-0000D6070000}"/>
    <cellStyle name="20% - ส่วนที่ถูกเน้น1" xfId="9" xr:uid="{00000000-0005-0000-0000-0000D7070000}"/>
    <cellStyle name="20% - ส่วนที่ถูกเน้น1 2" xfId="10" xr:uid="{00000000-0005-0000-0000-0000D8070000}"/>
    <cellStyle name="20% - ส่วนที่ถูกเน้น1 3" xfId="2307" xr:uid="{00000000-0005-0000-0000-0000D9070000}"/>
    <cellStyle name="20% - ส่วนที่ถูกเน้น1 4" xfId="2308" xr:uid="{00000000-0005-0000-0000-0000DA070000}"/>
    <cellStyle name="20% - ส่วนที่ถูกเน้น1 5" xfId="2309" xr:uid="{00000000-0005-0000-0000-0000DB070000}"/>
    <cellStyle name="20% - ส่วนที่ถูกเน้น2" xfId="11" xr:uid="{00000000-0005-0000-0000-0000DC070000}"/>
    <cellStyle name="20% - ส่วนที่ถูกเน้น2 2" xfId="12" xr:uid="{00000000-0005-0000-0000-0000DD070000}"/>
    <cellStyle name="20% - ส่วนที่ถูกเน้น2 3" xfId="2310" xr:uid="{00000000-0005-0000-0000-0000DE070000}"/>
    <cellStyle name="20% - ส่วนที่ถูกเน้น2 4" xfId="2311" xr:uid="{00000000-0005-0000-0000-0000DF070000}"/>
    <cellStyle name="20% - ส่วนที่ถูกเน้น2 5" xfId="2312" xr:uid="{00000000-0005-0000-0000-0000E0070000}"/>
    <cellStyle name="20% - ส่วนที่ถูกเน้น3" xfId="13" xr:uid="{00000000-0005-0000-0000-0000E1070000}"/>
    <cellStyle name="20% - ส่วนที่ถูกเน้น3 2" xfId="14" xr:uid="{00000000-0005-0000-0000-0000E2070000}"/>
    <cellStyle name="20% - ส่วนที่ถูกเน้น3 3" xfId="2313" xr:uid="{00000000-0005-0000-0000-0000E3070000}"/>
    <cellStyle name="20% - ส่วนที่ถูกเน้น3 4" xfId="2314" xr:uid="{00000000-0005-0000-0000-0000E4070000}"/>
    <cellStyle name="20% - ส่วนที่ถูกเน้น3 5" xfId="2315" xr:uid="{00000000-0005-0000-0000-0000E5070000}"/>
    <cellStyle name="20% - ส่วนที่ถูกเน้น4" xfId="15" xr:uid="{00000000-0005-0000-0000-0000E6070000}"/>
    <cellStyle name="20% - ส่วนที่ถูกเน้น4 2" xfId="16" xr:uid="{00000000-0005-0000-0000-0000E7070000}"/>
    <cellStyle name="20% - ส่วนที่ถูกเน้น4 3" xfId="2316" xr:uid="{00000000-0005-0000-0000-0000E8070000}"/>
    <cellStyle name="20% - ส่วนที่ถูกเน้น4 4" xfId="2317" xr:uid="{00000000-0005-0000-0000-0000E9070000}"/>
    <cellStyle name="20% - ส่วนที่ถูกเน้น4 5" xfId="2318" xr:uid="{00000000-0005-0000-0000-0000EA070000}"/>
    <cellStyle name="20% - ส่วนที่ถูกเน้น5" xfId="17" xr:uid="{00000000-0005-0000-0000-0000EB070000}"/>
    <cellStyle name="20% - ส่วนที่ถูกเน้น5 2" xfId="2319" xr:uid="{00000000-0005-0000-0000-0000EC070000}"/>
    <cellStyle name="20% - ส่วนที่ถูกเน้น5 3" xfId="2320" xr:uid="{00000000-0005-0000-0000-0000ED070000}"/>
    <cellStyle name="20% - ส่วนที่ถูกเน้น5 4" xfId="2321" xr:uid="{00000000-0005-0000-0000-0000EE070000}"/>
    <cellStyle name="20% - ส่วนที่ถูกเน้น5 5" xfId="2322" xr:uid="{00000000-0005-0000-0000-0000EF070000}"/>
    <cellStyle name="20% - ส่วนที่ถูกเน้น6" xfId="18" xr:uid="{00000000-0005-0000-0000-0000F0070000}"/>
    <cellStyle name="20% - ส่วนที่ถูกเน้น6 2" xfId="2323" xr:uid="{00000000-0005-0000-0000-0000F1070000}"/>
    <cellStyle name="20% - ส่วนที่ถูกเน้น6 3" xfId="2324" xr:uid="{00000000-0005-0000-0000-0000F2070000}"/>
    <cellStyle name="20% - ส่วนที่ถูกเน้น6 4" xfId="2325" xr:uid="{00000000-0005-0000-0000-0000F3070000}"/>
    <cellStyle name="20% - ส่วนที่ถูกเน้น6 5" xfId="2326" xr:uid="{00000000-0005-0000-0000-0000F4070000}"/>
    <cellStyle name="40% - Accent1 10" xfId="2327" xr:uid="{00000000-0005-0000-0000-0000F5070000}"/>
    <cellStyle name="40% - Accent1 10 2" xfId="2328" xr:uid="{00000000-0005-0000-0000-0000F6070000}"/>
    <cellStyle name="40% - Accent1 10 2 2" xfId="2329" xr:uid="{00000000-0005-0000-0000-0000F7070000}"/>
    <cellStyle name="40% - Accent1 10 2 2 2" xfId="2330" xr:uid="{00000000-0005-0000-0000-0000F8070000}"/>
    <cellStyle name="40% - Accent1 10 2 2 3" xfId="2331" xr:uid="{00000000-0005-0000-0000-0000F9070000}"/>
    <cellStyle name="40% - Accent1 10 2 3" xfId="2332" xr:uid="{00000000-0005-0000-0000-0000FA070000}"/>
    <cellStyle name="40% - Accent1 10 2 4" xfId="2333" xr:uid="{00000000-0005-0000-0000-0000FB070000}"/>
    <cellStyle name="40% - Accent1 10 3" xfId="2334" xr:uid="{00000000-0005-0000-0000-0000FC070000}"/>
    <cellStyle name="40% - Accent1 10 3 2" xfId="2335" xr:uid="{00000000-0005-0000-0000-0000FD070000}"/>
    <cellStyle name="40% - Accent1 10 3 3" xfId="2336" xr:uid="{00000000-0005-0000-0000-0000FE070000}"/>
    <cellStyle name="40% - Accent1 10 4" xfId="2337" xr:uid="{00000000-0005-0000-0000-0000FF070000}"/>
    <cellStyle name="40% - Accent1 10 5" xfId="2338" xr:uid="{00000000-0005-0000-0000-000000080000}"/>
    <cellStyle name="40% - Accent1 10 6" xfId="2339" xr:uid="{00000000-0005-0000-0000-000001080000}"/>
    <cellStyle name="40% - Accent1 11" xfId="2340" xr:uid="{00000000-0005-0000-0000-000002080000}"/>
    <cellStyle name="40% - Accent1 11 2" xfId="2341" xr:uid="{00000000-0005-0000-0000-000003080000}"/>
    <cellStyle name="40% - Accent1 11 2 2" xfId="2342" xr:uid="{00000000-0005-0000-0000-000004080000}"/>
    <cellStyle name="40% - Accent1 11 3" xfId="2343" xr:uid="{00000000-0005-0000-0000-000005080000}"/>
    <cellStyle name="40% - Accent1 11 4" xfId="2344" xr:uid="{00000000-0005-0000-0000-000006080000}"/>
    <cellStyle name="40% - Accent1 12" xfId="2345" xr:uid="{00000000-0005-0000-0000-000007080000}"/>
    <cellStyle name="40% - Accent1 12 2" xfId="2346" xr:uid="{00000000-0005-0000-0000-000008080000}"/>
    <cellStyle name="40% - Accent1 12 3" xfId="2347" xr:uid="{00000000-0005-0000-0000-000009080000}"/>
    <cellStyle name="40% - Accent1 13" xfId="2348" xr:uid="{00000000-0005-0000-0000-00000A080000}"/>
    <cellStyle name="40% - Accent1 13 2" xfId="2349" xr:uid="{00000000-0005-0000-0000-00000B080000}"/>
    <cellStyle name="40% - Accent1 14" xfId="2350" xr:uid="{00000000-0005-0000-0000-00000C080000}"/>
    <cellStyle name="40% - Accent1 15" xfId="2351" xr:uid="{00000000-0005-0000-0000-00000D080000}"/>
    <cellStyle name="40% - Accent1 16" xfId="2352" xr:uid="{00000000-0005-0000-0000-00000E080000}"/>
    <cellStyle name="40% - Accent1 17" xfId="2353" xr:uid="{00000000-0005-0000-0000-00000F080000}"/>
    <cellStyle name="40% - Accent1 18" xfId="2354" xr:uid="{00000000-0005-0000-0000-000010080000}"/>
    <cellStyle name="40% - Accent1 19" xfId="2355" xr:uid="{00000000-0005-0000-0000-000011080000}"/>
    <cellStyle name="40% - Accent1 2" xfId="19" xr:uid="{00000000-0005-0000-0000-000012080000}"/>
    <cellStyle name="40% - Accent1 2 10" xfId="2356" xr:uid="{00000000-0005-0000-0000-000013080000}"/>
    <cellStyle name="40% - Accent1 2 2" xfId="2357" xr:uid="{00000000-0005-0000-0000-000014080000}"/>
    <cellStyle name="40% - Accent1 2 2 2" xfId="2358" xr:uid="{00000000-0005-0000-0000-000015080000}"/>
    <cellStyle name="40% - Accent1 2 2 2 2" xfId="2359" xr:uid="{00000000-0005-0000-0000-000016080000}"/>
    <cellStyle name="40% - Accent1 2 2 2 2 2" xfId="2360" xr:uid="{00000000-0005-0000-0000-000017080000}"/>
    <cellStyle name="40% - Accent1 2 2 2 2 2 2" xfId="2361" xr:uid="{00000000-0005-0000-0000-000018080000}"/>
    <cellStyle name="40% - Accent1 2 2 2 2 2 2 2" xfId="2362" xr:uid="{00000000-0005-0000-0000-000019080000}"/>
    <cellStyle name="40% - Accent1 2 2 2 2 2 3" xfId="2363" xr:uid="{00000000-0005-0000-0000-00001A080000}"/>
    <cellStyle name="40% - Accent1 2 2 2 2 2 4" xfId="2364" xr:uid="{00000000-0005-0000-0000-00001B080000}"/>
    <cellStyle name="40% - Accent1 2 2 2 2 3" xfId="2365" xr:uid="{00000000-0005-0000-0000-00001C080000}"/>
    <cellStyle name="40% - Accent1 2 2 2 2 3 2" xfId="2366" xr:uid="{00000000-0005-0000-0000-00001D080000}"/>
    <cellStyle name="40% - Accent1 2 2 2 2 4" xfId="2367" xr:uid="{00000000-0005-0000-0000-00001E080000}"/>
    <cellStyle name="40% - Accent1 2 2 2 2 5" xfId="2368" xr:uid="{00000000-0005-0000-0000-00001F080000}"/>
    <cellStyle name="40% - Accent1 2 2 2 3" xfId="2369" xr:uid="{00000000-0005-0000-0000-000020080000}"/>
    <cellStyle name="40% - Accent1 2 2 2 3 2" xfId="2370" xr:uid="{00000000-0005-0000-0000-000021080000}"/>
    <cellStyle name="40% - Accent1 2 2 2 3 2 2" xfId="2371" xr:uid="{00000000-0005-0000-0000-000022080000}"/>
    <cellStyle name="40% - Accent1 2 2 2 3 3" xfId="2372" xr:uid="{00000000-0005-0000-0000-000023080000}"/>
    <cellStyle name="40% - Accent1 2 2 2 3 4" xfId="2373" xr:uid="{00000000-0005-0000-0000-000024080000}"/>
    <cellStyle name="40% - Accent1 2 2 2 4" xfId="2374" xr:uid="{00000000-0005-0000-0000-000025080000}"/>
    <cellStyle name="40% - Accent1 2 2 2 4 2" xfId="2375" xr:uid="{00000000-0005-0000-0000-000026080000}"/>
    <cellStyle name="40% - Accent1 2 2 2 5" xfId="2376" xr:uid="{00000000-0005-0000-0000-000027080000}"/>
    <cellStyle name="40% - Accent1 2 2 2 6" xfId="2377" xr:uid="{00000000-0005-0000-0000-000028080000}"/>
    <cellStyle name="40% - Accent1 2 2 3" xfId="2378" xr:uid="{00000000-0005-0000-0000-000029080000}"/>
    <cellStyle name="40% - Accent1 2 2 3 2" xfId="2379" xr:uid="{00000000-0005-0000-0000-00002A080000}"/>
    <cellStyle name="40% - Accent1 2 2 3 2 2" xfId="2380" xr:uid="{00000000-0005-0000-0000-00002B080000}"/>
    <cellStyle name="40% - Accent1 2 2 3 2 2 2" xfId="2381" xr:uid="{00000000-0005-0000-0000-00002C080000}"/>
    <cellStyle name="40% - Accent1 2 2 3 2 3" xfId="2382" xr:uid="{00000000-0005-0000-0000-00002D080000}"/>
    <cellStyle name="40% - Accent1 2 2 3 2 4" xfId="2383" xr:uid="{00000000-0005-0000-0000-00002E080000}"/>
    <cellStyle name="40% - Accent1 2 2 3 3" xfId="2384" xr:uid="{00000000-0005-0000-0000-00002F080000}"/>
    <cellStyle name="40% - Accent1 2 2 3 3 2" xfId="2385" xr:uid="{00000000-0005-0000-0000-000030080000}"/>
    <cellStyle name="40% - Accent1 2 2 3 4" xfId="2386" xr:uid="{00000000-0005-0000-0000-000031080000}"/>
    <cellStyle name="40% - Accent1 2 2 3 5" xfId="2387" xr:uid="{00000000-0005-0000-0000-000032080000}"/>
    <cellStyle name="40% - Accent1 2 2 4" xfId="2388" xr:uid="{00000000-0005-0000-0000-000033080000}"/>
    <cellStyle name="40% - Accent1 2 2 4 2" xfId="2389" xr:uid="{00000000-0005-0000-0000-000034080000}"/>
    <cellStyle name="40% - Accent1 2 2 4 2 2" xfId="2390" xr:uid="{00000000-0005-0000-0000-000035080000}"/>
    <cellStyle name="40% - Accent1 2 2 4 2 2 2" xfId="2391" xr:uid="{00000000-0005-0000-0000-000036080000}"/>
    <cellStyle name="40% - Accent1 2 2 4 2 3" xfId="2392" xr:uid="{00000000-0005-0000-0000-000037080000}"/>
    <cellStyle name="40% - Accent1 2 2 4 3" xfId="2393" xr:uid="{00000000-0005-0000-0000-000038080000}"/>
    <cellStyle name="40% - Accent1 2 2 4 3 2" xfId="2394" xr:uid="{00000000-0005-0000-0000-000039080000}"/>
    <cellStyle name="40% - Accent1 2 2 4 4" xfId="2395" xr:uid="{00000000-0005-0000-0000-00003A080000}"/>
    <cellStyle name="40% - Accent1 2 2 4 5" xfId="2396" xr:uid="{00000000-0005-0000-0000-00003B080000}"/>
    <cellStyle name="40% - Accent1 2 2 5" xfId="2397" xr:uid="{00000000-0005-0000-0000-00003C080000}"/>
    <cellStyle name="40% - Accent1 2 2 5 2" xfId="2398" xr:uid="{00000000-0005-0000-0000-00003D080000}"/>
    <cellStyle name="40% - Accent1 2 2 6" xfId="2399" xr:uid="{00000000-0005-0000-0000-00003E080000}"/>
    <cellStyle name="40% - Accent1 2 2 7" xfId="2400" xr:uid="{00000000-0005-0000-0000-00003F080000}"/>
    <cellStyle name="40% - Accent1 2 2 8" xfId="2401" xr:uid="{00000000-0005-0000-0000-000040080000}"/>
    <cellStyle name="40% - Accent1 2 2_April 14" xfId="2402" xr:uid="{00000000-0005-0000-0000-000041080000}"/>
    <cellStyle name="40% - Accent1 2 3" xfId="2403" xr:uid="{00000000-0005-0000-0000-000042080000}"/>
    <cellStyle name="40% - Accent1 2 3 2" xfId="2404" xr:uid="{00000000-0005-0000-0000-000043080000}"/>
    <cellStyle name="40% - Accent1 2 3 3" xfId="2405" xr:uid="{00000000-0005-0000-0000-000044080000}"/>
    <cellStyle name="40% - Accent1 2 3 3 2" xfId="2406" xr:uid="{00000000-0005-0000-0000-000045080000}"/>
    <cellStyle name="40% - Accent1 2 3 3 2 2" xfId="2407" xr:uid="{00000000-0005-0000-0000-000046080000}"/>
    <cellStyle name="40% - Accent1 2 3 3 2 2 2" xfId="2408" xr:uid="{00000000-0005-0000-0000-000047080000}"/>
    <cellStyle name="40% - Accent1 2 3 3 2 2 2 2" xfId="2409" xr:uid="{00000000-0005-0000-0000-000048080000}"/>
    <cellStyle name="40% - Accent1 2 3 3 2 2 3" xfId="2410" xr:uid="{00000000-0005-0000-0000-000049080000}"/>
    <cellStyle name="40% - Accent1 2 3 3 2 2 4" xfId="2411" xr:uid="{00000000-0005-0000-0000-00004A080000}"/>
    <cellStyle name="40% - Accent1 2 3 3 2 3" xfId="2412" xr:uid="{00000000-0005-0000-0000-00004B080000}"/>
    <cellStyle name="40% - Accent1 2 3 3 2 3 2" xfId="2413" xr:uid="{00000000-0005-0000-0000-00004C080000}"/>
    <cellStyle name="40% - Accent1 2 3 3 2 4" xfId="2414" xr:uid="{00000000-0005-0000-0000-00004D080000}"/>
    <cellStyle name="40% - Accent1 2 3 3 2 5" xfId="2415" xr:uid="{00000000-0005-0000-0000-00004E080000}"/>
    <cellStyle name="40% - Accent1 2 3 3 3" xfId="2416" xr:uid="{00000000-0005-0000-0000-00004F080000}"/>
    <cellStyle name="40% - Accent1 2 3 3 3 2" xfId="2417" xr:uid="{00000000-0005-0000-0000-000050080000}"/>
    <cellStyle name="40% - Accent1 2 3 3 3 2 2" xfId="2418" xr:uid="{00000000-0005-0000-0000-000051080000}"/>
    <cellStyle name="40% - Accent1 2 3 3 3 3" xfId="2419" xr:uid="{00000000-0005-0000-0000-000052080000}"/>
    <cellStyle name="40% - Accent1 2 3 3 3 4" xfId="2420" xr:uid="{00000000-0005-0000-0000-000053080000}"/>
    <cellStyle name="40% - Accent1 2 3 3 4" xfId="2421" xr:uid="{00000000-0005-0000-0000-000054080000}"/>
    <cellStyle name="40% - Accent1 2 3 3 4 2" xfId="2422" xr:uid="{00000000-0005-0000-0000-000055080000}"/>
    <cellStyle name="40% - Accent1 2 3 3 5" xfId="2423" xr:uid="{00000000-0005-0000-0000-000056080000}"/>
    <cellStyle name="40% - Accent1 2 3 3 6" xfId="2424" xr:uid="{00000000-0005-0000-0000-000057080000}"/>
    <cellStyle name="40% - Accent1 2 3 4" xfId="2425" xr:uid="{00000000-0005-0000-0000-000058080000}"/>
    <cellStyle name="40% - Accent1 2 3 4 2" xfId="2426" xr:uid="{00000000-0005-0000-0000-000059080000}"/>
    <cellStyle name="40% - Accent1 2 3 4 2 2" xfId="2427" xr:uid="{00000000-0005-0000-0000-00005A080000}"/>
    <cellStyle name="40% - Accent1 2 3 4 2 2 2" xfId="2428" xr:uid="{00000000-0005-0000-0000-00005B080000}"/>
    <cellStyle name="40% - Accent1 2 3 4 2 3" xfId="2429" xr:uid="{00000000-0005-0000-0000-00005C080000}"/>
    <cellStyle name="40% - Accent1 2 3 4 2 4" xfId="2430" xr:uid="{00000000-0005-0000-0000-00005D080000}"/>
    <cellStyle name="40% - Accent1 2 3 4 3" xfId="2431" xr:uid="{00000000-0005-0000-0000-00005E080000}"/>
    <cellStyle name="40% - Accent1 2 3 4 3 2" xfId="2432" xr:uid="{00000000-0005-0000-0000-00005F080000}"/>
    <cellStyle name="40% - Accent1 2 3 4 4" xfId="2433" xr:uid="{00000000-0005-0000-0000-000060080000}"/>
    <cellStyle name="40% - Accent1 2 3 4 5" xfId="2434" xr:uid="{00000000-0005-0000-0000-000061080000}"/>
    <cellStyle name="40% - Accent1 2 3 5" xfId="2435" xr:uid="{00000000-0005-0000-0000-000062080000}"/>
    <cellStyle name="40% - Accent1 2 3 5 2" xfId="2436" xr:uid="{00000000-0005-0000-0000-000063080000}"/>
    <cellStyle name="40% - Accent1 2 3 5 2 2" xfId="2437" xr:uid="{00000000-0005-0000-0000-000064080000}"/>
    <cellStyle name="40% - Accent1 2 3 5 3" xfId="2438" xr:uid="{00000000-0005-0000-0000-000065080000}"/>
    <cellStyle name="40% - Accent1 2 3 5 4" xfId="2439" xr:uid="{00000000-0005-0000-0000-000066080000}"/>
    <cellStyle name="40% - Accent1 2 3 6" xfId="2440" xr:uid="{00000000-0005-0000-0000-000067080000}"/>
    <cellStyle name="40% - Accent1 2 3 6 2" xfId="2441" xr:uid="{00000000-0005-0000-0000-000068080000}"/>
    <cellStyle name="40% - Accent1 2 3 7" xfId="2442" xr:uid="{00000000-0005-0000-0000-000069080000}"/>
    <cellStyle name="40% - Accent1 2 3 8" xfId="2443" xr:uid="{00000000-0005-0000-0000-00006A080000}"/>
    <cellStyle name="40% - Accent1 2 4" xfId="2444" xr:uid="{00000000-0005-0000-0000-00006B080000}"/>
    <cellStyle name="40% - Accent1 2 4 2" xfId="2445" xr:uid="{00000000-0005-0000-0000-00006C080000}"/>
    <cellStyle name="40% - Accent1 2 4 2 2" xfId="2446" xr:uid="{00000000-0005-0000-0000-00006D080000}"/>
    <cellStyle name="40% - Accent1 2 4 2 2 2" xfId="2447" xr:uid="{00000000-0005-0000-0000-00006E080000}"/>
    <cellStyle name="40% - Accent1 2 4 2 3" xfId="2448" xr:uid="{00000000-0005-0000-0000-00006F080000}"/>
    <cellStyle name="40% - Accent1 2 4 2 4" xfId="2449" xr:uid="{00000000-0005-0000-0000-000070080000}"/>
    <cellStyle name="40% - Accent1 2 4 3" xfId="2450" xr:uid="{00000000-0005-0000-0000-000071080000}"/>
    <cellStyle name="40% - Accent1 2 4 3 2" xfId="2451" xr:uid="{00000000-0005-0000-0000-000072080000}"/>
    <cellStyle name="40% - Accent1 2 4 4" xfId="2452" xr:uid="{00000000-0005-0000-0000-000073080000}"/>
    <cellStyle name="40% - Accent1 2 4 5" xfId="2453" xr:uid="{00000000-0005-0000-0000-000074080000}"/>
    <cellStyle name="40% - Accent1 2 5" xfId="2454" xr:uid="{00000000-0005-0000-0000-000075080000}"/>
    <cellStyle name="40% - Accent1 2 5 2" xfId="2455" xr:uid="{00000000-0005-0000-0000-000076080000}"/>
    <cellStyle name="40% - Accent1 2 5 2 2" xfId="2456" xr:uid="{00000000-0005-0000-0000-000077080000}"/>
    <cellStyle name="40% - Accent1 2 5 2 2 2" xfId="2457" xr:uid="{00000000-0005-0000-0000-000078080000}"/>
    <cellStyle name="40% - Accent1 2 5 2 3" xfId="2458" xr:uid="{00000000-0005-0000-0000-000079080000}"/>
    <cellStyle name="40% - Accent1 2 5 3" xfId="2459" xr:uid="{00000000-0005-0000-0000-00007A080000}"/>
    <cellStyle name="40% - Accent1 2 5 3 2" xfId="2460" xr:uid="{00000000-0005-0000-0000-00007B080000}"/>
    <cellStyle name="40% - Accent1 2 5 4" xfId="2461" xr:uid="{00000000-0005-0000-0000-00007C080000}"/>
    <cellStyle name="40% - Accent1 2 5 5" xfId="2462" xr:uid="{00000000-0005-0000-0000-00007D080000}"/>
    <cellStyle name="40% - Accent1 2 6" xfId="2463" xr:uid="{00000000-0005-0000-0000-00007E080000}"/>
    <cellStyle name="40% - Accent1 2 6 2" xfId="2464" xr:uid="{00000000-0005-0000-0000-00007F080000}"/>
    <cellStyle name="40% - Accent1 2 7" xfId="2465" xr:uid="{00000000-0005-0000-0000-000080080000}"/>
    <cellStyle name="40% - Accent1 2 8" xfId="2466" xr:uid="{00000000-0005-0000-0000-000081080000}"/>
    <cellStyle name="40% - Accent1 2 9" xfId="2467" xr:uid="{00000000-0005-0000-0000-000082080000}"/>
    <cellStyle name="40% - Accent1 2_Coding_CAP_Feb'13_P Aey_020213_Na" xfId="2468" xr:uid="{00000000-0005-0000-0000-000083080000}"/>
    <cellStyle name="40% - Accent1 20" xfId="2469" xr:uid="{00000000-0005-0000-0000-000084080000}"/>
    <cellStyle name="40% - Accent1 21" xfId="2470" xr:uid="{00000000-0005-0000-0000-000085080000}"/>
    <cellStyle name="40% - Accent1 21 2" xfId="2471" xr:uid="{00000000-0005-0000-0000-000086080000}"/>
    <cellStyle name="40% - Accent1 21 2 2" xfId="2472" xr:uid="{00000000-0005-0000-0000-000087080000}"/>
    <cellStyle name="40% - Accent1 21 3" xfId="2473" xr:uid="{00000000-0005-0000-0000-000088080000}"/>
    <cellStyle name="40% - Accent1 22" xfId="2474" xr:uid="{00000000-0005-0000-0000-000089080000}"/>
    <cellStyle name="40% - Accent1 22 2" xfId="2475" xr:uid="{00000000-0005-0000-0000-00008A080000}"/>
    <cellStyle name="40% - Accent1 22 2 2" xfId="2476" xr:uid="{00000000-0005-0000-0000-00008B080000}"/>
    <cellStyle name="40% - Accent1 22 3" xfId="2477" xr:uid="{00000000-0005-0000-0000-00008C080000}"/>
    <cellStyle name="40% - Accent1 23" xfId="2478" xr:uid="{00000000-0005-0000-0000-00008D080000}"/>
    <cellStyle name="40% - Accent1 23 2" xfId="2479" xr:uid="{00000000-0005-0000-0000-00008E080000}"/>
    <cellStyle name="40% - Accent1 23 2 2" xfId="2480" xr:uid="{00000000-0005-0000-0000-00008F080000}"/>
    <cellStyle name="40% - Accent1 23 3" xfId="2481" xr:uid="{00000000-0005-0000-0000-000090080000}"/>
    <cellStyle name="40% - Accent1 24" xfId="2482" xr:uid="{00000000-0005-0000-0000-000091080000}"/>
    <cellStyle name="40% - Accent1 24 2" xfId="2483" xr:uid="{00000000-0005-0000-0000-000092080000}"/>
    <cellStyle name="40% - Accent1 24 2 2" xfId="2484" xr:uid="{00000000-0005-0000-0000-000093080000}"/>
    <cellStyle name="40% - Accent1 24 3" xfId="2485" xr:uid="{00000000-0005-0000-0000-000094080000}"/>
    <cellStyle name="40% - Accent1 25" xfId="2486" xr:uid="{00000000-0005-0000-0000-000095080000}"/>
    <cellStyle name="40% - Accent1 25 2" xfId="2487" xr:uid="{00000000-0005-0000-0000-000096080000}"/>
    <cellStyle name="40% - Accent1 25 2 2" xfId="2488" xr:uid="{00000000-0005-0000-0000-000097080000}"/>
    <cellStyle name="40% - Accent1 25 3" xfId="2489" xr:uid="{00000000-0005-0000-0000-000098080000}"/>
    <cellStyle name="40% - Accent1 26" xfId="2490" xr:uid="{00000000-0005-0000-0000-000099080000}"/>
    <cellStyle name="40% - Accent1 26 2" xfId="2491" xr:uid="{00000000-0005-0000-0000-00009A080000}"/>
    <cellStyle name="40% - Accent1 26 2 2" xfId="2492" xr:uid="{00000000-0005-0000-0000-00009B080000}"/>
    <cellStyle name="40% - Accent1 26 3" xfId="2493" xr:uid="{00000000-0005-0000-0000-00009C080000}"/>
    <cellStyle name="40% - Accent1 27" xfId="2494" xr:uid="{00000000-0005-0000-0000-00009D080000}"/>
    <cellStyle name="40% - Accent1 27 2" xfId="2495" xr:uid="{00000000-0005-0000-0000-00009E080000}"/>
    <cellStyle name="40% - Accent1 27 2 2" xfId="2496" xr:uid="{00000000-0005-0000-0000-00009F080000}"/>
    <cellStyle name="40% - Accent1 27 3" xfId="2497" xr:uid="{00000000-0005-0000-0000-0000A0080000}"/>
    <cellStyle name="40% - Accent1 28" xfId="2498" xr:uid="{00000000-0005-0000-0000-0000A1080000}"/>
    <cellStyle name="40% - Accent1 28 2" xfId="2499" xr:uid="{00000000-0005-0000-0000-0000A2080000}"/>
    <cellStyle name="40% - Accent1 28 2 2" xfId="2500" xr:uid="{00000000-0005-0000-0000-0000A3080000}"/>
    <cellStyle name="40% - Accent1 28 3" xfId="2501" xr:uid="{00000000-0005-0000-0000-0000A4080000}"/>
    <cellStyle name="40% - Accent1 29" xfId="2502" xr:uid="{00000000-0005-0000-0000-0000A5080000}"/>
    <cellStyle name="40% - Accent1 29 2" xfId="2503" xr:uid="{00000000-0005-0000-0000-0000A6080000}"/>
    <cellStyle name="40% - Accent1 29 2 2" xfId="2504" xr:uid="{00000000-0005-0000-0000-0000A7080000}"/>
    <cellStyle name="40% - Accent1 29 3" xfId="2505" xr:uid="{00000000-0005-0000-0000-0000A8080000}"/>
    <cellStyle name="40% - Accent1 3" xfId="2506" xr:uid="{00000000-0005-0000-0000-0000A9080000}"/>
    <cellStyle name="40% - Accent1 3 2" xfId="2507" xr:uid="{00000000-0005-0000-0000-0000AA080000}"/>
    <cellStyle name="40% - Accent1 3 2 2" xfId="2508" xr:uid="{00000000-0005-0000-0000-0000AB080000}"/>
    <cellStyle name="40% - Accent1 3 2 2 2" xfId="2509" xr:uid="{00000000-0005-0000-0000-0000AC080000}"/>
    <cellStyle name="40% - Accent1 3 2 2 2 2" xfId="2510" xr:uid="{00000000-0005-0000-0000-0000AD080000}"/>
    <cellStyle name="40% - Accent1 3 2 2 2 2 2" xfId="2511" xr:uid="{00000000-0005-0000-0000-0000AE080000}"/>
    <cellStyle name="40% - Accent1 3 2 2 2 3" xfId="2512" xr:uid="{00000000-0005-0000-0000-0000AF080000}"/>
    <cellStyle name="40% - Accent1 3 2 2 2 4" xfId="2513" xr:uid="{00000000-0005-0000-0000-0000B0080000}"/>
    <cellStyle name="40% - Accent1 3 2 2 3" xfId="2514" xr:uid="{00000000-0005-0000-0000-0000B1080000}"/>
    <cellStyle name="40% - Accent1 3 2 2 3 2" xfId="2515" xr:uid="{00000000-0005-0000-0000-0000B2080000}"/>
    <cellStyle name="40% - Accent1 3 2 2 4" xfId="2516" xr:uid="{00000000-0005-0000-0000-0000B3080000}"/>
    <cellStyle name="40% - Accent1 3 2 2 5" xfId="2517" xr:uid="{00000000-0005-0000-0000-0000B4080000}"/>
    <cellStyle name="40% - Accent1 3 2 3" xfId="2518" xr:uid="{00000000-0005-0000-0000-0000B5080000}"/>
    <cellStyle name="40% - Accent1 3 2 3 2" xfId="2519" xr:uid="{00000000-0005-0000-0000-0000B6080000}"/>
    <cellStyle name="40% - Accent1 3 2 3 2 2" xfId="2520" xr:uid="{00000000-0005-0000-0000-0000B7080000}"/>
    <cellStyle name="40% - Accent1 3 2 3 3" xfId="2521" xr:uid="{00000000-0005-0000-0000-0000B8080000}"/>
    <cellStyle name="40% - Accent1 3 2 3 4" xfId="2522" xr:uid="{00000000-0005-0000-0000-0000B9080000}"/>
    <cellStyle name="40% - Accent1 3 2 4" xfId="2523" xr:uid="{00000000-0005-0000-0000-0000BA080000}"/>
    <cellStyle name="40% - Accent1 3 2 4 2" xfId="2524" xr:uid="{00000000-0005-0000-0000-0000BB080000}"/>
    <cellStyle name="40% - Accent1 3 2 5" xfId="2525" xr:uid="{00000000-0005-0000-0000-0000BC080000}"/>
    <cellStyle name="40% - Accent1 3 2 6" xfId="2526" xr:uid="{00000000-0005-0000-0000-0000BD080000}"/>
    <cellStyle name="40% - Accent1 3 3" xfId="2527" xr:uid="{00000000-0005-0000-0000-0000BE080000}"/>
    <cellStyle name="40% - Accent1 3 3 2" xfId="2528" xr:uid="{00000000-0005-0000-0000-0000BF080000}"/>
    <cellStyle name="40% - Accent1 3 3 2 2" xfId="2529" xr:uid="{00000000-0005-0000-0000-0000C0080000}"/>
    <cellStyle name="40% - Accent1 3 3 2 2 2" xfId="2530" xr:uid="{00000000-0005-0000-0000-0000C1080000}"/>
    <cellStyle name="40% - Accent1 3 3 2 3" xfId="2531" xr:uid="{00000000-0005-0000-0000-0000C2080000}"/>
    <cellStyle name="40% - Accent1 3 3 2 4" xfId="2532" xr:uid="{00000000-0005-0000-0000-0000C3080000}"/>
    <cellStyle name="40% - Accent1 3 3 3" xfId="2533" xr:uid="{00000000-0005-0000-0000-0000C4080000}"/>
    <cellStyle name="40% - Accent1 3 3 3 2" xfId="2534" xr:uid="{00000000-0005-0000-0000-0000C5080000}"/>
    <cellStyle name="40% - Accent1 3 3 4" xfId="2535" xr:uid="{00000000-0005-0000-0000-0000C6080000}"/>
    <cellStyle name="40% - Accent1 3 3 5" xfId="2536" xr:uid="{00000000-0005-0000-0000-0000C7080000}"/>
    <cellStyle name="40% - Accent1 3 4" xfId="2537" xr:uid="{00000000-0005-0000-0000-0000C8080000}"/>
    <cellStyle name="40% - Accent1 3 4 2" xfId="2538" xr:uid="{00000000-0005-0000-0000-0000C9080000}"/>
    <cellStyle name="40% - Accent1 3 4 2 2" xfId="2539" xr:uid="{00000000-0005-0000-0000-0000CA080000}"/>
    <cellStyle name="40% - Accent1 3 4 2 2 2" xfId="2540" xr:uid="{00000000-0005-0000-0000-0000CB080000}"/>
    <cellStyle name="40% - Accent1 3 4 2 3" xfId="2541" xr:uid="{00000000-0005-0000-0000-0000CC080000}"/>
    <cellStyle name="40% - Accent1 3 4 3" xfId="2542" xr:uid="{00000000-0005-0000-0000-0000CD080000}"/>
    <cellStyle name="40% - Accent1 3 4 3 2" xfId="2543" xr:uid="{00000000-0005-0000-0000-0000CE080000}"/>
    <cellStyle name="40% - Accent1 3 4 4" xfId="2544" xr:uid="{00000000-0005-0000-0000-0000CF080000}"/>
    <cellStyle name="40% - Accent1 3 4 5" xfId="2545" xr:uid="{00000000-0005-0000-0000-0000D0080000}"/>
    <cellStyle name="40% - Accent1 3 5" xfId="2546" xr:uid="{00000000-0005-0000-0000-0000D1080000}"/>
    <cellStyle name="40% - Accent1 3 5 2" xfId="2547" xr:uid="{00000000-0005-0000-0000-0000D2080000}"/>
    <cellStyle name="40% - Accent1 3 6" xfId="2548" xr:uid="{00000000-0005-0000-0000-0000D3080000}"/>
    <cellStyle name="40% - Accent1 3 7" xfId="2549" xr:uid="{00000000-0005-0000-0000-0000D4080000}"/>
    <cellStyle name="40% - Accent1 3 8" xfId="2550" xr:uid="{00000000-0005-0000-0000-0000D5080000}"/>
    <cellStyle name="40% - Accent1 3_2014_VMI CAN" xfId="2551" xr:uid="{00000000-0005-0000-0000-0000D6080000}"/>
    <cellStyle name="40% - Accent1 30" xfId="2552" xr:uid="{00000000-0005-0000-0000-0000D7080000}"/>
    <cellStyle name="40% - Accent1 30 2" xfId="2553" xr:uid="{00000000-0005-0000-0000-0000D8080000}"/>
    <cellStyle name="40% - Accent1 30 2 2" xfId="2554" xr:uid="{00000000-0005-0000-0000-0000D9080000}"/>
    <cellStyle name="40% - Accent1 30 3" xfId="2555" xr:uid="{00000000-0005-0000-0000-0000DA080000}"/>
    <cellStyle name="40% - Accent1 31" xfId="2556" xr:uid="{00000000-0005-0000-0000-0000DB080000}"/>
    <cellStyle name="40% - Accent1 31 2" xfId="2557" xr:uid="{00000000-0005-0000-0000-0000DC080000}"/>
    <cellStyle name="40% - Accent1 31 2 2" xfId="2558" xr:uid="{00000000-0005-0000-0000-0000DD080000}"/>
    <cellStyle name="40% - Accent1 31 3" xfId="2559" xr:uid="{00000000-0005-0000-0000-0000DE080000}"/>
    <cellStyle name="40% - Accent1 32" xfId="2560" xr:uid="{00000000-0005-0000-0000-0000DF080000}"/>
    <cellStyle name="40% - Accent1 32 2" xfId="2561" xr:uid="{00000000-0005-0000-0000-0000E0080000}"/>
    <cellStyle name="40% - Accent1 32 2 2" xfId="2562" xr:uid="{00000000-0005-0000-0000-0000E1080000}"/>
    <cellStyle name="40% - Accent1 32 3" xfId="2563" xr:uid="{00000000-0005-0000-0000-0000E2080000}"/>
    <cellStyle name="40% - Accent1 33" xfId="2564" xr:uid="{00000000-0005-0000-0000-0000E3080000}"/>
    <cellStyle name="40% - Accent1 33 2" xfId="2565" xr:uid="{00000000-0005-0000-0000-0000E4080000}"/>
    <cellStyle name="40% - Accent1 33 2 2" xfId="2566" xr:uid="{00000000-0005-0000-0000-0000E5080000}"/>
    <cellStyle name="40% - Accent1 33 3" xfId="2567" xr:uid="{00000000-0005-0000-0000-0000E6080000}"/>
    <cellStyle name="40% - Accent1 34" xfId="2568" xr:uid="{00000000-0005-0000-0000-0000E7080000}"/>
    <cellStyle name="40% - Accent1 34 2" xfId="2569" xr:uid="{00000000-0005-0000-0000-0000E8080000}"/>
    <cellStyle name="40% - Accent1 34 2 2" xfId="2570" xr:uid="{00000000-0005-0000-0000-0000E9080000}"/>
    <cellStyle name="40% - Accent1 34 3" xfId="2571" xr:uid="{00000000-0005-0000-0000-0000EA080000}"/>
    <cellStyle name="40% - Accent1 35" xfId="2572" xr:uid="{00000000-0005-0000-0000-0000EB080000}"/>
    <cellStyle name="40% - Accent1 35 2" xfId="2573" xr:uid="{00000000-0005-0000-0000-0000EC080000}"/>
    <cellStyle name="40% - Accent1 35 2 2" xfId="2574" xr:uid="{00000000-0005-0000-0000-0000ED080000}"/>
    <cellStyle name="40% - Accent1 35 3" xfId="2575" xr:uid="{00000000-0005-0000-0000-0000EE080000}"/>
    <cellStyle name="40% - Accent1 36" xfId="2576" xr:uid="{00000000-0005-0000-0000-0000EF080000}"/>
    <cellStyle name="40% - Accent1 36 2" xfId="2577" xr:uid="{00000000-0005-0000-0000-0000F0080000}"/>
    <cellStyle name="40% - Accent1 36 2 2" xfId="2578" xr:uid="{00000000-0005-0000-0000-0000F1080000}"/>
    <cellStyle name="40% - Accent1 36 3" xfId="2579" xr:uid="{00000000-0005-0000-0000-0000F2080000}"/>
    <cellStyle name="40% - Accent1 37" xfId="2580" xr:uid="{00000000-0005-0000-0000-0000F3080000}"/>
    <cellStyle name="40% - Accent1 37 2" xfId="2581" xr:uid="{00000000-0005-0000-0000-0000F4080000}"/>
    <cellStyle name="40% - Accent1 37 2 2" xfId="2582" xr:uid="{00000000-0005-0000-0000-0000F5080000}"/>
    <cellStyle name="40% - Accent1 37 3" xfId="2583" xr:uid="{00000000-0005-0000-0000-0000F6080000}"/>
    <cellStyle name="40% - Accent1 38" xfId="2584" xr:uid="{00000000-0005-0000-0000-0000F7080000}"/>
    <cellStyle name="40% - Accent1 38 2" xfId="2585" xr:uid="{00000000-0005-0000-0000-0000F8080000}"/>
    <cellStyle name="40% - Accent1 38 2 2" xfId="2586" xr:uid="{00000000-0005-0000-0000-0000F9080000}"/>
    <cellStyle name="40% - Accent1 38 3" xfId="2587" xr:uid="{00000000-0005-0000-0000-0000FA080000}"/>
    <cellStyle name="40% - Accent1 39" xfId="2588" xr:uid="{00000000-0005-0000-0000-0000FB080000}"/>
    <cellStyle name="40% - Accent1 39 2" xfId="2589" xr:uid="{00000000-0005-0000-0000-0000FC080000}"/>
    <cellStyle name="40% - Accent1 39 2 2" xfId="2590" xr:uid="{00000000-0005-0000-0000-0000FD080000}"/>
    <cellStyle name="40% - Accent1 39 3" xfId="2591" xr:uid="{00000000-0005-0000-0000-0000FE080000}"/>
    <cellStyle name="40% - Accent1 4" xfId="2592" xr:uid="{00000000-0005-0000-0000-0000FF080000}"/>
    <cellStyle name="40% - Accent1 4 2" xfId="2593" xr:uid="{00000000-0005-0000-0000-000000090000}"/>
    <cellStyle name="40% - Accent1 4 3" xfId="2594" xr:uid="{00000000-0005-0000-0000-000001090000}"/>
    <cellStyle name="40% - Accent1 4 4" xfId="2595" xr:uid="{00000000-0005-0000-0000-000002090000}"/>
    <cellStyle name="40% - Accent1 40" xfId="2596" xr:uid="{00000000-0005-0000-0000-000003090000}"/>
    <cellStyle name="40% - Accent1 40 2" xfId="2597" xr:uid="{00000000-0005-0000-0000-000004090000}"/>
    <cellStyle name="40% - Accent1 40 3" xfId="2598" xr:uid="{00000000-0005-0000-0000-000005090000}"/>
    <cellStyle name="40% - Accent1 41" xfId="2599" xr:uid="{00000000-0005-0000-0000-000006090000}"/>
    <cellStyle name="40% - Accent1 5" xfId="2600" xr:uid="{00000000-0005-0000-0000-000007090000}"/>
    <cellStyle name="40% - Accent1 5 2" xfId="2601" xr:uid="{00000000-0005-0000-0000-000008090000}"/>
    <cellStyle name="40% - Accent1 5 3" xfId="2602" xr:uid="{00000000-0005-0000-0000-000009090000}"/>
    <cellStyle name="40% - Accent1 5 4" xfId="2603" xr:uid="{00000000-0005-0000-0000-00000A090000}"/>
    <cellStyle name="40% - Accent1 6" xfId="2604" xr:uid="{00000000-0005-0000-0000-00000B090000}"/>
    <cellStyle name="40% - Accent1 6 2" xfId="2605" xr:uid="{00000000-0005-0000-0000-00000C090000}"/>
    <cellStyle name="40% - Accent1 6 3" xfId="2606" xr:uid="{00000000-0005-0000-0000-00000D090000}"/>
    <cellStyle name="40% - Accent1 6 3 2" xfId="2607" xr:uid="{00000000-0005-0000-0000-00000E090000}"/>
    <cellStyle name="40% - Accent1 6 3 2 2" xfId="2608" xr:uid="{00000000-0005-0000-0000-00000F090000}"/>
    <cellStyle name="40% - Accent1 6 3 3" xfId="2609" xr:uid="{00000000-0005-0000-0000-000010090000}"/>
    <cellStyle name="40% - Accent1 6 4" xfId="2610" xr:uid="{00000000-0005-0000-0000-000011090000}"/>
    <cellStyle name="40% - Accent1 6 4 2" xfId="2611" xr:uid="{00000000-0005-0000-0000-000012090000}"/>
    <cellStyle name="40% - Accent1 6 5" xfId="2612" xr:uid="{00000000-0005-0000-0000-000013090000}"/>
    <cellStyle name="40% - Accent1 6 5 2" xfId="2613" xr:uid="{00000000-0005-0000-0000-000014090000}"/>
    <cellStyle name="40% - Accent1 6 5 2 2" xfId="2614" xr:uid="{00000000-0005-0000-0000-000015090000}"/>
    <cellStyle name="40% - Accent1 6 5 3" xfId="2615" xr:uid="{00000000-0005-0000-0000-000016090000}"/>
    <cellStyle name="40% - Accent1 6 5 4" xfId="2616" xr:uid="{00000000-0005-0000-0000-000017090000}"/>
    <cellStyle name="40% - Accent1 6 6" xfId="2617" xr:uid="{00000000-0005-0000-0000-000018090000}"/>
    <cellStyle name="40% - Accent1 6 7" xfId="2618" xr:uid="{00000000-0005-0000-0000-000019090000}"/>
    <cellStyle name="40% - Accent1 7" xfId="2619" xr:uid="{00000000-0005-0000-0000-00001A090000}"/>
    <cellStyle name="40% - Accent1 7 2" xfId="2620" xr:uid="{00000000-0005-0000-0000-00001B090000}"/>
    <cellStyle name="40% - Accent1 7 2 2" xfId="2621" xr:uid="{00000000-0005-0000-0000-00001C090000}"/>
    <cellStyle name="40% - Accent1 7 3" xfId="2622" xr:uid="{00000000-0005-0000-0000-00001D090000}"/>
    <cellStyle name="40% - Accent1 7 4" xfId="2623" xr:uid="{00000000-0005-0000-0000-00001E090000}"/>
    <cellStyle name="40% - Accent1 7 5" xfId="2624" xr:uid="{00000000-0005-0000-0000-00001F090000}"/>
    <cellStyle name="40% - Accent1 8" xfId="2625" xr:uid="{00000000-0005-0000-0000-000020090000}"/>
    <cellStyle name="40% - Accent1 8 2" xfId="2626" xr:uid="{00000000-0005-0000-0000-000021090000}"/>
    <cellStyle name="40% - Accent1 8 2 2" xfId="2627" xr:uid="{00000000-0005-0000-0000-000022090000}"/>
    <cellStyle name="40% - Accent1 8 3" xfId="2628" xr:uid="{00000000-0005-0000-0000-000023090000}"/>
    <cellStyle name="40% - Accent1 8 4" xfId="2629" xr:uid="{00000000-0005-0000-0000-000024090000}"/>
    <cellStyle name="40% - Accent1 8 5" xfId="2630" xr:uid="{00000000-0005-0000-0000-000025090000}"/>
    <cellStyle name="40% - Accent1 9" xfId="2631" xr:uid="{00000000-0005-0000-0000-000026090000}"/>
    <cellStyle name="40% - Accent1 9 2" xfId="2632" xr:uid="{00000000-0005-0000-0000-000027090000}"/>
    <cellStyle name="40% - Accent1 9 2 2" xfId="2633" xr:uid="{00000000-0005-0000-0000-000028090000}"/>
    <cellStyle name="40% - Accent1 9 2 2 2" xfId="2634" xr:uid="{00000000-0005-0000-0000-000029090000}"/>
    <cellStyle name="40% - Accent1 9 2 2 2 2" xfId="2635" xr:uid="{00000000-0005-0000-0000-00002A090000}"/>
    <cellStyle name="40% - Accent1 9 2 2 3" xfId="2636" xr:uid="{00000000-0005-0000-0000-00002B090000}"/>
    <cellStyle name="40% - Accent1 9 2 2 4" xfId="2637" xr:uid="{00000000-0005-0000-0000-00002C090000}"/>
    <cellStyle name="40% - Accent1 9 2 3" xfId="2638" xr:uid="{00000000-0005-0000-0000-00002D090000}"/>
    <cellStyle name="40% - Accent1 9 2 3 2" xfId="2639" xr:uid="{00000000-0005-0000-0000-00002E090000}"/>
    <cellStyle name="40% - Accent1 9 2 4" xfId="2640" xr:uid="{00000000-0005-0000-0000-00002F090000}"/>
    <cellStyle name="40% - Accent1 9 2 5" xfId="2641" xr:uid="{00000000-0005-0000-0000-000030090000}"/>
    <cellStyle name="40% - Accent1 9 3" xfId="2642" xr:uid="{00000000-0005-0000-0000-000031090000}"/>
    <cellStyle name="40% - Accent1 9 3 2" xfId="2643" xr:uid="{00000000-0005-0000-0000-000032090000}"/>
    <cellStyle name="40% - Accent1 9 3 2 2" xfId="2644" xr:uid="{00000000-0005-0000-0000-000033090000}"/>
    <cellStyle name="40% - Accent1 9 3 3" xfId="2645" xr:uid="{00000000-0005-0000-0000-000034090000}"/>
    <cellStyle name="40% - Accent1 9 3 4" xfId="2646" xr:uid="{00000000-0005-0000-0000-000035090000}"/>
    <cellStyle name="40% - Accent1 9 4" xfId="2647" xr:uid="{00000000-0005-0000-0000-000036090000}"/>
    <cellStyle name="40% - Accent1 9 4 2" xfId="2648" xr:uid="{00000000-0005-0000-0000-000037090000}"/>
    <cellStyle name="40% - Accent1 9 5" xfId="2649" xr:uid="{00000000-0005-0000-0000-000038090000}"/>
    <cellStyle name="40% - Accent1 9 6" xfId="2650" xr:uid="{00000000-0005-0000-0000-000039090000}"/>
    <cellStyle name="40% - Accent1 9 7" xfId="2651" xr:uid="{00000000-0005-0000-0000-00003A090000}"/>
    <cellStyle name="40% - Accent2 10" xfId="2652" xr:uid="{00000000-0005-0000-0000-00003B090000}"/>
    <cellStyle name="40% - Accent2 10 2" xfId="2653" xr:uid="{00000000-0005-0000-0000-00003C090000}"/>
    <cellStyle name="40% - Accent2 10 2 2" xfId="2654" xr:uid="{00000000-0005-0000-0000-00003D090000}"/>
    <cellStyle name="40% - Accent2 10 2 2 2" xfId="2655" xr:uid="{00000000-0005-0000-0000-00003E090000}"/>
    <cellStyle name="40% - Accent2 10 2 2 3" xfId="2656" xr:uid="{00000000-0005-0000-0000-00003F090000}"/>
    <cellStyle name="40% - Accent2 10 2 3" xfId="2657" xr:uid="{00000000-0005-0000-0000-000040090000}"/>
    <cellStyle name="40% - Accent2 10 2 4" xfId="2658" xr:uid="{00000000-0005-0000-0000-000041090000}"/>
    <cellStyle name="40% - Accent2 10 3" xfId="2659" xr:uid="{00000000-0005-0000-0000-000042090000}"/>
    <cellStyle name="40% - Accent2 10 3 2" xfId="2660" xr:uid="{00000000-0005-0000-0000-000043090000}"/>
    <cellStyle name="40% - Accent2 10 3 3" xfId="2661" xr:uid="{00000000-0005-0000-0000-000044090000}"/>
    <cellStyle name="40% - Accent2 10 4" xfId="2662" xr:uid="{00000000-0005-0000-0000-000045090000}"/>
    <cellStyle name="40% - Accent2 10 5" xfId="2663" xr:uid="{00000000-0005-0000-0000-000046090000}"/>
    <cellStyle name="40% - Accent2 10 6" xfId="2664" xr:uid="{00000000-0005-0000-0000-000047090000}"/>
    <cellStyle name="40% - Accent2 11" xfId="2665" xr:uid="{00000000-0005-0000-0000-000048090000}"/>
    <cellStyle name="40% - Accent2 11 2" xfId="2666" xr:uid="{00000000-0005-0000-0000-000049090000}"/>
    <cellStyle name="40% - Accent2 11 2 2" xfId="2667" xr:uid="{00000000-0005-0000-0000-00004A090000}"/>
    <cellStyle name="40% - Accent2 11 3" xfId="2668" xr:uid="{00000000-0005-0000-0000-00004B090000}"/>
    <cellStyle name="40% - Accent2 11 4" xfId="2669" xr:uid="{00000000-0005-0000-0000-00004C090000}"/>
    <cellStyle name="40% - Accent2 12" xfId="2670" xr:uid="{00000000-0005-0000-0000-00004D090000}"/>
    <cellStyle name="40% - Accent2 12 2" xfId="2671" xr:uid="{00000000-0005-0000-0000-00004E090000}"/>
    <cellStyle name="40% - Accent2 12 3" xfId="2672" xr:uid="{00000000-0005-0000-0000-00004F090000}"/>
    <cellStyle name="40% - Accent2 13" xfId="2673" xr:uid="{00000000-0005-0000-0000-000050090000}"/>
    <cellStyle name="40% - Accent2 13 2" xfId="2674" xr:uid="{00000000-0005-0000-0000-000051090000}"/>
    <cellStyle name="40% - Accent2 14" xfId="2675" xr:uid="{00000000-0005-0000-0000-000052090000}"/>
    <cellStyle name="40% - Accent2 15" xfId="2676" xr:uid="{00000000-0005-0000-0000-000053090000}"/>
    <cellStyle name="40% - Accent2 16" xfId="2677" xr:uid="{00000000-0005-0000-0000-000054090000}"/>
    <cellStyle name="40% - Accent2 17" xfId="2678" xr:uid="{00000000-0005-0000-0000-000055090000}"/>
    <cellStyle name="40% - Accent2 18" xfId="2679" xr:uid="{00000000-0005-0000-0000-000056090000}"/>
    <cellStyle name="40% - Accent2 19" xfId="2680" xr:uid="{00000000-0005-0000-0000-000057090000}"/>
    <cellStyle name="40% - Accent2 2" xfId="20" xr:uid="{00000000-0005-0000-0000-000058090000}"/>
    <cellStyle name="40% - Accent2 2 10" xfId="2681" xr:uid="{00000000-0005-0000-0000-000059090000}"/>
    <cellStyle name="40% - Accent2 2 2" xfId="2682" xr:uid="{00000000-0005-0000-0000-00005A090000}"/>
    <cellStyle name="40% - Accent2 2 2 2" xfId="2683" xr:uid="{00000000-0005-0000-0000-00005B090000}"/>
    <cellStyle name="40% - Accent2 2 2 2 2" xfId="2684" xr:uid="{00000000-0005-0000-0000-00005C090000}"/>
    <cellStyle name="40% - Accent2 2 2 2 2 2" xfId="2685" xr:uid="{00000000-0005-0000-0000-00005D090000}"/>
    <cellStyle name="40% - Accent2 2 2 2 2 2 2" xfId="2686" xr:uid="{00000000-0005-0000-0000-00005E090000}"/>
    <cellStyle name="40% - Accent2 2 2 2 2 2 2 2" xfId="2687" xr:uid="{00000000-0005-0000-0000-00005F090000}"/>
    <cellStyle name="40% - Accent2 2 2 2 2 2 3" xfId="2688" xr:uid="{00000000-0005-0000-0000-000060090000}"/>
    <cellStyle name="40% - Accent2 2 2 2 2 2 4" xfId="2689" xr:uid="{00000000-0005-0000-0000-000061090000}"/>
    <cellStyle name="40% - Accent2 2 2 2 2 3" xfId="2690" xr:uid="{00000000-0005-0000-0000-000062090000}"/>
    <cellStyle name="40% - Accent2 2 2 2 2 3 2" xfId="2691" xr:uid="{00000000-0005-0000-0000-000063090000}"/>
    <cellStyle name="40% - Accent2 2 2 2 2 4" xfId="2692" xr:uid="{00000000-0005-0000-0000-000064090000}"/>
    <cellStyle name="40% - Accent2 2 2 2 2 5" xfId="2693" xr:uid="{00000000-0005-0000-0000-000065090000}"/>
    <cellStyle name="40% - Accent2 2 2 2 3" xfId="2694" xr:uid="{00000000-0005-0000-0000-000066090000}"/>
    <cellStyle name="40% - Accent2 2 2 2 3 2" xfId="2695" xr:uid="{00000000-0005-0000-0000-000067090000}"/>
    <cellStyle name="40% - Accent2 2 2 2 3 2 2" xfId="2696" xr:uid="{00000000-0005-0000-0000-000068090000}"/>
    <cellStyle name="40% - Accent2 2 2 2 3 3" xfId="2697" xr:uid="{00000000-0005-0000-0000-000069090000}"/>
    <cellStyle name="40% - Accent2 2 2 2 3 4" xfId="2698" xr:uid="{00000000-0005-0000-0000-00006A090000}"/>
    <cellStyle name="40% - Accent2 2 2 2 4" xfId="2699" xr:uid="{00000000-0005-0000-0000-00006B090000}"/>
    <cellStyle name="40% - Accent2 2 2 2 4 2" xfId="2700" xr:uid="{00000000-0005-0000-0000-00006C090000}"/>
    <cellStyle name="40% - Accent2 2 2 2 5" xfId="2701" xr:uid="{00000000-0005-0000-0000-00006D090000}"/>
    <cellStyle name="40% - Accent2 2 2 2 6" xfId="2702" xr:uid="{00000000-0005-0000-0000-00006E090000}"/>
    <cellStyle name="40% - Accent2 2 2 3" xfId="2703" xr:uid="{00000000-0005-0000-0000-00006F090000}"/>
    <cellStyle name="40% - Accent2 2 2 3 2" xfId="2704" xr:uid="{00000000-0005-0000-0000-000070090000}"/>
    <cellStyle name="40% - Accent2 2 2 3 2 2" xfId="2705" xr:uid="{00000000-0005-0000-0000-000071090000}"/>
    <cellStyle name="40% - Accent2 2 2 3 2 2 2" xfId="2706" xr:uid="{00000000-0005-0000-0000-000072090000}"/>
    <cellStyle name="40% - Accent2 2 2 3 2 3" xfId="2707" xr:uid="{00000000-0005-0000-0000-000073090000}"/>
    <cellStyle name="40% - Accent2 2 2 3 2 4" xfId="2708" xr:uid="{00000000-0005-0000-0000-000074090000}"/>
    <cellStyle name="40% - Accent2 2 2 3 3" xfId="2709" xr:uid="{00000000-0005-0000-0000-000075090000}"/>
    <cellStyle name="40% - Accent2 2 2 3 3 2" xfId="2710" xr:uid="{00000000-0005-0000-0000-000076090000}"/>
    <cellStyle name="40% - Accent2 2 2 3 4" xfId="2711" xr:uid="{00000000-0005-0000-0000-000077090000}"/>
    <cellStyle name="40% - Accent2 2 2 3 5" xfId="2712" xr:uid="{00000000-0005-0000-0000-000078090000}"/>
    <cellStyle name="40% - Accent2 2 2 4" xfId="2713" xr:uid="{00000000-0005-0000-0000-000079090000}"/>
    <cellStyle name="40% - Accent2 2 2 4 2" xfId="2714" xr:uid="{00000000-0005-0000-0000-00007A090000}"/>
    <cellStyle name="40% - Accent2 2 2 4 2 2" xfId="2715" xr:uid="{00000000-0005-0000-0000-00007B090000}"/>
    <cellStyle name="40% - Accent2 2 2 4 2 2 2" xfId="2716" xr:uid="{00000000-0005-0000-0000-00007C090000}"/>
    <cellStyle name="40% - Accent2 2 2 4 2 3" xfId="2717" xr:uid="{00000000-0005-0000-0000-00007D090000}"/>
    <cellStyle name="40% - Accent2 2 2 4 3" xfId="2718" xr:uid="{00000000-0005-0000-0000-00007E090000}"/>
    <cellStyle name="40% - Accent2 2 2 4 3 2" xfId="2719" xr:uid="{00000000-0005-0000-0000-00007F090000}"/>
    <cellStyle name="40% - Accent2 2 2 4 4" xfId="2720" xr:uid="{00000000-0005-0000-0000-000080090000}"/>
    <cellStyle name="40% - Accent2 2 2 4 5" xfId="2721" xr:uid="{00000000-0005-0000-0000-000081090000}"/>
    <cellStyle name="40% - Accent2 2 2 5" xfId="2722" xr:uid="{00000000-0005-0000-0000-000082090000}"/>
    <cellStyle name="40% - Accent2 2 2 5 2" xfId="2723" xr:uid="{00000000-0005-0000-0000-000083090000}"/>
    <cellStyle name="40% - Accent2 2 2 6" xfId="2724" xr:uid="{00000000-0005-0000-0000-000084090000}"/>
    <cellStyle name="40% - Accent2 2 2 7" xfId="2725" xr:uid="{00000000-0005-0000-0000-000085090000}"/>
    <cellStyle name="40% - Accent2 2 2 8" xfId="2726" xr:uid="{00000000-0005-0000-0000-000086090000}"/>
    <cellStyle name="40% - Accent2 2 2_April 14" xfId="2727" xr:uid="{00000000-0005-0000-0000-000087090000}"/>
    <cellStyle name="40% - Accent2 2 3" xfId="2728" xr:uid="{00000000-0005-0000-0000-000088090000}"/>
    <cellStyle name="40% - Accent2 2 3 2" xfId="2729" xr:uid="{00000000-0005-0000-0000-000089090000}"/>
    <cellStyle name="40% - Accent2 2 3 3" xfId="2730" xr:uid="{00000000-0005-0000-0000-00008A090000}"/>
    <cellStyle name="40% - Accent2 2 3 3 2" xfId="2731" xr:uid="{00000000-0005-0000-0000-00008B090000}"/>
    <cellStyle name="40% - Accent2 2 3 3 2 2" xfId="2732" xr:uid="{00000000-0005-0000-0000-00008C090000}"/>
    <cellStyle name="40% - Accent2 2 3 3 2 2 2" xfId="2733" xr:uid="{00000000-0005-0000-0000-00008D090000}"/>
    <cellStyle name="40% - Accent2 2 3 3 2 2 2 2" xfId="2734" xr:uid="{00000000-0005-0000-0000-00008E090000}"/>
    <cellStyle name="40% - Accent2 2 3 3 2 2 3" xfId="2735" xr:uid="{00000000-0005-0000-0000-00008F090000}"/>
    <cellStyle name="40% - Accent2 2 3 3 2 2 4" xfId="2736" xr:uid="{00000000-0005-0000-0000-000090090000}"/>
    <cellStyle name="40% - Accent2 2 3 3 2 3" xfId="2737" xr:uid="{00000000-0005-0000-0000-000091090000}"/>
    <cellStyle name="40% - Accent2 2 3 3 2 3 2" xfId="2738" xr:uid="{00000000-0005-0000-0000-000092090000}"/>
    <cellStyle name="40% - Accent2 2 3 3 2 4" xfId="2739" xr:uid="{00000000-0005-0000-0000-000093090000}"/>
    <cellStyle name="40% - Accent2 2 3 3 2 5" xfId="2740" xr:uid="{00000000-0005-0000-0000-000094090000}"/>
    <cellStyle name="40% - Accent2 2 3 3 3" xfId="2741" xr:uid="{00000000-0005-0000-0000-000095090000}"/>
    <cellStyle name="40% - Accent2 2 3 3 3 2" xfId="2742" xr:uid="{00000000-0005-0000-0000-000096090000}"/>
    <cellStyle name="40% - Accent2 2 3 3 3 2 2" xfId="2743" xr:uid="{00000000-0005-0000-0000-000097090000}"/>
    <cellStyle name="40% - Accent2 2 3 3 3 3" xfId="2744" xr:uid="{00000000-0005-0000-0000-000098090000}"/>
    <cellStyle name="40% - Accent2 2 3 3 3 4" xfId="2745" xr:uid="{00000000-0005-0000-0000-000099090000}"/>
    <cellStyle name="40% - Accent2 2 3 3 4" xfId="2746" xr:uid="{00000000-0005-0000-0000-00009A090000}"/>
    <cellStyle name="40% - Accent2 2 3 3 4 2" xfId="2747" xr:uid="{00000000-0005-0000-0000-00009B090000}"/>
    <cellStyle name="40% - Accent2 2 3 3 5" xfId="2748" xr:uid="{00000000-0005-0000-0000-00009C090000}"/>
    <cellStyle name="40% - Accent2 2 3 3 6" xfId="2749" xr:uid="{00000000-0005-0000-0000-00009D090000}"/>
    <cellStyle name="40% - Accent2 2 3 4" xfId="2750" xr:uid="{00000000-0005-0000-0000-00009E090000}"/>
    <cellStyle name="40% - Accent2 2 3 4 2" xfId="2751" xr:uid="{00000000-0005-0000-0000-00009F090000}"/>
    <cellStyle name="40% - Accent2 2 3 4 2 2" xfId="2752" xr:uid="{00000000-0005-0000-0000-0000A0090000}"/>
    <cellStyle name="40% - Accent2 2 3 4 2 2 2" xfId="2753" xr:uid="{00000000-0005-0000-0000-0000A1090000}"/>
    <cellStyle name="40% - Accent2 2 3 4 2 3" xfId="2754" xr:uid="{00000000-0005-0000-0000-0000A2090000}"/>
    <cellStyle name="40% - Accent2 2 3 4 2 4" xfId="2755" xr:uid="{00000000-0005-0000-0000-0000A3090000}"/>
    <cellStyle name="40% - Accent2 2 3 4 3" xfId="2756" xr:uid="{00000000-0005-0000-0000-0000A4090000}"/>
    <cellStyle name="40% - Accent2 2 3 4 3 2" xfId="2757" xr:uid="{00000000-0005-0000-0000-0000A5090000}"/>
    <cellStyle name="40% - Accent2 2 3 4 4" xfId="2758" xr:uid="{00000000-0005-0000-0000-0000A6090000}"/>
    <cellStyle name="40% - Accent2 2 3 4 5" xfId="2759" xr:uid="{00000000-0005-0000-0000-0000A7090000}"/>
    <cellStyle name="40% - Accent2 2 3 5" xfId="2760" xr:uid="{00000000-0005-0000-0000-0000A8090000}"/>
    <cellStyle name="40% - Accent2 2 3 5 2" xfId="2761" xr:uid="{00000000-0005-0000-0000-0000A9090000}"/>
    <cellStyle name="40% - Accent2 2 3 5 2 2" xfId="2762" xr:uid="{00000000-0005-0000-0000-0000AA090000}"/>
    <cellStyle name="40% - Accent2 2 3 5 3" xfId="2763" xr:uid="{00000000-0005-0000-0000-0000AB090000}"/>
    <cellStyle name="40% - Accent2 2 3 5 4" xfId="2764" xr:uid="{00000000-0005-0000-0000-0000AC090000}"/>
    <cellStyle name="40% - Accent2 2 3 6" xfId="2765" xr:uid="{00000000-0005-0000-0000-0000AD090000}"/>
    <cellStyle name="40% - Accent2 2 3 6 2" xfId="2766" xr:uid="{00000000-0005-0000-0000-0000AE090000}"/>
    <cellStyle name="40% - Accent2 2 3 7" xfId="2767" xr:uid="{00000000-0005-0000-0000-0000AF090000}"/>
    <cellStyle name="40% - Accent2 2 3 8" xfId="2768" xr:uid="{00000000-0005-0000-0000-0000B0090000}"/>
    <cellStyle name="40% - Accent2 2 4" xfId="2769" xr:uid="{00000000-0005-0000-0000-0000B1090000}"/>
    <cellStyle name="40% - Accent2 2 4 2" xfId="2770" xr:uid="{00000000-0005-0000-0000-0000B2090000}"/>
    <cellStyle name="40% - Accent2 2 4 2 2" xfId="2771" xr:uid="{00000000-0005-0000-0000-0000B3090000}"/>
    <cellStyle name="40% - Accent2 2 4 2 2 2" xfId="2772" xr:uid="{00000000-0005-0000-0000-0000B4090000}"/>
    <cellStyle name="40% - Accent2 2 4 2 3" xfId="2773" xr:uid="{00000000-0005-0000-0000-0000B5090000}"/>
    <cellStyle name="40% - Accent2 2 4 2 4" xfId="2774" xr:uid="{00000000-0005-0000-0000-0000B6090000}"/>
    <cellStyle name="40% - Accent2 2 4 3" xfId="2775" xr:uid="{00000000-0005-0000-0000-0000B7090000}"/>
    <cellStyle name="40% - Accent2 2 4 3 2" xfId="2776" xr:uid="{00000000-0005-0000-0000-0000B8090000}"/>
    <cellStyle name="40% - Accent2 2 4 4" xfId="2777" xr:uid="{00000000-0005-0000-0000-0000B9090000}"/>
    <cellStyle name="40% - Accent2 2 4 5" xfId="2778" xr:uid="{00000000-0005-0000-0000-0000BA090000}"/>
    <cellStyle name="40% - Accent2 2 5" xfId="2779" xr:uid="{00000000-0005-0000-0000-0000BB090000}"/>
    <cellStyle name="40% - Accent2 2 5 2" xfId="2780" xr:uid="{00000000-0005-0000-0000-0000BC090000}"/>
    <cellStyle name="40% - Accent2 2 5 2 2" xfId="2781" xr:uid="{00000000-0005-0000-0000-0000BD090000}"/>
    <cellStyle name="40% - Accent2 2 5 2 2 2" xfId="2782" xr:uid="{00000000-0005-0000-0000-0000BE090000}"/>
    <cellStyle name="40% - Accent2 2 5 2 3" xfId="2783" xr:uid="{00000000-0005-0000-0000-0000BF090000}"/>
    <cellStyle name="40% - Accent2 2 5 3" xfId="2784" xr:uid="{00000000-0005-0000-0000-0000C0090000}"/>
    <cellStyle name="40% - Accent2 2 5 3 2" xfId="2785" xr:uid="{00000000-0005-0000-0000-0000C1090000}"/>
    <cellStyle name="40% - Accent2 2 5 4" xfId="2786" xr:uid="{00000000-0005-0000-0000-0000C2090000}"/>
    <cellStyle name="40% - Accent2 2 5 5" xfId="2787" xr:uid="{00000000-0005-0000-0000-0000C3090000}"/>
    <cellStyle name="40% - Accent2 2 6" xfId="2788" xr:uid="{00000000-0005-0000-0000-0000C4090000}"/>
    <cellStyle name="40% - Accent2 2 6 2" xfId="2789" xr:uid="{00000000-0005-0000-0000-0000C5090000}"/>
    <cellStyle name="40% - Accent2 2 7" xfId="2790" xr:uid="{00000000-0005-0000-0000-0000C6090000}"/>
    <cellStyle name="40% - Accent2 2 8" xfId="2791" xr:uid="{00000000-0005-0000-0000-0000C7090000}"/>
    <cellStyle name="40% - Accent2 2 9" xfId="2792" xr:uid="{00000000-0005-0000-0000-0000C8090000}"/>
    <cellStyle name="40% - Accent2 2_Coding_CAP_Feb'13_P Aey_020213_Na" xfId="2793" xr:uid="{00000000-0005-0000-0000-0000C9090000}"/>
    <cellStyle name="40% - Accent2 20" xfId="2794" xr:uid="{00000000-0005-0000-0000-0000CA090000}"/>
    <cellStyle name="40% - Accent2 21" xfId="2795" xr:uid="{00000000-0005-0000-0000-0000CB090000}"/>
    <cellStyle name="40% - Accent2 21 2" xfId="2796" xr:uid="{00000000-0005-0000-0000-0000CC090000}"/>
    <cellStyle name="40% - Accent2 21 2 2" xfId="2797" xr:uid="{00000000-0005-0000-0000-0000CD090000}"/>
    <cellStyle name="40% - Accent2 21 3" xfId="2798" xr:uid="{00000000-0005-0000-0000-0000CE090000}"/>
    <cellStyle name="40% - Accent2 22" xfId="2799" xr:uid="{00000000-0005-0000-0000-0000CF090000}"/>
    <cellStyle name="40% - Accent2 22 2" xfId="2800" xr:uid="{00000000-0005-0000-0000-0000D0090000}"/>
    <cellStyle name="40% - Accent2 22 2 2" xfId="2801" xr:uid="{00000000-0005-0000-0000-0000D1090000}"/>
    <cellStyle name="40% - Accent2 22 3" xfId="2802" xr:uid="{00000000-0005-0000-0000-0000D2090000}"/>
    <cellStyle name="40% - Accent2 23" xfId="2803" xr:uid="{00000000-0005-0000-0000-0000D3090000}"/>
    <cellStyle name="40% - Accent2 23 2" xfId="2804" xr:uid="{00000000-0005-0000-0000-0000D4090000}"/>
    <cellStyle name="40% - Accent2 23 2 2" xfId="2805" xr:uid="{00000000-0005-0000-0000-0000D5090000}"/>
    <cellStyle name="40% - Accent2 23 3" xfId="2806" xr:uid="{00000000-0005-0000-0000-0000D6090000}"/>
    <cellStyle name="40% - Accent2 24" xfId="2807" xr:uid="{00000000-0005-0000-0000-0000D7090000}"/>
    <cellStyle name="40% - Accent2 24 2" xfId="2808" xr:uid="{00000000-0005-0000-0000-0000D8090000}"/>
    <cellStyle name="40% - Accent2 24 2 2" xfId="2809" xr:uid="{00000000-0005-0000-0000-0000D9090000}"/>
    <cellStyle name="40% - Accent2 24 3" xfId="2810" xr:uid="{00000000-0005-0000-0000-0000DA090000}"/>
    <cellStyle name="40% - Accent2 25" xfId="2811" xr:uid="{00000000-0005-0000-0000-0000DB090000}"/>
    <cellStyle name="40% - Accent2 25 2" xfId="2812" xr:uid="{00000000-0005-0000-0000-0000DC090000}"/>
    <cellStyle name="40% - Accent2 25 2 2" xfId="2813" xr:uid="{00000000-0005-0000-0000-0000DD090000}"/>
    <cellStyle name="40% - Accent2 25 3" xfId="2814" xr:uid="{00000000-0005-0000-0000-0000DE090000}"/>
    <cellStyle name="40% - Accent2 26" xfId="2815" xr:uid="{00000000-0005-0000-0000-0000DF090000}"/>
    <cellStyle name="40% - Accent2 26 2" xfId="2816" xr:uid="{00000000-0005-0000-0000-0000E0090000}"/>
    <cellStyle name="40% - Accent2 26 2 2" xfId="2817" xr:uid="{00000000-0005-0000-0000-0000E1090000}"/>
    <cellStyle name="40% - Accent2 26 3" xfId="2818" xr:uid="{00000000-0005-0000-0000-0000E2090000}"/>
    <cellStyle name="40% - Accent2 27" xfId="2819" xr:uid="{00000000-0005-0000-0000-0000E3090000}"/>
    <cellStyle name="40% - Accent2 27 2" xfId="2820" xr:uid="{00000000-0005-0000-0000-0000E4090000}"/>
    <cellStyle name="40% - Accent2 27 2 2" xfId="2821" xr:uid="{00000000-0005-0000-0000-0000E5090000}"/>
    <cellStyle name="40% - Accent2 27 3" xfId="2822" xr:uid="{00000000-0005-0000-0000-0000E6090000}"/>
    <cellStyle name="40% - Accent2 28" xfId="2823" xr:uid="{00000000-0005-0000-0000-0000E7090000}"/>
    <cellStyle name="40% - Accent2 28 2" xfId="2824" xr:uid="{00000000-0005-0000-0000-0000E8090000}"/>
    <cellStyle name="40% - Accent2 28 2 2" xfId="2825" xr:uid="{00000000-0005-0000-0000-0000E9090000}"/>
    <cellStyle name="40% - Accent2 28 3" xfId="2826" xr:uid="{00000000-0005-0000-0000-0000EA090000}"/>
    <cellStyle name="40% - Accent2 29" xfId="2827" xr:uid="{00000000-0005-0000-0000-0000EB090000}"/>
    <cellStyle name="40% - Accent2 29 2" xfId="2828" xr:uid="{00000000-0005-0000-0000-0000EC090000}"/>
    <cellStyle name="40% - Accent2 29 2 2" xfId="2829" xr:uid="{00000000-0005-0000-0000-0000ED090000}"/>
    <cellStyle name="40% - Accent2 29 3" xfId="2830" xr:uid="{00000000-0005-0000-0000-0000EE090000}"/>
    <cellStyle name="40% - Accent2 3" xfId="2831" xr:uid="{00000000-0005-0000-0000-0000EF090000}"/>
    <cellStyle name="40% - Accent2 3 2" xfId="2832" xr:uid="{00000000-0005-0000-0000-0000F0090000}"/>
    <cellStyle name="40% - Accent2 3 2 2" xfId="2833" xr:uid="{00000000-0005-0000-0000-0000F1090000}"/>
    <cellStyle name="40% - Accent2 3 2 2 2" xfId="2834" xr:uid="{00000000-0005-0000-0000-0000F2090000}"/>
    <cellStyle name="40% - Accent2 3 2 2 2 2" xfId="2835" xr:uid="{00000000-0005-0000-0000-0000F3090000}"/>
    <cellStyle name="40% - Accent2 3 2 2 2 2 2" xfId="2836" xr:uid="{00000000-0005-0000-0000-0000F4090000}"/>
    <cellStyle name="40% - Accent2 3 2 2 2 3" xfId="2837" xr:uid="{00000000-0005-0000-0000-0000F5090000}"/>
    <cellStyle name="40% - Accent2 3 2 2 2 4" xfId="2838" xr:uid="{00000000-0005-0000-0000-0000F6090000}"/>
    <cellStyle name="40% - Accent2 3 2 2 3" xfId="2839" xr:uid="{00000000-0005-0000-0000-0000F7090000}"/>
    <cellStyle name="40% - Accent2 3 2 2 3 2" xfId="2840" xr:uid="{00000000-0005-0000-0000-0000F8090000}"/>
    <cellStyle name="40% - Accent2 3 2 2 4" xfId="2841" xr:uid="{00000000-0005-0000-0000-0000F9090000}"/>
    <cellStyle name="40% - Accent2 3 2 2 5" xfId="2842" xr:uid="{00000000-0005-0000-0000-0000FA090000}"/>
    <cellStyle name="40% - Accent2 3 2 3" xfId="2843" xr:uid="{00000000-0005-0000-0000-0000FB090000}"/>
    <cellStyle name="40% - Accent2 3 2 3 2" xfId="2844" xr:uid="{00000000-0005-0000-0000-0000FC090000}"/>
    <cellStyle name="40% - Accent2 3 2 3 2 2" xfId="2845" xr:uid="{00000000-0005-0000-0000-0000FD090000}"/>
    <cellStyle name="40% - Accent2 3 2 3 3" xfId="2846" xr:uid="{00000000-0005-0000-0000-0000FE090000}"/>
    <cellStyle name="40% - Accent2 3 2 3 4" xfId="2847" xr:uid="{00000000-0005-0000-0000-0000FF090000}"/>
    <cellStyle name="40% - Accent2 3 2 4" xfId="2848" xr:uid="{00000000-0005-0000-0000-0000000A0000}"/>
    <cellStyle name="40% - Accent2 3 2 4 2" xfId="2849" xr:uid="{00000000-0005-0000-0000-0000010A0000}"/>
    <cellStyle name="40% - Accent2 3 2 5" xfId="2850" xr:uid="{00000000-0005-0000-0000-0000020A0000}"/>
    <cellStyle name="40% - Accent2 3 2 6" xfId="2851" xr:uid="{00000000-0005-0000-0000-0000030A0000}"/>
    <cellStyle name="40% - Accent2 3 3" xfId="2852" xr:uid="{00000000-0005-0000-0000-0000040A0000}"/>
    <cellStyle name="40% - Accent2 3 3 2" xfId="2853" xr:uid="{00000000-0005-0000-0000-0000050A0000}"/>
    <cellStyle name="40% - Accent2 3 3 2 2" xfId="2854" xr:uid="{00000000-0005-0000-0000-0000060A0000}"/>
    <cellStyle name="40% - Accent2 3 3 2 2 2" xfId="2855" xr:uid="{00000000-0005-0000-0000-0000070A0000}"/>
    <cellStyle name="40% - Accent2 3 3 2 3" xfId="2856" xr:uid="{00000000-0005-0000-0000-0000080A0000}"/>
    <cellStyle name="40% - Accent2 3 3 2 4" xfId="2857" xr:uid="{00000000-0005-0000-0000-0000090A0000}"/>
    <cellStyle name="40% - Accent2 3 3 3" xfId="2858" xr:uid="{00000000-0005-0000-0000-00000A0A0000}"/>
    <cellStyle name="40% - Accent2 3 3 3 2" xfId="2859" xr:uid="{00000000-0005-0000-0000-00000B0A0000}"/>
    <cellStyle name="40% - Accent2 3 3 4" xfId="2860" xr:uid="{00000000-0005-0000-0000-00000C0A0000}"/>
    <cellStyle name="40% - Accent2 3 3 5" xfId="2861" xr:uid="{00000000-0005-0000-0000-00000D0A0000}"/>
    <cellStyle name="40% - Accent2 3 4" xfId="2862" xr:uid="{00000000-0005-0000-0000-00000E0A0000}"/>
    <cellStyle name="40% - Accent2 3 4 2" xfId="2863" xr:uid="{00000000-0005-0000-0000-00000F0A0000}"/>
    <cellStyle name="40% - Accent2 3 4 2 2" xfId="2864" xr:uid="{00000000-0005-0000-0000-0000100A0000}"/>
    <cellStyle name="40% - Accent2 3 4 2 2 2" xfId="2865" xr:uid="{00000000-0005-0000-0000-0000110A0000}"/>
    <cellStyle name="40% - Accent2 3 4 2 3" xfId="2866" xr:uid="{00000000-0005-0000-0000-0000120A0000}"/>
    <cellStyle name="40% - Accent2 3 4 3" xfId="2867" xr:uid="{00000000-0005-0000-0000-0000130A0000}"/>
    <cellStyle name="40% - Accent2 3 4 3 2" xfId="2868" xr:uid="{00000000-0005-0000-0000-0000140A0000}"/>
    <cellStyle name="40% - Accent2 3 4 4" xfId="2869" xr:uid="{00000000-0005-0000-0000-0000150A0000}"/>
    <cellStyle name="40% - Accent2 3 4 5" xfId="2870" xr:uid="{00000000-0005-0000-0000-0000160A0000}"/>
    <cellStyle name="40% - Accent2 3 5" xfId="2871" xr:uid="{00000000-0005-0000-0000-0000170A0000}"/>
    <cellStyle name="40% - Accent2 3 5 2" xfId="2872" xr:uid="{00000000-0005-0000-0000-0000180A0000}"/>
    <cellStyle name="40% - Accent2 3 6" xfId="2873" xr:uid="{00000000-0005-0000-0000-0000190A0000}"/>
    <cellStyle name="40% - Accent2 3 7" xfId="2874" xr:uid="{00000000-0005-0000-0000-00001A0A0000}"/>
    <cellStyle name="40% - Accent2 3 8" xfId="2875" xr:uid="{00000000-0005-0000-0000-00001B0A0000}"/>
    <cellStyle name="40% - Accent2 3_2014_VMI CAN" xfId="2876" xr:uid="{00000000-0005-0000-0000-00001C0A0000}"/>
    <cellStyle name="40% - Accent2 30" xfId="2877" xr:uid="{00000000-0005-0000-0000-00001D0A0000}"/>
    <cellStyle name="40% - Accent2 30 2" xfId="2878" xr:uid="{00000000-0005-0000-0000-00001E0A0000}"/>
    <cellStyle name="40% - Accent2 30 2 2" xfId="2879" xr:uid="{00000000-0005-0000-0000-00001F0A0000}"/>
    <cellStyle name="40% - Accent2 30 3" xfId="2880" xr:uid="{00000000-0005-0000-0000-0000200A0000}"/>
    <cellStyle name="40% - Accent2 31" xfId="2881" xr:uid="{00000000-0005-0000-0000-0000210A0000}"/>
    <cellStyle name="40% - Accent2 31 2" xfId="2882" xr:uid="{00000000-0005-0000-0000-0000220A0000}"/>
    <cellStyle name="40% - Accent2 31 2 2" xfId="2883" xr:uid="{00000000-0005-0000-0000-0000230A0000}"/>
    <cellStyle name="40% - Accent2 31 3" xfId="2884" xr:uid="{00000000-0005-0000-0000-0000240A0000}"/>
    <cellStyle name="40% - Accent2 32" xfId="2885" xr:uid="{00000000-0005-0000-0000-0000250A0000}"/>
    <cellStyle name="40% - Accent2 32 2" xfId="2886" xr:uid="{00000000-0005-0000-0000-0000260A0000}"/>
    <cellStyle name="40% - Accent2 32 2 2" xfId="2887" xr:uid="{00000000-0005-0000-0000-0000270A0000}"/>
    <cellStyle name="40% - Accent2 32 3" xfId="2888" xr:uid="{00000000-0005-0000-0000-0000280A0000}"/>
    <cellStyle name="40% - Accent2 33" xfId="2889" xr:uid="{00000000-0005-0000-0000-0000290A0000}"/>
    <cellStyle name="40% - Accent2 33 2" xfId="2890" xr:uid="{00000000-0005-0000-0000-00002A0A0000}"/>
    <cellStyle name="40% - Accent2 33 2 2" xfId="2891" xr:uid="{00000000-0005-0000-0000-00002B0A0000}"/>
    <cellStyle name="40% - Accent2 33 3" xfId="2892" xr:uid="{00000000-0005-0000-0000-00002C0A0000}"/>
    <cellStyle name="40% - Accent2 34" xfId="2893" xr:uid="{00000000-0005-0000-0000-00002D0A0000}"/>
    <cellStyle name="40% - Accent2 34 2" xfId="2894" xr:uid="{00000000-0005-0000-0000-00002E0A0000}"/>
    <cellStyle name="40% - Accent2 34 2 2" xfId="2895" xr:uid="{00000000-0005-0000-0000-00002F0A0000}"/>
    <cellStyle name="40% - Accent2 34 3" xfId="2896" xr:uid="{00000000-0005-0000-0000-0000300A0000}"/>
    <cellStyle name="40% - Accent2 35" xfId="2897" xr:uid="{00000000-0005-0000-0000-0000310A0000}"/>
    <cellStyle name="40% - Accent2 35 2" xfId="2898" xr:uid="{00000000-0005-0000-0000-0000320A0000}"/>
    <cellStyle name="40% - Accent2 35 2 2" xfId="2899" xr:uid="{00000000-0005-0000-0000-0000330A0000}"/>
    <cellStyle name="40% - Accent2 35 3" xfId="2900" xr:uid="{00000000-0005-0000-0000-0000340A0000}"/>
    <cellStyle name="40% - Accent2 36" xfId="2901" xr:uid="{00000000-0005-0000-0000-0000350A0000}"/>
    <cellStyle name="40% - Accent2 36 2" xfId="2902" xr:uid="{00000000-0005-0000-0000-0000360A0000}"/>
    <cellStyle name="40% - Accent2 36 2 2" xfId="2903" xr:uid="{00000000-0005-0000-0000-0000370A0000}"/>
    <cellStyle name="40% - Accent2 36 3" xfId="2904" xr:uid="{00000000-0005-0000-0000-0000380A0000}"/>
    <cellStyle name="40% - Accent2 37" xfId="2905" xr:uid="{00000000-0005-0000-0000-0000390A0000}"/>
    <cellStyle name="40% - Accent2 37 2" xfId="2906" xr:uid="{00000000-0005-0000-0000-00003A0A0000}"/>
    <cellStyle name="40% - Accent2 37 2 2" xfId="2907" xr:uid="{00000000-0005-0000-0000-00003B0A0000}"/>
    <cellStyle name="40% - Accent2 37 3" xfId="2908" xr:uid="{00000000-0005-0000-0000-00003C0A0000}"/>
    <cellStyle name="40% - Accent2 38" xfId="2909" xr:uid="{00000000-0005-0000-0000-00003D0A0000}"/>
    <cellStyle name="40% - Accent2 38 2" xfId="2910" xr:uid="{00000000-0005-0000-0000-00003E0A0000}"/>
    <cellStyle name="40% - Accent2 38 2 2" xfId="2911" xr:uid="{00000000-0005-0000-0000-00003F0A0000}"/>
    <cellStyle name="40% - Accent2 38 3" xfId="2912" xr:uid="{00000000-0005-0000-0000-0000400A0000}"/>
    <cellStyle name="40% - Accent2 39" xfId="2913" xr:uid="{00000000-0005-0000-0000-0000410A0000}"/>
    <cellStyle name="40% - Accent2 39 2" xfId="2914" xr:uid="{00000000-0005-0000-0000-0000420A0000}"/>
    <cellStyle name="40% - Accent2 39 2 2" xfId="2915" xr:uid="{00000000-0005-0000-0000-0000430A0000}"/>
    <cellStyle name="40% - Accent2 39 3" xfId="2916" xr:uid="{00000000-0005-0000-0000-0000440A0000}"/>
    <cellStyle name="40% - Accent2 4" xfId="2917" xr:uid="{00000000-0005-0000-0000-0000450A0000}"/>
    <cellStyle name="40% - Accent2 4 2" xfId="2918" xr:uid="{00000000-0005-0000-0000-0000460A0000}"/>
    <cellStyle name="40% - Accent2 4 3" xfId="2919" xr:uid="{00000000-0005-0000-0000-0000470A0000}"/>
    <cellStyle name="40% - Accent2 4 4" xfId="2920" xr:uid="{00000000-0005-0000-0000-0000480A0000}"/>
    <cellStyle name="40% - Accent2 40" xfId="2921" xr:uid="{00000000-0005-0000-0000-0000490A0000}"/>
    <cellStyle name="40% - Accent2 40 2" xfId="2922" xr:uid="{00000000-0005-0000-0000-00004A0A0000}"/>
    <cellStyle name="40% - Accent2 40 3" xfId="2923" xr:uid="{00000000-0005-0000-0000-00004B0A0000}"/>
    <cellStyle name="40% - Accent2 41" xfId="2924" xr:uid="{00000000-0005-0000-0000-00004C0A0000}"/>
    <cellStyle name="40% - Accent2 5" xfId="2925" xr:uid="{00000000-0005-0000-0000-00004D0A0000}"/>
    <cellStyle name="40% - Accent2 5 2" xfId="2926" xr:uid="{00000000-0005-0000-0000-00004E0A0000}"/>
    <cellStyle name="40% - Accent2 5 3" xfId="2927" xr:uid="{00000000-0005-0000-0000-00004F0A0000}"/>
    <cellStyle name="40% - Accent2 5 4" xfId="2928" xr:uid="{00000000-0005-0000-0000-0000500A0000}"/>
    <cellStyle name="40% - Accent2 6" xfId="2929" xr:uid="{00000000-0005-0000-0000-0000510A0000}"/>
    <cellStyle name="40% - Accent2 6 2" xfId="2930" xr:uid="{00000000-0005-0000-0000-0000520A0000}"/>
    <cellStyle name="40% - Accent2 6 3" xfId="2931" xr:uid="{00000000-0005-0000-0000-0000530A0000}"/>
    <cellStyle name="40% - Accent2 6 3 2" xfId="2932" xr:uid="{00000000-0005-0000-0000-0000540A0000}"/>
    <cellStyle name="40% - Accent2 6 3 2 2" xfId="2933" xr:uid="{00000000-0005-0000-0000-0000550A0000}"/>
    <cellStyle name="40% - Accent2 6 3 3" xfId="2934" xr:uid="{00000000-0005-0000-0000-0000560A0000}"/>
    <cellStyle name="40% - Accent2 6 4" xfId="2935" xr:uid="{00000000-0005-0000-0000-0000570A0000}"/>
    <cellStyle name="40% - Accent2 6 4 2" xfId="2936" xr:uid="{00000000-0005-0000-0000-0000580A0000}"/>
    <cellStyle name="40% - Accent2 6 5" xfId="2937" xr:uid="{00000000-0005-0000-0000-0000590A0000}"/>
    <cellStyle name="40% - Accent2 6 5 2" xfId="2938" xr:uid="{00000000-0005-0000-0000-00005A0A0000}"/>
    <cellStyle name="40% - Accent2 6 5 2 2" xfId="2939" xr:uid="{00000000-0005-0000-0000-00005B0A0000}"/>
    <cellStyle name="40% - Accent2 6 5 3" xfId="2940" xr:uid="{00000000-0005-0000-0000-00005C0A0000}"/>
    <cellStyle name="40% - Accent2 6 5 4" xfId="2941" xr:uid="{00000000-0005-0000-0000-00005D0A0000}"/>
    <cellStyle name="40% - Accent2 6 6" xfId="2942" xr:uid="{00000000-0005-0000-0000-00005E0A0000}"/>
    <cellStyle name="40% - Accent2 6 7" xfId="2943" xr:uid="{00000000-0005-0000-0000-00005F0A0000}"/>
    <cellStyle name="40% - Accent2 7" xfId="2944" xr:uid="{00000000-0005-0000-0000-0000600A0000}"/>
    <cellStyle name="40% - Accent2 7 2" xfId="2945" xr:uid="{00000000-0005-0000-0000-0000610A0000}"/>
    <cellStyle name="40% - Accent2 7 2 2" xfId="2946" xr:uid="{00000000-0005-0000-0000-0000620A0000}"/>
    <cellStyle name="40% - Accent2 7 3" xfId="2947" xr:uid="{00000000-0005-0000-0000-0000630A0000}"/>
    <cellStyle name="40% - Accent2 7 4" xfId="2948" xr:uid="{00000000-0005-0000-0000-0000640A0000}"/>
    <cellStyle name="40% - Accent2 7 5" xfId="2949" xr:uid="{00000000-0005-0000-0000-0000650A0000}"/>
    <cellStyle name="40% - Accent2 8" xfId="2950" xr:uid="{00000000-0005-0000-0000-0000660A0000}"/>
    <cellStyle name="40% - Accent2 8 2" xfId="2951" xr:uid="{00000000-0005-0000-0000-0000670A0000}"/>
    <cellStyle name="40% - Accent2 8 2 2" xfId="2952" xr:uid="{00000000-0005-0000-0000-0000680A0000}"/>
    <cellStyle name="40% - Accent2 8 3" xfId="2953" xr:uid="{00000000-0005-0000-0000-0000690A0000}"/>
    <cellStyle name="40% - Accent2 8 4" xfId="2954" xr:uid="{00000000-0005-0000-0000-00006A0A0000}"/>
    <cellStyle name="40% - Accent2 8 5" xfId="2955" xr:uid="{00000000-0005-0000-0000-00006B0A0000}"/>
    <cellStyle name="40% - Accent2 9" xfId="2956" xr:uid="{00000000-0005-0000-0000-00006C0A0000}"/>
    <cellStyle name="40% - Accent2 9 2" xfId="2957" xr:uid="{00000000-0005-0000-0000-00006D0A0000}"/>
    <cellStyle name="40% - Accent2 9 2 2" xfId="2958" xr:uid="{00000000-0005-0000-0000-00006E0A0000}"/>
    <cellStyle name="40% - Accent2 9 2 2 2" xfId="2959" xr:uid="{00000000-0005-0000-0000-00006F0A0000}"/>
    <cellStyle name="40% - Accent2 9 2 2 2 2" xfId="2960" xr:uid="{00000000-0005-0000-0000-0000700A0000}"/>
    <cellStyle name="40% - Accent2 9 2 2 3" xfId="2961" xr:uid="{00000000-0005-0000-0000-0000710A0000}"/>
    <cellStyle name="40% - Accent2 9 2 2 4" xfId="2962" xr:uid="{00000000-0005-0000-0000-0000720A0000}"/>
    <cellStyle name="40% - Accent2 9 2 3" xfId="2963" xr:uid="{00000000-0005-0000-0000-0000730A0000}"/>
    <cellStyle name="40% - Accent2 9 2 3 2" xfId="2964" xr:uid="{00000000-0005-0000-0000-0000740A0000}"/>
    <cellStyle name="40% - Accent2 9 2 4" xfId="2965" xr:uid="{00000000-0005-0000-0000-0000750A0000}"/>
    <cellStyle name="40% - Accent2 9 2 5" xfId="2966" xr:uid="{00000000-0005-0000-0000-0000760A0000}"/>
    <cellStyle name="40% - Accent2 9 3" xfId="2967" xr:uid="{00000000-0005-0000-0000-0000770A0000}"/>
    <cellStyle name="40% - Accent2 9 3 2" xfId="2968" xr:uid="{00000000-0005-0000-0000-0000780A0000}"/>
    <cellStyle name="40% - Accent2 9 3 2 2" xfId="2969" xr:uid="{00000000-0005-0000-0000-0000790A0000}"/>
    <cellStyle name="40% - Accent2 9 3 3" xfId="2970" xr:uid="{00000000-0005-0000-0000-00007A0A0000}"/>
    <cellStyle name="40% - Accent2 9 3 4" xfId="2971" xr:uid="{00000000-0005-0000-0000-00007B0A0000}"/>
    <cellStyle name="40% - Accent2 9 4" xfId="2972" xr:uid="{00000000-0005-0000-0000-00007C0A0000}"/>
    <cellStyle name="40% - Accent2 9 4 2" xfId="2973" xr:uid="{00000000-0005-0000-0000-00007D0A0000}"/>
    <cellStyle name="40% - Accent2 9 5" xfId="2974" xr:uid="{00000000-0005-0000-0000-00007E0A0000}"/>
    <cellStyle name="40% - Accent2 9 6" xfId="2975" xr:uid="{00000000-0005-0000-0000-00007F0A0000}"/>
    <cellStyle name="40% - Accent2 9 7" xfId="2976" xr:uid="{00000000-0005-0000-0000-0000800A0000}"/>
    <cellStyle name="40% - Accent3 10" xfId="2977" xr:uid="{00000000-0005-0000-0000-0000810A0000}"/>
    <cellStyle name="40% - Accent3 10 2" xfId="2978" xr:uid="{00000000-0005-0000-0000-0000820A0000}"/>
    <cellStyle name="40% - Accent3 10 2 2" xfId="2979" xr:uid="{00000000-0005-0000-0000-0000830A0000}"/>
    <cellStyle name="40% - Accent3 10 2 2 2" xfId="2980" xr:uid="{00000000-0005-0000-0000-0000840A0000}"/>
    <cellStyle name="40% - Accent3 10 2 2 3" xfId="2981" xr:uid="{00000000-0005-0000-0000-0000850A0000}"/>
    <cellStyle name="40% - Accent3 10 2 3" xfId="2982" xr:uid="{00000000-0005-0000-0000-0000860A0000}"/>
    <cellStyle name="40% - Accent3 10 2 4" xfId="2983" xr:uid="{00000000-0005-0000-0000-0000870A0000}"/>
    <cellStyle name="40% - Accent3 10 3" xfId="2984" xr:uid="{00000000-0005-0000-0000-0000880A0000}"/>
    <cellStyle name="40% - Accent3 10 3 2" xfId="2985" xr:uid="{00000000-0005-0000-0000-0000890A0000}"/>
    <cellStyle name="40% - Accent3 10 3 3" xfId="2986" xr:uid="{00000000-0005-0000-0000-00008A0A0000}"/>
    <cellStyle name="40% - Accent3 10 4" xfId="2987" xr:uid="{00000000-0005-0000-0000-00008B0A0000}"/>
    <cellStyle name="40% - Accent3 10 5" xfId="2988" xr:uid="{00000000-0005-0000-0000-00008C0A0000}"/>
    <cellStyle name="40% - Accent3 10 6" xfId="2989" xr:uid="{00000000-0005-0000-0000-00008D0A0000}"/>
    <cellStyle name="40% - Accent3 11" xfId="2990" xr:uid="{00000000-0005-0000-0000-00008E0A0000}"/>
    <cellStyle name="40% - Accent3 11 2" xfId="2991" xr:uid="{00000000-0005-0000-0000-00008F0A0000}"/>
    <cellStyle name="40% - Accent3 11 2 2" xfId="2992" xr:uid="{00000000-0005-0000-0000-0000900A0000}"/>
    <cellStyle name="40% - Accent3 11 3" xfId="2993" xr:uid="{00000000-0005-0000-0000-0000910A0000}"/>
    <cellStyle name="40% - Accent3 11 4" xfId="2994" xr:uid="{00000000-0005-0000-0000-0000920A0000}"/>
    <cellStyle name="40% - Accent3 12" xfId="2995" xr:uid="{00000000-0005-0000-0000-0000930A0000}"/>
    <cellStyle name="40% - Accent3 12 2" xfId="2996" xr:uid="{00000000-0005-0000-0000-0000940A0000}"/>
    <cellStyle name="40% - Accent3 12 3" xfId="2997" xr:uid="{00000000-0005-0000-0000-0000950A0000}"/>
    <cellStyle name="40% - Accent3 13" xfId="2998" xr:uid="{00000000-0005-0000-0000-0000960A0000}"/>
    <cellStyle name="40% - Accent3 13 2" xfId="2999" xr:uid="{00000000-0005-0000-0000-0000970A0000}"/>
    <cellStyle name="40% - Accent3 14" xfId="3000" xr:uid="{00000000-0005-0000-0000-0000980A0000}"/>
    <cellStyle name="40% - Accent3 15" xfId="3001" xr:uid="{00000000-0005-0000-0000-0000990A0000}"/>
    <cellStyle name="40% - Accent3 16" xfId="3002" xr:uid="{00000000-0005-0000-0000-00009A0A0000}"/>
    <cellStyle name="40% - Accent3 17" xfId="3003" xr:uid="{00000000-0005-0000-0000-00009B0A0000}"/>
    <cellStyle name="40% - Accent3 18" xfId="3004" xr:uid="{00000000-0005-0000-0000-00009C0A0000}"/>
    <cellStyle name="40% - Accent3 19" xfId="3005" xr:uid="{00000000-0005-0000-0000-00009D0A0000}"/>
    <cellStyle name="40% - Accent3 2" xfId="21" xr:uid="{00000000-0005-0000-0000-00009E0A0000}"/>
    <cellStyle name="40% - Accent3 2 10" xfId="3006" xr:uid="{00000000-0005-0000-0000-00009F0A0000}"/>
    <cellStyle name="40% - Accent3 2 2" xfId="3007" xr:uid="{00000000-0005-0000-0000-0000A00A0000}"/>
    <cellStyle name="40% - Accent3 2 2 2" xfId="3008" xr:uid="{00000000-0005-0000-0000-0000A10A0000}"/>
    <cellStyle name="40% - Accent3 2 2 2 2" xfId="3009" xr:uid="{00000000-0005-0000-0000-0000A20A0000}"/>
    <cellStyle name="40% - Accent3 2 2 2 2 2" xfId="3010" xr:uid="{00000000-0005-0000-0000-0000A30A0000}"/>
    <cellStyle name="40% - Accent3 2 2 2 2 2 2" xfId="3011" xr:uid="{00000000-0005-0000-0000-0000A40A0000}"/>
    <cellStyle name="40% - Accent3 2 2 2 2 2 2 2" xfId="3012" xr:uid="{00000000-0005-0000-0000-0000A50A0000}"/>
    <cellStyle name="40% - Accent3 2 2 2 2 2 3" xfId="3013" xr:uid="{00000000-0005-0000-0000-0000A60A0000}"/>
    <cellStyle name="40% - Accent3 2 2 2 2 2 4" xfId="3014" xr:uid="{00000000-0005-0000-0000-0000A70A0000}"/>
    <cellStyle name="40% - Accent3 2 2 2 2 3" xfId="3015" xr:uid="{00000000-0005-0000-0000-0000A80A0000}"/>
    <cellStyle name="40% - Accent3 2 2 2 2 3 2" xfId="3016" xr:uid="{00000000-0005-0000-0000-0000A90A0000}"/>
    <cellStyle name="40% - Accent3 2 2 2 2 4" xfId="3017" xr:uid="{00000000-0005-0000-0000-0000AA0A0000}"/>
    <cellStyle name="40% - Accent3 2 2 2 2 5" xfId="3018" xr:uid="{00000000-0005-0000-0000-0000AB0A0000}"/>
    <cellStyle name="40% - Accent3 2 2 2 3" xfId="3019" xr:uid="{00000000-0005-0000-0000-0000AC0A0000}"/>
    <cellStyle name="40% - Accent3 2 2 2 3 2" xfId="3020" xr:uid="{00000000-0005-0000-0000-0000AD0A0000}"/>
    <cellStyle name="40% - Accent3 2 2 2 3 2 2" xfId="3021" xr:uid="{00000000-0005-0000-0000-0000AE0A0000}"/>
    <cellStyle name="40% - Accent3 2 2 2 3 3" xfId="3022" xr:uid="{00000000-0005-0000-0000-0000AF0A0000}"/>
    <cellStyle name="40% - Accent3 2 2 2 3 4" xfId="3023" xr:uid="{00000000-0005-0000-0000-0000B00A0000}"/>
    <cellStyle name="40% - Accent3 2 2 2 4" xfId="3024" xr:uid="{00000000-0005-0000-0000-0000B10A0000}"/>
    <cellStyle name="40% - Accent3 2 2 2 4 2" xfId="3025" xr:uid="{00000000-0005-0000-0000-0000B20A0000}"/>
    <cellStyle name="40% - Accent3 2 2 2 5" xfId="3026" xr:uid="{00000000-0005-0000-0000-0000B30A0000}"/>
    <cellStyle name="40% - Accent3 2 2 2 6" xfId="3027" xr:uid="{00000000-0005-0000-0000-0000B40A0000}"/>
    <cellStyle name="40% - Accent3 2 2 3" xfId="3028" xr:uid="{00000000-0005-0000-0000-0000B50A0000}"/>
    <cellStyle name="40% - Accent3 2 2 3 2" xfId="3029" xr:uid="{00000000-0005-0000-0000-0000B60A0000}"/>
    <cellStyle name="40% - Accent3 2 2 3 2 2" xfId="3030" xr:uid="{00000000-0005-0000-0000-0000B70A0000}"/>
    <cellStyle name="40% - Accent3 2 2 3 2 2 2" xfId="3031" xr:uid="{00000000-0005-0000-0000-0000B80A0000}"/>
    <cellStyle name="40% - Accent3 2 2 3 2 3" xfId="3032" xr:uid="{00000000-0005-0000-0000-0000B90A0000}"/>
    <cellStyle name="40% - Accent3 2 2 3 2 4" xfId="3033" xr:uid="{00000000-0005-0000-0000-0000BA0A0000}"/>
    <cellStyle name="40% - Accent3 2 2 3 3" xfId="3034" xr:uid="{00000000-0005-0000-0000-0000BB0A0000}"/>
    <cellStyle name="40% - Accent3 2 2 3 3 2" xfId="3035" xr:uid="{00000000-0005-0000-0000-0000BC0A0000}"/>
    <cellStyle name="40% - Accent3 2 2 3 4" xfId="3036" xr:uid="{00000000-0005-0000-0000-0000BD0A0000}"/>
    <cellStyle name="40% - Accent3 2 2 3 5" xfId="3037" xr:uid="{00000000-0005-0000-0000-0000BE0A0000}"/>
    <cellStyle name="40% - Accent3 2 2 4" xfId="3038" xr:uid="{00000000-0005-0000-0000-0000BF0A0000}"/>
    <cellStyle name="40% - Accent3 2 2 4 2" xfId="3039" xr:uid="{00000000-0005-0000-0000-0000C00A0000}"/>
    <cellStyle name="40% - Accent3 2 2 4 2 2" xfId="3040" xr:uid="{00000000-0005-0000-0000-0000C10A0000}"/>
    <cellStyle name="40% - Accent3 2 2 4 2 2 2" xfId="3041" xr:uid="{00000000-0005-0000-0000-0000C20A0000}"/>
    <cellStyle name="40% - Accent3 2 2 4 2 3" xfId="3042" xr:uid="{00000000-0005-0000-0000-0000C30A0000}"/>
    <cellStyle name="40% - Accent3 2 2 4 3" xfId="3043" xr:uid="{00000000-0005-0000-0000-0000C40A0000}"/>
    <cellStyle name="40% - Accent3 2 2 4 3 2" xfId="3044" xr:uid="{00000000-0005-0000-0000-0000C50A0000}"/>
    <cellStyle name="40% - Accent3 2 2 4 4" xfId="3045" xr:uid="{00000000-0005-0000-0000-0000C60A0000}"/>
    <cellStyle name="40% - Accent3 2 2 4 5" xfId="3046" xr:uid="{00000000-0005-0000-0000-0000C70A0000}"/>
    <cellStyle name="40% - Accent3 2 2 5" xfId="3047" xr:uid="{00000000-0005-0000-0000-0000C80A0000}"/>
    <cellStyle name="40% - Accent3 2 2 5 2" xfId="3048" xr:uid="{00000000-0005-0000-0000-0000C90A0000}"/>
    <cellStyle name="40% - Accent3 2 2 6" xfId="3049" xr:uid="{00000000-0005-0000-0000-0000CA0A0000}"/>
    <cellStyle name="40% - Accent3 2 2 7" xfId="3050" xr:uid="{00000000-0005-0000-0000-0000CB0A0000}"/>
    <cellStyle name="40% - Accent3 2 2 8" xfId="3051" xr:uid="{00000000-0005-0000-0000-0000CC0A0000}"/>
    <cellStyle name="40% - Accent3 2 2_April 14" xfId="3052" xr:uid="{00000000-0005-0000-0000-0000CD0A0000}"/>
    <cellStyle name="40% - Accent3 2 3" xfId="3053" xr:uid="{00000000-0005-0000-0000-0000CE0A0000}"/>
    <cellStyle name="40% - Accent3 2 3 2" xfId="3054" xr:uid="{00000000-0005-0000-0000-0000CF0A0000}"/>
    <cellStyle name="40% - Accent3 2 3 3" xfId="3055" xr:uid="{00000000-0005-0000-0000-0000D00A0000}"/>
    <cellStyle name="40% - Accent3 2 3 3 2" xfId="3056" xr:uid="{00000000-0005-0000-0000-0000D10A0000}"/>
    <cellStyle name="40% - Accent3 2 3 3 2 2" xfId="3057" xr:uid="{00000000-0005-0000-0000-0000D20A0000}"/>
    <cellStyle name="40% - Accent3 2 3 3 2 2 2" xfId="3058" xr:uid="{00000000-0005-0000-0000-0000D30A0000}"/>
    <cellStyle name="40% - Accent3 2 3 3 2 2 2 2" xfId="3059" xr:uid="{00000000-0005-0000-0000-0000D40A0000}"/>
    <cellStyle name="40% - Accent3 2 3 3 2 2 3" xfId="3060" xr:uid="{00000000-0005-0000-0000-0000D50A0000}"/>
    <cellStyle name="40% - Accent3 2 3 3 2 2 4" xfId="3061" xr:uid="{00000000-0005-0000-0000-0000D60A0000}"/>
    <cellStyle name="40% - Accent3 2 3 3 2 3" xfId="3062" xr:uid="{00000000-0005-0000-0000-0000D70A0000}"/>
    <cellStyle name="40% - Accent3 2 3 3 2 3 2" xfId="3063" xr:uid="{00000000-0005-0000-0000-0000D80A0000}"/>
    <cellStyle name="40% - Accent3 2 3 3 2 4" xfId="3064" xr:uid="{00000000-0005-0000-0000-0000D90A0000}"/>
    <cellStyle name="40% - Accent3 2 3 3 2 5" xfId="3065" xr:uid="{00000000-0005-0000-0000-0000DA0A0000}"/>
    <cellStyle name="40% - Accent3 2 3 3 3" xfId="3066" xr:uid="{00000000-0005-0000-0000-0000DB0A0000}"/>
    <cellStyle name="40% - Accent3 2 3 3 3 2" xfId="3067" xr:uid="{00000000-0005-0000-0000-0000DC0A0000}"/>
    <cellStyle name="40% - Accent3 2 3 3 3 2 2" xfId="3068" xr:uid="{00000000-0005-0000-0000-0000DD0A0000}"/>
    <cellStyle name="40% - Accent3 2 3 3 3 3" xfId="3069" xr:uid="{00000000-0005-0000-0000-0000DE0A0000}"/>
    <cellStyle name="40% - Accent3 2 3 3 3 4" xfId="3070" xr:uid="{00000000-0005-0000-0000-0000DF0A0000}"/>
    <cellStyle name="40% - Accent3 2 3 3 4" xfId="3071" xr:uid="{00000000-0005-0000-0000-0000E00A0000}"/>
    <cellStyle name="40% - Accent3 2 3 3 4 2" xfId="3072" xr:uid="{00000000-0005-0000-0000-0000E10A0000}"/>
    <cellStyle name="40% - Accent3 2 3 3 5" xfId="3073" xr:uid="{00000000-0005-0000-0000-0000E20A0000}"/>
    <cellStyle name="40% - Accent3 2 3 3 6" xfId="3074" xr:uid="{00000000-0005-0000-0000-0000E30A0000}"/>
    <cellStyle name="40% - Accent3 2 3 4" xfId="3075" xr:uid="{00000000-0005-0000-0000-0000E40A0000}"/>
    <cellStyle name="40% - Accent3 2 3 4 2" xfId="3076" xr:uid="{00000000-0005-0000-0000-0000E50A0000}"/>
    <cellStyle name="40% - Accent3 2 3 4 2 2" xfId="3077" xr:uid="{00000000-0005-0000-0000-0000E60A0000}"/>
    <cellStyle name="40% - Accent3 2 3 4 2 2 2" xfId="3078" xr:uid="{00000000-0005-0000-0000-0000E70A0000}"/>
    <cellStyle name="40% - Accent3 2 3 4 2 3" xfId="3079" xr:uid="{00000000-0005-0000-0000-0000E80A0000}"/>
    <cellStyle name="40% - Accent3 2 3 4 2 4" xfId="3080" xr:uid="{00000000-0005-0000-0000-0000E90A0000}"/>
    <cellStyle name="40% - Accent3 2 3 4 3" xfId="3081" xr:uid="{00000000-0005-0000-0000-0000EA0A0000}"/>
    <cellStyle name="40% - Accent3 2 3 4 3 2" xfId="3082" xr:uid="{00000000-0005-0000-0000-0000EB0A0000}"/>
    <cellStyle name="40% - Accent3 2 3 4 4" xfId="3083" xr:uid="{00000000-0005-0000-0000-0000EC0A0000}"/>
    <cellStyle name="40% - Accent3 2 3 4 5" xfId="3084" xr:uid="{00000000-0005-0000-0000-0000ED0A0000}"/>
    <cellStyle name="40% - Accent3 2 3 5" xfId="3085" xr:uid="{00000000-0005-0000-0000-0000EE0A0000}"/>
    <cellStyle name="40% - Accent3 2 3 5 2" xfId="3086" xr:uid="{00000000-0005-0000-0000-0000EF0A0000}"/>
    <cellStyle name="40% - Accent3 2 3 5 2 2" xfId="3087" xr:uid="{00000000-0005-0000-0000-0000F00A0000}"/>
    <cellStyle name="40% - Accent3 2 3 5 3" xfId="3088" xr:uid="{00000000-0005-0000-0000-0000F10A0000}"/>
    <cellStyle name="40% - Accent3 2 3 5 4" xfId="3089" xr:uid="{00000000-0005-0000-0000-0000F20A0000}"/>
    <cellStyle name="40% - Accent3 2 3 6" xfId="3090" xr:uid="{00000000-0005-0000-0000-0000F30A0000}"/>
    <cellStyle name="40% - Accent3 2 3 6 2" xfId="3091" xr:uid="{00000000-0005-0000-0000-0000F40A0000}"/>
    <cellStyle name="40% - Accent3 2 3 7" xfId="3092" xr:uid="{00000000-0005-0000-0000-0000F50A0000}"/>
    <cellStyle name="40% - Accent3 2 3 8" xfId="3093" xr:uid="{00000000-0005-0000-0000-0000F60A0000}"/>
    <cellStyle name="40% - Accent3 2 4" xfId="3094" xr:uid="{00000000-0005-0000-0000-0000F70A0000}"/>
    <cellStyle name="40% - Accent3 2 4 2" xfId="3095" xr:uid="{00000000-0005-0000-0000-0000F80A0000}"/>
    <cellStyle name="40% - Accent3 2 4 2 2" xfId="3096" xr:uid="{00000000-0005-0000-0000-0000F90A0000}"/>
    <cellStyle name="40% - Accent3 2 4 2 2 2" xfId="3097" xr:uid="{00000000-0005-0000-0000-0000FA0A0000}"/>
    <cellStyle name="40% - Accent3 2 4 2 3" xfId="3098" xr:uid="{00000000-0005-0000-0000-0000FB0A0000}"/>
    <cellStyle name="40% - Accent3 2 4 2 4" xfId="3099" xr:uid="{00000000-0005-0000-0000-0000FC0A0000}"/>
    <cellStyle name="40% - Accent3 2 4 3" xfId="3100" xr:uid="{00000000-0005-0000-0000-0000FD0A0000}"/>
    <cellStyle name="40% - Accent3 2 4 3 2" xfId="3101" xr:uid="{00000000-0005-0000-0000-0000FE0A0000}"/>
    <cellStyle name="40% - Accent3 2 4 4" xfId="3102" xr:uid="{00000000-0005-0000-0000-0000FF0A0000}"/>
    <cellStyle name="40% - Accent3 2 4 5" xfId="3103" xr:uid="{00000000-0005-0000-0000-0000000B0000}"/>
    <cellStyle name="40% - Accent3 2 5" xfId="3104" xr:uid="{00000000-0005-0000-0000-0000010B0000}"/>
    <cellStyle name="40% - Accent3 2 5 2" xfId="3105" xr:uid="{00000000-0005-0000-0000-0000020B0000}"/>
    <cellStyle name="40% - Accent3 2 5 2 2" xfId="3106" xr:uid="{00000000-0005-0000-0000-0000030B0000}"/>
    <cellStyle name="40% - Accent3 2 5 2 2 2" xfId="3107" xr:uid="{00000000-0005-0000-0000-0000040B0000}"/>
    <cellStyle name="40% - Accent3 2 5 2 3" xfId="3108" xr:uid="{00000000-0005-0000-0000-0000050B0000}"/>
    <cellStyle name="40% - Accent3 2 5 3" xfId="3109" xr:uid="{00000000-0005-0000-0000-0000060B0000}"/>
    <cellStyle name="40% - Accent3 2 5 3 2" xfId="3110" xr:uid="{00000000-0005-0000-0000-0000070B0000}"/>
    <cellStyle name="40% - Accent3 2 5 4" xfId="3111" xr:uid="{00000000-0005-0000-0000-0000080B0000}"/>
    <cellStyle name="40% - Accent3 2 5 5" xfId="3112" xr:uid="{00000000-0005-0000-0000-0000090B0000}"/>
    <cellStyle name="40% - Accent3 2 6" xfId="3113" xr:uid="{00000000-0005-0000-0000-00000A0B0000}"/>
    <cellStyle name="40% - Accent3 2 6 2" xfId="3114" xr:uid="{00000000-0005-0000-0000-00000B0B0000}"/>
    <cellStyle name="40% - Accent3 2 7" xfId="3115" xr:uid="{00000000-0005-0000-0000-00000C0B0000}"/>
    <cellStyle name="40% - Accent3 2 8" xfId="3116" xr:uid="{00000000-0005-0000-0000-00000D0B0000}"/>
    <cellStyle name="40% - Accent3 2 9" xfId="3117" xr:uid="{00000000-0005-0000-0000-00000E0B0000}"/>
    <cellStyle name="40% - Accent3 2_Coding_CAP_Feb'13_P Aey_020213_Na" xfId="3118" xr:uid="{00000000-0005-0000-0000-00000F0B0000}"/>
    <cellStyle name="40% - Accent3 20" xfId="3119" xr:uid="{00000000-0005-0000-0000-0000100B0000}"/>
    <cellStyle name="40% - Accent3 21" xfId="3120" xr:uid="{00000000-0005-0000-0000-0000110B0000}"/>
    <cellStyle name="40% - Accent3 21 2" xfId="3121" xr:uid="{00000000-0005-0000-0000-0000120B0000}"/>
    <cellStyle name="40% - Accent3 21 2 2" xfId="3122" xr:uid="{00000000-0005-0000-0000-0000130B0000}"/>
    <cellStyle name="40% - Accent3 21 3" xfId="3123" xr:uid="{00000000-0005-0000-0000-0000140B0000}"/>
    <cellStyle name="40% - Accent3 22" xfId="3124" xr:uid="{00000000-0005-0000-0000-0000150B0000}"/>
    <cellStyle name="40% - Accent3 22 2" xfId="3125" xr:uid="{00000000-0005-0000-0000-0000160B0000}"/>
    <cellStyle name="40% - Accent3 22 2 2" xfId="3126" xr:uid="{00000000-0005-0000-0000-0000170B0000}"/>
    <cellStyle name="40% - Accent3 22 3" xfId="3127" xr:uid="{00000000-0005-0000-0000-0000180B0000}"/>
    <cellStyle name="40% - Accent3 23" xfId="3128" xr:uid="{00000000-0005-0000-0000-0000190B0000}"/>
    <cellStyle name="40% - Accent3 23 2" xfId="3129" xr:uid="{00000000-0005-0000-0000-00001A0B0000}"/>
    <cellStyle name="40% - Accent3 23 2 2" xfId="3130" xr:uid="{00000000-0005-0000-0000-00001B0B0000}"/>
    <cellStyle name="40% - Accent3 23 3" xfId="3131" xr:uid="{00000000-0005-0000-0000-00001C0B0000}"/>
    <cellStyle name="40% - Accent3 24" xfId="3132" xr:uid="{00000000-0005-0000-0000-00001D0B0000}"/>
    <cellStyle name="40% - Accent3 24 2" xfId="3133" xr:uid="{00000000-0005-0000-0000-00001E0B0000}"/>
    <cellStyle name="40% - Accent3 24 2 2" xfId="3134" xr:uid="{00000000-0005-0000-0000-00001F0B0000}"/>
    <cellStyle name="40% - Accent3 24 3" xfId="3135" xr:uid="{00000000-0005-0000-0000-0000200B0000}"/>
    <cellStyle name="40% - Accent3 25" xfId="3136" xr:uid="{00000000-0005-0000-0000-0000210B0000}"/>
    <cellStyle name="40% - Accent3 25 2" xfId="3137" xr:uid="{00000000-0005-0000-0000-0000220B0000}"/>
    <cellStyle name="40% - Accent3 25 2 2" xfId="3138" xr:uid="{00000000-0005-0000-0000-0000230B0000}"/>
    <cellStyle name="40% - Accent3 25 3" xfId="3139" xr:uid="{00000000-0005-0000-0000-0000240B0000}"/>
    <cellStyle name="40% - Accent3 26" xfId="3140" xr:uid="{00000000-0005-0000-0000-0000250B0000}"/>
    <cellStyle name="40% - Accent3 26 2" xfId="3141" xr:uid="{00000000-0005-0000-0000-0000260B0000}"/>
    <cellStyle name="40% - Accent3 26 2 2" xfId="3142" xr:uid="{00000000-0005-0000-0000-0000270B0000}"/>
    <cellStyle name="40% - Accent3 26 3" xfId="3143" xr:uid="{00000000-0005-0000-0000-0000280B0000}"/>
    <cellStyle name="40% - Accent3 27" xfId="3144" xr:uid="{00000000-0005-0000-0000-0000290B0000}"/>
    <cellStyle name="40% - Accent3 27 2" xfId="3145" xr:uid="{00000000-0005-0000-0000-00002A0B0000}"/>
    <cellStyle name="40% - Accent3 27 2 2" xfId="3146" xr:uid="{00000000-0005-0000-0000-00002B0B0000}"/>
    <cellStyle name="40% - Accent3 27 3" xfId="3147" xr:uid="{00000000-0005-0000-0000-00002C0B0000}"/>
    <cellStyle name="40% - Accent3 28" xfId="3148" xr:uid="{00000000-0005-0000-0000-00002D0B0000}"/>
    <cellStyle name="40% - Accent3 28 2" xfId="3149" xr:uid="{00000000-0005-0000-0000-00002E0B0000}"/>
    <cellStyle name="40% - Accent3 28 2 2" xfId="3150" xr:uid="{00000000-0005-0000-0000-00002F0B0000}"/>
    <cellStyle name="40% - Accent3 28 3" xfId="3151" xr:uid="{00000000-0005-0000-0000-0000300B0000}"/>
    <cellStyle name="40% - Accent3 29" xfId="3152" xr:uid="{00000000-0005-0000-0000-0000310B0000}"/>
    <cellStyle name="40% - Accent3 29 2" xfId="3153" xr:uid="{00000000-0005-0000-0000-0000320B0000}"/>
    <cellStyle name="40% - Accent3 29 2 2" xfId="3154" xr:uid="{00000000-0005-0000-0000-0000330B0000}"/>
    <cellStyle name="40% - Accent3 29 3" xfId="3155" xr:uid="{00000000-0005-0000-0000-0000340B0000}"/>
    <cellStyle name="40% - Accent3 3" xfId="3156" xr:uid="{00000000-0005-0000-0000-0000350B0000}"/>
    <cellStyle name="40% - Accent3 3 2" xfId="3157" xr:uid="{00000000-0005-0000-0000-0000360B0000}"/>
    <cellStyle name="40% - Accent3 3 2 2" xfId="3158" xr:uid="{00000000-0005-0000-0000-0000370B0000}"/>
    <cellStyle name="40% - Accent3 3 2 2 2" xfId="3159" xr:uid="{00000000-0005-0000-0000-0000380B0000}"/>
    <cellStyle name="40% - Accent3 3 2 2 2 2" xfId="3160" xr:uid="{00000000-0005-0000-0000-0000390B0000}"/>
    <cellStyle name="40% - Accent3 3 2 2 2 2 2" xfId="3161" xr:uid="{00000000-0005-0000-0000-00003A0B0000}"/>
    <cellStyle name="40% - Accent3 3 2 2 2 3" xfId="3162" xr:uid="{00000000-0005-0000-0000-00003B0B0000}"/>
    <cellStyle name="40% - Accent3 3 2 2 2 4" xfId="3163" xr:uid="{00000000-0005-0000-0000-00003C0B0000}"/>
    <cellStyle name="40% - Accent3 3 2 2 3" xfId="3164" xr:uid="{00000000-0005-0000-0000-00003D0B0000}"/>
    <cellStyle name="40% - Accent3 3 2 2 3 2" xfId="3165" xr:uid="{00000000-0005-0000-0000-00003E0B0000}"/>
    <cellStyle name="40% - Accent3 3 2 2 4" xfId="3166" xr:uid="{00000000-0005-0000-0000-00003F0B0000}"/>
    <cellStyle name="40% - Accent3 3 2 2 5" xfId="3167" xr:uid="{00000000-0005-0000-0000-0000400B0000}"/>
    <cellStyle name="40% - Accent3 3 2 3" xfId="3168" xr:uid="{00000000-0005-0000-0000-0000410B0000}"/>
    <cellStyle name="40% - Accent3 3 2 3 2" xfId="3169" xr:uid="{00000000-0005-0000-0000-0000420B0000}"/>
    <cellStyle name="40% - Accent3 3 2 3 2 2" xfId="3170" xr:uid="{00000000-0005-0000-0000-0000430B0000}"/>
    <cellStyle name="40% - Accent3 3 2 3 3" xfId="3171" xr:uid="{00000000-0005-0000-0000-0000440B0000}"/>
    <cellStyle name="40% - Accent3 3 2 3 4" xfId="3172" xr:uid="{00000000-0005-0000-0000-0000450B0000}"/>
    <cellStyle name="40% - Accent3 3 2 4" xfId="3173" xr:uid="{00000000-0005-0000-0000-0000460B0000}"/>
    <cellStyle name="40% - Accent3 3 2 4 2" xfId="3174" xr:uid="{00000000-0005-0000-0000-0000470B0000}"/>
    <cellStyle name="40% - Accent3 3 2 5" xfId="3175" xr:uid="{00000000-0005-0000-0000-0000480B0000}"/>
    <cellStyle name="40% - Accent3 3 2 6" xfId="3176" xr:uid="{00000000-0005-0000-0000-0000490B0000}"/>
    <cellStyle name="40% - Accent3 3 3" xfId="3177" xr:uid="{00000000-0005-0000-0000-00004A0B0000}"/>
    <cellStyle name="40% - Accent3 3 3 2" xfId="3178" xr:uid="{00000000-0005-0000-0000-00004B0B0000}"/>
    <cellStyle name="40% - Accent3 3 3 2 2" xfId="3179" xr:uid="{00000000-0005-0000-0000-00004C0B0000}"/>
    <cellStyle name="40% - Accent3 3 3 2 2 2" xfId="3180" xr:uid="{00000000-0005-0000-0000-00004D0B0000}"/>
    <cellStyle name="40% - Accent3 3 3 2 3" xfId="3181" xr:uid="{00000000-0005-0000-0000-00004E0B0000}"/>
    <cellStyle name="40% - Accent3 3 3 2 4" xfId="3182" xr:uid="{00000000-0005-0000-0000-00004F0B0000}"/>
    <cellStyle name="40% - Accent3 3 3 3" xfId="3183" xr:uid="{00000000-0005-0000-0000-0000500B0000}"/>
    <cellStyle name="40% - Accent3 3 3 3 2" xfId="3184" xr:uid="{00000000-0005-0000-0000-0000510B0000}"/>
    <cellStyle name="40% - Accent3 3 3 4" xfId="3185" xr:uid="{00000000-0005-0000-0000-0000520B0000}"/>
    <cellStyle name="40% - Accent3 3 3 5" xfId="3186" xr:uid="{00000000-0005-0000-0000-0000530B0000}"/>
    <cellStyle name="40% - Accent3 3 4" xfId="3187" xr:uid="{00000000-0005-0000-0000-0000540B0000}"/>
    <cellStyle name="40% - Accent3 3 4 2" xfId="3188" xr:uid="{00000000-0005-0000-0000-0000550B0000}"/>
    <cellStyle name="40% - Accent3 3 4 2 2" xfId="3189" xr:uid="{00000000-0005-0000-0000-0000560B0000}"/>
    <cellStyle name="40% - Accent3 3 4 2 2 2" xfId="3190" xr:uid="{00000000-0005-0000-0000-0000570B0000}"/>
    <cellStyle name="40% - Accent3 3 4 2 3" xfId="3191" xr:uid="{00000000-0005-0000-0000-0000580B0000}"/>
    <cellStyle name="40% - Accent3 3 4 3" xfId="3192" xr:uid="{00000000-0005-0000-0000-0000590B0000}"/>
    <cellStyle name="40% - Accent3 3 4 3 2" xfId="3193" xr:uid="{00000000-0005-0000-0000-00005A0B0000}"/>
    <cellStyle name="40% - Accent3 3 4 4" xfId="3194" xr:uid="{00000000-0005-0000-0000-00005B0B0000}"/>
    <cellStyle name="40% - Accent3 3 4 5" xfId="3195" xr:uid="{00000000-0005-0000-0000-00005C0B0000}"/>
    <cellStyle name="40% - Accent3 3 5" xfId="3196" xr:uid="{00000000-0005-0000-0000-00005D0B0000}"/>
    <cellStyle name="40% - Accent3 3 5 2" xfId="3197" xr:uid="{00000000-0005-0000-0000-00005E0B0000}"/>
    <cellStyle name="40% - Accent3 3 6" xfId="3198" xr:uid="{00000000-0005-0000-0000-00005F0B0000}"/>
    <cellStyle name="40% - Accent3 3 7" xfId="3199" xr:uid="{00000000-0005-0000-0000-0000600B0000}"/>
    <cellStyle name="40% - Accent3 3 8" xfId="3200" xr:uid="{00000000-0005-0000-0000-0000610B0000}"/>
    <cellStyle name="40% - Accent3 3_2014_VMI CAN" xfId="3201" xr:uid="{00000000-0005-0000-0000-0000620B0000}"/>
    <cellStyle name="40% - Accent3 30" xfId="3202" xr:uid="{00000000-0005-0000-0000-0000630B0000}"/>
    <cellStyle name="40% - Accent3 30 2" xfId="3203" xr:uid="{00000000-0005-0000-0000-0000640B0000}"/>
    <cellStyle name="40% - Accent3 30 2 2" xfId="3204" xr:uid="{00000000-0005-0000-0000-0000650B0000}"/>
    <cellStyle name="40% - Accent3 30 3" xfId="3205" xr:uid="{00000000-0005-0000-0000-0000660B0000}"/>
    <cellStyle name="40% - Accent3 31" xfId="3206" xr:uid="{00000000-0005-0000-0000-0000670B0000}"/>
    <cellStyle name="40% - Accent3 31 2" xfId="3207" xr:uid="{00000000-0005-0000-0000-0000680B0000}"/>
    <cellStyle name="40% - Accent3 31 2 2" xfId="3208" xr:uid="{00000000-0005-0000-0000-0000690B0000}"/>
    <cellStyle name="40% - Accent3 31 3" xfId="3209" xr:uid="{00000000-0005-0000-0000-00006A0B0000}"/>
    <cellStyle name="40% - Accent3 32" xfId="3210" xr:uid="{00000000-0005-0000-0000-00006B0B0000}"/>
    <cellStyle name="40% - Accent3 32 2" xfId="3211" xr:uid="{00000000-0005-0000-0000-00006C0B0000}"/>
    <cellStyle name="40% - Accent3 32 2 2" xfId="3212" xr:uid="{00000000-0005-0000-0000-00006D0B0000}"/>
    <cellStyle name="40% - Accent3 32 3" xfId="3213" xr:uid="{00000000-0005-0000-0000-00006E0B0000}"/>
    <cellStyle name="40% - Accent3 33" xfId="3214" xr:uid="{00000000-0005-0000-0000-00006F0B0000}"/>
    <cellStyle name="40% - Accent3 33 2" xfId="3215" xr:uid="{00000000-0005-0000-0000-0000700B0000}"/>
    <cellStyle name="40% - Accent3 33 2 2" xfId="3216" xr:uid="{00000000-0005-0000-0000-0000710B0000}"/>
    <cellStyle name="40% - Accent3 33 3" xfId="3217" xr:uid="{00000000-0005-0000-0000-0000720B0000}"/>
    <cellStyle name="40% - Accent3 34" xfId="3218" xr:uid="{00000000-0005-0000-0000-0000730B0000}"/>
    <cellStyle name="40% - Accent3 34 2" xfId="3219" xr:uid="{00000000-0005-0000-0000-0000740B0000}"/>
    <cellStyle name="40% - Accent3 34 2 2" xfId="3220" xr:uid="{00000000-0005-0000-0000-0000750B0000}"/>
    <cellStyle name="40% - Accent3 34 3" xfId="3221" xr:uid="{00000000-0005-0000-0000-0000760B0000}"/>
    <cellStyle name="40% - Accent3 35" xfId="3222" xr:uid="{00000000-0005-0000-0000-0000770B0000}"/>
    <cellStyle name="40% - Accent3 35 2" xfId="3223" xr:uid="{00000000-0005-0000-0000-0000780B0000}"/>
    <cellStyle name="40% - Accent3 35 2 2" xfId="3224" xr:uid="{00000000-0005-0000-0000-0000790B0000}"/>
    <cellStyle name="40% - Accent3 35 3" xfId="3225" xr:uid="{00000000-0005-0000-0000-00007A0B0000}"/>
    <cellStyle name="40% - Accent3 36" xfId="3226" xr:uid="{00000000-0005-0000-0000-00007B0B0000}"/>
    <cellStyle name="40% - Accent3 36 2" xfId="3227" xr:uid="{00000000-0005-0000-0000-00007C0B0000}"/>
    <cellStyle name="40% - Accent3 36 2 2" xfId="3228" xr:uid="{00000000-0005-0000-0000-00007D0B0000}"/>
    <cellStyle name="40% - Accent3 36 3" xfId="3229" xr:uid="{00000000-0005-0000-0000-00007E0B0000}"/>
    <cellStyle name="40% - Accent3 37" xfId="3230" xr:uid="{00000000-0005-0000-0000-00007F0B0000}"/>
    <cellStyle name="40% - Accent3 37 2" xfId="3231" xr:uid="{00000000-0005-0000-0000-0000800B0000}"/>
    <cellStyle name="40% - Accent3 37 2 2" xfId="3232" xr:uid="{00000000-0005-0000-0000-0000810B0000}"/>
    <cellStyle name="40% - Accent3 37 3" xfId="3233" xr:uid="{00000000-0005-0000-0000-0000820B0000}"/>
    <cellStyle name="40% - Accent3 38" xfId="3234" xr:uid="{00000000-0005-0000-0000-0000830B0000}"/>
    <cellStyle name="40% - Accent3 38 2" xfId="3235" xr:uid="{00000000-0005-0000-0000-0000840B0000}"/>
    <cellStyle name="40% - Accent3 38 2 2" xfId="3236" xr:uid="{00000000-0005-0000-0000-0000850B0000}"/>
    <cellStyle name="40% - Accent3 38 3" xfId="3237" xr:uid="{00000000-0005-0000-0000-0000860B0000}"/>
    <cellStyle name="40% - Accent3 39" xfId="3238" xr:uid="{00000000-0005-0000-0000-0000870B0000}"/>
    <cellStyle name="40% - Accent3 39 2" xfId="3239" xr:uid="{00000000-0005-0000-0000-0000880B0000}"/>
    <cellStyle name="40% - Accent3 39 2 2" xfId="3240" xr:uid="{00000000-0005-0000-0000-0000890B0000}"/>
    <cellStyle name="40% - Accent3 39 3" xfId="3241" xr:uid="{00000000-0005-0000-0000-00008A0B0000}"/>
    <cellStyle name="40% - Accent3 4" xfId="3242" xr:uid="{00000000-0005-0000-0000-00008B0B0000}"/>
    <cellStyle name="40% - Accent3 4 2" xfId="3243" xr:uid="{00000000-0005-0000-0000-00008C0B0000}"/>
    <cellStyle name="40% - Accent3 4 3" xfId="3244" xr:uid="{00000000-0005-0000-0000-00008D0B0000}"/>
    <cellStyle name="40% - Accent3 4 4" xfId="3245" xr:uid="{00000000-0005-0000-0000-00008E0B0000}"/>
    <cellStyle name="40% - Accent3 40" xfId="3246" xr:uid="{00000000-0005-0000-0000-00008F0B0000}"/>
    <cellStyle name="40% - Accent3 40 2" xfId="3247" xr:uid="{00000000-0005-0000-0000-0000900B0000}"/>
    <cellStyle name="40% - Accent3 40 3" xfId="3248" xr:uid="{00000000-0005-0000-0000-0000910B0000}"/>
    <cellStyle name="40% - Accent3 41" xfId="3249" xr:uid="{00000000-0005-0000-0000-0000920B0000}"/>
    <cellStyle name="40% - Accent3 5" xfId="3250" xr:uid="{00000000-0005-0000-0000-0000930B0000}"/>
    <cellStyle name="40% - Accent3 5 2" xfId="3251" xr:uid="{00000000-0005-0000-0000-0000940B0000}"/>
    <cellStyle name="40% - Accent3 5 3" xfId="3252" xr:uid="{00000000-0005-0000-0000-0000950B0000}"/>
    <cellStyle name="40% - Accent3 5 4" xfId="3253" xr:uid="{00000000-0005-0000-0000-0000960B0000}"/>
    <cellStyle name="40% - Accent3 6" xfId="3254" xr:uid="{00000000-0005-0000-0000-0000970B0000}"/>
    <cellStyle name="40% - Accent3 6 2" xfId="3255" xr:uid="{00000000-0005-0000-0000-0000980B0000}"/>
    <cellStyle name="40% - Accent3 6 3" xfId="3256" xr:uid="{00000000-0005-0000-0000-0000990B0000}"/>
    <cellStyle name="40% - Accent3 6 3 2" xfId="3257" xr:uid="{00000000-0005-0000-0000-00009A0B0000}"/>
    <cellStyle name="40% - Accent3 6 3 2 2" xfId="3258" xr:uid="{00000000-0005-0000-0000-00009B0B0000}"/>
    <cellStyle name="40% - Accent3 6 3 3" xfId="3259" xr:uid="{00000000-0005-0000-0000-00009C0B0000}"/>
    <cellStyle name="40% - Accent3 6 4" xfId="3260" xr:uid="{00000000-0005-0000-0000-00009D0B0000}"/>
    <cellStyle name="40% - Accent3 6 4 2" xfId="3261" xr:uid="{00000000-0005-0000-0000-00009E0B0000}"/>
    <cellStyle name="40% - Accent3 6 5" xfId="3262" xr:uid="{00000000-0005-0000-0000-00009F0B0000}"/>
    <cellStyle name="40% - Accent3 6 5 2" xfId="3263" xr:uid="{00000000-0005-0000-0000-0000A00B0000}"/>
    <cellStyle name="40% - Accent3 6 5 2 2" xfId="3264" xr:uid="{00000000-0005-0000-0000-0000A10B0000}"/>
    <cellStyle name="40% - Accent3 6 5 3" xfId="3265" xr:uid="{00000000-0005-0000-0000-0000A20B0000}"/>
    <cellStyle name="40% - Accent3 6 5 4" xfId="3266" xr:uid="{00000000-0005-0000-0000-0000A30B0000}"/>
    <cellStyle name="40% - Accent3 6 6" xfId="3267" xr:uid="{00000000-0005-0000-0000-0000A40B0000}"/>
    <cellStyle name="40% - Accent3 6 7" xfId="3268" xr:uid="{00000000-0005-0000-0000-0000A50B0000}"/>
    <cellStyle name="40% - Accent3 7" xfId="3269" xr:uid="{00000000-0005-0000-0000-0000A60B0000}"/>
    <cellStyle name="40% - Accent3 7 2" xfId="3270" xr:uid="{00000000-0005-0000-0000-0000A70B0000}"/>
    <cellStyle name="40% - Accent3 7 2 2" xfId="3271" xr:uid="{00000000-0005-0000-0000-0000A80B0000}"/>
    <cellStyle name="40% - Accent3 7 3" xfId="3272" xr:uid="{00000000-0005-0000-0000-0000A90B0000}"/>
    <cellStyle name="40% - Accent3 7 4" xfId="3273" xr:uid="{00000000-0005-0000-0000-0000AA0B0000}"/>
    <cellStyle name="40% - Accent3 7 5" xfId="3274" xr:uid="{00000000-0005-0000-0000-0000AB0B0000}"/>
    <cellStyle name="40% - Accent3 8" xfId="3275" xr:uid="{00000000-0005-0000-0000-0000AC0B0000}"/>
    <cellStyle name="40% - Accent3 8 2" xfId="3276" xr:uid="{00000000-0005-0000-0000-0000AD0B0000}"/>
    <cellStyle name="40% - Accent3 8 2 2" xfId="3277" xr:uid="{00000000-0005-0000-0000-0000AE0B0000}"/>
    <cellStyle name="40% - Accent3 8 3" xfId="3278" xr:uid="{00000000-0005-0000-0000-0000AF0B0000}"/>
    <cellStyle name="40% - Accent3 8 4" xfId="3279" xr:uid="{00000000-0005-0000-0000-0000B00B0000}"/>
    <cellStyle name="40% - Accent3 8 5" xfId="3280" xr:uid="{00000000-0005-0000-0000-0000B10B0000}"/>
    <cellStyle name="40% - Accent3 9" xfId="3281" xr:uid="{00000000-0005-0000-0000-0000B20B0000}"/>
    <cellStyle name="40% - Accent3 9 2" xfId="3282" xr:uid="{00000000-0005-0000-0000-0000B30B0000}"/>
    <cellStyle name="40% - Accent3 9 2 2" xfId="3283" xr:uid="{00000000-0005-0000-0000-0000B40B0000}"/>
    <cellStyle name="40% - Accent3 9 2 2 2" xfId="3284" xr:uid="{00000000-0005-0000-0000-0000B50B0000}"/>
    <cellStyle name="40% - Accent3 9 2 2 2 2" xfId="3285" xr:uid="{00000000-0005-0000-0000-0000B60B0000}"/>
    <cellStyle name="40% - Accent3 9 2 2 3" xfId="3286" xr:uid="{00000000-0005-0000-0000-0000B70B0000}"/>
    <cellStyle name="40% - Accent3 9 2 2 4" xfId="3287" xr:uid="{00000000-0005-0000-0000-0000B80B0000}"/>
    <cellStyle name="40% - Accent3 9 2 3" xfId="3288" xr:uid="{00000000-0005-0000-0000-0000B90B0000}"/>
    <cellStyle name="40% - Accent3 9 2 3 2" xfId="3289" xr:uid="{00000000-0005-0000-0000-0000BA0B0000}"/>
    <cellStyle name="40% - Accent3 9 2 4" xfId="3290" xr:uid="{00000000-0005-0000-0000-0000BB0B0000}"/>
    <cellStyle name="40% - Accent3 9 2 5" xfId="3291" xr:uid="{00000000-0005-0000-0000-0000BC0B0000}"/>
    <cellStyle name="40% - Accent3 9 3" xfId="3292" xr:uid="{00000000-0005-0000-0000-0000BD0B0000}"/>
    <cellStyle name="40% - Accent3 9 3 2" xfId="3293" xr:uid="{00000000-0005-0000-0000-0000BE0B0000}"/>
    <cellStyle name="40% - Accent3 9 3 2 2" xfId="3294" xr:uid="{00000000-0005-0000-0000-0000BF0B0000}"/>
    <cellStyle name="40% - Accent3 9 3 3" xfId="3295" xr:uid="{00000000-0005-0000-0000-0000C00B0000}"/>
    <cellStyle name="40% - Accent3 9 3 4" xfId="3296" xr:uid="{00000000-0005-0000-0000-0000C10B0000}"/>
    <cellStyle name="40% - Accent3 9 4" xfId="3297" xr:uid="{00000000-0005-0000-0000-0000C20B0000}"/>
    <cellStyle name="40% - Accent3 9 4 2" xfId="3298" xr:uid="{00000000-0005-0000-0000-0000C30B0000}"/>
    <cellStyle name="40% - Accent3 9 5" xfId="3299" xr:uid="{00000000-0005-0000-0000-0000C40B0000}"/>
    <cellStyle name="40% - Accent3 9 6" xfId="3300" xr:uid="{00000000-0005-0000-0000-0000C50B0000}"/>
    <cellStyle name="40% - Accent3 9 7" xfId="3301" xr:uid="{00000000-0005-0000-0000-0000C60B0000}"/>
    <cellStyle name="40% - Accent4 10" xfId="3302" xr:uid="{00000000-0005-0000-0000-0000C70B0000}"/>
    <cellStyle name="40% - Accent4 10 2" xfId="3303" xr:uid="{00000000-0005-0000-0000-0000C80B0000}"/>
    <cellStyle name="40% - Accent4 10 2 2" xfId="3304" xr:uid="{00000000-0005-0000-0000-0000C90B0000}"/>
    <cellStyle name="40% - Accent4 10 2 2 2" xfId="3305" xr:uid="{00000000-0005-0000-0000-0000CA0B0000}"/>
    <cellStyle name="40% - Accent4 10 2 2 3" xfId="3306" xr:uid="{00000000-0005-0000-0000-0000CB0B0000}"/>
    <cellStyle name="40% - Accent4 10 2 3" xfId="3307" xr:uid="{00000000-0005-0000-0000-0000CC0B0000}"/>
    <cellStyle name="40% - Accent4 10 2 4" xfId="3308" xr:uid="{00000000-0005-0000-0000-0000CD0B0000}"/>
    <cellStyle name="40% - Accent4 10 3" xfId="3309" xr:uid="{00000000-0005-0000-0000-0000CE0B0000}"/>
    <cellStyle name="40% - Accent4 10 3 2" xfId="3310" xr:uid="{00000000-0005-0000-0000-0000CF0B0000}"/>
    <cellStyle name="40% - Accent4 10 3 3" xfId="3311" xr:uid="{00000000-0005-0000-0000-0000D00B0000}"/>
    <cellStyle name="40% - Accent4 10 4" xfId="3312" xr:uid="{00000000-0005-0000-0000-0000D10B0000}"/>
    <cellStyle name="40% - Accent4 10 5" xfId="3313" xr:uid="{00000000-0005-0000-0000-0000D20B0000}"/>
    <cellStyle name="40% - Accent4 10 6" xfId="3314" xr:uid="{00000000-0005-0000-0000-0000D30B0000}"/>
    <cellStyle name="40% - Accent4 11" xfId="3315" xr:uid="{00000000-0005-0000-0000-0000D40B0000}"/>
    <cellStyle name="40% - Accent4 11 2" xfId="3316" xr:uid="{00000000-0005-0000-0000-0000D50B0000}"/>
    <cellStyle name="40% - Accent4 11 2 2" xfId="3317" xr:uid="{00000000-0005-0000-0000-0000D60B0000}"/>
    <cellStyle name="40% - Accent4 11 3" xfId="3318" xr:uid="{00000000-0005-0000-0000-0000D70B0000}"/>
    <cellStyle name="40% - Accent4 11 4" xfId="3319" xr:uid="{00000000-0005-0000-0000-0000D80B0000}"/>
    <cellStyle name="40% - Accent4 12" xfId="3320" xr:uid="{00000000-0005-0000-0000-0000D90B0000}"/>
    <cellStyle name="40% - Accent4 12 2" xfId="3321" xr:uid="{00000000-0005-0000-0000-0000DA0B0000}"/>
    <cellStyle name="40% - Accent4 12 3" xfId="3322" xr:uid="{00000000-0005-0000-0000-0000DB0B0000}"/>
    <cellStyle name="40% - Accent4 13" xfId="3323" xr:uid="{00000000-0005-0000-0000-0000DC0B0000}"/>
    <cellStyle name="40% - Accent4 13 2" xfId="3324" xr:uid="{00000000-0005-0000-0000-0000DD0B0000}"/>
    <cellStyle name="40% - Accent4 14" xfId="3325" xr:uid="{00000000-0005-0000-0000-0000DE0B0000}"/>
    <cellStyle name="40% - Accent4 15" xfId="3326" xr:uid="{00000000-0005-0000-0000-0000DF0B0000}"/>
    <cellStyle name="40% - Accent4 16" xfId="3327" xr:uid="{00000000-0005-0000-0000-0000E00B0000}"/>
    <cellStyle name="40% - Accent4 17" xfId="3328" xr:uid="{00000000-0005-0000-0000-0000E10B0000}"/>
    <cellStyle name="40% - Accent4 18" xfId="3329" xr:uid="{00000000-0005-0000-0000-0000E20B0000}"/>
    <cellStyle name="40% - Accent4 19" xfId="3330" xr:uid="{00000000-0005-0000-0000-0000E30B0000}"/>
    <cellStyle name="40% - Accent4 2" xfId="22" xr:uid="{00000000-0005-0000-0000-0000E40B0000}"/>
    <cellStyle name="40% - Accent4 2 10" xfId="3331" xr:uid="{00000000-0005-0000-0000-0000E50B0000}"/>
    <cellStyle name="40% - Accent4 2 2" xfId="3332" xr:uid="{00000000-0005-0000-0000-0000E60B0000}"/>
    <cellStyle name="40% - Accent4 2 2 2" xfId="3333" xr:uid="{00000000-0005-0000-0000-0000E70B0000}"/>
    <cellStyle name="40% - Accent4 2 2 2 2" xfId="3334" xr:uid="{00000000-0005-0000-0000-0000E80B0000}"/>
    <cellStyle name="40% - Accent4 2 2 2 2 2" xfId="3335" xr:uid="{00000000-0005-0000-0000-0000E90B0000}"/>
    <cellStyle name="40% - Accent4 2 2 2 2 2 2" xfId="3336" xr:uid="{00000000-0005-0000-0000-0000EA0B0000}"/>
    <cellStyle name="40% - Accent4 2 2 2 2 2 2 2" xfId="3337" xr:uid="{00000000-0005-0000-0000-0000EB0B0000}"/>
    <cellStyle name="40% - Accent4 2 2 2 2 2 3" xfId="3338" xr:uid="{00000000-0005-0000-0000-0000EC0B0000}"/>
    <cellStyle name="40% - Accent4 2 2 2 2 2 4" xfId="3339" xr:uid="{00000000-0005-0000-0000-0000ED0B0000}"/>
    <cellStyle name="40% - Accent4 2 2 2 2 3" xfId="3340" xr:uid="{00000000-0005-0000-0000-0000EE0B0000}"/>
    <cellStyle name="40% - Accent4 2 2 2 2 3 2" xfId="3341" xr:uid="{00000000-0005-0000-0000-0000EF0B0000}"/>
    <cellStyle name="40% - Accent4 2 2 2 2 4" xfId="3342" xr:uid="{00000000-0005-0000-0000-0000F00B0000}"/>
    <cellStyle name="40% - Accent4 2 2 2 2 5" xfId="3343" xr:uid="{00000000-0005-0000-0000-0000F10B0000}"/>
    <cellStyle name="40% - Accent4 2 2 2 3" xfId="3344" xr:uid="{00000000-0005-0000-0000-0000F20B0000}"/>
    <cellStyle name="40% - Accent4 2 2 2 3 2" xfId="3345" xr:uid="{00000000-0005-0000-0000-0000F30B0000}"/>
    <cellStyle name="40% - Accent4 2 2 2 3 2 2" xfId="3346" xr:uid="{00000000-0005-0000-0000-0000F40B0000}"/>
    <cellStyle name="40% - Accent4 2 2 2 3 3" xfId="3347" xr:uid="{00000000-0005-0000-0000-0000F50B0000}"/>
    <cellStyle name="40% - Accent4 2 2 2 3 4" xfId="3348" xr:uid="{00000000-0005-0000-0000-0000F60B0000}"/>
    <cellStyle name="40% - Accent4 2 2 2 4" xfId="3349" xr:uid="{00000000-0005-0000-0000-0000F70B0000}"/>
    <cellStyle name="40% - Accent4 2 2 2 4 2" xfId="3350" xr:uid="{00000000-0005-0000-0000-0000F80B0000}"/>
    <cellStyle name="40% - Accent4 2 2 2 5" xfId="3351" xr:uid="{00000000-0005-0000-0000-0000F90B0000}"/>
    <cellStyle name="40% - Accent4 2 2 2 6" xfId="3352" xr:uid="{00000000-0005-0000-0000-0000FA0B0000}"/>
    <cellStyle name="40% - Accent4 2 2 3" xfId="3353" xr:uid="{00000000-0005-0000-0000-0000FB0B0000}"/>
    <cellStyle name="40% - Accent4 2 2 3 2" xfId="3354" xr:uid="{00000000-0005-0000-0000-0000FC0B0000}"/>
    <cellStyle name="40% - Accent4 2 2 3 2 2" xfId="3355" xr:uid="{00000000-0005-0000-0000-0000FD0B0000}"/>
    <cellStyle name="40% - Accent4 2 2 3 2 2 2" xfId="3356" xr:uid="{00000000-0005-0000-0000-0000FE0B0000}"/>
    <cellStyle name="40% - Accent4 2 2 3 2 3" xfId="3357" xr:uid="{00000000-0005-0000-0000-0000FF0B0000}"/>
    <cellStyle name="40% - Accent4 2 2 3 2 4" xfId="3358" xr:uid="{00000000-0005-0000-0000-0000000C0000}"/>
    <cellStyle name="40% - Accent4 2 2 3 3" xfId="3359" xr:uid="{00000000-0005-0000-0000-0000010C0000}"/>
    <cellStyle name="40% - Accent4 2 2 3 3 2" xfId="3360" xr:uid="{00000000-0005-0000-0000-0000020C0000}"/>
    <cellStyle name="40% - Accent4 2 2 3 4" xfId="3361" xr:uid="{00000000-0005-0000-0000-0000030C0000}"/>
    <cellStyle name="40% - Accent4 2 2 3 5" xfId="3362" xr:uid="{00000000-0005-0000-0000-0000040C0000}"/>
    <cellStyle name="40% - Accent4 2 2 4" xfId="3363" xr:uid="{00000000-0005-0000-0000-0000050C0000}"/>
    <cellStyle name="40% - Accent4 2 2 4 2" xfId="3364" xr:uid="{00000000-0005-0000-0000-0000060C0000}"/>
    <cellStyle name="40% - Accent4 2 2 4 2 2" xfId="3365" xr:uid="{00000000-0005-0000-0000-0000070C0000}"/>
    <cellStyle name="40% - Accent4 2 2 4 2 2 2" xfId="3366" xr:uid="{00000000-0005-0000-0000-0000080C0000}"/>
    <cellStyle name="40% - Accent4 2 2 4 2 3" xfId="3367" xr:uid="{00000000-0005-0000-0000-0000090C0000}"/>
    <cellStyle name="40% - Accent4 2 2 4 3" xfId="3368" xr:uid="{00000000-0005-0000-0000-00000A0C0000}"/>
    <cellStyle name="40% - Accent4 2 2 4 3 2" xfId="3369" xr:uid="{00000000-0005-0000-0000-00000B0C0000}"/>
    <cellStyle name="40% - Accent4 2 2 4 4" xfId="3370" xr:uid="{00000000-0005-0000-0000-00000C0C0000}"/>
    <cellStyle name="40% - Accent4 2 2 4 5" xfId="3371" xr:uid="{00000000-0005-0000-0000-00000D0C0000}"/>
    <cellStyle name="40% - Accent4 2 2 5" xfId="3372" xr:uid="{00000000-0005-0000-0000-00000E0C0000}"/>
    <cellStyle name="40% - Accent4 2 2 5 2" xfId="3373" xr:uid="{00000000-0005-0000-0000-00000F0C0000}"/>
    <cellStyle name="40% - Accent4 2 2 6" xfId="3374" xr:uid="{00000000-0005-0000-0000-0000100C0000}"/>
    <cellStyle name="40% - Accent4 2 2 7" xfId="3375" xr:uid="{00000000-0005-0000-0000-0000110C0000}"/>
    <cellStyle name="40% - Accent4 2 2 8" xfId="3376" xr:uid="{00000000-0005-0000-0000-0000120C0000}"/>
    <cellStyle name="40% - Accent4 2 2_April 14" xfId="3377" xr:uid="{00000000-0005-0000-0000-0000130C0000}"/>
    <cellStyle name="40% - Accent4 2 3" xfId="3378" xr:uid="{00000000-0005-0000-0000-0000140C0000}"/>
    <cellStyle name="40% - Accent4 2 3 2" xfId="3379" xr:uid="{00000000-0005-0000-0000-0000150C0000}"/>
    <cellStyle name="40% - Accent4 2 3 3" xfId="3380" xr:uid="{00000000-0005-0000-0000-0000160C0000}"/>
    <cellStyle name="40% - Accent4 2 3 3 2" xfId="3381" xr:uid="{00000000-0005-0000-0000-0000170C0000}"/>
    <cellStyle name="40% - Accent4 2 3 3 2 2" xfId="3382" xr:uid="{00000000-0005-0000-0000-0000180C0000}"/>
    <cellStyle name="40% - Accent4 2 3 3 2 2 2" xfId="3383" xr:uid="{00000000-0005-0000-0000-0000190C0000}"/>
    <cellStyle name="40% - Accent4 2 3 3 2 2 2 2" xfId="3384" xr:uid="{00000000-0005-0000-0000-00001A0C0000}"/>
    <cellStyle name="40% - Accent4 2 3 3 2 2 3" xfId="3385" xr:uid="{00000000-0005-0000-0000-00001B0C0000}"/>
    <cellStyle name="40% - Accent4 2 3 3 2 2 4" xfId="3386" xr:uid="{00000000-0005-0000-0000-00001C0C0000}"/>
    <cellStyle name="40% - Accent4 2 3 3 2 3" xfId="3387" xr:uid="{00000000-0005-0000-0000-00001D0C0000}"/>
    <cellStyle name="40% - Accent4 2 3 3 2 3 2" xfId="3388" xr:uid="{00000000-0005-0000-0000-00001E0C0000}"/>
    <cellStyle name="40% - Accent4 2 3 3 2 4" xfId="3389" xr:uid="{00000000-0005-0000-0000-00001F0C0000}"/>
    <cellStyle name="40% - Accent4 2 3 3 2 5" xfId="3390" xr:uid="{00000000-0005-0000-0000-0000200C0000}"/>
    <cellStyle name="40% - Accent4 2 3 3 3" xfId="3391" xr:uid="{00000000-0005-0000-0000-0000210C0000}"/>
    <cellStyle name="40% - Accent4 2 3 3 3 2" xfId="3392" xr:uid="{00000000-0005-0000-0000-0000220C0000}"/>
    <cellStyle name="40% - Accent4 2 3 3 3 2 2" xfId="3393" xr:uid="{00000000-0005-0000-0000-0000230C0000}"/>
    <cellStyle name="40% - Accent4 2 3 3 3 3" xfId="3394" xr:uid="{00000000-0005-0000-0000-0000240C0000}"/>
    <cellStyle name="40% - Accent4 2 3 3 3 4" xfId="3395" xr:uid="{00000000-0005-0000-0000-0000250C0000}"/>
    <cellStyle name="40% - Accent4 2 3 3 4" xfId="3396" xr:uid="{00000000-0005-0000-0000-0000260C0000}"/>
    <cellStyle name="40% - Accent4 2 3 3 4 2" xfId="3397" xr:uid="{00000000-0005-0000-0000-0000270C0000}"/>
    <cellStyle name="40% - Accent4 2 3 3 5" xfId="3398" xr:uid="{00000000-0005-0000-0000-0000280C0000}"/>
    <cellStyle name="40% - Accent4 2 3 3 6" xfId="3399" xr:uid="{00000000-0005-0000-0000-0000290C0000}"/>
    <cellStyle name="40% - Accent4 2 3 4" xfId="3400" xr:uid="{00000000-0005-0000-0000-00002A0C0000}"/>
    <cellStyle name="40% - Accent4 2 3 4 2" xfId="3401" xr:uid="{00000000-0005-0000-0000-00002B0C0000}"/>
    <cellStyle name="40% - Accent4 2 3 4 2 2" xfId="3402" xr:uid="{00000000-0005-0000-0000-00002C0C0000}"/>
    <cellStyle name="40% - Accent4 2 3 4 2 2 2" xfId="3403" xr:uid="{00000000-0005-0000-0000-00002D0C0000}"/>
    <cellStyle name="40% - Accent4 2 3 4 2 3" xfId="3404" xr:uid="{00000000-0005-0000-0000-00002E0C0000}"/>
    <cellStyle name="40% - Accent4 2 3 4 2 4" xfId="3405" xr:uid="{00000000-0005-0000-0000-00002F0C0000}"/>
    <cellStyle name="40% - Accent4 2 3 4 3" xfId="3406" xr:uid="{00000000-0005-0000-0000-0000300C0000}"/>
    <cellStyle name="40% - Accent4 2 3 4 3 2" xfId="3407" xr:uid="{00000000-0005-0000-0000-0000310C0000}"/>
    <cellStyle name="40% - Accent4 2 3 4 4" xfId="3408" xr:uid="{00000000-0005-0000-0000-0000320C0000}"/>
    <cellStyle name="40% - Accent4 2 3 4 5" xfId="3409" xr:uid="{00000000-0005-0000-0000-0000330C0000}"/>
    <cellStyle name="40% - Accent4 2 3 5" xfId="3410" xr:uid="{00000000-0005-0000-0000-0000340C0000}"/>
    <cellStyle name="40% - Accent4 2 3 5 2" xfId="3411" xr:uid="{00000000-0005-0000-0000-0000350C0000}"/>
    <cellStyle name="40% - Accent4 2 3 5 2 2" xfId="3412" xr:uid="{00000000-0005-0000-0000-0000360C0000}"/>
    <cellStyle name="40% - Accent4 2 3 5 3" xfId="3413" xr:uid="{00000000-0005-0000-0000-0000370C0000}"/>
    <cellStyle name="40% - Accent4 2 3 5 4" xfId="3414" xr:uid="{00000000-0005-0000-0000-0000380C0000}"/>
    <cellStyle name="40% - Accent4 2 3 6" xfId="3415" xr:uid="{00000000-0005-0000-0000-0000390C0000}"/>
    <cellStyle name="40% - Accent4 2 3 6 2" xfId="3416" xr:uid="{00000000-0005-0000-0000-00003A0C0000}"/>
    <cellStyle name="40% - Accent4 2 3 7" xfId="3417" xr:uid="{00000000-0005-0000-0000-00003B0C0000}"/>
    <cellStyle name="40% - Accent4 2 3 8" xfId="3418" xr:uid="{00000000-0005-0000-0000-00003C0C0000}"/>
    <cellStyle name="40% - Accent4 2 4" xfId="3419" xr:uid="{00000000-0005-0000-0000-00003D0C0000}"/>
    <cellStyle name="40% - Accent4 2 4 2" xfId="3420" xr:uid="{00000000-0005-0000-0000-00003E0C0000}"/>
    <cellStyle name="40% - Accent4 2 4 2 2" xfId="3421" xr:uid="{00000000-0005-0000-0000-00003F0C0000}"/>
    <cellStyle name="40% - Accent4 2 4 2 2 2" xfId="3422" xr:uid="{00000000-0005-0000-0000-0000400C0000}"/>
    <cellStyle name="40% - Accent4 2 4 2 3" xfId="3423" xr:uid="{00000000-0005-0000-0000-0000410C0000}"/>
    <cellStyle name="40% - Accent4 2 4 2 4" xfId="3424" xr:uid="{00000000-0005-0000-0000-0000420C0000}"/>
    <cellStyle name="40% - Accent4 2 4 3" xfId="3425" xr:uid="{00000000-0005-0000-0000-0000430C0000}"/>
    <cellStyle name="40% - Accent4 2 4 3 2" xfId="3426" xr:uid="{00000000-0005-0000-0000-0000440C0000}"/>
    <cellStyle name="40% - Accent4 2 4 4" xfId="3427" xr:uid="{00000000-0005-0000-0000-0000450C0000}"/>
    <cellStyle name="40% - Accent4 2 4 5" xfId="3428" xr:uid="{00000000-0005-0000-0000-0000460C0000}"/>
    <cellStyle name="40% - Accent4 2 5" xfId="3429" xr:uid="{00000000-0005-0000-0000-0000470C0000}"/>
    <cellStyle name="40% - Accent4 2 5 2" xfId="3430" xr:uid="{00000000-0005-0000-0000-0000480C0000}"/>
    <cellStyle name="40% - Accent4 2 5 2 2" xfId="3431" xr:uid="{00000000-0005-0000-0000-0000490C0000}"/>
    <cellStyle name="40% - Accent4 2 5 2 2 2" xfId="3432" xr:uid="{00000000-0005-0000-0000-00004A0C0000}"/>
    <cellStyle name="40% - Accent4 2 5 2 3" xfId="3433" xr:uid="{00000000-0005-0000-0000-00004B0C0000}"/>
    <cellStyle name="40% - Accent4 2 5 3" xfId="3434" xr:uid="{00000000-0005-0000-0000-00004C0C0000}"/>
    <cellStyle name="40% - Accent4 2 5 3 2" xfId="3435" xr:uid="{00000000-0005-0000-0000-00004D0C0000}"/>
    <cellStyle name="40% - Accent4 2 5 4" xfId="3436" xr:uid="{00000000-0005-0000-0000-00004E0C0000}"/>
    <cellStyle name="40% - Accent4 2 5 5" xfId="3437" xr:uid="{00000000-0005-0000-0000-00004F0C0000}"/>
    <cellStyle name="40% - Accent4 2 6" xfId="3438" xr:uid="{00000000-0005-0000-0000-0000500C0000}"/>
    <cellStyle name="40% - Accent4 2 6 2" xfId="3439" xr:uid="{00000000-0005-0000-0000-0000510C0000}"/>
    <cellStyle name="40% - Accent4 2 7" xfId="3440" xr:uid="{00000000-0005-0000-0000-0000520C0000}"/>
    <cellStyle name="40% - Accent4 2 8" xfId="3441" xr:uid="{00000000-0005-0000-0000-0000530C0000}"/>
    <cellStyle name="40% - Accent4 2 9" xfId="3442" xr:uid="{00000000-0005-0000-0000-0000540C0000}"/>
    <cellStyle name="40% - Accent4 2_Coding_CAP_Feb'13_P Aey_020213_Na" xfId="3443" xr:uid="{00000000-0005-0000-0000-0000550C0000}"/>
    <cellStyle name="40% - Accent4 20" xfId="3444" xr:uid="{00000000-0005-0000-0000-0000560C0000}"/>
    <cellStyle name="40% - Accent4 21" xfId="3445" xr:uid="{00000000-0005-0000-0000-0000570C0000}"/>
    <cellStyle name="40% - Accent4 21 2" xfId="3446" xr:uid="{00000000-0005-0000-0000-0000580C0000}"/>
    <cellStyle name="40% - Accent4 21 2 2" xfId="3447" xr:uid="{00000000-0005-0000-0000-0000590C0000}"/>
    <cellStyle name="40% - Accent4 21 3" xfId="3448" xr:uid="{00000000-0005-0000-0000-00005A0C0000}"/>
    <cellStyle name="40% - Accent4 22" xfId="3449" xr:uid="{00000000-0005-0000-0000-00005B0C0000}"/>
    <cellStyle name="40% - Accent4 22 2" xfId="3450" xr:uid="{00000000-0005-0000-0000-00005C0C0000}"/>
    <cellStyle name="40% - Accent4 22 2 2" xfId="3451" xr:uid="{00000000-0005-0000-0000-00005D0C0000}"/>
    <cellStyle name="40% - Accent4 22 3" xfId="3452" xr:uid="{00000000-0005-0000-0000-00005E0C0000}"/>
    <cellStyle name="40% - Accent4 23" xfId="3453" xr:uid="{00000000-0005-0000-0000-00005F0C0000}"/>
    <cellStyle name="40% - Accent4 23 2" xfId="3454" xr:uid="{00000000-0005-0000-0000-0000600C0000}"/>
    <cellStyle name="40% - Accent4 23 2 2" xfId="3455" xr:uid="{00000000-0005-0000-0000-0000610C0000}"/>
    <cellStyle name="40% - Accent4 23 3" xfId="3456" xr:uid="{00000000-0005-0000-0000-0000620C0000}"/>
    <cellStyle name="40% - Accent4 24" xfId="3457" xr:uid="{00000000-0005-0000-0000-0000630C0000}"/>
    <cellStyle name="40% - Accent4 24 2" xfId="3458" xr:uid="{00000000-0005-0000-0000-0000640C0000}"/>
    <cellStyle name="40% - Accent4 24 2 2" xfId="3459" xr:uid="{00000000-0005-0000-0000-0000650C0000}"/>
    <cellStyle name="40% - Accent4 24 3" xfId="3460" xr:uid="{00000000-0005-0000-0000-0000660C0000}"/>
    <cellStyle name="40% - Accent4 25" xfId="3461" xr:uid="{00000000-0005-0000-0000-0000670C0000}"/>
    <cellStyle name="40% - Accent4 25 2" xfId="3462" xr:uid="{00000000-0005-0000-0000-0000680C0000}"/>
    <cellStyle name="40% - Accent4 25 2 2" xfId="3463" xr:uid="{00000000-0005-0000-0000-0000690C0000}"/>
    <cellStyle name="40% - Accent4 25 3" xfId="3464" xr:uid="{00000000-0005-0000-0000-00006A0C0000}"/>
    <cellStyle name="40% - Accent4 26" xfId="3465" xr:uid="{00000000-0005-0000-0000-00006B0C0000}"/>
    <cellStyle name="40% - Accent4 26 2" xfId="3466" xr:uid="{00000000-0005-0000-0000-00006C0C0000}"/>
    <cellStyle name="40% - Accent4 26 2 2" xfId="3467" xr:uid="{00000000-0005-0000-0000-00006D0C0000}"/>
    <cellStyle name="40% - Accent4 26 3" xfId="3468" xr:uid="{00000000-0005-0000-0000-00006E0C0000}"/>
    <cellStyle name="40% - Accent4 27" xfId="3469" xr:uid="{00000000-0005-0000-0000-00006F0C0000}"/>
    <cellStyle name="40% - Accent4 27 2" xfId="3470" xr:uid="{00000000-0005-0000-0000-0000700C0000}"/>
    <cellStyle name="40% - Accent4 27 2 2" xfId="3471" xr:uid="{00000000-0005-0000-0000-0000710C0000}"/>
    <cellStyle name="40% - Accent4 27 3" xfId="3472" xr:uid="{00000000-0005-0000-0000-0000720C0000}"/>
    <cellStyle name="40% - Accent4 28" xfId="3473" xr:uid="{00000000-0005-0000-0000-0000730C0000}"/>
    <cellStyle name="40% - Accent4 28 2" xfId="3474" xr:uid="{00000000-0005-0000-0000-0000740C0000}"/>
    <cellStyle name="40% - Accent4 28 2 2" xfId="3475" xr:uid="{00000000-0005-0000-0000-0000750C0000}"/>
    <cellStyle name="40% - Accent4 28 3" xfId="3476" xr:uid="{00000000-0005-0000-0000-0000760C0000}"/>
    <cellStyle name="40% - Accent4 29" xfId="3477" xr:uid="{00000000-0005-0000-0000-0000770C0000}"/>
    <cellStyle name="40% - Accent4 29 2" xfId="3478" xr:uid="{00000000-0005-0000-0000-0000780C0000}"/>
    <cellStyle name="40% - Accent4 29 2 2" xfId="3479" xr:uid="{00000000-0005-0000-0000-0000790C0000}"/>
    <cellStyle name="40% - Accent4 29 3" xfId="3480" xr:uid="{00000000-0005-0000-0000-00007A0C0000}"/>
    <cellStyle name="40% - Accent4 3" xfId="3481" xr:uid="{00000000-0005-0000-0000-00007B0C0000}"/>
    <cellStyle name="40% - Accent4 3 2" xfId="3482" xr:uid="{00000000-0005-0000-0000-00007C0C0000}"/>
    <cellStyle name="40% - Accent4 3 2 2" xfId="3483" xr:uid="{00000000-0005-0000-0000-00007D0C0000}"/>
    <cellStyle name="40% - Accent4 3 2 2 2" xfId="3484" xr:uid="{00000000-0005-0000-0000-00007E0C0000}"/>
    <cellStyle name="40% - Accent4 3 2 2 2 2" xfId="3485" xr:uid="{00000000-0005-0000-0000-00007F0C0000}"/>
    <cellStyle name="40% - Accent4 3 2 2 2 2 2" xfId="3486" xr:uid="{00000000-0005-0000-0000-0000800C0000}"/>
    <cellStyle name="40% - Accent4 3 2 2 2 3" xfId="3487" xr:uid="{00000000-0005-0000-0000-0000810C0000}"/>
    <cellStyle name="40% - Accent4 3 2 2 2 4" xfId="3488" xr:uid="{00000000-0005-0000-0000-0000820C0000}"/>
    <cellStyle name="40% - Accent4 3 2 2 3" xfId="3489" xr:uid="{00000000-0005-0000-0000-0000830C0000}"/>
    <cellStyle name="40% - Accent4 3 2 2 3 2" xfId="3490" xr:uid="{00000000-0005-0000-0000-0000840C0000}"/>
    <cellStyle name="40% - Accent4 3 2 2 4" xfId="3491" xr:uid="{00000000-0005-0000-0000-0000850C0000}"/>
    <cellStyle name="40% - Accent4 3 2 2 5" xfId="3492" xr:uid="{00000000-0005-0000-0000-0000860C0000}"/>
    <cellStyle name="40% - Accent4 3 2 3" xfId="3493" xr:uid="{00000000-0005-0000-0000-0000870C0000}"/>
    <cellStyle name="40% - Accent4 3 2 3 2" xfId="3494" xr:uid="{00000000-0005-0000-0000-0000880C0000}"/>
    <cellStyle name="40% - Accent4 3 2 3 2 2" xfId="3495" xr:uid="{00000000-0005-0000-0000-0000890C0000}"/>
    <cellStyle name="40% - Accent4 3 2 3 3" xfId="3496" xr:uid="{00000000-0005-0000-0000-00008A0C0000}"/>
    <cellStyle name="40% - Accent4 3 2 3 4" xfId="3497" xr:uid="{00000000-0005-0000-0000-00008B0C0000}"/>
    <cellStyle name="40% - Accent4 3 2 4" xfId="3498" xr:uid="{00000000-0005-0000-0000-00008C0C0000}"/>
    <cellStyle name="40% - Accent4 3 2 4 2" xfId="3499" xr:uid="{00000000-0005-0000-0000-00008D0C0000}"/>
    <cellStyle name="40% - Accent4 3 2 5" xfId="3500" xr:uid="{00000000-0005-0000-0000-00008E0C0000}"/>
    <cellStyle name="40% - Accent4 3 2 6" xfId="3501" xr:uid="{00000000-0005-0000-0000-00008F0C0000}"/>
    <cellStyle name="40% - Accent4 3 3" xfId="3502" xr:uid="{00000000-0005-0000-0000-0000900C0000}"/>
    <cellStyle name="40% - Accent4 3 3 2" xfId="3503" xr:uid="{00000000-0005-0000-0000-0000910C0000}"/>
    <cellStyle name="40% - Accent4 3 3 2 2" xfId="3504" xr:uid="{00000000-0005-0000-0000-0000920C0000}"/>
    <cellStyle name="40% - Accent4 3 3 2 2 2" xfId="3505" xr:uid="{00000000-0005-0000-0000-0000930C0000}"/>
    <cellStyle name="40% - Accent4 3 3 2 3" xfId="3506" xr:uid="{00000000-0005-0000-0000-0000940C0000}"/>
    <cellStyle name="40% - Accent4 3 3 2 4" xfId="3507" xr:uid="{00000000-0005-0000-0000-0000950C0000}"/>
    <cellStyle name="40% - Accent4 3 3 3" xfId="3508" xr:uid="{00000000-0005-0000-0000-0000960C0000}"/>
    <cellStyle name="40% - Accent4 3 3 3 2" xfId="3509" xr:uid="{00000000-0005-0000-0000-0000970C0000}"/>
    <cellStyle name="40% - Accent4 3 3 4" xfId="3510" xr:uid="{00000000-0005-0000-0000-0000980C0000}"/>
    <cellStyle name="40% - Accent4 3 3 5" xfId="3511" xr:uid="{00000000-0005-0000-0000-0000990C0000}"/>
    <cellStyle name="40% - Accent4 3 4" xfId="3512" xr:uid="{00000000-0005-0000-0000-00009A0C0000}"/>
    <cellStyle name="40% - Accent4 3 4 2" xfId="3513" xr:uid="{00000000-0005-0000-0000-00009B0C0000}"/>
    <cellStyle name="40% - Accent4 3 4 2 2" xfId="3514" xr:uid="{00000000-0005-0000-0000-00009C0C0000}"/>
    <cellStyle name="40% - Accent4 3 4 2 2 2" xfId="3515" xr:uid="{00000000-0005-0000-0000-00009D0C0000}"/>
    <cellStyle name="40% - Accent4 3 4 2 3" xfId="3516" xr:uid="{00000000-0005-0000-0000-00009E0C0000}"/>
    <cellStyle name="40% - Accent4 3 4 3" xfId="3517" xr:uid="{00000000-0005-0000-0000-00009F0C0000}"/>
    <cellStyle name="40% - Accent4 3 4 3 2" xfId="3518" xr:uid="{00000000-0005-0000-0000-0000A00C0000}"/>
    <cellStyle name="40% - Accent4 3 4 4" xfId="3519" xr:uid="{00000000-0005-0000-0000-0000A10C0000}"/>
    <cellStyle name="40% - Accent4 3 4 5" xfId="3520" xr:uid="{00000000-0005-0000-0000-0000A20C0000}"/>
    <cellStyle name="40% - Accent4 3 5" xfId="3521" xr:uid="{00000000-0005-0000-0000-0000A30C0000}"/>
    <cellStyle name="40% - Accent4 3 5 2" xfId="3522" xr:uid="{00000000-0005-0000-0000-0000A40C0000}"/>
    <cellStyle name="40% - Accent4 3 6" xfId="3523" xr:uid="{00000000-0005-0000-0000-0000A50C0000}"/>
    <cellStyle name="40% - Accent4 3 7" xfId="3524" xr:uid="{00000000-0005-0000-0000-0000A60C0000}"/>
    <cellStyle name="40% - Accent4 3 8" xfId="3525" xr:uid="{00000000-0005-0000-0000-0000A70C0000}"/>
    <cellStyle name="40% - Accent4 3_2014_VMI CAN" xfId="3526" xr:uid="{00000000-0005-0000-0000-0000A80C0000}"/>
    <cellStyle name="40% - Accent4 30" xfId="3527" xr:uid="{00000000-0005-0000-0000-0000A90C0000}"/>
    <cellStyle name="40% - Accent4 30 2" xfId="3528" xr:uid="{00000000-0005-0000-0000-0000AA0C0000}"/>
    <cellStyle name="40% - Accent4 30 2 2" xfId="3529" xr:uid="{00000000-0005-0000-0000-0000AB0C0000}"/>
    <cellStyle name="40% - Accent4 30 3" xfId="3530" xr:uid="{00000000-0005-0000-0000-0000AC0C0000}"/>
    <cellStyle name="40% - Accent4 31" xfId="3531" xr:uid="{00000000-0005-0000-0000-0000AD0C0000}"/>
    <cellStyle name="40% - Accent4 31 2" xfId="3532" xr:uid="{00000000-0005-0000-0000-0000AE0C0000}"/>
    <cellStyle name="40% - Accent4 31 2 2" xfId="3533" xr:uid="{00000000-0005-0000-0000-0000AF0C0000}"/>
    <cellStyle name="40% - Accent4 31 3" xfId="3534" xr:uid="{00000000-0005-0000-0000-0000B00C0000}"/>
    <cellStyle name="40% - Accent4 32" xfId="3535" xr:uid="{00000000-0005-0000-0000-0000B10C0000}"/>
    <cellStyle name="40% - Accent4 32 2" xfId="3536" xr:uid="{00000000-0005-0000-0000-0000B20C0000}"/>
    <cellStyle name="40% - Accent4 32 2 2" xfId="3537" xr:uid="{00000000-0005-0000-0000-0000B30C0000}"/>
    <cellStyle name="40% - Accent4 32 3" xfId="3538" xr:uid="{00000000-0005-0000-0000-0000B40C0000}"/>
    <cellStyle name="40% - Accent4 33" xfId="3539" xr:uid="{00000000-0005-0000-0000-0000B50C0000}"/>
    <cellStyle name="40% - Accent4 33 2" xfId="3540" xr:uid="{00000000-0005-0000-0000-0000B60C0000}"/>
    <cellStyle name="40% - Accent4 33 2 2" xfId="3541" xr:uid="{00000000-0005-0000-0000-0000B70C0000}"/>
    <cellStyle name="40% - Accent4 33 3" xfId="3542" xr:uid="{00000000-0005-0000-0000-0000B80C0000}"/>
    <cellStyle name="40% - Accent4 34" xfId="3543" xr:uid="{00000000-0005-0000-0000-0000B90C0000}"/>
    <cellStyle name="40% - Accent4 34 2" xfId="3544" xr:uid="{00000000-0005-0000-0000-0000BA0C0000}"/>
    <cellStyle name="40% - Accent4 34 2 2" xfId="3545" xr:uid="{00000000-0005-0000-0000-0000BB0C0000}"/>
    <cellStyle name="40% - Accent4 34 3" xfId="3546" xr:uid="{00000000-0005-0000-0000-0000BC0C0000}"/>
    <cellStyle name="40% - Accent4 35" xfId="3547" xr:uid="{00000000-0005-0000-0000-0000BD0C0000}"/>
    <cellStyle name="40% - Accent4 35 2" xfId="3548" xr:uid="{00000000-0005-0000-0000-0000BE0C0000}"/>
    <cellStyle name="40% - Accent4 35 2 2" xfId="3549" xr:uid="{00000000-0005-0000-0000-0000BF0C0000}"/>
    <cellStyle name="40% - Accent4 35 3" xfId="3550" xr:uid="{00000000-0005-0000-0000-0000C00C0000}"/>
    <cellStyle name="40% - Accent4 36" xfId="3551" xr:uid="{00000000-0005-0000-0000-0000C10C0000}"/>
    <cellStyle name="40% - Accent4 36 2" xfId="3552" xr:uid="{00000000-0005-0000-0000-0000C20C0000}"/>
    <cellStyle name="40% - Accent4 36 2 2" xfId="3553" xr:uid="{00000000-0005-0000-0000-0000C30C0000}"/>
    <cellStyle name="40% - Accent4 36 3" xfId="3554" xr:uid="{00000000-0005-0000-0000-0000C40C0000}"/>
    <cellStyle name="40% - Accent4 37" xfId="3555" xr:uid="{00000000-0005-0000-0000-0000C50C0000}"/>
    <cellStyle name="40% - Accent4 37 2" xfId="3556" xr:uid="{00000000-0005-0000-0000-0000C60C0000}"/>
    <cellStyle name="40% - Accent4 37 2 2" xfId="3557" xr:uid="{00000000-0005-0000-0000-0000C70C0000}"/>
    <cellStyle name="40% - Accent4 37 3" xfId="3558" xr:uid="{00000000-0005-0000-0000-0000C80C0000}"/>
    <cellStyle name="40% - Accent4 38" xfId="3559" xr:uid="{00000000-0005-0000-0000-0000C90C0000}"/>
    <cellStyle name="40% - Accent4 38 2" xfId="3560" xr:uid="{00000000-0005-0000-0000-0000CA0C0000}"/>
    <cellStyle name="40% - Accent4 38 2 2" xfId="3561" xr:uid="{00000000-0005-0000-0000-0000CB0C0000}"/>
    <cellStyle name="40% - Accent4 38 3" xfId="3562" xr:uid="{00000000-0005-0000-0000-0000CC0C0000}"/>
    <cellStyle name="40% - Accent4 39" xfId="3563" xr:uid="{00000000-0005-0000-0000-0000CD0C0000}"/>
    <cellStyle name="40% - Accent4 39 2" xfId="3564" xr:uid="{00000000-0005-0000-0000-0000CE0C0000}"/>
    <cellStyle name="40% - Accent4 39 2 2" xfId="3565" xr:uid="{00000000-0005-0000-0000-0000CF0C0000}"/>
    <cellStyle name="40% - Accent4 39 3" xfId="3566" xr:uid="{00000000-0005-0000-0000-0000D00C0000}"/>
    <cellStyle name="40% - Accent4 4" xfId="3567" xr:uid="{00000000-0005-0000-0000-0000D10C0000}"/>
    <cellStyle name="40% - Accent4 4 2" xfId="3568" xr:uid="{00000000-0005-0000-0000-0000D20C0000}"/>
    <cellStyle name="40% - Accent4 4 3" xfId="3569" xr:uid="{00000000-0005-0000-0000-0000D30C0000}"/>
    <cellStyle name="40% - Accent4 4 4" xfId="3570" xr:uid="{00000000-0005-0000-0000-0000D40C0000}"/>
    <cellStyle name="40% - Accent4 40" xfId="3571" xr:uid="{00000000-0005-0000-0000-0000D50C0000}"/>
    <cellStyle name="40% - Accent4 40 2" xfId="3572" xr:uid="{00000000-0005-0000-0000-0000D60C0000}"/>
    <cellStyle name="40% - Accent4 40 3" xfId="3573" xr:uid="{00000000-0005-0000-0000-0000D70C0000}"/>
    <cellStyle name="40% - Accent4 41" xfId="3574" xr:uid="{00000000-0005-0000-0000-0000D80C0000}"/>
    <cellStyle name="40% - Accent4 5" xfId="3575" xr:uid="{00000000-0005-0000-0000-0000D90C0000}"/>
    <cellStyle name="40% - Accent4 5 2" xfId="3576" xr:uid="{00000000-0005-0000-0000-0000DA0C0000}"/>
    <cellStyle name="40% - Accent4 5 3" xfId="3577" xr:uid="{00000000-0005-0000-0000-0000DB0C0000}"/>
    <cellStyle name="40% - Accent4 5 4" xfId="3578" xr:uid="{00000000-0005-0000-0000-0000DC0C0000}"/>
    <cellStyle name="40% - Accent4 6" xfId="3579" xr:uid="{00000000-0005-0000-0000-0000DD0C0000}"/>
    <cellStyle name="40% - Accent4 6 2" xfId="3580" xr:uid="{00000000-0005-0000-0000-0000DE0C0000}"/>
    <cellStyle name="40% - Accent4 6 3" xfId="3581" xr:uid="{00000000-0005-0000-0000-0000DF0C0000}"/>
    <cellStyle name="40% - Accent4 6 3 2" xfId="3582" xr:uid="{00000000-0005-0000-0000-0000E00C0000}"/>
    <cellStyle name="40% - Accent4 6 3 2 2" xfId="3583" xr:uid="{00000000-0005-0000-0000-0000E10C0000}"/>
    <cellStyle name="40% - Accent4 6 3 3" xfId="3584" xr:uid="{00000000-0005-0000-0000-0000E20C0000}"/>
    <cellStyle name="40% - Accent4 6 4" xfId="3585" xr:uid="{00000000-0005-0000-0000-0000E30C0000}"/>
    <cellStyle name="40% - Accent4 6 4 2" xfId="3586" xr:uid="{00000000-0005-0000-0000-0000E40C0000}"/>
    <cellStyle name="40% - Accent4 6 5" xfId="3587" xr:uid="{00000000-0005-0000-0000-0000E50C0000}"/>
    <cellStyle name="40% - Accent4 6 5 2" xfId="3588" xr:uid="{00000000-0005-0000-0000-0000E60C0000}"/>
    <cellStyle name="40% - Accent4 6 5 2 2" xfId="3589" xr:uid="{00000000-0005-0000-0000-0000E70C0000}"/>
    <cellStyle name="40% - Accent4 6 5 3" xfId="3590" xr:uid="{00000000-0005-0000-0000-0000E80C0000}"/>
    <cellStyle name="40% - Accent4 6 5 4" xfId="3591" xr:uid="{00000000-0005-0000-0000-0000E90C0000}"/>
    <cellStyle name="40% - Accent4 6 6" xfId="3592" xr:uid="{00000000-0005-0000-0000-0000EA0C0000}"/>
    <cellStyle name="40% - Accent4 6 7" xfId="3593" xr:uid="{00000000-0005-0000-0000-0000EB0C0000}"/>
    <cellStyle name="40% - Accent4 7" xfId="3594" xr:uid="{00000000-0005-0000-0000-0000EC0C0000}"/>
    <cellStyle name="40% - Accent4 7 2" xfId="3595" xr:uid="{00000000-0005-0000-0000-0000ED0C0000}"/>
    <cellStyle name="40% - Accent4 7 2 2" xfId="3596" xr:uid="{00000000-0005-0000-0000-0000EE0C0000}"/>
    <cellStyle name="40% - Accent4 7 3" xfId="3597" xr:uid="{00000000-0005-0000-0000-0000EF0C0000}"/>
    <cellStyle name="40% - Accent4 7 4" xfId="3598" xr:uid="{00000000-0005-0000-0000-0000F00C0000}"/>
    <cellStyle name="40% - Accent4 7 5" xfId="3599" xr:uid="{00000000-0005-0000-0000-0000F10C0000}"/>
    <cellStyle name="40% - Accent4 8" xfId="3600" xr:uid="{00000000-0005-0000-0000-0000F20C0000}"/>
    <cellStyle name="40% - Accent4 8 2" xfId="3601" xr:uid="{00000000-0005-0000-0000-0000F30C0000}"/>
    <cellStyle name="40% - Accent4 8 2 2" xfId="3602" xr:uid="{00000000-0005-0000-0000-0000F40C0000}"/>
    <cellStyle name="40% - Accent4 8 3" xfId="3603" xr:uid="{00000000-0005-0000-0000-0000F50C0000}"/>
    <cellStyle name="40% - Accent4 8 4" xfId="3604" xr:uid="{00000000-0005-0000-0000-0000F60C0000}"/>
    <cellStyle name="40% - Accent4 8 5" xfId="3605" xr:uid="{00000000-0005-0000-0000-0000F70C0000}"/>
    <cellStyle name="40% - Accent4 9" xfId="3606" xr:uid="{00000000-0005-0000-0000-0000F80C0000}"/>
    <cellStyle name="40% - Accent4 9 2" xfId="3607" xr:uid="{00000000-0005-0000-0000-0000F90C0000}"/>
    <cellStyle name="40% - Accent4 9 2 2" xfId="3608" xr:uid="{00000000-0005-0000-0000-0000FA0C0000}"/>
    <cellStyle name="40% - Accent4 9 2 2 2" xfId="3609" xr:uid="{00000000-0005-0000-0000-0000FB0C0000}"/>
    <cellStyle name="40% - Accent4 9 2 2 2 2" xfId="3610" xr:uid="{00000000-0005-0000-0000-0000FC0C0000}"/>
    <cellStyle name="40% - Accent4 9 2 2 3" xfId="3611" xr:uid="{00000000-0005-0000-0000-0000FD0C0000}"/>
    <cellStyle name="40% - Accent4 9 2 2 4" xfId="3612" xr:uid="{00000000-0005-0000-0000-0000FE0C0000}"/>
    <cellStyle name="40% - Accent4 9 2 3" xfId="3613" xr:uid="{00000000-0005-0000-0000-0000FF0C0000}"/>
    <cellStyle name="40% - Accent4 9 2 3 2" xfId="3614" xr:uid="{00000000-0005-0000-0000-0000000D0000}"/>
    <cellStyle name="40% - Accent4 9 2 4" xfId="3615" xr:uid="{00000000-0005-0000-0000-0000010D0000}"/>
    <cellStyle name="40% - Accent4 9 2 5" xfId="3616" xr:uid="{00000000-0005-0000-0000-0000020D0000}"/>
    <cellStyle name="40% - Accent4 9 3" xfId="3617" xr:uid="{00000000-0005-0000-0000-0000030D0000}"/>
    <cellStyle name="40% - Accent4 9 3 2" xfId="3618" xr:uid="{00000000-0005-0000-0000-0000040D0000}"/>
    <cellStyle name="40% - Accent4 9 3 2 2" xfId="3619" xr:uid="{00000000-0005-0000-0000-0000050D0000}"/>
    <cellStyle name="40% - Accent4 9 3 3" xfId="3620" xr:uid="{00000000-0005-0000-0000-0000060D0000}"/>
    <cellStyle name="40% - Accent4 9 3 4" xfId="3621" xr:uid="{00000000-0005-0000-0000-0000070D0000}"/>
    <cellStyle name="40% - Accent4 9 4" xfId="3622" xr:uid="{00000000-0005-0000-0000-0000080D0000}"/>
    <cellStyle name="40% - Accent4 9 4 2" xfId="3623" xr:uid="{00000000-0005-0000-0000-0000090D0000}"/>
    <cellStyle name="40% - Accent4 9 5" xfId="3624" xr:uid="{00000000-0005-0000-0000-00000A0D0000}"/>
    <cellStyle name="40% - Accent4 9 6" xfId="3625" xr:uid="{00000000-0005-0000-0000-00000B0D0000}"/>
    <cellStyle name="40% - Accent4 9 7" xfId="3626" xr:uid="{00000000-0005-0000-0000-00000C0D0000}"/>
    <cellStyle name="40% - Accent5 10" xfId="3627" xr:uid="{00000000-0005-0000-0000-00000D0D0000}"/>
    <cellStyle name="40% - Accent5 10 2" xfId="3628" xr:uid="{00000000-0005-0000-0000-00000E0D0000}"/>
    <cellStyle name="40% - Accent5 10 2 2" xfId="3629" xr:uid="{00000000-0005-0000-0000-00000F0D0000}"/>
    <cellStyle name="40% - Accent5 10 2 2 2" xfId="3630" xr:uid="{00000000-0005-0000-0000-0000100D0000}"/>
    <cellStyle name="40% - Accent5 10 2 2 3" xfId="3631" xr:uid="{00000000-0005-0000-0000-0000110D0000}"/>
    <cellStyle name="40% - Accent5 10 2 3" xfId="3632" xr:uid="{00000000-0005-0000-0000-0000120D0000}"/>
    <cellStyle name="40% - Accent5 10 2 4" xfId="3633" xr:uid="{00000000-0005-0000-0000-0000130D0000}"/>
    <cellStyle name="40% - Accent5 10 3" xfId="3634" xr:uid="{00000000-0005-0000-0000-0000140D0000}"/>
    <cellStyle name="40% - Accent5 10 3 2" xfId="3635" xr:uid="{00000000-0005-0000-0000-0000150D0000}"/>
    <cellStyle name="40% - Accent5 10 3 3" xfId="3636" xr:uid="{00000000-0005-0000-0000-0000160D0000}"/>
    <cellStyle name="40% - Accent5 10 4" xfId="3637" xr:uid="{00000000-0005-0000-0000-0000170D0000}"/>
    <cellStyle name="40% - Accent5 10 5" xfId="3638" xr:uid="{00000000-0005-0000-0000-0000180D0000}"/>
    <cellStyle name="40% - Accent5 10 6" xfId="3639" xr:uid="{00000000-0005-0000-0000-0000190D0000}"/>
    <cellStyle name="40% - Accent5 11" xfId="3640" xr:uid="{00000000-0005-0000-0000-00001A0D0000}"/>
    <cellStyle name="40% - Accent5 11 2" xfId="3641" xr:uid="{00000000-0005-0000-0000-00001B0D0000}"/>
    <cellStyle name="40% - Accent5 11 2 2" xfId="3642" xr:uid="{00000000-0005-0000-0000-00001C0D0000}"/>
    <cellStyle name="40% - Accent5 11 3" xfId="3643" xr:uid="{00000000-0005-0000-0000-00001D0D0000}"/>
    <cellStyle name="40% - Accent5 11 4" xfId="3644" xr:uid="{00000000-0005-0000-0000-00001E0D0000}"/>
    <cellStyle name="40% - Accent5 12" xfId="3645" xr:uid="{00000000-0005-0000-0000-00001F0D0000}"/>
    <cellStyle name="40% - Accent5 12 2" xfId="3646" xr:uid="{00000000-0005-0000-0000-0000200D0000}"/>
    <cellStyle name="40% - Accent5 12 3" xfId="3647" xr:uid="{00000000-0005-0000-0000-0000210D0000}"/>
    <cellStyle name="40% - Accent5 13" xfId="3648" xr:uid="{00000000-0005-0000-0000-0000220D0000}"/>
    <cellStyle name="40% - Accent5 13 2" xfId="3649" xr:uid="{00000000-0005-0000-0000-0000230D0000}"/>
    <cellStyle name="40% - Accent5 14" xfId="3650" xr:uid="{00000000-0005-0000-0000-0000240D0000}"/>
    <cellStyle name="40% - Accent5 15" xfId="3651" xr:uid="{00000000-0005-0000-0000-0000250D0000}"/>
    <cellStyle name="40% - Accent5 16" xfId="3652" xr:uid="{00000000-0005-0000-0000-0000260D0000}"/>
    <cellStyle name="40% - Accent5 17" xfId="3653" xr:uid="{00000000-0005-0000-0000-0000270D0000}"/>
    <cellStyle name="40% - Accent5 18" xfId="3654" xr:uid="{00000000-0005-0000-0000-0000280D0000}"/>
    <cellStyle name="40% - Accent5 19" xfId="3655" xr:uid="{00000000-0005-0000-0000-0000290D0000}"/>
    <cellStyle name="40% - Accent5 2" xfId="23" xr:uid="{00000000-0005-0000-0000-00002A0D0000}"/>
    <cellStyle name="40% - Accent5 2 10" xfId="3656" xr:uid="{00000000-0005-0000-0000-00002B0D0000}"/>
    <cellStyle name="40% - Accent5 2 2" xfId="3657" xr:uid="{00000000-0005-0000-0000-00002C0D0000}"/>
    <cellStyle name="40% - Accent5 2 2 2" xfId="3658" xr:uid="{00000000-0005-0000-0000-00002D0D0000}"/>
    <cellStyle name="40% - Accent5 2 2 2 2" xfId="3659" xr:uid="{00000000-0005-0000-0000-00002E0D0000}"/>
    <cellStyle name="40% - Accent5 2 2 2 2 2" xfId="3660" xr:uid="{00000000-0005-0000-0000-00002F0D0000}"/>
    <cellStyle name="40% - Accent5 2 2 2 2 2 2" xfId="3661" xr:uid="{00000000-0005-0000-0000-0000300D0000}"/>
    <cellStyle name="40% - Accent5 2 2 2 2 2 2 2" xfId="3662" xr:uid="{00000000-0005-0000-0000-0000310D0000}"/>
    <cellStyle name="40% - Accent5 2 2 2 2 2 3" xfId="3663" xr:uid="{00000000-0005-0000-0000-0000320D0000}"/>
    <cellStyle name="40% - Accent5 2 2 2 2 2 4" xfId="3664" xr:uid="{00000000-0005-0000-0000-0000330D0000}"/>
    <cellStyle name="40% - Accent5 2 2 2 2 3" xfId="3665" xr:uid="{00000000-0005-0000-0000-0000340D0000}"/>
    <cellStyle name="40% - Accent5 2 2 2 2 3 2" xfId="3666" xr:uid="{00000000-0005-0000-0000-0000350D0000}"/>
    <cellStyle name="40% - Accent5 2 2 2 2 4" xfId="3667" xr:uid="{00000000-0005-0000-0000-0000360D0000}"/>
    <cellStyle name="40% - Accent5 2 2 2 2 5" xfId="3668" xr:uid="{00000000-0005-0000-0000-0000370D0000}"/>
    <cellStyle name="40% - Accent5 2 2 2 3" xfId="3669" xr:uid="{00000000-0005-0000-0000-0000380D0000}"/>
    <cellStyle name="40% - Accent5 2 2 2 3 2" xfId="3670" xr:uid="{00000000-0005-0000-0000-0000390D0000}"/>
    <cellStyle name="40% - Accent5 2 2 2 3 2 2" xfId="3671" xr:uid="{00000000-0005-0000-0000-00003A0D0000}"/>
    <cellStyle name="40% - Accent5 2 2 2 3 3" xfId="3672" xr:uid="{00000000-0005-0000-0000-00003B0D0000}"/>
    <cellStyle name="40% - Accent5 2 2 2 3 4" xfId="3673" xr:uid="{00000000-0005-0000-0000-00003C0D0000}"/>
    <cellStyle name="40% - Accent5 2 2 2 4" xfId="3674" xr:uid="{00000000-0005-0000-0000-00003D0D0000}"/>
    <cellStyle name="40% - Accent5 2 2 2 4 2" xfId="3675" xr:uid="{00000000-0005-0000-0000-00003E0D0000}"/>
    <cellStyle name="40% - Accent5 2 2 2 5" xfId="3676" xr:uid="{00000000-0005-0000-0000-00003F0D0000}"/>
    <cellStyle name="40% - Accent5 2 2 2 6" xfId="3677" xr:uid="{00000000-0005-0000-0000-0000400D0000}"/>
    <cellStyle name="40% - Accent5 2 2 3" xfId="3678" xr:uid="{00000000-0005-0000-0000-0000410D0000}"/>
    <cellStyle name="40% - Accent5 2 2 3 2" xfId="3679" xr:uid="{00000000-0005-0000-0000-0000420D0000}"/>
    <cellStyle name="40% - Accent5 2 2 3 2 2" xfId="3680" xr:uid="{00000000-0005-0000-0000-0000430D0000}"/>
    <cellStyle name="40% - Accent5 2 2 3 2 2 2" xfId="3681" xr:uid="{00000000-0005-0000-0000-0000440D0000}"/>
    <cellStyle name="40% - Accent5 2 2 3 2 3" xfId="3682" xr:uid="{00000000-0005-0000-0000-0000450D0000}"/>
    <cellStyle name="40% - Accent5 2 2 3 2 4" xfId="3683" xr:uid="{00000000-0005-0000-0000-0000460D0000}"/>
    <cellStyle name="40% - Accent5 2 2 3 3" xfId="3684" xr:uid="{00000000-0005-0000-0000-0000470D0000}"/>
    <cellStyle name="40% - Accent5 2 2 3 3 2" xfId="3685" xr:uid="{00000000-0005-0000-0000-0000480D0000}"/>
    <cellStyle name="40% - Accent5 2 2 3 4" xfId="3686" xr:uid="{00000000-0005-0000-0000-0000490D0000}"/>
    <cellStyle name="40% - Accent5 2 2 3 5" xfId="3687" xr:uid="{00000000-0005-0000-0000-00004A0D0000}"/>
    <cellStyle name="40% - Accent5 2 2 4" xfId="3688" xr:uid="{00000000-0005-0000-0000-00004B0D0000}"/>
    <cellStyle name="40% - Accent5 2 2 4 2" xfId="3689" xr:uid="{00000000-0005-0000-0000-00004C0D0000}"/>
    <cellStyle name="40% - Accent5 2 2 4 2 2" xfId="3690" xr:uid="{00000000-0005-0000-0000-00004D0D0000}"/>
    <cellStyle name="40% - Accent5 2 2 4 2 2 2" xfId="3691" xr:uid="{00000000-0005-0000-0000-00004E0D0000}"/>
    <cellStyle name="40% - Accent5 2 2 4 2 3" xfId="3692" xr:uid="{00000000-0005-0000-0000-00004F0D0000}"/>
    <cellStyle name="40% - Accent5 2 2 4 3" xfId="3693" xr:uid="{00000000-0005-0000-0000-0000500D0000}"/>
    <cellStyle name="40% - Accent5 2 2 4 3 2" xfId="3694" xr:uid="{00000000-0005-0000-0000-0000510D0000}"/>
    <cellStyle name="40% - Accent5 2 2 4 4" xfId="3695" xr:uid="{00000000-0005-0000-0000-0000520D0000}"/>
    <cellStyle name="40% - Accent5 2 2 4 5" xfId="3696" xr:uid="{00000000-0005-0000-0000-0000530D0000}"/>
    <cellStyle name="40% - Accent5 2 2 5" xfId="3697" xr:uid="{00000000-0005-0000-0000-0000540D0000}"/>
    <cellStyle name="40% - Accent5 2 2 5 2" xfId="3698" xr:uid="{00000000-0005-0000-0000-0000550D0000}"/>
    <cellStyle name="40% - Accent5 2 2 6" xfId="3699" xr:uid="{00000000-0005-0000-0000-0000560D0000}"/>
    <cellStyle name="40% - Accent5 2 2 7" xfId="3700" xr:uid="{00000000-0005-0000-0000-0000570D0000}"/>
    <cellStyle name="40% - Accent5 2 2 8" xfId="3701" xr:uid="{00000000-0005-0000-0000-0000580D0000}"/>
    <cellStyle name="40% - Accent5 2 2_April 14" xfId="3702" xr:uid="{00000000-0005-0000-0000-0000590D0000}"/>
    <cellStyle name="40% - Accent5 2 3" xfId="3703" xr:uid="{00000000-0005-0000-0000-00005A0D0000}"/>
    <cellStyle name="40% - Accent5 2 3 2" xfId="3704" xr:uid="{00000000-0005-0000-0000-00005B0D0000}"/>
    <cellStyle name="40% - Accent5 2 3 3" xfId="3705" xr:uid="{00000000-0005-0000-0000-00005C0D0000}"/>
    <cellStyle name="40% - Accent5 2 3 3 2" xfId="3706" xr:uid="{00000000-0005-0000-0000-00005D0D0000}"/>
    <cellStyle name="40% - Accent5 2 3 3 2 2" xfId="3707" xr:uid="{00000000-0005-0000-0000-00005E0D0000}"/>
    <cellStyle name="40% - Accent5 2 3 3 2 2 2" xfId="3708" xr:uid="{00000000-0005-0000-0000-00005F0D0000}"/>
    <cellStyle name="40% - Accent5 2 3 3 2 2 2 2" xfId="3709" xr:uid="{00000000-0005-0000-0000-0000600D0000}"/>
    <cellStyle name="40% - Accent5 2 3 3 2 2 3" xfId="3710" xr:uid="{00000000-0005-0000-0000-0000610D0000}"/>
    <cellStyle name="40% - Accent5 2 3 3 2 2 4" xfId="3711" xr:uid="{00000000-0005-0000-0000-0000620D0000}"/>
    <cellStyle name="40% - Accent5 2 3 3 2 3" xfId="3712" xr:uid="{00000000-0005-0000-0000-0000630D0000}"/>
    <cellStyle name="40% - Accent5 2 3 3 2 3 2" xfId="3713" xr:uid="{00000000-0005-0000-0000-0000640D0000}"/>
    <cellStyle name="40% - Accent5 2 3 3 2 4" xfId="3714" xr:uid="{00000000-0005-0000-0000-0000650D0000}"/>
    <cellStyle name="40% - Accent5 2 3 3 2 5" xfId="3715" xr:uid="{00000000-0005-0000-0000-0000660D0000}"/>
    <cellStyle name="40% - Accent5 2 3 3 3" xfId="3716" xr:uid="{00000000-0005-0000-0000-0000670D0000}"/>
    <cellStyle name="40% - Accent5 2 3 3 3 2" xfId="3717" xr:uid="{00000000-0005-0000-0000-0000680D0000}"/>
    <cellStyle name="40% - Accent5 2 3 3 3 2 2" xfId="3718" xr:uid="{00000000-0005-0000-0000-0000690D0000}"/>
    <cellStyle name="40% - Accent5 2 3 3 3 3" xfId="3719" xr:uid="{00000000-0005-0000-0000-00006A0D0000}"/>
    <cellStyle name="40% - Accent5 2 3 3 3 4" xfId="3720" xr:uid="{00000000-0005-0000-0000-00006B0D0000}"/>
    <cellStyle name="40% - Accent5 2 3 3 4" xfId="3721" xr:uid="{00000000-0005-0000-0000-00006C0D0000}"/>
    <cellStyle name="40% - Accent5 2 3 3 4 2" xfId="3722" xr:uid="{00000000-0005-0000-0000-00006D0D0000}"/>
    <cellStyle name="40% - Accent5 2 3 3 5" xfId="3723" xr:uid="{00000000-0005-0000-0000-00006E0D0000}"/>
    <cellStyle name="40% - Accent5 2 3 3 6" xfId="3724" xr:uid="{00000000-0005-0000-0000-00006F0D0000}"/>
    <cellStyle name="40% - Accent5 2 3 4" xfId="3725" xr:uid="{00000000-0005-0000-0000-0000700D0000}"/>
    <cellStyle name="40% - Accent5 2 3 4 2" xfId="3726" xr:uid="{00000000-0005-0000-0000-0000710D0000}"/>
    <cellStyle name="40% - Accent5 2 3 4 2 2" xfId="3727" xr:uid="{00000000-0005-0000-0000-0000720D0000}"/>
    <cellStyle name="40% - Accent5 2 3 4 2 2 2" xfId="3728" xr:uid="{00000000-0005-0000-0000-0000730D0000}"/>
    <cellStyle name="40% - Accent5 2 3 4 2 3" xfId="3729" xr:uid="{00000000-0005-0000-0000-0000740D0000}"/>
    <cellStyle name="40% - Accent5 2 3 4 2 4" xfId="3730" xr:uid="{00000000-0005-0000-0000-0000750D0000}"/>
    <cellStyle name="40% - Accent5 2 3 4 3" xfId="3731" xr:uid="{00000000-0005-0000-0000-0000760D0000}"/>
    <cellStyle name="40% - Accent5 2 3 4 3 2" xfId="3732" xr:uid="{00000000-0005-0000-0000-0000770D0000}"/>
    <cellStyle name="40% - Accent5 2 3 4 4" xfId="3733" xr:uid="{00000000-0005-0000-0000-0000780D0000}"/>
    <cellStyle name="40% - Accent5 2 3 4 5" xfId="3734" xr:uid="{00000000-0005-0000-0000-0000790D0000}"/>
    <cellStyle name="40% - Accent5 2 3 5" xfId="3735" xr:uid="{00000000-0005-0000-0000-00007A0D0000}"/>
    <cellStyle name="40% - Accent5 2 3 5 2" xfId="3736" xr:uid="{00000000-0005-0000-0000-00007B0D0000}"/>
    <cellStyle name="40% - Accent5 2 3 5 2 2" xfId="3737" xr:uid="{00000000-0005-0000-0000-00007C0D0000}"/>
    <cellStyle name="40% - Accent5 2 3 5 3" xfId="3738" xr:uid="{00000000-0005-0000-0000-00007D0D0000}"/>
    <cellStyle name="40% - Accent5 2 3 5 4" xfId="3739" xr:uid="{00000000-0005-0000-0000-00007E0D0000}"/>
    <cellStyle name="40% - Accent5 2 3 6" xfId="3740" xr:uid="{00000000-0005-0000-0000-00007F0D0000}"/>
    <cellStyle name="40% - Accent5 2 3 6 2" xfId="3741" xr:uid="{00000000-0005-0000-0000-0000800D0000}"/>
    <cellStyle name="40% - Accent5 2 3 7" xfId="3742" xr:uid="{00000000-0005-0000-0000-0000810D0000}"/>
    <cellStyle name="40% - Accent5 2 3 8" xfId="3743" xr:uid="{00000000-0005-0000-0000-0000820D0000}"/>
    <cellStyle name="40% - Accent5 2 4" xfId="3744" xr:uid="{00000000-0005-0000-0000-0000830D0000}"/>
    <cellStyle name="40% - Accent5 2 4 2" xfId="3745" xr:uid="{00000000-0005-0000-0000-0000840D0000}"/>
    <cellStyle name="40% - Accent5 2 4 2 2" xfId="3746" xr:uid="{00000000-0005-0000-0000-0000850D0000}"/>
    <cellStyle name="40% - Accent5 2 4 2 2 2" xfId="3747" xr:uid="{00000000-0005-0000-0000-0000860D0000}"/>
    <cellStyle name="40% - Accent5 2 4 2 3" xfId="3748" xr:uid="{00000000-0005-0000-0000-0000870D0000}"/>
    <cellStyle name="40% - Accent5 2 4 2 4" xfId="3749" xr:uid="{00000000-0005-0000-0000-0000880D0000}"/>
    <cellStyle name="40% - Accent5 2 4 3" xfId="3750" xr:uid="{00000000-0005-0000-0000-0000890D0000}"/>
    <cellStyle name="40% - Accent5 2 4 3 2" xfId="3751" xr:uid="{00000000-0005-0000-0000-00008A0D0000}"/>
    <cellStyle name="40% - Accent5 2 4 4" xfId="3752" xr:uid="{00000000-0005-0000-0000-00008B0D0000}"/>
    <cellStyle name="40% - Accent5 2 4 5" xfId="3753" xr:uid="{00000000-0005-0000-0000-00008C0D0000}"/>
    <cellStyle name="40% - Accent5 2 5" xfId="3754" xr:uid="{00000000-0005-0000-0000-00008D0D0000}"/>
    <cellStyle name="40% - Accent5 2 5 2" xfId="3755" xr:uid="{00000000-0005-0000-0000-00008E0D0000}"/>
    <cellStyle name="40% - Accent5 2 5 2 2" xfId="3756" xr:uid="{00000000-0005-0000-0000-00008F0D0000}"/>
    <cellStyle name="40% - Accent5 2 5 2 2 2" xfId="3757" xr:uid="{00000000-0005-0000-0000-0000900D0000}"/>
    <cellStyle name="40% - Accent5 2 5 2 3" xfId="3758" xr:uid="{00000000-0005-0000-0000-0000910D0000}"/>
    <cellStyle name="40% - Accent5 2 5 3" xfId="3759" xr:uid="{00000000-0005-0000-0000-0000920D0000}"/>
    <cellStyle name="40% - Accent5 2 5 3 2" xfId="3760" xr:uid="{00000000-0005-0000-0000-0000930D0000}"/>
    <cellStyle name="40% - Accent5 2 5 4" xfId="3761" xr:uid="{00000000-0005-0000-0000-0000940D0000}"/>
    <cellStyle name="40% - Accent5 2 5 5" xfId="3762" xr:uid="{00000000-0005-0000-0000-0000950D0000}"/>
    <cellStyle name="40% - Accent5 2 6" xfId="3763" xr:uid="{00000000-0005-0000-0000-0000960D0000}"/>
    <cellStyle name="40% - Accent5 2 6 2" xfId="3764" xr:uid="{00000000-0005-0000-0000-0000970D0000}"/>
    <cellStyle name="40% - Accent5 2 7" xfId="3765" xr:uid="{00000000-0005-0000-0000-0000980D0000}"/>
    <cellStyle name="40% - Accent5 2 8" xfId="3766" xr:uid="{00000000-0005-0000-0000-0000990D0000}"/>
    <cellStyle name="40% - Accent5 2 9" xfId="3767" xr:uid="{00000000-0005-0000-0000-00009A0D0000}"/>
    <cellStyle name="40% - Accent5 2_Coding_CAP_Feb'13_P Aey_020213_Na" xfId="3768" xr:uid="{00000000-0005-0000-0000-00009B0D0000}"/>
    <cellStyle name="40% - Accent5 20" xfId="3769" xr:uid="{00000000-0005-0000-0000-00009C0D0000}"/>
    <cellStyle name="40% - Accent5 21" xfId="3770" xr:uid="{00000000-0005-0000-0000-00009D0D0000}"/>
    <cellStyle name="40% - Accent5 21 2" xfId="3771" xr:uid="{00000000-0005-0000-0000-00009E0D0000}"/>
    <cellStyle name="40% - Accent5 21 2 2" xfId="3772" xr:uid="{00000000-0005-0000-0000-00009F0D0000}"/>
    <cellStyle name="40% - Accent5 21 3" xfId="3773" xr:uid="{00000000-0005-0000-0000-0000A00D0000}"/>
    <cellStyle name="40% - Accent5 22" xfId="3774" xr:uid="{00000000-0005-0000-0000-0000A10D0000}"/>
    <cellStyle name="40% - Accent5 22 2" xfId="3775" xr:uid="{00000000-0005-0000-0000-0000A20D0000}"/>
    <cellStyle name="40% - Accent5 22 2 2" xfId="3776" xr:uid="{00000000-0005-0000-0000-0000A30D0000}"/>
    <cellStyle name="40% - Accent5 22 3" xfId="3777" xr:uid="{00000000-0005-0000-0000-0000A40D0000}"/>
    <cellStyle name="40% - Accent5 23" xfId="3778" xr:uid="{00000000-0005-0000-0000-0000A50D0000}"/>
    <cellStyle name="40% - Accent5 23 2" xfId="3779" xr:uid="{00000000-0005-0000-0000-0000A60D0000}"/>
    <cellStyle name="40% - Accent5 23 2 2" xfId="3780" xr:uid="{00000000-0005-0000-0000-0000A70D0000}"/>
    <cellStyle name="40% - Accent5 23 3" xfId="3781" xr:uid="{00000000-0005-0000-0000-0000A80D0000}"/>
    <cellStyle name="40% - Accent5 24" xfId="3782" xr:uid="{00000000-0005-0000-0000-0000A90D0000}"/>
    <cellStyle name="40% - Accent5 24 2" xfId="3783" xr:uid="{00000000-0005-0000-0000-0000AA0D0000}"/>
    <cellStyle name="40% - Accent5 24 2 2" xfId="3784" xr:uid="{00000000-0005-0000-0000-0000AB0D0000}"/>
    <cellStyle name="40% - Accent5 24 3" xfId="3785" xr:uid="{00000000-0005-0000-0000-0000AC0D0000}"/>
    <cellStyle name="40% - Accent5 25" xfId="3786" xr:uid="{00000000-0005-0000-0000-0000AD0D0000}"/>
    <cellStyle name="40% - Accent5 25 2" xfId="3787" xr:uid="{00000000-0005-0000-0000-0000AE0D0000}"/>
    <cellStyle name="40% - Accent5 25 2 2" xfId="3788" xr:uid="{00000000-0005-0000-0000-0000AF0D0000}"/>
    <cellStyle name="40% - Accent5 25 3" xfId="3789" xr:uid="{00000000-0005-0000-0000-0000B00D0000}"/>
    <cellStyle name="40% - Accent5 26" xfId="3790" xr:uid="{00000000-0005-0000-0000-0000B10D0000}"/>
    <cellStyle name="40% - Accent5 26 2" xfId="3791" xr:uid="{00000000-0005-0000-0000-0000B20D0000}"/>
    <cellStyle name="40% - Accent5 26 2 2" xfId="3792" xr:uid="{00000000-0005-0000-0000-0000B30D0000}"/>
    <cellStyle name="40% - Accent5 26 3" xfId="3793" xr:uid="{00000000-0005-0000-0000-0000B40D0000}"/>
    <cellStyle name="40% - Accent5 27" xfId="3794" xr:uid="{00000000-0005-0000-0000-0000B50D0000}"/>
    <cellStyle name="40% - Accent5 27 2" xfId="3795" xr:uid="{00000000-0005-0000-0000-0000B60D0000}"/>
    <cellStyle name="40% - Accent5 27 2 2" xfId="3796" xr:uid="{00000000-0005-0000-0000-0000B70D0000}"/>
    <cellStyle name="40% - Accent5 27 3" xfId="3797" xr:uid="{00000000-0005-0000-0000-0000B80D0000}"/>
    <cellStyle name="40% - Accent5 28" xfId="3798" xr:uid="{00000000-0005-0000-0000-0000B90D0000}"/>
    <cellStyle name="40% - Accent5 28 2" xfId="3799" xr:uid="{00000000-0005-0000-0000-0000BA0D0000}"/>
    <cellStyle name="40% - Accent5 28 2 2" xfId="3800" xr:uid="{00000000-0005-0000-0000-0000BB0D0000}"/>
    <cellStyle name="40% - Accent5 28 3" xfId="3801" xr:uid="{00000000-0005-0000-0000-0000BC0D0000}"/>
    <cellStyle name="40% - Accent5 29" xfId="3802" xr:uid="{00000000-0005-0000-0000-0000BD0D0000}"/>
    <cellStyle name="40% - Accent5 29 2" xfId="3803" xr:uid="{00000000-0005-0000-0000-0000BE0D0000}"/>
    <cellStyle name="40% - Accent5 29 2 2" xfId="3804" xr:uid="{00000000-0005-0000-0000-0000BF0D0000}"/>
    <cellStyle name="40% - Accent5 29 3" xfId="3805" xr:uid="{00000000-0005-0000-0000-0000C00D0000}"/>
    <cellStyle name="40% - Accent5 3" xfId="3806" xr:uid="{00000000-0005-0000-0000-0000C10D0000}"/>
    <cellStyle name="40% - Accent5 3 2" xfId="3807" xr:uid="{00000000-0005-0000-0000-0000C20D0000}"/>
    <cellStyle name="40% - Accent5 3 2 2" xfId="3808" xr:uid="{00000000-0005-0000-0000-0000C30D0000}"/>
    <cellStyle name="40% - Accent5 3 2 2 2" xfId="3809" xr:uid="{00000000-0005-0000-0000-0000C40D0000}"/>
    <cellStyle name="40% - Accent5 3 2 2 2 2" xfId="3810" xr:uid="{00000000-0005-0000-0000-0000C50D0000}"/>
    <cellStyle name="40% - Accent5 3 2 2 2 2 2" xfId="3811" xr:uid="{00000000-0005-0000-0000-0000C60D0000}"/>
    <cellStyle name="40% - Accent5 3 2 2 2 3" xfId="3812" xr:uid="{00000000-0005-0000-0000-0000C70D0000}"/>
    <cellStyle name="40% - Accent5 3 2 2 2 4" xfId="3813" xr:uid="{00000000-0005-0000-0000-0000C80D0000}"/>
    <cellStyle name="40% - Accent5 3 2 2 3" xfId="3814" xr:uid="{00000000-0005-0000-0000-0000C90D0000}"/>
    <cellStyle name="40% - Accent5 3 2 2 3 2" xfId="3815" xr:uid="{00000000-0005-0000-0000-0000CA0D0000}"/>
    <cellStyle name="40% - Accent5 3 2 2 4" xfId="3816" xr:uid="{00000000-0005-0000-0000-0000CB0D0000}"/>
    <cellStyle name="40% - Accent5 3 2 2 5" xfId="3817" xr:uid="{00000000-0005-0000-0000-0000CC0D0000}"/>
    <cellStyle name="40% - Accent5 3 2 3" xfId="3818" xr:uid="{00000000-0005-0000-0000-0000CD0D0000}"/>
    <cellStyle name="40% - Accent5 3 2 3 2" xfId="3819" xr:uid="{00000000-0005-0000-0000-0000CE0D0000}"/>
    <cellStyle name="40% - Accent5 3 2 3 2 2" xfId="3820" xr:uid="{00000000-0005-0000-0000-0000CF0D0000}"/>
    <cellStyle name="40% - Accent5 3 2 3 3" xfId="3821" xr:uid="{00000000-0005-0000-0000-0000D00D0000}"/>
    <cellStyle name="40% - Accent5 3 2 3 4" xfId="3822" xr:uid="{00000000-0005-0000-0000-0000D10D0000}"/>
    <cellStyle name="40% - Accent5 3 2 4" xfId="3823" xr:uid="{00000000-0005-0000-0000-0000D20D0000}"/>
    <cellStyle name="40% - Accent5 3 2 4 2" xfId="3824" xr:uid="{00000000-0005-0000-0000-0000D30D0000}"/>
    <cellStyle name="40% - Accent5 3 2 5" xfId="3825" xr:uid="{00000000-0005-0000-0000-0000D40D0000}"/>
    <cellStyle name="40% - Accent5 3 2 6" xfId="3826" xr:uid="{00000000-0005-0000-0000-0000D50D0000}"/>
    <cellStyle name="40% - Accent5 3 3" xfId="3827" xr:uid="{00000000-0005-0000-0000-0000D60D0000}"/>
    <cellStyle name="40% - Accent5 3 3 2" xfId="3828" xr:uid="{00000000-0005-0000-0000-0000D70D0000}"/>
    <cellStyle name="40% - Accent5 3 3 2 2" xfId="3829" xr:uid="{00000000-0005-0000-0000-0000D80D0000}"/>
    <cellStyle name="40% - Accent5 3 3 2 2 2" xfId="3830" xr:uid="{00000000-0005-0000-0000-0000D90D0000}"/>
    <cellStyle name="40% - Accent5 3 3 2 3" xfId="3831" xr:uid="{00000000-0005-0000-0000-0000DA0D0000}"/>
    <cellStyle name="40% - Accent5 3 3 2 4" xfId="3832" xr:uid="{00000000-0005-0000-0000-0000DB0D0000}"/>
    <cellStyle name="40% - Accent5 3 3 3" xfId="3833" xr:uid="{00000000-0005-0000-0000-0000DC0D0000}"/>
    <cellStyle name="40% - Accent5 3 3 3 2" xfId="3834" xr:uid="{00000000-0005-0000-0000-0000DD0D0000}"/>
    <cellStyle name="40% - Accent5 3 3 4" xfId="3835" xr:uid="{00000000-0005-0000-0000-0000DE0D0000}"/>
    <cellStyle name="40% - Accent5 3 3 5" xfId="3836" xr:uid="{00000000-0005-0000-0000-0000DF0D0000}"/>
    <cellStyle name="40% - Accent5 3 4" xfId="3837" xr:uid="{00000000-0005-0000-0000-0000E00D0000}"/>
    <cellStyle name="40% - Accent5 3 4 2" xfId="3838" xr:uid="{00000000-0005-0000-0000-0000E10D0000}"/>
    <cellStyle name="40% - Accent5 3 4 2 2" xfId="3839" xr:uid="{00000000-0005-0000-0000-0000E20D0000}"/>
    <cellStyle name="40% - Accent5 3 4 2 2 2" xfId="3840" xr:uid="{00000000-0005-0000-0000-0000E30D0000}"/>
    <cellStyle name="40% - Accent5 3 4 2 3" xfId="3841" xr:uid="{00000000-0005-0000-0000-0000E40D0000}"/>
    <cellStyle name="40% - Accent5 3 4 3" xfId="3842" xr:uid="{00000000-0005-0000-0000-0000E50D0000}"/>
    <cellStyle name="40% - Accent5 3 4 3 2" xfId="3843" xr:uid="{00000000-0005-0000-0000-0000E60D0000}"/>
    <cellStyle name="40% - Accent5 3 4 4" xfId="3844" xr:uid="{00000000-0005-0000-0000-0000E70D0000}"/>
    <cellStyle name="40% - Accent5 3 4 5" xfId="3845" xr:uid="{00000000-0005-0000-0000-0000E80D0000}"/>
    <cellStyle name="40% - Accent5 3 5" xfId="3846" xr:uid="{00000000-0005-0000-0000-0000E90D0000}"/>
    <cellStyle name="40% - Accent5 3 5 2" xfId="3847" xr:uid="{00000000-0005-0000-0000-0000EA0D0000}"/>
    <cellStyle name="40% - Accent5 3 6" xfId="3848" xr:uid="{00000000-0005-0000-0000-0000EB0D0000}"/>
    <cellStyle name="40% - Accent5 3 7" xfId="3849" xr:uid="{00000000-0005-0000-0000-0000EC0D0000}"/>
    <cellStyle name="40% - Accent5 3 8" xfId="3850" xr:uid="{00000000-0005-0000-0000-0000ED0D0000}"/>
    <cellStyle name="40% - Accent5 3_2014_VMI CAN" xfId="3851" xr:uid="{00000000-0005-0000-0000-0000EE0D0000}"/>
    <cellStyle name="40% - Accent5 30" xfId="3852" xr:uid="{00000000-0005-0000-0000-0000EF0D0000}"/>
    <cellStyle name="40% - Accent5 30 2" xfId="3853" xr:uid="{00000000-0005-0000-0000-0000F00D0000}"/>
    <cellStyle name="40% - Accent5 30 2 2" xfId="3854" xr:uid="{00000000-0005-0000-0000-0000F10D0000}"/>
    <cellStyle name="40% - Accent5 30 3" xfId="3855" xr:uid="{00000000-0005-0000-0000-0000F20D0000}"/>
    <cellStyle name="40% - Accent5 31" xfId="3856" xr:uid="{00000000-0005-0000-0000-0000F30D0000}"/>
    <cellStyle name="40% - Accent5 31 2" xfId="3857" xr:uid="{00000000-0005-0000-0000-0000F40D0000}"/>
    <cellStyle name="40% - Accent5 31 2 2" xfId="3858" xr:uid="{00000000-0005-0000-0000-0000F50D0000}"/>
    <cellStyle name="40% - Accent5 31 3" xfId="3859" xr:uid="{00000000-0005-0000-0000-0000F60D0000}"/>
    <cellStyle name="40% - Accent5 32" xfId="3860" xr:uid="{00000000-0005-0000-0000-0000F70D0000}"/>
    <cellStyle name="40% - Accent5 32 2" xfId="3861" xr:uid="{00000000-0005-0000-0000-0000F80D0000}"/>
    <cellStyle name="40% - Accent5 32 2 2" xfId="3862" xr:uid="{00000000-0005-0000-0000-0000F90D0000}"/>
    <cellStyle name="40% - Accent5 32 3" xfId="3863" xr:uid="{00000000-0005-0000-0000-0000FA0D0000}"/>
    <cellStyle name="40% - Accent5 33" xfId="3864" xr:uid="{00000000-0005-0000-0000-0000FB0D0000}"/>
    <cellStyle name="40% - Accent5 33 2" xfId="3865" xr:uid="{00000000-0005-0000-0000-0000FC0D0000}"/>
    <cellStyle name="40% - Accent5 33 2 2" xfId="3866" xr:uid="{00000000-0005-0000-0000-0000FD0D0000}"/>
    <cellStyle name="40% - Accent5 33 3" xfId="3867" xr:uid="{00000000-0005-0000-0000-0000FE0D0000}"/>
    <cellStyle name="40% - Accent5 34" xfId="3868" xr:uid="{00000000-0005-0000-0000-0000FF0D0000}"/>
    <cellStyle name="40% - Accent5 34 2" xfId="3869" xr:uid="{00000000-0005-0000-0000-0000000E0000}"/>
    <cellStyle name="40% - Accent5 34 2 2" xfId="3870" xr:uid="{00000000-0005-0000-0000-0000010E0000}"/>
    <cellStyle name="40% - Accent5 34 3" xfId="3871" xr:uid="{00000000-0005-0000-0000-0000020E0000}"/>
    <cellStyle name="40% - Accent5 35" xfId="3872" xr:uid="{00000000-0005-0000-0000-0000030E0000}"/>
    <cellStyle name="40% - Accent5 35 2" xfId="3873" xr:uid="{00000000-0005-0000-0000-0000040E0000}"/>
    <cellStyle name="40% - Accent5 35 2 2" xfId="3874" xr:uid="{00000000-0005-0000-0000-0000050E0000}"/>
    <cellStyle name="40% - Accent5 35 3" xfId="3875" xr:uid="{00000000-0005-0000-0000-0000060E0000}"/>
    <cellStyle name="40% - Accent5 36" xfId="3876" xr:uid="{00000000-0005-0000-0000-0000070E0000}"/>
    <cellStyle name="40% - Accent5 36 2" xfId="3877" xr:uid="{00000000-0005-0000-0000-0000080E0000}"/>
    <cellStyle name="40% - Accent5 36 2 2" xfId="3878" xr:uid="{00000000-0005-0000-0000-0000090E0000}"/>
    <cellStyle name="40% - Accent5 36 3" xfId="3879" xr:uid="{00000000-0005-0000-0000-00000A0E0000}"/>
    <cellStyle name="40% - Accent5 37" xfId="3880" xr:uid="{00000000-0005-0000-0000-00000B0E0000}"/>
    <cellStyle name="40% - Accent5 37 2" xfId="3881" xr:uid="{00000000-0005-0000-0000-00000C0E0000}"/>
    <cellStyle name="40% - Accent5 37 2 2" xfId="3882" xr:uid="{00000000-0005-0000-0000-00000D0E0000}"/>
    <cellStyle name="40% - Accent5 37 3" xfId="3883" xr:uid="{00000000-0005-0000-0000-00000E0E0000}"/>
    <cellStyle name="40% - Accent5 38" xfId="3884" xr:uid="{00000000-0005-0000-0000-00000F0E0000}"/>
    <cellStyle name="40% - Accent5 38 2" xfId="3885" xr:uid="{00000000-0005-0000-0000-0000100E0000}"/>
    <cellStyle name="40% - Accent5 38 2 2" xfId="3886" xr:uid="{00000000-0005-0000-0000-0000110E0000}"/>
    <cellStyle name="40% - Accent5 38 3" xfId="3887" xr:uid="{00000000-0005-0000-0000-0000120E0000}"/>
    <cellStyle name="40% - Accent5 39" xfId="3888" xr:uid="{00000000-0005-0000-0000-0000130E0000}"/>
    <cellStyle name="40% - Accent5 39 2" xfId="3889" xr:uid="{00000000-0005-0000-0000-0000140E0000}"/>
    <cellStyle name="40% - Accent5 39 2 2" xfId="3890" xr:uid="{00000000-0005-0000-0000-0000150E0000}"/>
    <cellStyle name="40% - Accent5 39 3" xfId="3891" xr:uid="{00000000-0005-0000-0000-0000160E0000}"/>
    <cellStyle name="40% - Accent5 4" xfId="3892" xr:uid="{00000000-0005-0000-0000-0000170E0000}"/>
    <cellStyle name="40% - Accent5 4 2" xfId="3893" xr:uid="{00000000-0005-0000-0000-0000180E0000}"/>
    <cellStyle name="40% - Accent5 4 3" xfId="3894" xr:uid="{00000000-0005-0000-0000-0000190E0000}"/>
    <cellStyle name="40% - Accent5 4 4" xfId="3895" xr:uid="{00000000-0005-0000-0000-00001A0E0000}"/>
    <cellStyle name="40% - Accent5 40" xfId="3896" xr:uid="{00000000-0005-0000-0000-00001B0E0000}"/>
    <cellStyle name="40% - Accent5 40 2" xfId="3897" xr:uid="{00000000-0005-0000-0000-00001C0E0000}"/>
    <cellStyle name="40% - Accent5 40 3" xfId="3898" xr:uid="{00000000-0005-0000-0000-00001D0E0000}"/>
    <cellStyle name="40% - Accent5 41" xfId="3899" xr:uid="{00000000-0005-0000-0000-00001E0E0000}"/>
    <cellStyle name="40% - Accent5 5" xfId="3900" xr:uid="{00000000-0005-0000-0000-00001F0E0000}"/>
    <cellStyle name="40% - Accent5 5 2" xfId="3901" xr:uid="{00000000-0005-0000-0000-0000200E0000}"/>
    <cellStyle name="40% - Accent5 5 3" xfId="3902" xr:uid="{00000000-0005-0000-0000-0000210E0000}"/>
    <cellStyle name="40% - Accent5 5 4" xfId="3903" xr:uid="{00000000-0005-0000-0000-0000220E0000}"/>
    <cellStyle name="40% - Accent5 6" xfId="3904" xr:uid="{00000000-0005-0000-0000-0000230E0000}"/>
    <cellStyle name="40% - Accent5 6 2" xfId="3905" xr:uid="{00000000-0005-0000-0000-0000240E0000}"/>
    <cellStyle name="40% - Accent5 6 3" xfId="3906" xr:uid="{00000000-0005-0000-0000-0000250E0000}"/>
    <cellStyle name="40% - Accent5 6 3 2" xfId="3907" xr:uid="{00000000-0005-0000-0000-0000260E0000}"/>
    <cellStyle name="40% - Accent5 6 3 2 2" xfId="3908" xr:uid="{00000000-0005-0000-0000-0000270E0000}"/>
    <cellStyle name="40% - Accent5 6 3 3" xfId="3909" xr:uid="{00000000-0005-0000-0000-0000280E0000}"/>
    <cellStyle name="40% - Accent5 6 4" xfId="3910" xr:uid="{00000000-0005-0000-0000-0000290E0000}"/>
    <cellStyle name="40% - Accent5 6 4 2" xfId="3911" xr:uid="{00000000-0005-0000-0000-00002A0E0000}"/>
    <cellStyle name="40% - Accent5 6 5" xfId="3912" xr:uid="{00000000-0005-0000-0000-00002B0E0000}"/>
    <cellStyle name="40% - Accent5 6 5 2" xfId="3913" xr:uid="{00000000-0005-0000-0000-00002C0E0000}"/>
    <cellStyle name="40% - Accent5 6 5 2 2" xfId="3914" xr:uid="{00000000-0005-0000-0000-00002D0E0000}"/>
    <cellStyle name="40% - Accent5 6 5 3" xfId="3915" xr:uid="{00000000-0005-0000-0000-00002E0E0000}"/>
    <cellStyle name="40% - Accent5 6 5 4" xfId="3916" xr:uid="{00000000-0005-0000-0000-00002F0E0000}"/>
    <cellStyle name="40% - Accent5 6 6" xfId="3917" xr:uid="{00000000-0005-0000-0000-0000300E0000}"/>
    <cellStyle name="40% - Accent5 6 7" xfId="3918" xr:uid="{00000000-0005-0000-0000-0000310E0000}"/>
    <cellStyle name="40% - Accent5 7" xfId="3919" xr:uid="{00000000-0005-0000-0000-0000320E0000}"/>
    <cellStyle name="40% - Accent5 7 2" xfId="3920" xr:uid="{00000000-0005-0000-0000-0000330E0000}"/>
    <cellStyle name="40% - Accent5 7 2 2" xfId="3921" xr:uid="{00000000-0005-0000-0000-0000340E0000}"/>
    <cellStyle name="40% - Accent5 7 3" xfId="3922" xr:uid="{00000000-0005-0000-0000-0000350E0000}"/>
    <cellStyle name="40% - Accent5 7 4" xfId="3923" xr:uid="{00000000-0005-0000-0000-0000360E0000}"/>
    <cellStyle name="40% - Accent5 7 5" xfId="3924" xr:uid="{00000000-0005-0000-0000-0000370E0000}"/>
    <cellStyle name="40% - Accent5 8" xfId="3925" xr:uid="{00000000-0005-0000-0000-0000380E0000}"/>
    <cellStyle name="40% - Accent5 8 2" xfId="3926" xr:uid="{00000000-0005-0000-0000-0000390E0000}"/>
    <cellStyle name="40% - Accent5 8 2 2" xfId="3927" xr:uid="{00000000-0005-0000-0000-00003A0E0000}"/>
    <cellStyle name="40% - Accent5 8 3" xfId="3928" xr:uid="{00000000-0005-0000-0000-00003B0E0000}"/>
    <cellStyle name="40% - Accent5 8 4" xfId="3929" xr:uid="{00000000-0005-0000-0000-00003C0E0000}"/>
    <cellStyle name="40% - Accent5 8 5" xfId="3930" xr:uid="{00000000-0005-0000-0000-00003D0E0000}"/>
    <cellStyle name="40% - Accent5 9" xfId="3931" xr:uid="{00000000-0005-0000-0000-00003E0E0000}"/>
    <cellStyle name="40% - Accent5 9 2" xfId="3932" xr:uid="{00000000-0005-0000-0000-00003F0E0000}"/>
    <cellStyle name="40% - Accent5 9 2 2" xfId="3933" xr:uid="{00000000-0005-0000-0000-0000400E0000}"/>
    <cellStyle name="40% - Accent5 9 2 2 2" xfId="3934" xr:uid="{00000000-0005-0000-0000-0000410E0000}"/>
    <cellStyle name="40% - Accent5 9 2 2 2 2" xfId="3935" xr:uid="{00000000-0005-0000-0000-0000420E0000}"/>
    <cellStyle name="40% - Accent5 9 2 2 3" xfId="3936" xr:uid="{00000000-0005-0000-0000-0000430E0000}"/>
    <cellStyle name="40% - Accent5 9 2 2 4" xfId="3937" xr:uid="{00000000-0005-0000-0000-0000440E0000}"/>
    <cellStyle name="40% - Accent5 9 2 3" xfId="3938" xr:uid="{00000000-0005-0000-0000-0000450E0000}"/>
    <cellStyle name="40% - Accent5 9 2 3 2" xfId="3939" xr:uid="{00000000-0005-0000-0000-0000460E0000}"/>
    <cellStyle name="40% - Accent5 9 2 4" xfId="3940" xr:uid="{00000000-0005-0000-0000-0000470E0000}"/>
    <cellStyle name="40% - Accent5 9 2 5" xfId="3941" xr:uid="{00000000-0005-0000-0000-0000480E0000}"/>
    <cellStyle name="40% - Accent5 9 3" xfId="3942" xr:uid="{00000000-0005-0000-0000-0000490E0000}"/>
    <cellStyle name="40% - Accent5 9 3 2" xfId="3943" xr:uid="{00000000-0005-0000-0000-00004A0E0000}"/>
    <cellStyle name="40% - Accent5 9 3 2 2" xfId="3944" xr:uid="{00000000-0005-0000-0000-00004B0E0000}"/>
    <cellStyle name="40% - Accent5 9 3 3" xfId="3945" xr:uid="{00000000-0005-0000-0000-00004C0E0000}"/>
    <cellStyle name="40% - Accent5 9 3 4" xfId="3946" xr:uid="{00000000-0005-0000-0000-00004D0E0000}"/>
    <cellStyle name="40% - Accent5 9 4" xfId="3947" xr:uid="{00000000-0005-0000-0000-00004E0E0000}"/>
    <cellStyle name="40% - Accent5 9 4 2" xfId="3948" xr:uid="{00000000-0005-0000-0000-00004F0E0000}"/>
    <cellStyle name="40% - Accent5 9 5" xfId="3949" xr:uid="{00000000-0005-0000-0000-0000500E0000}"/>
    <cellStyle name="40% - Accent5 9 6" xfId="3950" xr:uid="{00000000-0005-0000-0000-0000510E0000}"/>
    <cellStyle name="40% - Accent5 9 7" xfId="3951" xr:uid="{00000000-0005-0000-0000-0000520E0000}"/>
    <cellStyle name="40% - Accent6 10" xfId="3952" xr:uid="{00000000-0005-0000-0000-0000530E0000}"/>
    <cellStyle name="40% - Accent6 10 2" xfId="3953" xr:uid="{00000000-0005-0000-0000-0000540E0000}"/>
    <cellStyle name="40% - Accent6 10 2 2" xfId="3954" xr:uid="{00000000-0005-0000-0000-0000550E0000}"/>
    <cellStyle name="40% - Accent6 10 2 2 2" xfId="3955" xr:uid="{00000000-0005-0000-0000-0000560E0000}"/>
    <cellStyle name="40% - Accent6 10 2 2 3" xfId="3956" xr:uid="{00000000-0005-0000-0000-0000570E0000}"/>
    <cellStyle name="40% - Accent6 10 2 3" xfId="3957" xr:uid="{00000000-0005-0000-0000-0000580E0000}"/>
    <cellStyle name="40% - Accent6 10 2 4" xfId="3958" xr:uid="{00000000-0005-0000-0000-0000590E0000}"/>
    <cellStyle name="40% - Accent6 10 3" xfId="3959" xr:uid="{00000000-0005-0000-0000-00005A0E0000}"/>
    <cellStyle name="40% - Accent6 10 3 2" xfId="3960" xr:uid="{00000000-0005-0000-0000-00005B0E0000}"/>
    <cellStyle name="40% - Accent6 10 3 3" xfId="3961" xr:uid="{00000000-0005-0000-0000-00005C0E0000}"/>
    <cellStyle name="40% - Accent6 10 4" xfId="3962" xr:uid="{00000000-0005-0000-0000-00005D0E0000}"/>
    <cellStyle name="40% - Accent6 10 5" xfId="3963" xr:uid="{00000000-0005-0000-0000-00005E0E0000}"/>
    <cellStyle name="40% - Accent6 10 6" xfId="3964" xr:uid="{00000000-0005-0000-0000-00005F0E0000}"/>
    <cellStyle name="40% - Accent6 11" xfId="3965" xr:uid="{00000000-0005-0000-0000-0000600E0000}"/>
    <cellStyle name="40% - Accent6 11 2" xfId="3966" xr:uid="{00000000-0005-0000-0000-0000610E0000}"/>
    <cellStyle name="40% - Accent6 11 2 2" xfId="3967" xr:uid="{00000000-0005-0000-0000-0000620E0000}"/>
    <cellStyle name="40% - Accent6 11 3" xfId="3968" xr:uid="{00000000-0005-0000-0000-0000630E0000}"/>
    <cellStyle name="40% - Accent6 11 4" xfId="3969" xr:uid="{00000000-0005-0000-0000-0000640E0000}"/>
    <cellStyle name="40% - Accent6 12" xfId="3970" xr:uid="{00000000-0005-0000-0000-0000650E0000}"/>
    <cellStyle name="40% - Accent6 12 2" xfId="3971" xr:uid="{00000000-0005-0000-0000-0000660E0000}"/>
    <cellStyle name="40% - Accent6 12 3" xfId="3972" xr:uid="{00000000-0005-0000-0000-0000670E0000}"/>
    <cellStyle name="40% - Accent6 13" xfId="3973" xr:uid="{00000000-0005-0000-0000-0000680E0000}"/>
    <cellStyle name="40% - Accent6 13 2" xfId="3974" xr:uid="{00000000-0005-0000-0000-0000690E0000}"/>
    <cellStyle name="40% - Accent6 14" xfId="3975" xr:uid="{00000000-0005-0000-0000-00006A0E0000}"/>
    <cellStyle name="40% - Accent6 15" xfId="3976" xr:uid="{00000000-0005-0000-0000-00006B0E0000}"/>
    <cellStyle name="40% - Accent6 16" xfId="3977" xr:uid="{00000000-0005-0000-0000-00006C0E0000}"/>
    <cellStyle name="40% - Accent6 17" xfId="3978" xr:uid="{00000000-0005-0000-0000-00006D0E0000}"/>
    <cellStyle name="40% - Accent6 18" xfId="3979" xr:uid="{00000000-0005-0000-0000-00006E0E0000}"/>
    <cellStyle name="40% - Accent6 19" xfId="3980" xr:uid="{00000000-0005-0000-0000-00006F0E0000}"/>
    <cellStyle name="40% - Accent6 2" xfId="24" xr:uid="{00000000-0005-0000-0000-0000700E0000}"/>
    <cellStyle name="40% - Accent6 2 10" xfId="3981" xr:uid="{00000000-0005-0000-0000-0000710E0000}"/>
    <cellStyle name="40% - Accent6 2 2" xfId="3982" xr:uid="{00000000-0005-0000-0000-0000720E0000}"/>
    <cellStyle name="40% - Accent6 2 2 2" xfId="3983" xr:uid="{00000000-0005-0000-0000-0000730E0000}"/>
    <cellStyle name="40% - Accent6 2 2 2 2" xfId="3984" xr:uid="{00000000-0005-0000-0000-0000740E0000}"/>
    <cellStyle name="40% - Accent6 2 2 2 2 2" xfId="3985" xr:uid="{00000000-0005-0000-0000-0000750E0000}"/>
    <cellStyle name="40% - Accent6 2 2 2 2 2 2" xfId="3986" xr:uid="{00000000-0005-0000-0000-0000760E0000}"/>
    <cellStyle name="40% - Accent6 2 2 2 2 2 2 2" xfId="3987" xr:uid="{00000000-0005-0000-0000-0000770E0000}"/>
    <cellStyle name="40% - Accent6 2 2 2 2 2 3" xfId="3988" xr:uid="{00000000-0005-0000-0000-0000780E0000}"/>
    <cellStyle name="40% - Accent6 2 2 2 2 2 4" xfId="3989" xr:uid="{00000000-0005-0000-0000-0000790E0000}"/>
    <cellStyle name="40% - Accent6 2 2 2 2 3" xfId="3990" xr:uid="{00000000-0005-0000-0000-00007A0E0000}"/>
    <cellStyle name="40% - Accent6 2 2 2 2 3 2" xfId="3991" xr:uid="{00000000-0005-0000-0000-00007B0E0000}"/>
    <cellStyle name="40% - Accent6 2 2 2 2 4" xfId="3992" xr:uid="{00000000-0005-0000-0000-00007C0E0000}"/>
    <cellStyle name="40% - Accent6 2 2 2 2 5" xfId="3993" xr:uid="{00000000-0005-0000-0000-00007D0E0000}"/>
    <cellStyle name="40% - Accent6 2 2 2 3" xfId="3994" xr:uid="{00000000-0005-0000-0000-00007E0E0000}"/>
    <cellStyle name="40% - Accent6 2 2 2 3 2" xfId="3995" xr:uid="{00000000-0005-0000-0000-00007F0E0000}"/>
    <cellStyle name="40% - Accent6 2 2 2 3 2 2" xfId="3996" xr:uid="{00000000-0005-0000-0000-0000800E0000}"/>
    <cellStyle name="40% - Accent6 2 2 2 3 3" xfId="3997" xr:uid="{00000000-0005-0000-0000-0000810E0000}"/>
    <cellStyle name="40% - Accent6 2 2 2 3 4" xfId="3998" xr:uid="{00000000-0005-0000-0000-0000820E0000}"/>
    <cellStyle name="40% - Accent6 2 2 2 4" xfId="3999" xr:uid="{00000000-0005-0000-0000-0000830E0000}"/>
    <cellStyle name="40% - Accent6 2 2 2 4 2" xfId="4000" xr:uid="{00000000-0005-0000-0000-0000840E0000}"/>
    <cellStyle name="40% - Accent6 2 2 2 5" xfId="4001" xr:uid="{00000000-0005-0000-0000-0000850E0000}"/>
    <cellStyle name="40% - Accent6 2 2 2 6" xfId="4002" xr:uid="{00000000-0005-0000-0000-0000860E0000}"/>
    <cellStyle name="40% - Accent6 2 2 3" xfId="4003" xr:uid="{00000000-0005-0000-0000-0000870E0000}"/>
    <cellStyle name="40% - Accent6 2 2 3 2" xfId="4004" xr:uid="{00000000-0005-0000-0000-0000880E0000}"/>
    <cellStyle name="40% - Accent6 2 2 3 2 2" xfId="4005" xr:uid="{00000000-0005-0000-0000-0000890E0000}"/>
    <cellStyle name="40% - Accent6 2 2 3 2 2 2" xfId="4006" xr:uid="{00000000-0005-0000-0000-00008A0E0000}"/>
    <cellStyle name="40% - Accent6 2 2 3 2 3" xfId="4007" xr:uid="{00000000-0005-0000-0000-00008B0E0000}"/>
    <cellStyle name="40% - Accent6 2 2 3 2 4" xfId="4008" xr:uid="{00000000-0005-0000-0000-00008C0E0000}"/>
    <cellStyle name="40% - Accent6 2 2 3 3" xfId="4009" xr:uid="{00000000-0005-0000-0000-00008D0E0000}"/>
    <cellStyle name="40% - Accent6 2 2 3 3 2" xfId="4010" xr:uid="{00000000-0005-0000-0000-00008E0E0000}"/>
    <cellStyle name="40% - Accent6 2 2 3 4" xfId="4011" xr:uid="{00000000-0005-0000-0000-00008F0E0000}"/>
    <cellStyle name="40% - Accent6 2 2 3 5" xfId="4012" xr:uid="{00000000-0005-0000-0000-0000900E0000}"/>
    <cellStyle name="40% - Accent6 2 2 4" xfId="4013" xr:uid="{00000000-0005-0000-0000-0000910E0000}"/>
    <cellStyle name="40% - Accent6 2 2 4 2" xfId="4014" xr:uid="{00000000-0005-0000-0000-0000920E0000}"/>
    <cellStyle name="40% - Accent6 2 2 4 2 2" xfId="4015" xr:uid="{00000000-0005-0000-0000-0000930E0000}"/>
    <cellStyle name="40% - Accent6 2 2 4 2 2 2" xfId="4016" xr:uid="{00000000-0005-0000-0000-0000940E0000}"/>
    <cellStyle name="40% - Accent6 2 2 4 2 3" xfId="4017" xr:uid="{00000000-0005-0000-0000-0000950E0000}"/>
    <cellStyle name="40% - Accent6 2 2 4 3" xfId="4018" xr:uid="{00000000-0005-0000-0000-0000960E0000}"/>
    <cellStyle name="40% - Accent6 2 2 4 3 2" xfId="4019" xr:uid="{00000000-0005-0000-0000-0000970E0000}"/>
    <cellStyle name="40% - Accent6 2 2 4 4" xfId="4020" xr:uid="{00000000-0005-0000-0000-0000980E0000}"/>
    <cellStyle name="40% - Accent6 2 2 4 5" xfId="4021" xr:uid="{00000000-0005-0000-0000-0000990E0000}"/>
    <cellStyle name="40% - Accent6 2 2 5" xfId="4022" xr:uid="{00000000-0005-0000-0000-00009A0E0000}"/>
    <cellStyle name="40% - Accent6 2 2 5 2" xfId="4023" xr:uid="{00000000-0005-0000-0000-00009B0E0000}"/>
    <cellStyle name="40% - Accent6 2 2 6" xfId="4024" xr:uid="{00000000-0005-0000-0000-00009C0E0000}"/>
    <cellStyle name="40% - Accent6 2 2 7" xfId="4025" xr:uid="{00000000-0005-0000-0000-00009D0E0000}"/>
    <cellStyle name="40% - Accent6 2 2 8" xfId="4026" xr:uid="{00000000-0005-0000-0000-00009E0E0000}"/>
    <cellStyle name="40% - Accent6 2 2_April 14" xfId="4027" xr:uid="{00000000-0005-0000-0000-00009F0E0000}"/>
    <cellStyle name="40% - Accent6 2 3" xfId="4028" xr:uid="{00000000-0005-0000-0000-0000A00E0000}"/>
    <cellStyle name="40% - Accent6 2 3 2" xfId="4029" xr:uid="{00000000-0005-0000-0000-0000A10E0000}"/>
    <cellStyle name="40% - Accent6 2 3 3" xfId="4030" xr:uid="{00000000-0005-0000-0000-0000A20E0000}"/>
    <cellStyle name="40% - Accent6 2 3 3 2" xfId="4031" xr:uid="{00000000-0005-0000-0000-0000A30E0000}"/>
    <cellStyle name="40% - Accent6 2 3 3 2 2" xfId="4032" xr:uid="{00000000-0005-0000-0000-0000A40E0000}"/>
    <cellStyle name="40% - Accent6 2 3 3 2 2 2" xfId="4033" xr:uid="{00000000-0005-0000-0000-0000A50E0000}"/>
    <cellStyle name="40% - Accent6 2 3 3 2 2 2 2" xfId="4034" xr:uid="{00000000-0005-0000-0000-0000A60E0000}"/>
    <cellStyle name="40% - Accent6 2 3 3 2 2 3" xfId="4035" xr:uid="{00000000-0005-0000-0000-0000A70E0000}"/>
    <cellStyle name="40% - Accent6 2 3 3 2 2 4" xfId="4036" xr:uid="{00000000-0005-0000-0000-0000A80E0000}"/>
    <cellStyle name="40% - Accent6 2 3 3 2 3" xfId="4037" xr:uid="{00000000-0005-0000-0000-0000A90E0000}"/>
    <cellStyle name="40% - Accent6 2 3 3 2 3 2" xfId="4038" xr:uid="{00000000-0005-0000-0000-0000AA0E0000}"/>
    <cellStyle name="40% - Accent6 2 3 3 2 4" xfId="4039" xr:uid="{00000000-0005-0000-0000-0000AB0E0000}"/>
    <cellStyle name="40% - Accent6 2 3 3 2 5" xfId="4040" xr:uid="{00000000-0005-0000-0000-0000AC0E0000}"/>
    <cellStyle name="40% - Accent6 2 3 3 3" xfId="4041" xr:uid="{00000000-0005-0000-0000-0000AD0E0000}"/>
    <cellStyle name="40% - Accent6 2 3 3 3 2" xfId="4042" xr:uid="{00000000-0005-0000-0000-0000AE0E0000}"/>
    <cellStyle name="40% - Accent6 2 3 3 3 2 2" xfId="4043" xr:uid="{00000000-0005-0000-0000-0000AF0E0000}"/>
    <cellStyle name="40% - Accent6 2 3 3 3 3" xfId="4044" xr:uid="{00000000-0005-0000-0000-0000B00E0000}"/>
    <cellStyle name="40% - Accent6 2 3 3 3 4" xfId="4045" xr:uid="{00000000-0005-0000-0000-0000B10E0000}"/>
    <cellStyle name="40% - Accent6 2 3 3 4" xfId="4046" xr:uid="{00000000-0005-0000-0000-0000B20E0000}"/>
    <cellStyle name="40% - Accent6 2 3 3 4 2" xfId="4047" xr:uid="{00000000-0005-0000-0000-0000B30E0000}"/>
    <cellStyle name="40% - Accent6 2 3 3 5" xfId="4048" xr:uid="{00000000-0005-0000-0000-0000B40E0000}"/>
    <cellStyle name="40% - Accent6 2 3 3 6" xfId="4049" xr:uid="{00000000-0005-0000-0000-0000B50E0000}"/>
    <cellStyle name="40% - Accent6 2 3 4" xfId="4050" xr:uid="{00000000-0005-0000-0000-0000B60E0000}"/>
    <cellStyle name="40% - Accent6 2 3 4 2" xfId="4051" xr:uid="{00000000-0005-0000-0000-0000B70E0000}"/>
    <cellStyle name="40% - Accent6 2 3 4 2 2" xfId="4052" xr:uid="{00000000-0005-0000-0000-0000B80E0000}"/>
    <cellStyle name="40% - Accent6 2 3 4 2 2 2" xfId="4053" xr:uid="{00000000-0005-0000-0000-0000B90E0000}"/>
    <cellStyle name="40% - Accent6 2 3 4 2 3" xfId="4054" xr:uid="{00000000-0005-0000-0000-0000BA0E0000}"/>
    <cellStyle name="40% - Accent6 2 3 4 2 4" xfId="4055" xr:uid="{00000000-0005-0000-0000-0000BB0E0000}"/>
    <cellStyle name="40% - Accent6 2 3 4 3" xfId="4056" xr:uid="{00000000-0005-0000-0000-0000BC0E0000}"/>
    <cellStyle name="40% - Accent6 2 3 4 3 2" xfId="4057" xr:uid="{00000000-0005-0000-0000-0000BD0E0000}"/>
    <cellStyle name="40% - Accent6 2 3 4 4" xfId="4058" xr:uid="{00000000-0005-0000-0000-0000BE0E0000}"/>
    <cellStyle name="40% - Accent6 2 3 4 5" xfId="4059" xr:uid="{00000000-0005-0000-0000-0000BF0E0000}"/>
    <cellStyle name="40% - Accent6 2 3 5" xfId="4060" xr:uid="{00000000-0005-0000-0000-0000C00E0000}"/>
    <cellStyle name="40% - Accent6 2 3 5 2" xfId="4061" xr:uid="{00000000-0005-0000-0000-0000C10E0000}"/>
    <cellStyle name="40% - Accent6 2 3 5 2 2" xfId="4062" xr:uid="{00000000-0005-0000-0000-0000C20E0000}"/>
    <cellStyle name="40% - Accent6 2 3 5 3" xfId="4063" xr:uid="{00000000-0005-0000-0000-0000C30E0000}"/>
    <cellStyle name="40% - Accent6 2 3 5 4" xfId="4064" xr:uid="{00000000-0005-0000-0000-0000C40E0000}"/>
    <cellStyle name="40% - Accent6 2 3 6" xfId="4065" xr:uid="{00000000-0005-0000-0000-0000C50E0000}"/>
    <cellStyle name="40% - Accent6 2 3 6 2" xfId="4066" xr:uid="{00000000-0005-0000-0000-0000C60E0000}"/>
    <cellStyle name="40% - Accent6 2 3 7" xfId="4067" xr:uid="{00000000-0005-0000-0000-0000C70E0000}"/>
    <cellStyle name="40% - Accent6 2 3 8" xfId="4068" xr:uid="{00000000-0005-0000-0000-0000C80E0000}"/>
    <cellStyle name="40% - Accent6 2 4" xfId="4069" xr:uid="{00000000-0005-0000-0000-0000C90E0000}"/>
    <cellStyle name="40% - Accent6 2 4 2" xfId="4070" xr:uid="{00000000-0005-0000-0000-0000CA0E0000}"/>
    <cellStyle name="40% - Accent6 2 4 2 2" xfId="4071" xr:uid="{00000000-0005-0000-0000-0000CB0E0000}"/>
    <cellStyle name="40% - Accent6 2 4 2 2 2" xfId="4072" xr:uid="{00000000-0005-0000-0000-0000CC0E0000}"/>
    <cellStyle name="40% - Accent6 2 4 2 3" xfId="4073" xr:uid="{00000000-0005-0000-0000-0000CD0E0000}"/>
    <cellStyle name="40% - Accent6 2 4 2 4" xfId="4074" xr:uid="{00000000-0005-0000-0000-0000CE0E0000}"/>
    <cellStyle name="40% - Accent6 2 4 3" xfId="4075" xr:uid="{00000000-0005-0000-0000-0000CF0E0000}"/>
    <cellStyle name="40% - Accent6 2 4 3 2" xfId="4076" xr:uid="{00000000-0005-0000-0000-0000D00E0000}"/>
    <cellStyle name="40% - Accent6 2 4 4" xfId="4077" xr:uid="{00000000-0005-0000-0000-0000D10E0000}"/>
    <cellStyle name="40% - Accent6 2 4 5" xfId="4078" xr:uid="{00000000-0005-0000-0000-0000D20E0000}"/>
    <cellStyle name="40% - Accent6 2 5" xfId="4079" xr:uid="{00000000-0005-0000-0000-0000D30E0000}"/>
    <cellStyle name="40% - Accent6 2 5 2" xfId="4080" xr:uid="{00000000-0005-0000-0000-0000D40E0000}"/>
    <cellStyle name="40% - Accent6 2 5 2 2" xfId="4081" xr:uid="{00000000-0005-0000-0000-0000D50E0000}"/>
    <cellStyle name="40% - Accent6 2 5 2 2 2" xfId="4082" xr:uid="{00000000-0005-0000-0000-0000D60E0000}"/>
    <cellStyle name="40% - Accent6 2 5 2 3" xfId="4083" xr:uid="{00000000-0005-0000-0000-0000D70E0000}"/>
    <cellStyle name="40% - Accent6 2 5 3" xfId="4084" xr:uid="{00000000-0005-0000-0000-0000D80E0000}"/>
    <cellStyle name="40% - Accent6 2 5 3 2" xfId="4085" xr:uid="{00000000-0005-0000-0000-0000D90E0000}"/>
    <cellStyle name="40% - Accent6 2 5 4" xfId="4086" xr:uid="{00000000-0005-0000-0000-0000DA0E0000}"/>
    <cellStyle name="40% - Accent6 2 5 5" xfId="4087" xr:uid="{00000000-0005-0000-0000-0000DB0E0000}"/>
    <cellStyle name="40% - Accent6 2 6" xfId="4088" xr:uid="{00000000-0005-0000-0000-0000DC0E0000}"/>
    <cellStyle name="40% - Accent6 2 6 2" xfId="4089" xr:uid="{00000000-0005-0000-0000-0000DD0E0000}"/>
    <cellStyle name="40% - Accent6 2 7" xfId="4090" xr:uid="{00000000-0005-0000-0000-0000DE0E0000}"/>
    <cellStyle name="40% - Accent6 2 8" xfId="4091" xr:uid="{00000000-0005-0000-0000-0000DF0E0000}"/>
    <cellStyle name="40% - Accent6 2 9" xfId="4092" xr:uid="{00000000-0005-0000-0000-0000E00E0000}"/>
    <cellStyle name="40% - Accent6 2_Coding_CAP_Feb'13_P Aey_020213_Na" xfId="4093" xr:uid="{00000000-0005-0000-0000-0000E10E0000}"/>
    <cellStyle name="40% - Accent6 20" xfId="4094" xr:uid="{00000000-0005-0000-0000-0000E20E0000}"/>
    <cellStyle name="40% - Accent6 21" xfId="4095" xr:uid="{00000000-0005-0000-0000-0000E30E0000}"/>
    <cellStyle name="40% - Accent6 21 2" xfId="4096" xr:uid="{00000000-0005-0000-0000-0000E40E0000}"/>
    <cellStyle name="40% - Accent6 21 2 2" xfId="4097" xr:uid="{00000000-0005-0000-0000-0000E50E0000}"/>
    <cellStyle name="40% - Accent6 21 3" xfId="4098" xr:uid="{00000000-0005-0000-0000-0000E60E0000}"/>
    <cellStyle name="40% - Accent6 22" xfId="4099" xr:uid="{00000000-0005-0000-0000-0000E70E0000}"/>
    <cellStyle name="40% - Accent6 22 2" xfId="4100" xr:uid="{00000000-0005-0000-0000-0000E80E0000}"/>
    <cellStyle name="40% - Accent6 22 2 2" xfId="4101" xr:uid="{00000000-0005-0000-0000-0000E90E0000}"/>
    <cellStyle name="40% - Accent6 22 3" xfId="4102" xr:uid="{00000000-0005-0000-0000-0000EA0E0000}"/>
    <cellStyle name="40% - Accent6 23" xfId="4103" xr:uid="{00000000-0005-0000-0000-0000EB0E0000}"/>
    <cellStyle name="40% - Accent6 23 2" xfId="4104" xr:uid="{00000000-0005-0000-0000-0000EC0E0000}"/>
    <cellStyle name="40% - Accent6 23 2 2" xfId="4105" xr:uid="{00000000-0005-0000-0000-0000ED0E0000}"/>
    <cellStyle name="40% - Accent6 23 3" xfId="4106" xr:uid="{00000000-0005-0000-0000-0000EE0E0000}"/>
    <cellStyle name="40% - Accent6 24" xfId="4107" xr:uid="{00000000-0005-0000-0000-0000EF0E0000}"/>
    <cellStyle name="40% - Accent6 24 2" xfId="4108" xr:uid="{00000000-0005-0000-0000-0000F00E0000}"/>
    <cellStyle name="40% - Accent6 24 2 2" xfId="4109" xr:uid="{00000000-0005-0000-0000-0000F10E0000}"/>
    <cellStyle name="40% - Accent6 24 3" xfId="4110" xr:uid="{00000000-0005-0000-0000-0000F20E0000}"/>
    <cellStyle name="40% - Accent6 25" xfId="4111" xr:uid="{00000000-0005-0000-0000-0000F30E0000}"/>
    <cellStyle name="40% - Accent6 25 2" xfId="4112" xr:uid="{00000000-0005-0000-0000-0000F40E0000}"/>
    <cellStyle name="40% - Accent6 25 2 2" xfId="4113" xr:uid="{00000000-0005-0000-0000-0000F50E0000}"/>
    <cellStyle name="40% - Accent6 25 3" xfId="4114" xr:uid="{00000000-0005-0000-0000-0000F60E0000}"/>
    <cellStyle name="40% - Accent6 26" xfId="4115" xr:uid="{00000000-0005-0000-0000-0000F70E0000}"/>
    <cellStyle name="40% - Accent6 26 2" xfId="4116" xr:uid="{00000000-0005-0000-0000-0000F80E0000}"/>
    <cellStyle name="40% - Accent6 26 2 2" xfId="4117" xr:uid="{00000000-0005-0000-0000-0000F90E0000}"/>
    <cellStyle name="40% - Accent6 26 3" xfId="4118" xr:uid="{00000000-0005-0000-0000-0000FA0E0000}"/>
    <cellStyle name="40% - Accent6 27" xfId="4119" xr:uid="{00000000-0005-0000-0000-0000FB0E0000}"/>
    <cellStyle name="40% - Accent6 27 2" xfId="4120" xr:uid="{00000000-0005-0000-0000-0000FC0E0000}"/>
    <cellStyle name="40% - Accent6 27 2 2" xfId="4121" xr:uid="{00000000-0005-0000-0000-0000FD0E0000}"/>
    <cellStyle name="40% - Accent6 27 3" xfId="4122" xr:uid="{00000000-0005-0000-0000-0000FE0E0000}"/>
    <cellStyle name="40% - Accent6 28" xfId="4123" xr:uid="{00000000-0005-0000-0000-0000FF0E0000}"/>
    <cellStyle name="40% - Accent6 28 2" xfId="4124" xr:uid="{00000000-0005-0000-0000-0000000F0000}"/>
    <cellStyle name="40% - Accent6 28 2 2" xfId="4125" xr:uid="{00000000-0005-0000-0000-0000010F0000}"/>
    <cellStyle name="40% - Accent6 28 3" xfId="4126" xr:uid="{00000000-0005-0000-0000-0000020F0000}"/>
    <cellStyle name="40% - Accent6 29" xfId="4127" xr:uid="{00000000-0005-0000-0000-0000030F0000}"/>
    <cellStyle name="40% - Accent6 29 2" xfId="4128" xr:uid="{00000000-0005-0000-0000-0000040F0000}"/>
    <cellStyle name="40% - Accent6 29 2 2" xfId="4129" xr:uid="{00000000-0005-0000-0000-0000050F0000}"/>
    <cellStyle name="40% - Accent6 29 3" xfId="4130" xr:uid="{00000000-0005-0000-0000-0000060F0000}"/>
    <cellStyle name="40% - Accent6 3" xfId="4131" xr:uid="{00000000-0005-0000-0000-0000070F0000}"/>
    <cellStyle name="40% - Accent6 3 2" xfId="4132" xr:uid="{00000000-0005-0000-0000-0000080F0000}"/>
    <cellStyle name="40% - Accent6 3 2 2" xfId="4133" xr:uid="{00000000-0005-0000-0000-0000090F0000}"/>
    <cellStyle name="40% - Accent6 3 2 2 2" xfId="4134" xr:uid="{00000000-0005-0000-0000-00000A0F0000}"/>
    <cellStyle name="40% - Accent6 3 2 2 2 2" xfId="4135" xr:uid="{00000000-0005-0000-0000-00000B0F0000}"/>
    <cellStyle name="40% - Accent6 3 2 2 2 2 2" xfId="4136" xr:uid="{00000000-0005-0000-0000-00000C0F0000}"/>
    <cellStyle name="40% - Accent6 3 2 2 2 3" xfId="4137" xr:uid="{00000000-0005-0000-0000-00000D0F0000}"/>
    <cellStyle name="40% - Accent6 3 2 2 2 4" xfId="4138" xr:uid="{00000000-0005-0000-0000-00000E0F0000}"/>
    <cellStyle name="40% - Accent6 3 2 2 3" xfId="4139" xr:uid="{00000000-0005-0000-0000-00000F0F0000}"/>
    <cellStyle name="40% - Accent6 3 2 2 3 2" xfId="4140" xr:uid="{00000000-0005-0000-0000-0000100F0000}"/>
    <cellStyle name="40% - Accent6 3 2 2 4" xfId="4141" xr:uid="{00000000-0005-0000-0000-0000110F0000}"/>
    <cellStyle name="40% - Accent6 3 2 2 5" xfId="4142" xr:uid="{00000000-0005-0000-0000-0000120F0000}"/>
    <cellStyle name="40% - Accent6 3 2 3" xfId="4143" xr:uid="{00000000-0005-0000-0000-0000130F0000}"/>
    <cellStyle name="40% - Accent6 3 2 3 2" xfId="4144" xr:uid="{00000000-0005-0000-0000-0000140F0000}"/>
    <cellStyle name="40% - Accent6 3 2 3 2 2" xfId="4145" xr:uid="{00000000-0005-0000-0000-0000150F0000}"/>
    <cellStyle name="40% - Accent6 3 2 3 3" xfId="4146" xr:uid="{00000000-0005-0000-0000-0000160F0000}"/>
    <cellStyle name="40% - Accent6 3 2 3 4" xfId="4147" xr:uid="{00000000-0005-0000-0000-0000170F0000}"/>
    <cellStyle name="40% - Accent6 3 2 4" xfId="4148" xr:uid="{00000000-0005-0000-0000-0000180F0000}"/>
    <cellStyle name="40% - Accent6 3 2 4 2" xfId="4149" xr:uid="{00000000-0005-0000-0000-0000190F0000}"/>
    <cellStyle name="40% - Accent6 3 2 5" xfId="4150" xr:uid="{00000000-0005-0000-0000-00001A0F0000}"/>
    <cellStyle name="40% - Accent6 3 2 6" xfId="4151" xr:uid="{00000000-0005-0000-0000-00001B0F0000}"/>
    <cellStyle name="40% - Accent6 3 3" xfId="4152" xr:uid="{00000000-0005-0000-0000-00001C0F0000}"/>
    <cellStyle name="40% - Accent6 3 3 2" xfId="4153" xr:uid="{00000000-0005-0000-0000-00001D0F0000}"/>
    <cellStyle name="40% - Accent6 3 3 2 2" xfId="4154" xr:uid="{00000000-0005-0000-0000-00001E0F0000}"/>
    <cellStyle name="40% - Accent6 3 3 2 2 2" xfId="4155" xr:uid="{00000000-0005-0000-0000-00001F0F0000}"/>
    <cellStyle name="40% - Accent6 3 3 2 3" xfId="4156" xr:uid="{00000000-0005-0000-0000-0000200F0000}"/>
    <cellStyle name="40% - Accent6 3 3 2 4" xfId="4157" xr:uid="{00000000-0005-0000-0000-0000210F0000}"/>
    <cellStyle name="40% - Accent6 3 3 3" xfId="4158" xr:uid="{00000000-0005-0000-0000-0000220F0000}"/>
    <cellStyle name="40% - Accent6 3 3 3 2" xfId="4159" xr:uid="{00000000-0005-0000-0000-0000230F0000}"/>
    <cellStyle name="40% - Accent6 3 3 4" xfId="4160" xr:uid="{00000000-0005-0000-0000-0000240F0000}"/>
    <cellStyle name="40% - Accent6 3 3 5" xfId="4161" xr:uid="{00000000-0005-0000-0000-0000250F0000}"/>
    <cellStyle name="40% - Accent6 3 4" xfId="4162" xr:uid="{00000000-0005-0000-0000-0000260F0000}"/>
    <cellStyle name="40% - Accent6 3 4 2" xfId="4163" xr:uid="{00000000-0005-0000-0000-0000270F0000}"/>
    <cellStyle name="40% - Accent6 3 4 2 2" xfId="4164" xr:uid="{00000000-0005-0000-0000-0000280F0000}"/>
    <cellStyle name="40% - Accent6 3 4 2 2 2" xfId="4165" xr:uid="{00000000-0005-0000-0000-0000290F0000}"/>
    <cellStyle name="40% - Accent6 3 4 2 3" xfId="4166" xr:uid="{00000000-0005-0000-0000-00002A0F0000}"/>
    <cellStyle name="40% - Accent6 3 4 3" xfId="4167" xr:uid="{00000000-0005-0000-0000-00002B0F0000}"/>
    <cellStyle name="40% - Accent6 3 4 3 2" xfId="4168" xr:uid="{00000000-0005-0000-0000-00002C0F0000}"/>
    <cellStyle name="40% - Accent6 3 4 4" xfId="4169" xr:uid="{00000000-0005-0000-0000-00002D0F0000}"/>
    <cellStyle name="40% - Accent6 3 4 5" xfId="4170" xr:uid="{00000000-0005-0000-0000-00002E0F0000}"/>
    <cellStyle name="40% - Accent6 3 5" xfId="4171" xr:uid="{00000000-0005-0000-0000-00002F0F0000}"/>
    <cellStyle name="40% - Accent6 3 5 2" xfId="4172" xr:uid="{00000000-0005-0000-0000-0000300F0000}"/>
    <cellStyle name="40% - Accent6 3 6" xfId="4173" xr:uid="{00000000-0005-0000-0000-0000310F0000}"/>
    <cellStyle name="40% - Accent6 3 7" xfId="4174" xr:uid="{00000000-0005-0000-0000-0000320F0000}"/>
    <cellStyle name="40% - Accent6 3 8" xfId="4175" xr:uid="{00000000-0005-0000-0000-0000330F0000}"/>
    <cellStyle name="40% - Accent6 3_2014_VMI CAN" xfId="4176" xr:uid="{00000000-0005-0000-0000-0000340F0000}"/>
    <cellStyle name="40% - Accent6 30" xfId="4177" xr:uid="{00000000-0005-0000-0000-0000350F0000}"/>
    <cellStyle name="40% - Accent6 30 2" xfId="4178" xr:uid="{00000000-0005-0000-0000-0000360F0000}"/>
    <cellStyle name="40% - Accent6 30 2 2" xfId="4179" xr:uid="{00000000-0005-0000-0000-0000370F0000}"/>
    <cellStyle name="40% - Accent6 30 3" xfId="4180" xr:uid="{00000000-0005-0000-0000-0000380F0000}"/>
    <cellStyle name="40% - Accent6 31" xfId="4181" xr:uid="{00000000-0005-0000-0000-0000390F0000}"/>
    <cellStyle name="40% - Accent6 31 2" xfId="4182" xr:uid="{00000000-0005-0000-0000-00003A0F0000}"/>
    <cellStyle name="40% - Accent6 31 2 2" xfId="4183" xr:uid="{00000000-0005-0000-0000-00003B0F0000}"/>
    <cellStyle name="40% - Accent6 31 3" xfId="4184" xr:uid="{00000000-0005-0000-0000-00003C0F0000}"/>
    <cellStyle name="40% - Accent6 32" xfId="4185" xr:uid="{00000000-0005-0000-0000-00003D0F0000}"/>
    <cellStyle name="40% - Accent6 32 2" xfId="4186" xr:uid="{00000000-0005-0000-0000-00003E0F0000}"/>
    <cellStyle name="40% - Accent6 32 2 2" xfId="4187" xr:uid="{00000000-0005-0000-0000-00003F0F0000}"/>
    <cellStyle name="40% - Accent6 32 3" xfId="4188" xr:uid="{00000000-0005-0000-0000-0000400F0000}"/>
    <cellStyle name="40% - Accent6 33" xfId="4189" xr:uid="{00000000-0005-0000-0000-0000410F0000}"/>
    <cellStyle name="40% - Accent6 33 2" xfId="4190" xr:uid="{00000000-0005-0000-0000-0000420F0000}"/>
    <cellStyle name="40% - Accent6 33 2 2" xfId="4191" xr:uid="{00000000-0005-0000-0000-0000430F0000}"/>
    <cellStyle name="40% - Accent6 33 3" xfId="4192" xr:uid="{00000000-0005-0000-0000-0000440F0000}"/>
    <cellStyle name="40% - Accent6 34" xfId="4193" xr:uid="{00000000-0005-0000-0000-0000450F0000}"/>
    <cellStyle name="40% - Accent6 34 2" xfId="4194" xr:uid="{00000000-0005-0000-0000-0000460F0000}"/>
    <cellStyle name="40% - Accent6 34 2 2" xfId="4195" xr:uid="{00000000-0005-0000-0000-0000470F0000}"/>
    <cellStyle name="40% - Accent6 34 3" xfId="4196" xr:uid="{00000000-0005-0000-0000-0000480F0000}"/>
    <cellStyle name="40% - Accent6 35" xfId="4197" xr:uid="{00000000-0005-0000-0000-0000490F0000}"/>
    <cellStyle name="40% - Accent6 35 2" xfId="4198" xr:uid="{00000000-0005-0000-0000-00004A0F0000}"/>
    <cellStyle name="40% - Accent6 35 2 2" xfId="4199" xr:uid="{00000000-0005-0000-0000-00004B0F0000}"/>
    <cellStyle name="40% - Accent6 35 3" xfId="4200" xr:uid="{00000000-0005-0000-0000-00004C0F0000}"/>
    <cellStyle name="40% - Accent6 36" xfId="4201" xr:uid="{00000000-0005-0000-0000-00004D0F0000}"/>
    <cellStyle name="40% - Accent6 36 2" xfId="4202" xr:uid="{00000000-0005-0000-0000-00004E0F0000}"/>
    <cellStyle name="40% - Accent6 36 2 2" xfId="4203" xr:uid="{00000000-0005-0000-0000-00004F0F0000}"/>
    <cellStyle name="40% - Accent6 36 3" xfId="4204" xr:uid="{00000000-0005-0000-0000-0000500F0000}"/>
    <cellStyle name="40% - Accent6 37" xfId="4205" xr:uid="{00000000-0005-0000-0000-0000510F0000}"/>
    <cellStyle name="40% - Accent6 37 2" xfId="4206" xr:uid="{00000000-0005-0000-0000-0000520F0000}"/>
    <cellStyle name="40% - Accent6 37 2 2" xfId="4207" xr:uid="{00000000-0005-0000-0000-0000530F0000}"/>
    <cellStyle name="40% - Accent6 37 3" xfId="4208" xr:uid="{00000000-0005-0000-0000-0000540F0000}"/>
    <cellStyle name="40% - Accent6 38" xfId="4209" xr:uid="{00000000-0005-0000-0000-0000550F0000}"/>
    <cellStyle name="40% - Accent6 38 2" xfId="4210" xr:uid="{00000000-0005-0000-0000-0000560F0000}"/>
    <cellStyle name="40% - Accent6 38 2 2" xfId="4211" xr:uid="{00000000-0005-0000-0000-0000570F0000}"/>
    <cellStyle name="40% - Accent6 38 3" xfId="4212" xr:uid="{00000000-0005-0000-0000-0000580F0000}"/>
    <cellStyle name="40% - Accent6 39" xfId="4213" xr:uid="{00000000-0005-0000-0000-0000590F0000}"/>
    <cellStyle name="40% - Accent6 39 2" xfId="4214" xr:uid="{00000000-0005-0000-0000-00005A0F0000}"/>
    <cellStyle name="40% - Accent6 39 2 2" xfId="4215" xr:uid="{00000000-0005-0000-0000-00005B0F0000}"/>
    <cellStyle name="40% - Accent6 39 3" xfId="4216" xr:uid="{00000000-0005-0000-0000-00005C0F0000}"/>
    <cellStyle name="40% - Accent6 4" xfId="4217" xr:uid="{00000000-0005-0000-0000-00005D0F0000}"/>
    <cellStyle name="40% - Accent6 4 2" xfId="4218" xr:uid="{00000000-0005-0000-0000-00005E0F0000}"/>
    <cellStyle name="40% - Accent6 4 3" xfId="4219" xr:uid="{00000000-0005-0000-0000-00005F0F0000}"/>
    <cellStyle name="40% - Accent6 4 4" xfId="4220" xr:uid="{00000000-0005-0000-0000-0000600F0000}"/>
    <cellStyle name="40% - Accent6 40" xfId="4221" xr:uid="{00000000-0005-0000-0000-0000610F0000}"/>
    <cellStyle name="40% - Accent6 40 2" xfId="4222" xr:uid="{00000000-0005-0000-0000-0000620F0000}"/>
    <cellStyle name="40% - Accent6 40 3" xfId="4223" xr:uid="{00000000-0005-0000-0000-0000630F0000}"/>
    <cellStyle name="40% - Accent6 41" xfId="4224" xr:uid="{00000000-0005-0000-0000-0000640F0000}"/>
    <cellStyle name="40% - Accent6 5" xfId="4225" xr:uid="{00000000-0005-0000-0000-0000650F0000}"/>
    <cellStyle name="40% - Accent6 5 2" xfId="4226" xr:uid="{00000000-0005-0000-0000-0000660F0000}"/>
    <cellStyle name="40% - Accent6 5 3" xfId="4227" xr:uid="{00000000-0005-0000-0000-0000670F0000}"/>
    <cellStyle name="40% - Accent6 5 4" xfId="4228" xr:uid="{00000000-0005-0000-0000-0000680F0000}"/>
    <cellStyle name="40% - Accent6 6" xfId="4229" xr:uid="{00000000-0005-0000-0000-0000690F0000}"/>
    <cellStyle name="40% - Accent6 6 2" xfId="4230" xr:uid="{00000000-0005-0000-0000-00006A0F0000}"/>
    <cellStyle name="40% - Accent6 6 3" xfId="4231" xr:uid="{00000000-0005-0000-0000-00006B0F0000}"/>
    <cellStyle name="40% - Accent6 6 3 2" xfId="4232" xr:uid="{00000000-0005-0000-0000-00006C0F0000}"/>
    <cellStyle name="40% - Accent6 6 3 2 2" xfId="4233" xr:uid="{00000000-0005-0000-0000-00006D0F0000}"/>
    <cellStyle name="40% - Accent6 6 3 3" xfId="4234" xr:uid="{00000000-0005-0000-0000-00006E0F0000}"/>
    <cellStyle name="40% - Accent6 6 4" xfId="4235" xr:uid="{00000000-0005-0000-0000-00006F0F0000}"/>
    <cellStyle name="40% - Accent6 6 4 2" xfId="4236" xr:uid="{00000000-0005-0000-0000-0000700F0000}"/>
    <cellStyle name="40% - Accent6 6 5" xfId="4237" xr:uid="{00000000-0005-0000-0000-0000710F0000}"/>
    <cellStyle name="40% - Accent6 6 5 2" xfId="4238" xr:uid="{00000000-0005-0000-0000-0000720F0000}"/>
    <cellStyle name="40% - Accent6 6 5 2 2" xfId="4239" xr:uid="{00000000-0005-0000-0000-0000730F0000}"/>
    <cellStyle name="40% - Accent6 6 5 3" xfId="4240" xr:uid="{00000000-0005-0000-0000-0000740F0000}"/>
    <cellStyle name="40% - Accent6 6 5 4" xfId="4241" xr:uid="{00000000-0005-0000-0000-0000750F0000}"/>
    <cellStyle name="40% - Accent6 6 6" xfId="4242" xr:uid="{00000000-0005-0000-0000-0000760F0000}"/>
    <cellStyle name="40% - Accent6 6 7" xfId="4243" xr:uid="{00000000-0005-0000-0000-0000770F0000}"/>
    <cellStyle name="40% - Accent6 7" xfId="4244" xr:uid="{00000000-0005-0000-0000-0000780F0000}"/>
    <cellStyle name="40% - Accent6 7 2" xfId="4245" xr:uid="{00000000-0005-0000-0000-0000790F0000}"/>
    <cellStyle name="40% - Accent6 7 2 2" xfId="4246" xr:uid="{00000000-0005-0000-0000-00007A0F0000}"/>
    <cellStyle name="40% - Accent6 7 3" xfId="4247" xr:uid="{00000000-0005-0000-0000-00007B0F0000}"/>
    <cellStyle name="40% - Accent6 7 4" xfId="4248" xr:uid="{00000000-0005-0000-0000-00007C0F0000}"/>
    <cellStyle name="40% - Accent6 7 5" xfId="4249" xr:uid="{00000000-0005-0000-0000-00007D0F0000}"/>
    <cellStyle name="40% - Accent6 8" xfId="4250" xr:uid="{00000000-0005-0000-0000-00007E0F0000}"/>
    <cellStyle name="40% - Accent6 8 2" xfId="4251" xr:uid="{00000000-0005-0000-0000-00007F0F0000}"/>
    <cellStyle name="40% - Accent6 8 2 2" xfId="4252" xr:uid="{00000000-0005-0000-0000-0000800F0000}"/>
    <cellStyle name="40% - Accent6 8 3" xfId="4253" xr:uid="{00000000-0005-0000-0000-0000810F0000}"/>
    <cellStyle name="40% - Accent6 8 4" xfId="4254" xr:uid="{00000000-0005-0000-0000-0000820F0000}"/>
    <cellStyle name="40% - Accent6 8 5" xfId="4255" xr:uid="{00000000-0005-0000-0000-0000830F0000}"/>
    <cellStyle name="40% - Accent6 9" xfId="4256" xr:uid="{00000000-0005-0000-0000-0000840F0000}"/>
    <cellStyle name="40% - Accent6 9 2" xfId="4257" xr:uid="{00000000-0005-0000-0000-0000850F0000}"/>
    <cellStyle name="40% - Accent6 9 2 2" xfId="4258" xr:uid="{00000000-0005-0000-0000-0000860F0000}"/>
    <cellStyle name="40% - Accent6 9 2 2 2" xfId="4259" xr:uid="{00000000-0005-0000-0000-0000870F0000}"/>
    <cellStyle name="40% - Accent6 9 2 2 2 2" xfId="4260" xr:uid="{00000000-0005-0000-0000-0000880F0000}"/>
    <cellStyle name="40% - Accent6 9 2 2 3" xfId="4261" xr:uid="{00000000-0005-0000-0000-0000890F0000}"/>
    <cellStyle name="40% - Accent6 9 2 2 4" xfId="4262" xr:uid="{00000000-0005-0000-0000-00008A0F0000}"/>
    <cellStyle name="40% - Accent6 9 2 3" xfId="4263" xr:uid="{00000000-0005-0000-0000-00008B0F0000}"/>
    <cellStyle name="40% - Accent6 9 2 3 2" xfId="4264" xr:uid="{00000000-0005-0000-0000-00008C0F0000}"/>
    <cellStyle name="40% - Accent6 9 2 4" xfId="4265" xr:uid="{00000000-0005-0000-0000-00008D0F0000}"/>
    <cellStyle name="40% - Accent6 9 2 5" xfId="4266" xr:uid="{00000000-0005-0000-0000-00008E0F0000}"/>
    <cellStyle name="40% - Accent6 9 3" xfId="4267" xr:uid="{00000000-0005-0000-0000-00008F0F0000}"/>
    <cellStyle name="40% - Accent6 9 3 2" xfId="4268" xr:uid="{00000000-0005-0000-0000-0000900F0000}"/>
    <cellStyle name="40% - Accent6 9 3 2 2" xfId="4269" xr:uid="{00000000-0005-0000-0000-0000910F0000}"/>
    <cellStyle name="40% - Accent6 9 3 3" xfId="4270" xr:uid="{00000000-0005-0000-0000-0000920F0000}"/>
    <cellStyle name="40% - Accent6 9 3 4" xfId="4271" xr:uid="{00000000-0005-0000-0000-0000930F0000}"/>
    <cellStyle name="40% - Accent6 9 4" xfId="4272" xr:uid="{00000000-0005-0000-0000-0000940F0000}"/>
    <cellStyle name="40% - Accent6 9 4 2" xfId="4273" xr:uid="{00000000-0005-0000-0000-0000950F0000}"/>
    <cellStyle name="40% - Accent6 9 5" xfId="4274" xr:uid="{00000000-0005-0000-0000-0000960F0000}"/>
    <cellStyle name="40% - Accent6 9 6" xfId="4275" xr:uid="{00000000-0005-0000-0000-0000970F0000}"/>
    <cellStyle name="40% - Accent6 9 7" xfId="4276" xr:uid="{00000000-0005-0000-0000-0000980F0000}"/>
    <cellStyle name="40% - ส่วนที่ถูกเน้น1" xfId="25" xr:uid="{00000000-0005-0000-0000-0000990F0000}"/>
    <cellStyle name="40% - ส่วนที่ถูกเน้น1 2" xfId="4277" xr:uid="{00000000-0005-0000-0000-00009A0F0000}"/>
    <cellStyle name="40% - ส่วนที่ถูกเน้น1 3" xfId="4278" xr:uid="{00000000-0005-0000-0000-00009B0F0000}"/>
    <cellStyle name="40% - ส่วนที่ถูกเน้น1 4" xfId="4279" xr:uid="{00000000-0005-0000-0000-00009C0F0000}"/>
    <cellStyle name="40% - ส่วนที่ถูกเน้น1 5" xfId="4280" xr:uid="{00000000-0005-0000-0000-00009D0F0000}"/>
    <cellStyle name="40% - ส่วนที่ถูกเน้น2" xfId="26" xr:uid="{00000000-0005-0000-0000-00009E0F0000}"/>
    <cellStyle name="40% - ส่วนที่ถูกเน้น2 2" xfId="4281" xr:uid="{00000000-0005-0000-0000-00009F0F0000}"/>
    <cellStyle name="40% - ส่วนที่ถูกเน้น2 3" xfId="4282" xr:uid="{00000000-0005-0000-0000-0000A00F0000}"/>
    <cellStyle name="40% - ส่วนที่ถูกเน้น2 4" xfId="4283" xr:uid="{00000000-0005-0000-0000-0000A10F0000}"/>
    <cellStyle name="40% - ส่วนที่ถูกเน้น2 5" xfId="4284" xr:uid="{00000000-0005-0000-0000-0000A20F0000}"/>
    <cellStyle name="40% - ส่วนที่ถูกเน้น3" xfId="27" xr:uid="{00000000-0005-0000-0000-0000A30F0000}"/>
    <cellStyle name="40% - ส่วนที่ถูกเน้น3 2" xfId="28" xr:uid="{00000000-0005-0000-0000-0000A40F0000}"/>
    <cellStyle name="40% - ส่วนที่ถูกเน้น3 3" xfId="4285" xr:uid="{00000000-0005-0000-0000-0000A50F0000}"/>
    <cellStyle name="40% - ส่วนที่ถูกเน้น3 4" xfId="4286" xr:uid="{00000000-0005-0000-0000-0000A60F0000}"/>
    <cellStyle name="40% - ส่วนที่ถูกเน้น3 5" xfId="4287" xr:uid="{00000000-0005-0000-0000-0000A70F0000}"/>
    <cellStyle name="40% - ส่วนที่ถูกเน้น4" xfId="29" xr:uid="{00000000-0005-0000-0000-0000A80F0000}"/>
    <cellStyle name="40% - ส่วนที่ถูกเน้น4 2" xfId="4288" xr:uid="{00000000-0005-0000-0000-0000A90F0000}"/>
    <cellStyle name="40% - ส่วนที่ถูกเน้น4 3" xfId="4289" xr:uid="{00000000-0005-0000-0000-0000AA0F0000}"/>
    <cellStyle name="40% - ส่วนที่ถูกเน้น4 4" xfId="4290" xr:uid="{00000000-0005-0000-0000-0000AB0F0000}"/>
    <cellStyle name="40% - ส่วนที่ถูกเน้น4 5" xfId="4291" xr:uid="{00000000-0005-0000-0000-0000AC0F0000}"/>
    <cellStyle name="40% - ส่วนที่ถูกเน้น5" xfId="30" xr:uid="{00000000-0005-0000-0000-0000AD0F0000}"/>
    <cellStyle name="40% - ส่วนที่ถูกเน้น5 2" xfId="4292" xr:uid="{00000000-0005-0000-0000-0000AE0F0000}"/>
    <cellStyle name="40% - ส่วนที่ถูกเน้น5 3" xfId="4293" xr:uid="{00000000-0005-0000-0000-0000AF0F0000}"/>
    <cellStyle name="40% - ส่วนที่ถูกเน้น5 4" xfId="4294" xr:uid="{00000000-0005-0000-0000-0000B00F0000}"/>
    <cellStyle name="40% - ส่วนที่ถูกเน้น5 5" xfId="4295" xr:uid="{00000000-0005-0000-0000-0000B10F0000}"/>
    <cellStyle name="40% - ส่วนที่ถูกเน้น6" xfId="31" xr:uid="{00000000-0005-0000-0000-0000B20F0000}"/>
    <cellStyle name="40% - ส่วนที่ถูกเน้น6 2" xfId="4296" xr:uid="{00000000-0005-0000-0000-0000B30F0000}"/>
    <cellStyle name="40% - ส่วนที่ถูกเน้น6 3" xfId="4297" xr:uid="{00000000-0005-0000-0000-0000B40F0000}"/>
    <cellStyle name="40% - ส่วนที่ถูกเน้น6 4" xfId="4298" xr:uid="{00000000-0005-0000-0000-0000B50F0000}"/>
    <cellStyle name="40% - ส่วนที่ถูกเน้น6 5" xfId="4299" xr:uid="{00000000-0005-0000-0000-0000B60F0000}"/>
    <cellStyle name="60% - Accent1 10" xfId="4300" xr:uid="{00000000-0005-0000-0000-0000B70F0000}"/>
    <cellStyle name="60% - Accent1 11" xfId="4301" xr:uid="{00000000-0005-0000-0000-0000B80F0000}"/>
    <cellStyle name="60% - Accent1 12" xfId="4302" xr:uid="{00000000-0005-0000-0000-0000B90F0000}"/>
    <cellStyle name="60% - Accent1 13" xfId="4303" xr:uid="{00000000-0005-0000-0000-0000BA0F0000}"/>
    <cellStyle name="60% - Accent1 14" xfId="4304" xr:uid="{00000000-0005-0000-0000-0000BB0F0000}"/>
    <cellStyle name="60% - Accent1 15" xfId="4305" xr:uid="{00000000-0005-0000-0000-0000BC0F0000}"/>
    <cellStyle name="60% - Accent1 16" xfId="4306" xr:uid="{00000000-0005-0000-0000-0000BD0F0000}"/>
    <cellStyle name="60% - Accent1 17" xfId="4307" xr:uid="{00000000-0005-0000-0000-0000BE0F0000}"/>
    <cellStyle name="60% - Accent1 18" xfId="4308" xr:uid="{00000000-0005-0000-0000-0000BF0F0000}"/>
    <cellStyle name="60% - Accent1 19" xfId="4309" xr:uid="{00000000-0005-0000-0000-0000C00F0000}"/>
    <cellStyle name="60% - Accent1 2" xfId="32" xr:uid="{00000000-0005-0000-0000-0000C10F0000}"/>
    <cellStyle name="60% - Accent1 2 2" xfId="4311" xr:uid="{00000000-0005-0000-0000-0000C20F0000}"/>
    <cellStyle name="60% - Accent1 2 2 2" xfId="4312" xr:uid="{00000000-0005-0000-0000-0000C30F0000}"/>
    <cellStyle name="60% - Accent1 2 2 3" xfId="4313" xr:uid="{00000000-0005-0000-0000-0000C40F0000}"/>
    <cellStyle name="60% - Accent1 2 2 4" xfId="4314" xr:uid="{00000000-0005-0000-0000-0000C50F0000}"/>
    <cellStyle name="60% - Accent1 2 3" xfId="4315" xr:uid="{00000000-0005-0000-0000-0000C60F0000}"/>
    <cellStyle name="60% - Accent1 2 4" xfId="4316" xr:uid="{00000000-0005-0000-0000-0000C70F0000}"/>
    <cellStyle name="60% - Accent1 2 5" xfId="4317" xr:uid="{00000000-0005-0000-0000-0000C80F0000}"/>
    <cellStyle name="60% - Accent1 2 6" xfId="4318" xr:uid="{00000000-0005-0000-0000-0000C90F0000}"/>
    <cellStyle name="60% - Accent1 2 7" xfId="4310" xr:uid="{00000000-0005-0000-0000-0000CA0F0000}"/>
    <cellStyle name="60% - Accent1 2_Coding_CAP_Feb'13_P Aey_020213_Na+ Actual" xfId="4319" xr:uid="{00000000-0005-0000-0000-0000CB0F0000}"/>
    <cellStyle name="60% - Accent1 20" xfId="4320" xr:uid="{00000000-0005-0000-0000-0000CC0F0000}"/>
    <cellStyle name="60% - Accent1 21" xfId="4321" xr:uid="{00000000-0005-0000-0000-0000CD0F0000}"/>
    <cellStyle name="60% - Accent1 22" xfId="4322" xr:uid="{00000000-0005-0000-0000-0000CE0F0000}"/>
    <cellStyle name="60% - Accent1 23" xfId="4323" xr:uid="{00000000-0005-0000-0000-0000CF0F0000}"/>
    <cellStyle name="60% - Accent1 24" xfId="4324" xr:uid="{00000000-0005-0000-0000-0000D00F0000}"/>
    <cellStyle name="60% - Accent1 25" xfId="4325" xr:uid="{00000000-0005-0000-0000-0000D10F0000}"/>
    <cellStyle name="60% - Accent1 26" xfId="4326" xr:uid="{00000000-0005-0000-0000-0000D20F0000}"/>
    <cellStyle name="60% - Accent1 27" xfId="4327" xr:uid="{00000000-0005-0000-0000-0000D30F0000}"/>
    <cellStyle name="60% - Accent1 28" xfId="4328" xr:uid="{00000000-0005-0000-0000-0000D40F0000}"/>
    <cellStyle name="60% - Accent1 29" xfId="4329" xr:uid="{00000000-0005-0000-0000-0000D50F0000}"/>
    <cellStyle name="60% - Accent1 3" xfId="4330" xr:uid="{00000000-0005-0000-0000-0000D60F0000}"/>
    <cellStyle name="60% - Accent1 3 2" xfId="4331" xr:uid="{00000000-0005-0000-0000-0000D70F0000}"/>
    <cellStyle name="60% - Accent1 3 3" xfId="4332" xr:uid="{00000000-0005-0000-0000-0000D80F0000}"/>
    <cellStyle name="60% - Accent1 3 4" xfId="4333" xr:uid="{00000000-0005-0000-0000-0000D90F0000}"/>
    <cellStyle name="60% - Accent1 30" xfId="4334" xr:uid="{00000000-0005-0000-0000-0000DA0F0000}"/>
    <cellStyle name="60% - Accent1 31" xfId="4335" xr:uid="{00000000-0005-0000-0000-0000DB0F0000}"/>
    <cellStyle name="60% - Accent1 32" xfId="4336" xr:uid="{00000000-0005-0000-0000-0000DC0F0000}"/>
    <cellStyle name="60% - Accent1 33" xfId="4337" xr:uid="{00000000-0005-0000-0000-0000DD0F0000}"/>
    <cellStyle name="60% - Accent1 34" xfId="4338" xr:uid="{00000000-0005-0000-0000-0000DE0F0000}"/>
    <cellStyle name="60% - Accent1 35" xfId="4339" xr:uid="{00000000-0005-0000-0000-0000DF0F0000}"/>
    <cellStyle name="60% - Accent1 36" xfId="4340" xr:uid="{00000000-0005-0000-0000-0000E00F0000}"/>
    <cellStyle name="60% - Accent1 37" xfId="4341" xr:uid="{00000000-0005-0000-0000-0000E10F0000}"/>
    <cellStyle name="60% - Accent1 38" xfId="4342" xr:uid="{00000000-0005-0000-0000-0000E20F0000}"/>
    <cellStyle name="60% - Accent1 39" xfId="4343" xr:uid="{00000000-0005-0000-0000-0000E30F0000}"/>
    <cellStyle name="60% - Accent1 4" xfId="4344" xr:uid="{00000000-0005-0000-0000-0000E40F0000}"/>
    <cellStyle name="60% - Accent1 4 2" xfId="4345" xr:uid="{00000000-0005-0000-0000-0000E50F0000}"/>
    <cellStyle name="60% - Accent1 4 3" xfId="4346" xr:uid="{00000000-0005-0000-0000-0000E60F0000}"/>
    <cellStyle name="60% - Accent1 4 4" xfId="4347" xr:uid="{00000000-0005-0000-0000-0000E70F0000}"/>
    <cellStyle name="60% - Accent1 40" xfId="4348" xr:uid="{00000000-0005-0000-0000-0000E80F0000}"/>
    <cellStyle name="60% - Accent1 40 2" xfId="4349" xr:uid="{00000000-0005-0000-0000-0000E90F0000}"/>
    <cellStyle name="60% - Accent1 41" xfId="4350" xr:uid="{00000000-0005-0000-0000-0000EA0F0000}"/>
    <cellStyle name="60% - Accent1 42" xfId="4351" xr:uid="{00000000-0005-0000-0000-0000EB0F0000}"/>
    <cellStyle name="60% - Accent1 5" xfId="4352" xr:uid="{00000000-0005-0000-0000-0000EC0F0000}"/>
    <cellStyle name="60% - Accent1 5 2" xfId="4353" xr:uid="{00000000-0005-0000-0000-0000ED0F0000}"/>
    <cellStyle name="60% - Accent1 5 3" xfId="4354" xr:uid="{00000000-0005-0000-0000-0000EE0F0000}"/>
    <cellStyle name="60% - Accent1 5 4" xfId="4355" xr:uid="{00000000-0005-0000-0000-0000EF0F0000}"/>
    <cellStyle name="60% - Accent1 6" xfId="4356" xr:uid="{00000000-0005-0000-0000-0000F00F0000}"/>
    <cellStyle name="60% - Accent1 6 2" xfId="4357" xr:uid="{00000000-0005-0000-0000-0000F10F0000}"/>
    <cellStyle name="60% - Accent1 6 3" xfId="4358" xr:uid="{00000000-0005-0000-0000-0000F20F0000}"/>
    <cellStyle name="60% - Accent1 6 4" xfId="4359" xr:uid="{00000000-0005-0000-0000-0000F30F0000}"/>
    <cellStyle name="60% - Accent1 6 5" xfId="4360" xr:uid="{00000000-0005-0000-0000-0000F40F0000}"/>
    <cellStyle name="60% - Accent1 6 6" xfId="4361" xr:uid="{00000000-0005-0000-0000-0000F50F0000}"/>
    <cellStyle name="60% - Accent1 7" xfId="4362" xr:uid="{00000000-0005-0000-0000-0000F60F0000}"/>
    <cellStyle name="60% - Accent1 7 2" xfId="4363" xr:uid="{00000000-0005-0000-0000-0000F70F0000}"/>
    <cellStyle name="60% - Accent1 8" xfId="4364" xr:uid="{00000000-0005-0000-0000-0000F80F0000}"/>
    <cellStyle name="60% - Accent1 8 2" xfId="4365" xr:uid="{00000000-0005-0000-0000-0000F90F0000}"/>
    <cellStyle name="60% - Accent1 9" xfId="4366" xr:uid="{00000000-0005-0000-0000-0000FA0F0000}"/>
    <cellStyle name="60% - Accent2 10" xfId="4367" xr:uid="{00000000-0005-0000-0000-0000FB0F0000}"/>
    <cellStyle name="60% - Accent2 11" xfId="4368" xr:uid="{00000000-0005-0000-0000-0000FC0F0000}"/>
    <cellStyle name="60% - Accent2 12" xfId="4369" xr:uid="{00000000-0005-0000-0000-0000FD0F0000}"/>
    <cellStyle name="60% - Accent2 13" xfId="4370" xr:uid="{00000000-0005-0000-0000-0000FE0F0000}"/>
    <cellStyle name="60% - Accent2 14" xfId="4371" xr:uid="{00000000-0005-0000-0000-0000FF0F0000}"/>
    <cellStyle name="60% - Accent2 15" xfId="4372" xr:uid="{00000000-0005-0000-0000-000000100000}"/>
    <cellStyle name="60% - Accent2 16" xfId="4373" xr:uid="{00000000-0005-0000-0000-000001100000}"/>
    <cellStyle name="60% - Accent2 17" xfId="4374" xr:uid="{00000000-0005-0000-0000-000002100000}"/>
    <cellStyle name="60% - Accent2 18" xfId="4375" xr:uid="{00000000-0005-0000-0000-000003100000}"/>
    <cellStyle name="60% - Accent2 19" xfId="4376" xr:uid="{00000000-0005-0000-0000-000004100000}"/>
    <cellStyle name="60% - Accent2 2" xfId="33" xr:uid="{00000000-0005-0000-0000-000005100000}"/>
    <cellStyle name="60% - Accent2 2 2" xfId="4378" xr:uid="{00000000-0005-0000-0000-000006100000}"/>
    <cellStyle name="60% - Accent2 2 2 2" xfId="4379" xr:uid="{00000000-0005-0000-0000-000007100000}"/>
    <cellStyle name="60% - Accent2 2 2 3" xfId="4380" xr:uid="{00000000-0005-0000-0000-000008100000}"/>
    <cellStyle name="60% - Accent2 2 2 4" xfId="4381" xr:uid="{00000000-0005-0000-0000-000009100000}"/>
    <cellStyle name="60% - Accent2 2 3" xfId="4382" xr:uid="{00000000-0005-0000-0000-00000A100000}"/>
    <cellStyle name="60% - Accent2 2 4" xfId="4383" xr:uid="{00000000-0005-0000-0000-00000B100000}"/>
    <cellStyle name="60% - Accent2 2 5" xfId="4384" xr:uid="{00000000-0005-0000-0000-00000C100000}"/>
    <cellStyle name="60% - Accent2 2 6" xfId="4385" xr:uid="{00000000-0005-0000-0000-00000D100000}"/>
    <cellStyle name="60% - Accent2 2 7" xfId="4377" xr:uid="{00000000-0005-0000-0000-00000E100000}"/>
    <cellStyle name="60% - Accent2 2_Coding_CAP_Feb'13_P Aey_020213_Na+ Actual" xfId="4386" xr:uid="{00000000-0005-0000-0000-00000F100000}"/>
    <cellStyle name="60% - Accent2 20" xfId="4387" xr:uid="{00000000-0005-0000-0000-000010100000}"/>
    <cellStyle name="60% - Accent2 21" xfId="4388" xr:uid="{00000000-0005-0000-0000-000011100000}"/>
    <cellStyle name="60% - Accent2 22" xfId="4389" xr:uid="{00000000-0005-0000-0000-000012100000}"/>
    <cellStyle name="60% - Accent2 23" xfId="4390" xr:uid="{00000000-0005-0000-0000-000013100000}"/>
    <cellStyle name="60% - Accent2 24" xfId="4391" xr:uid="{00000000-0005-0000-0000-000014100000}"/>
    <cellStyle name="60% - Accent2 25" xfId="4392" xr:uid="{00000000-0005-0000-0000-000015100000}"/>
    <cellStyle name="60% - Accent2 26" xfId="4393" xr:uid="{00000000-0005-0000-0000-000016100000}"/>
    <cellStyle name="60% - Accent2 27" xfId="4394" xr:uid="{00000000-0005-0000-0000-000017100000}"/>
    <cellStyle name="60% - Accent2 28" xfId="4395" xr:uid="{00000000-0005-0000-0000-000018100000}"/>
    <cellStyle name="60% - Accent2 29" xfId="4396" xr:uid="{00000000-0005-0000-0000-000019100000}"/>
    <cellStyle name="60% - Accent2 3" xfId="4397" xr:uid="{00000000-0005-0000-0000-00001A100000}"/>
    <cellStyle name="60% - Accent2 3 2" xfId="4398" xr:uid="{00000000-0005-0000-0000-00001B100000}"/>
    <cellStyle name="60% - Accent2 3 3" xfId="4399" xr:uid="{00000000-0005-0000-0000-00001C100000}"/>
    <cellStyle name="60% - Accent2 3 4" xfId="4400" xr:uid="{00000000-0005-0000-0000-00001D100000}"/>
    <cellStyle name="60% - Accent2 30" xfId="4401" xr:uid="{00000000-0005-0000-0000-00001E100000}"/>
    <cellStyle name="60% - Accent2 31" xfId="4402" xr:uid="{00000000-0005-0000-0000-00001F100000}"/>
    <cellStyle name="60% - Accent2 32" xfId="4403" xr:uid="{00000000-0005-0000-0000-000020100000}"/>
    <cellStyle name="60% - Accent2 33" xfId="4404" xr:uid="{00000000-0005-0000-0000-000021100000}"/>
    <cellStyle name="60% - Accent2 34" xfId="4405" xr:uid="{00000000-0005-0000-0000-000022100000}"/>
    <cellStyle name="60% - Accent2 35" xfId="4406" xr:uid="{00000000-0005-0000-0000-000023100000}"/>
    <cellStyle name="60% - Accent2 36" xfId="4407" xr:uid="{00000000-0005-0000-0000-000024100000}"/>
    <cellStyle name="60% - Accent2 37" xfId="4408" xr:uid="{00000000-0005-0000-0000-000025100000}"/>
    <cellStyle name="60% - Accent2 38" xfId="4409" xr:uid="{00000000-0005-0000-0000-000026100000}"/>
    <cellStyle name="60% - Accent2 39" xfId="4410" xr:uid="{00000000-0005-0000-0000-000027100000}"/>
    <cellStyle name="60% - Accent2 4" xfId="4411" xr:uid="{00000000-0005-0000-0000-000028100000}"/>
    <cellStyle name="60% - Accent2 4 2" xfId="4412" xr:uid="{00000000-0005-0000-0000-000029100000}"/>
    <cellStyle name="60% - Accent2 4 3" xfId="4413" xr:uid="{00000000-0005-0000-0000-00002A100000}"/>
    <cellStyle name="60% - Accent2 4 4" xfId="4414" xr:uid="{00000000-0005-0000-0000-00002B100000}"/>
    <cellStyle name="60% - Accent2 40" xfId="4415" xr:uid="{00000000-0005-0000-0000-00002C100000}"/>
    <cellStyle name="60% - Accent2 40 2" xfId="4416" xr:uid="{00000000-0005-0000-0000-00002D100000}"/>
    <cellStyle name="60% - Accent2 41" xfId="4417" xr:uid="{00000000-0005-0000-0000-00002E100000}"/>
    <cellStyle name="60% - Accent2 42" xfId="4418" xr:uid="{00000000-0005-0000-0000-00002F100000}"/>
    <cellStyle name="60% - Accent2 5" xfId="4419" xr:uid="{00000000-0005-0000-0000-000030100000}"/>
    <cellStyle name="60% - Accent2 5 2" xfId="4420" xr:uid="{00000000-0005-0000-0000-000031100000}"/>
    <cellStyle name="60% - Accent2 5 3" xfId="4421" xr:uid="{00000000-0005-0000-0000-000032100000}"/>
    <cellStyle name="60% - Accent2 5 4" xfId="4422" xr:uid="{00000000-0005-0000-0000-000033100000}"/>
    <cellStyle name="60% - Accent2 6" xfId="4423" xr:uid="{00000000-0005-0000-0000-000034100000}"/>
    <cellStyle name="60% - Accent2 6 2" xfId="4424" xr:uid="{00000000-0005-0000-0000-000035100000}"/>
    <cellStyle name="60% - Accent2 6 3" xfId="4425" xr:uid="{00000000-0005-0000-0000-000036100000}"/>
    <cellStyle name="60% - Accent2 6 4" xfId="4426" xr:uid="{00000000-0005-0000-0000-000037100000}"/>
    <cellStyle name="60% - Accent2 6 5" xfId="4427" xr:uid="{00000000-0005-0000-0000-000038100000}"/>
    <cellStyle name="60% - Accent2 6 6" xfId="4428" xr:uid="{00000000-0005-0000-0000-000039100000}"/>
    <cellStyle name="60% - Accent2 7" xfId="4429" xr:uid="{00000000-0005-0000-0000-00003A100000}"/>
    <cellStyle name="60% - Accent2 7 2" xfId="4430" xr:uid="{00000000-0005-0000-0000-00003B100000}"/>
    <cellStyle name="60% - Accent2 8" xfId="4431" xr:uid="{00000000-0005-0000-0000-00003C100000}"/>
    <cellStyle name="60% - Accent2 8 2" xfId="4432" xr:uid="{00000000-0005-0000-0000-00003D100000}"/>
    <cellStyle name="60% - Accent2 9" xfId="4433" xr:uid="{00000000-0005-0000-0000-00003E100000}"/>
    <cellStyle name="60% - Accent3 10" xfId="4434" xr:uid="{00000000-0005-0000-0000-00003F100000}"/>
    <cellStyle name="60% - Accent3 11" xfId="4435" xr:uid="{00000000-0005-0000-0000-000040100000}"/>
    <cellStyle name="60% - Accent3 12" xfId="4436" xr:uid="{00000000-0005-0000-0000-000041100000}"/>
    <cellStyle name="60% - Accent3 13" xfId="4437" xr:uid="{00000000-0005-0000-0000-000042100000}"/>
    <cellStyle name="60% - Accent3 14" xfId="4438" xr:uid="{00000000-0005-0000-0000-000043100000}"/>
    <cellStyle name="60% - Accent3 15" xfId="4439" xr:uid="{00000000-0005-0000-0000-000044100000}"/>
    <cellStyle name="60% - Accent3 16" xfId="4440" xr:uid="{00000000-0005-0000-0000-000045100000}"/>
    <cellStyle name="60% - Accent3 17" xfId="4441" xr:uid="{00000000-0005-0000-0000-000046100000}"/>
    <cellStyle name="60% - Accent3 18" xfId="4442" xr:uid="{00000000-0005-0000-0000-000047100000}"/>
    <cellStyle name="60% - Accent3 19" xfId="4443" xr:uid="{00000000-0005-0000-0000-000048100000}"/>
    <cellStyle name="60% - Accent3 2" xfId="34" xr:uid="{00000000-0005-0000-0000-000049100000}"/>
    <cellStyle name="60% - Accent3 2 2" xfId="4445" xr:uid="{00000000-0005-0000-0000-00004A100000}"/>
    <cellStyle name="60% - Accent3 2 2 2" xfId="4446" xr:uid="{00000000-0005-0000-0000-00004B100000}"/>
    <cellStyle name="60% - Accent3 2 2 3" xfId="4447" xr:uid="{00000000-0005-0000-0000-00004C100000}"/>
    <cellStyle name="60% - Accent3 2 2 4" xfId="4448" xr:uid="{00000000-0005-0000-0000-00004D100000}"/>
    <cellStyle name="60% - Accent3 2 3" xfId="4449" xr:uid="{00000000-0005-0000-0000-00004E100000}"/>
    <cellStyle name="60% - Accent3 2 4" xfId="4450" xr:uid="{00000000-0005-0000-0000-00004F100000}"/>
    <cellStyle name="60% - Accent3 2 5" xfId="4451" xr:uid="{00000000-0005-0000-0000-000050100000}"/>
    <cellStyle name="60% - Accent3 2 6" xfId="4452" xr:uid="{00000000-0005-0000-0000-000051100000}"/>
    <cellStyle name="60% - Accent3 2 7" xfId="4444" xr:uid="{00000000-0005-0000-0000-000052100000}"/>
    <cellStyle name="60% - Accent3 2_Coding_CAP_Feb'13_P Aey_020213_Na+ Actual" xfId="4453" xr:uid="{00000000-0005-0000-0000-000053100000}"/>
    <cellStyle name="60% - Accent3 20" xfId="4454" xr:uid="{00000000-0005-0000-0000-000054100000}"/>
    <cellStyle name="60% - Accent3 21" xfId="4455" xr:uid="{00000000-0005-0000-0000-000055100000}"/>
    <cellStyle name="60% - Accent3 22" xfId="4456" xr:uid="{00000000-0005-0000-0000-000056100000}"/>
    <cellStyle name="60% - Accent3 23" xfId="4457" xr:uid="{00000000-0005-0000-0000-000057100000}"/>
    <cellStyle name="60% - Accent3 24" xfId="4458" xr:uid="{00000000-0005-0000-0000-000058100000}"/>
    <cellStyle name="60% - Accent3 25" xfId="4459" xr:uid="{00000000-0005-0000-0000-000059100000}"/>
    <cellStyle name="60% - Accent3 26" xfId="4460" xr:uid="{00000000-0005-0000-0000-00005A100000}"/>
    <cellStyle name="60% - Accent3 27" xfId="4461" xr:uid="{00000000-0005-0000-0000-00005B100000}"/>
    <cellStyle name="60% - Accent3 28" xfId="4462" xr:uid="{00000000-0005-0000-0000-00005C100000}"/>
    <cellStyle name="60% - Accent3 29" xfId="4463" xr:uid="{00000000-0005-0000-0000-00005D100000}"/>
    <cellStyle name="60% - Accent3 3" xfId="4464" xr:uid="{00000000-0005-0000-0000-00005E100000}"/>
    <cellStyle name="60% - Accent3 3 2" xfId="4465" xr:uid="{00000000-0005-0000-0000-00005F100000}"/>
    <cellStyle name="60% - Accent3 3 3" xfId="4466" xr:uid="{00000000-0005-0000-0000-000060100000}"/>
    <cellStyle name="60% - Accent3 3 4" xfId="4467" xr:uid="{00000000-0005-0000-0000-000061100000}"/>
    <cellStyle name="60% - Accent3 30" xfId="4468" xr:uid="{00000000-0005-0000-0000-000062100000}"/>
    <cellStyle name="60% - Accent3 31" xfId="4469" xr:uid="{00000000-0005-0000-0000-000063100000}"/>
    <cellStyle name="60% - Accent3 32" xfId="4470" xr:uid="{00000000-0005-0000-0000-000064100000}"/>
    <cellStyle name="60% - Accent3 33" xfId="4471" xr:uid="{00000000-0005-0000-0000-000065100000}"/>
    <cellStyle name="60% - Accent3 34" xfId="4472" xr:uid="{00000000-0005-0000-0000-000066100000}"/>
    <cellStyle name="60% - Accent3 35" xfId="4473" xr:uid="{00000000-0005-0000-0000-000067100000}"/>
    <cellStyle name="60% - Accent3 36" xfId="4474" xr:uid="{00000000-0005-0000-0000-000068100000}"/>
    <cellStyle name="60% - Accent3 37" xfId="4475" xr:uid="{00000000-0005-0000-0000-000069100000}"/>
    <cellStyle name="60% - Accent3 38" xfId="4476" xr:uid="{00000000-0005-0000-0000-00006A100000}"/>
    <cellStyle name="60% - Accent3 39" xfId="4477" xr:uid="{00000000-0005-0000-0000-00006B100000}"/>
    <cellStyle name="60% - Accent3 4" xfId="4478" xr:uid="{00000000-0005-0000-0000-00006C100000}"/>
    <cellStyle name="60% - Accent3 4 2" xfId="4479" xr:uid="{00000000-0005-0000-0000-00006D100000}"/>
    <cellStyle name="60% - Accent3 4 3" xfId="4480" xr:uid="{00000000-0005-0000-0000-00006E100000}"/>
    <cellStyle name="60% - Accent3 4 4" xfId="4481" xr:uid="{00000000-0005-0000-0000-00006F100000}"/>
    <cellStyle name="60% - Accent3 40" xfId="4482" xr:uid="{00000000-0005-0000-0000-000070100000}"/>
    <cellStyle name="60% - Accent3 40 2" xfId="4483" xr:uid="{00000000-0005-0000-0000-000071100000}"/>
    <cellStyle name="60% - Accent3 41" xfId="4484" xr:uid="{00000000-0005-0000-0000-000072100000}"/>
    <cellStyle name="60% - Accent3 42" xfId="4485" xr:uid="{00000000-0005-0000-0000-000073100000}"/>
    <cellStyle name="60% - Accent3 5" xfId="4486" xr:uid="{00000000-0005-0000-0000-000074100000}"/>
    <cellStyle name="60% - Accent3 5 2" xfId="4487" xr:uid="{00000000-0005-0000-0000-000075100000}"/>
    <cellStyle name="60% - Accent3 5 3" xfId="4488" xr:uid="{00000000-0005-0000-0000-000076100000}"/>
    <cellStyle name="60% - Accent3 5 4" xfId="4489" xr:uid="{00000000-0005-0000-0000-000077100000}"/>
    <cellStyle name="60% - Accent3 6" xfId="4490" xr:uid="{00000000-0005-0000-0000-000078100000}"/>
    <cellStyle name="60% - Accent3 6 2" xfId="4491" xr:uid="{00000000-0005-0000-0000-000079100000}"/>
    <cellStyle name="60% - Accent3 6 3" xfId="4492" xr:uid="{00000000-0005-0000-0000-00007A100000}"/>
    <cellStyle name="60% - Accent3 6 4" xfId="4493" xr:uid="{00000000-0005-0000-0000-00007B100000}"/>
    <cellStyle name="60% - Accent3 6 5" xfId="4494" xr:uid="{00000000-0005-0000-0000-00007C100000}"/>
    <cellStyle name="60% - Accent3 6 6" xfId="4495" xr:uid="{00000000-0005-0000-0000-00007D100000}"/>
    <cellStyle name="60% - Accent3 7" xfId="4496" xr:uid="{00000000-0005-0000-0000-00007E100000}"/>
    <cellStyle name="60% - Accent3 7 2" xfId="4497" xr:uid="{00000000-0005-0000-0000-00007F100000}"/>
    <cellStyle name="60% - Accent3 8" xfId="4498" xr:uid="{00000000-0005-0000-0000-000080100000}"/>
    <cellStyle name="60% - Accent3 8 2" xfId="4499" xr:uid="{00000000-0005-0000-0000-000081100000}"/>
    <cellStyle name="60% - Accent3 9" xfId="4500" xr:uid="{00000000-0005-0000-0000-000082100000}"/>
    <cellStyle name="60% - Accent4 10" xfId="4501" xr:uid="{00000000-0005-0000-0000-000083100000}"/>
    <cellStyle name="60% - Accent4 11" xfId="4502" xr:uid="{00000000-0005-0000-0000-000084100000}"/>
    <cellStyle name="60% - Accent4 12" xfId="4503" xr:uid="{00000000-0005-0000-0000-000085100000}"/>
    <cellStyle name="60% - Accent4 13" xfId="4504" xr:uid="{00000000-0005-0000-0000-000086100000}"/>
    <cellStyle name="60% - Accent4 14" xfId="4505" xr:uid="{00000000-0005-0000-0000-000087100000}"/>
    <cellStyle name="60% - Accent4 15" xfId="4506" xr:uid="{00000000-0005-0000-0000-000088100000}"/>
    <cellStyle name="60% - Accent4 16" xfId="4507" xr:uid="{00000000-0005-0000-0000-000089100000}"/>
    <cellStyle name="60% - Accent4 17" xfId="4508" xr:uid="{00000000-0005-0000-0000-00008A100000}"/>
    <cellStyle name="60% - Accent4 18" xfId="4509" xr:uid="{00000000-0005-0000-0000-00008B100000}"/>
    <cellStyle name="60% - Accent4 19" xfId="4510" xr:uid="{00000000-0005-0000-0000-00008C100000}"/>
    <cellStyle name="60% - Accent4 2" xfId="35" xr:uid="{00000000-0005-0000-0000-00008D100000}"/>
    <cellStyle name="60% - Accent4 2 2" xfId="4512" xr:uid="{00000000-0005-0000-0000-00008E100000}"/>
    <cellStyle name="60% - Accent4 2 2 2" xfId="4513" xr:uid="{00000000-0005-0000-0000-00008F100000}"/>
    <cellStyle name="60% - Accent4 2 2 3" xfId="4514" xr:uid="{00000000-0005-0000-0000-000090100000}"/>
    <cellStyle name="60% - Accent4 2 2 4" xfId="4515" xr:uid="{00000000-0005-0000-0000-000091100000}"/>
    <cellStyle name="60% - Accent4 2 3" xfId="4516" xr:uid="{00000000-0005-0000-0000-000092100000}"/>
    <cellStyle name="60% - Accent4 2 4" xfId="4517" xr:uid="{00000000-0005-0000-0000-000093100000}"/>
    <cellStyle name="60% - Accent4 2 5" xfId="4518" xr:uid="{00000000-0005-0000-0000-000094100000}"/>
    <cellStyle name="60% - Accent4 2 6" xfId="4519" xr:uid="{00000000-0005-0000-0000-000095100000}"/>
    <cellStyle name="60% - Accent4 2 7" xfId="4511" xr:uid="{00000000-0005-0000-0000-000096100000}"/>
    <cellStyle name="60% - Accent4 2_Coding_CAP_Feb'13_P Aey_020213_Na+ Actual" xfId="4520" xr:uid="{00000000-0005-0000-0000-000097100000}"/>
    <cellStyle name="60% - Accent4 20" xfId="4521" xr:uid="{00000000-0005-0000-0000-000098100000}"/>
    <cellStyle name="60% - Accent4 21" xfId="4522" xr:uid="{00000000-0005-0000-0000-000099100000}"/>
    <cellStyle name="60% - Accent4 22" xfId="4523" xr:uid="{00000000-0005-0000-0000-00009A100000}"/>
    <cellStyle name="60% - Accent4 23" xfId="4524" xr:uid="{00000000-0005-0000-0000-00009B100000}"/>
    <cellStyle name="60% - Accent4 24" xfId="4525" xr:uid="{00000000-0005-0000-0000-00009C100000}"/>
    <cellStyle name="60% - Accent4 25" xfId="4526" xr:uid="{00000000-0005-0000-0000-00009D100000}"/>
    <cellStyle name="60% - Accent4 26" xfId="4527" xr:uid="{00000000-0005-0000-0000-00009E100000}"/>
    <cellStyle name="60% - Accent4 27" xfId="4528" xr:uid="{00000000-0005-0000-0000-00009F100000}"/>
    <cellStyle name="60% - Accent4 28" xfId="4529" xr:uid="{00000000-0005-0000-0000-0000A0100000}"/>
    <cellStyle name="60% - Accent4 29" xfId="4530" xr:uid="{00000000-0005-0000-0000-0000A1100000}"/>
    <cellStyle name="60% - Accent4 3" xfId="4531" xr:uid="{00000000-0005-0000-0000-0000A2100000}"/>
    <cellStyle name="60% - Accent4 3 2" xfId="4532" xr:uid="{00000000-0005-0000-0000-0000A3100000}"/>
    <cellStyle name="60% - Accent4 3 3" xfId="4533" xr:uid="{00000000-0005-0000-0000-0000A4100000}"/>
    <cellStyle name="60% - Accent4 3 4" xfId="4534" xr:uid="{00000000-0005-0000-0000-0000A5100000}"/>
    <cellStyle name="60% - Accent4 30" xfId="4535" xr:uid="{00000000-0005-0000-0000-0000A6100000}"/>
    <cellStyle name="60% - Accent4 31" xfId="4536" xr:uid="{00000000-0005-0000-0000-0000A7100000}"/>
    <cellStyle name="60% - Accent4 32" xfId="4537" xr:uid="{00000000-0005-0000-0000-0000A8100000}"/>
    <cellStyle name="60% - Accent4 33" xfId="4538" xr:uid="{00000000-0005-0000-0000-0000A9100000}"/>
    <cellStyle name="60% - Accent4 34" xfId="4539" xr:uid="{00000000-0005-0000-0000-0000AA100000}"/>
    <cellStyle name="60% - Accent4 35" xfId="4540" xr:uid="{00000000-0005-0000-0000-0000AB100000}"/>
    <cellStyle name="60% - Accent4 36" xfId="4541" xr:uid="{00000000-0005-0000-0000-0000AC100000}"/>
    <cellStyle name="60% - Accent4 37" xfId="4542" xr:uid="{00000000-0005-0000-0000-0000AD100000}"/>
    <cellStyle name="60% - Accent4 38" xfId="4543" xr:uid="{00000000-0005-0000-0000-0000AE100000}"/>
    <cellStyle name="60% - Accent4 39" xfId="4544" xr:uid="{00000000-0005-0000-0000-0000AF100000}"/>
    <cellStyle name="60% - Accent4 4" xfId="4545" xr:uid="{00000000-0005-0000-0000-0000B0100000}"/>
    <cellStyle name="60% - Accent4 4 2" xfId="4546" xr:uid="{00000000-0005-0000-0000-0000B1100000}"/>
    <cellStyle name="60% - Accent4 4 3" xfId="4547" xr:uid="{00000000-0005-0000-0000-0000B2100000}"/>
    <cellStyle name="60% - Accent4 4 4" xfId="4548" xr:uid="{00000000-0005-0000-0000-0000B3100000}"/>
    <cellStyle name="60% - Accent4 40" xfId="4549" xr:uid="{00000000-0005-0000-0000-0000B4100000}"/>
    <cellStyle name="60% - Accent4 40 2" xfId="4550" xr:uid="{00000000-0005-0000-0000-0000B5100000}"/>
    <cellStyle name="60% - Accent4 41" xfId="4551" xr:uid="{00000000-0005-0000-0000-0000B6100000}"/>
    <cellStyle name="60% - Accent4 42" xfId="4552" xr:uid="{00000000-0005-0000-0000-0000B7100000}"/>
    <cellStyle name="60% - Accent4 5" xfId="4553" xr:uid="{00000000-0005-0000-0000-0000B8100000}"/>
    <cellStyle name="60% - Accent4 5 2" xfId="4554" xr:uid="{00000000-0005-0000-0000-0000B9100000}"/>
    <cellStyle name="60% - Accent4 5 3" xfId="4555" xr:uid="{00000000-0005-0000-0000-0000BA100000}"/>
    <cellStyle name="60% - Accent4 5 4" xfId="4556" xr:uid="{00000000-0005-0000-0000-0000BB100000}"/>
    <cellStyle name="60% - Accent4 6" xfId="4557" xr:uid="{00000000-0005-0000-0000-0000BC100000}"/>
    <cellStyle name="60% - Accent4 6 2" xfId="4558" xr:uid="{00000000-0005-0000-0000-0000BD100000}"/>
    <cellStyle name="60% - Accent4 6 3" xfId="4559" xr:uid="{00000000-0005-0000-0000-0000BE100000}"/>
    <cellStyle name="60% - Accent4 6 4" xfId="4560" xr:uid="{00000000-0005-0000-0000-0000BF100000}"/>
    <cellStyle name="60% - Accent4 6 5" xfId="4561" xr:uid="{00000000-0005-0000-0000-0000C0100000}"/>
    <cellStyle name="60% - Accent4 6 6" xfId="4562" xr:uid="{00000000-0005-0000-0000-0000C1100000}"/>
    <cellStyle name="60% - Accent4 7" xfId="4563" xr:uid="{00000000-0005-0000-0000-0000C2100000}"/>
    <cellStyle name="60% - Accent4 7 2" xfId="4564" xr:uid="{00000000-0005-0000-0000-0000C3100000}"/>
    <cellStyle name="60% - Accent4 8" xfId="4565" xr:uid="{00000000-0005-0000-0000-0000C4100000}"/>
    <cellStyle name="60% - Accent4 8 2" xfId="4566" xr:uid="{00000000-0005-0000-0000-0000C5100000}"/>
    <cellStyle name="60% - Accent4 9" xfId="4567" xr:uid="{00000000-0005-0000-0000-0000C6100000}"/>
    <cellStyle name="60% - Accent5 10" xfId="4568" xr:uid="{00000000-0005-0000-0000-0000C7100000}"/>
    <cellStyle name="60% - Accent5 11" xfId="4569" xr:uid="{00000000-0005-0000-0000-0000C8100000}"/>
    <cellStyle name="60% - Accent5 12" xfId="4570" xr:uid="{00000000-0005-0000-0000-0000C9100000}"/>
    <cellStyle name="60% - Accent5 13" xfId="4571" xr:uid="{00000000-0005-0000-0000-0000CA100000}"/>
    <cellStyle name="60% - Accent5 14" xfId="4572" xr:uid="{00000000-0005-0000-0000-0000CB100000}"/>
    <cellStyle name="60% - Accent5 15" xfId="4573" xr:uid="{00000000-0005-0000-0000-0000CC100000}"/>
    <cellStyle name="60% - Accent5 16" xfId="4574" xr:uid="{00000000-0005-0000-0000-0000CD100000}"/>
    <cellStyle name="60% - Accent5 17" xfId="4575" xr:uid="{00000000-0005-0000-0000-0000CE100000}"/>
    <cellStyle name="60% - Accent5 18" xfId="4576" xr:uid="{00000000-0005-0000-0000-0000CF100000}"/>
    <cellStyle name="60% - Accent5 19" xfId="4577" xr:uid="{00000000-0005-0000-0000-0000D0100000}"/>
    <cellStyle name="60% - Accent5 2" xfId="36" xr:uid="{00000000-0005-0000-0000-0000D1100000}"/>
    <cellStyle name="60% - Accent5 2 2" xfId="4579" xr:uid="{00000000-0005-0000-0000-0000D2100000}"/>
    <cellStyle name="60% - Accent5 2 2 2" xfId="4580" xr:uid="{00000000-0005-0000-0000-0000D3100000}"/>
    <cellStyle name="60% - Accent5 2 2 3" xfId="4581" xr:uid="{00000000-0005-0000-0000-0000D4100000}"/>
    <cellStyle name="60% - Accent5 2 2 4" xfId="4582" xr:uid="{00000000-0005-0000-0000-0000D5100000}"/>
    <cellStyle name="60% - Accent5 2 3" xfId="4583" xr:uid="{00000000-0005-0000-0000-0000D6100000}"/>
    <cellStyle name="60% - Accent5 2 4" xfId="4584" xr:uid="{00000000-0005-0000-0000-0000D7100000}"/>
    <cellStyle name="60% - Accent5 2 5" xfId="4585" xr:uid="{00000000-0005-0000-0000-0000D8100000}"/>
    <cellStyle name="60% - Accent5 2 6" xfId="4586" xr:uid="{00000000-0005-0000-0000-0000D9100000}"/>
    <cellStyle name="60% - Accent5 2 7" xfId="4578" xr:uid="{00000000-0005-0000-0000-0000DA100000}"/>
    <cellStyle name="60% - Accent5 2_Coding_CAP_Feb'13_P Aey_020213_Na+ Actual" xfId="4587" xr:uid="{00000000-0005-0000-0000-0000DB100000}"/>
    <cellStyle name="60% - Accent5 20" xfId="4588" xr:uid="{00000000-0005-0000-0000-0000DC100000}"/>
    <cellStyle name="60% - Accent5 21" xfId="4589" xr:uid="{00000000-0005-0000-0000-0000DD100000}"/>
    <cellStyle name="60% - Accent5 22" xfId="4590" xr:uid="{00000000-0005-0000-0000-0000DE100000}"/>
    <cellStyle name="60% - Accent5 23" xfId="4591" xr:uid="{00000000-0005-0000-0000-0000DF100000}"/>
    <cellStyle name="60% - Accent5 24" xfId="4592" xr:uid="{00000000-0005-0000-0000-0000E0100000}"/>
    <cellStyle name="60% - Accent5 25" xfId="4593" xr:uid="{00000000-0005-0000-0000-0000E1100000}"/>
    <cellStyle name="60% - Accent5 26" xfId="4594" xr:uid="{00000000-0005-0000-0000-0000E2100000}"/>
    <cellStyle name="60% - Accent5 27" xfId="4595" xr:uid="{00000000-0005-0000-0000-0000E3100000}"/>
    <cellStyle name="60% - Accent5 28" xfId="4596" xr:uid="{00000000-0005-0000-0000-0000E4100000}"/>
    <cellStyle name="60% - Accent5 29" xfId="4597" xr:uid="{00000000-0005-0000-0000-0000E5100000}"/>
    <cellStyle name="60% - Accent5 3" xfId="4598" xr:uid="{00000000-0005-0000-0000-0000E6100000}"/>
    <cellStyle name="60% - Accent5 3 2" xfId="4599" xr:uid="{00000000-0005-0000-0000-0000E7100000}"/>
    <cellStyle name="60% - Accent5 3 3" xfId="4600" xr:uid="{00000000-0005-0000-0000-0000E8100000}"/>
    <cellStyle name="60% - Accent5 3 4" xfId="4601" xr:uid="{00000000-0005-0000-0000-0000E9100000}"/>
    <cellStyle name="60% - Accent5 30" xfId="4602" xr:uid="{00000000-0005-0000-0000-0000EA100000}"/>
    <cellStyle name="60% - Accent5 31" xfId="4603" xr:uid="{00000000-0005-0000-0000-0000EB100000}"/>
    <cellStyle name="60% - Accent5 32" xfId="4604" xr:uid="{00000000-0005-0000-0000-0000EC100000}"/>
    <cellStyle name="60% - Accent5 33" xfId="4605" xr:uid="{00000000-0005-0000-0000-0000ED100000}"/>
    <cellStyle name="60% - Accent5 34" xfId="4606" xr:uid="{00000000-0005-0000-0000-0000EE100000}"/>
    <cellStyle name="60% - Accent5 35" xfId="4607" xr:uid="{00000000-0005-0000-0000-0000EF100000}"/>
    <cellStyle name="60% - Accent5 36" xfId="4608" xr:uid="{00000000-0005-0000-0000-0000F0100000}"/>
    <cellStyle name="60% - Accent5 37" xfId="4609" xr:uid="{00000000-0005-0000-0000-0000F1100000}"/>
    <cellStyle name="60% - Accent5 38" xfId="4610" xr:uid="{00000000-0005-0000-0000-0000F2100000}"/>
    <cellStyle name="60% - Accent5 39" xfId="4611" xr:uid="{00000000-0005-0000-0000-0000F3100000}"/>
    <cellStyle name="60% - Accent5 4" xfId="4612" xr:uid="{00000000-0005-0000-0000-0000F4100000}"/>
    <cellStyle name="60% - Accent5 4 2" xfId="4613" xr:uid="{00000000-0005-0000-0000-0000F5100000}"/>
    <cellStyle name="60% - Accent5 4 3" xfId="4614" xr:uid="{00000000-0005-0000-0000-0000F6100000}"/>
    <cellStyle name="60% - Accent5 4 4" xfId="4615" xr:uid="{00000000-0005-0000-0000-0000F7100000}"/>
    <cellStyle name="60% - Accent5 40" xfId="4616" xr:uid="{00000000-0005-0000-0000-0000F8100000}"/>
    <cellStyle name="60% - Accent5 40 2" xfId="4617" xr:uid="{00000000-0005-0000-0000-0000F9100000}"/>
    <cellStyle name="60% - Accent5 41" xfId="4618" xr:uid="{00000000-0005-0000-0000-0000FA100000}"/>
    <cellStyle name="60% - Accent5 42" xfId="4619" xr:uid="{00000000-0005-0000-0000-0000FB100000}"/>
    <cellStyle name="60% - Accent5 5" xfId="4620" xr:uid="{00000000-0005-0000-0000-0000FC100000}"/>
    <cellStyle name="60% - Accent5 5 2" xfId="4621" xr:uid="{00000000-0005-0000-0000-0000FD100000}"/>
    <cellStyle name="60% - Accent5 5 3" xfId="4622" xr:uid="{00000000-0005-0000-0000-0000FE100000}"/>
    <cellStyle name="60% - Accent5 5 4" xfId="4623" xr:uid="{00000000-0005-0000-0000-0000FF100000}"/>
    <cellStyle name="60% - Accent5 6" xfId="4624" xr:uid="{00000000-0005-0000-0000-000000110000}"/>
    <cellStyle name="60% - Accent5 6 2" xfId="4625" xr:uid="{00000000-0005-0000-0000-000001110000}"/>
    <cellStyle name="60% - Accent5 6 3" xfId="4626" xr:uid="{00000000-0005-0000-0000-000002110000}"/>
    <cellStyle name="60% - Accent5 6 4" xfId="4627" xr:uid="{00000000-0005-0000-0000-000003110000}"/>
    <cellStyle name="60% - Accent5 6 5" xfId="4628" xr:uid="{00000000-0005-0000-0000-000004110000}"/>
    <cellStyle name="60% - Accent5 6 6" xfId="4629" xr:uid="{00000000-0005-0000-0000-000005110000}"/>
    <cellStyle name="60% - Accent5 7" xfId="4630" xr:uid="{00000000-0005-0000-0000-000006110000}"/>
    <cellStyle name="60% - Accent5 7 2" xfId="4631" xr:uid="{00000000-0005-0000-0000-000007110000}"/>
    <cellStyle name="60% - Accent5 8" xfId="4632" xr:uid="{00000000-0005-0000-0000-000008110000}"/>
    <cellStyle name="60% - Accent5 8 2" xfId="4633" xr:uid="{00000000-0005-0000-0000-000009110000}"/>
    <cellStyle name="60% - Accent5 9" xfId="4634" xr:uid="{00000000-0005-0000-0000-00000A110000}"/>
    <cellStyle name="60% - Accent6 10" xfId="4635" xr:uid="{00000000-0005-0000-0000-00000B110000}"/>
    <cellStyle name="60% - Accent6 11" xfId="4636" xr:uid="{00000000-0005-0000-0000-00000C110000}"/>
    <cellStyle name="60% - Accent6 12" xfId="4637" xr:uid="{00000000-0005-0000-0000-00000D110000}"/>
    <cellStyle name="60% - Accent6 13" xfId="4638" xr:uid="{00000000-0005-0000-0000-00000E110000}"/>
    <cellStyle name="60% - Accent6 14" xfId="4639" xr:uid="{00000000-0005-0000-0000-00000F110000}"/>
    <cellStyle name="60% - Accent6 15" xfId="4640" xr:uid="{00000000-0005-0000-0000-000010110000}"/>
    <cellStyle name="60% - Accent6 16" xfId="4641" xr:uid="{00000000-0005-0000-0000-000011110000}"/>
    <cellStyle name="60% - Accent6 17" xfId="4642" xr:uid="{00000000-0005-0000-0000-000012110000}"/>
    <cellStyle name="60% - Accent6 18" xfId="4643" xr:uid="{00000000-0005-0000-0000-000013110000}"/>
    <cellStyle name="60% - Accent6 19" xfId="4644" xr:uid="{00000000-0005-0000-0000-000014110000}"/>
    <cellStyle name="60% - Accent6 2" xfId="37" xr:uid="{00000000-0005-0000-0000-000015110000}"/>
    <cellStyle name="60% - Accent6 2 2" xfId="4646" xr:uid="{00000000-0005-0000-0000-000016110000}"/>
    <cellStyle name="60% - Accent6 2 2 2" xfId="4647" xr:uid="{00000000-0005-0000-0000-000017110000}"/>
    <cellStyle name="60% - Accent6 2 2 3" xfId="4648" xr:uid="{00000000-0005-0000-0000-000018110000}"/>
    <cellStyle name="60% - Accent6 2 2 4" xfId="4649" xr:uid="{00000000-0005-0000-0000-000019110000}"/>
    <cellStyle name="60% - Accent6 2 3" xfId="4650" xr:uid="{00000000-0005-0000-0000-00001A110000}"/>
    <cellStyle name="60% - Accent6 2 4" xfId="4651" xr:uid="{00000000-0005-0000-0000-00001B110000}"/>
    <cellStyle name="60% - Accent6 2 5" xfId="4652" xr:uid="{00000000-0005-0000-0000-00001C110000}"/>
    <cellStyle name="60% - Accent6 2 6" xfId="4653" xr:uid="{00000000-0005-0000-0000-00001D110000}"/>
    <cellStyle name="60% - Accent6 2 7" xfId="4645" xr:uid="{00000000-0005-0000-0000-00001E110000}"/>
    <cellStyle name="60% - Accent6 2_Coding_CAP_Feb'13_P Aey_020213_Na+ Actual" xfId="4654" xr:uid="{00000000-0005-0000-0000-00001F110000}"/>
    <cellStyle name="60% - Accent6 20" xfId="4655" xr:uid="{00000000-0005-0000-0000-000020110000}"/>
    <cellStyle name="60% - Accent6 21" xfId="4656" xr:uid="{00000000-0005-0000-0000-000021110000}"/>
    <cellStyle name="60% - Accent6 22" xfId="4657" xr:uid="{00000000-0005-0000-0000-000022110000}"/>
    <cellStyle name="60% - Accent6 23" xfId="4658" xr:uid="{00000000-0005-0000-0000-000023110000}"/>
    <cellStyle name="60% - Accent6 24" xfId="4659" xr:uid="{00000000-0005-0000-0000-000024110000}"/>
    <cellStyle name="60% - Accent6 25" xfId="4660" xr:uid="{00000000-0005-0000-0000-000025110000}"/>
    <cellStyle name="60% - Accent6 26" xfId="4661" xr:uid="{00000000-0005-0000-0000-000026110000}"/>
    <cellStyle name="60% - Accent6 27" xfId="4662" xr:uid="{00000000-0005-0000-0000-000027110000}"/>
    <cellStyle name="60% - Accent6 28" xfId="4663" xr:uid="{00000000-0005-0000-0000-000028110000}"/>
    <cellStyle name="60% - Accent6 29" xfId="4664" xr:uid="{00000000-0005-0000-0000-000029110000}"/>
    <cellStyle name="60% - Accent6 3" xfId="4665" xr:uid="{00000000-0005-0000-0000-00002A110000}"/>
    <cellStyle name="60% - Accent6 3 2" xfId="4666" xr:uid="{00000000-0005-0000-0000-00002B110000}"/>
    <cellStyle name="60% - Accent6 3 3" xfId="4667" xr:uid="{00000000-0005-0000-0000-00002C110000}"/>
    <cellStyle name="60% - Accent6 3 4" xfId="4668" xr:uid="{00000000-0005-0000-0000-00002D110000}"/>
    <cellStyle name="60% - Accent6 30" xfId="4669" xr:uid="{00000000-0005-0000-0000-00002E110000}"/>
    <cellStyle name="60% - Accent6 31" xfId="4670" xr:uid="{00000000-0005-0000-0000-00002F110000}"/>
    <cellStyle name="60% - Accent6 32" xfId="4671" xr:uid="{00000000-0005-0000-0000-000030110000}"/>
    <cellStyle name="60% - Accent6 33" xfId="4672" xr:uid="{00000000-0005-0000-0000-000031110000}"/>
    <cellStyle name="60% - Accent6 34" xfId="4673" xr:uid="{00000000-0005-0000-0000-000032110000}"/>
    <cellStyle name="60% - Accent6 35" xfId="4674" xr:uid="{00000000-0005-0000-0000-000033110000}"/>
    <cellStyle name="60% - Accent6 36" xfId="4675" xr:uid="{00000000-0005-0000-0000-000034110000}"/>
    <cellStyle name="60% - Accent6 37" xfId="4676" xr:uid="{00000000-0005-0000-0000-000035110000}"/>
    <cellStyle name="60% - Accent6 38" xfId="4677" xr:uid="{00000000-0005-0000-0000-000036110000}"/>
    <cellStyle name="60% - Accent6 39" xfId="4678" xr:uid="{00000000-0005-0000-0000-000037110000}"/>
    <cellStyle name="60% - Accent6 4" xfId="4679" xr:uid="{00000000-0005-0000-0000-000038110000}"/>
    <cellStyle name="60% - Accent6 4 2" xfId="4680" xr:uid="{00000000-0005-0000-0000-000039110000}"/>
    <cellStyle name="60% - Accent6 4 3" xfId="4681" xr:uid="{00000000-0005-0000-0000-00003A110000}"/>
    <cellStyle name="60% - Accent6 4 4" xfId="4682" xr:uid="{00000000-0005-0000-0000-00003B110000}"/>
    <cellStyle name="60% - Accent6 40" xfId="4683" xr:uid="{00000000-0005-0000-0000-00003C110000}"/>
    <cellStyle name="60% - Accent6 40 2" xfId="4684" xr:uid="{00000000-0005-0000-0000-00003D110000}"/>
    <cellStyle name="60% - Accent6 41" xfId="4685" xr:uid="{00000000-0005-0000-0000-00003E110000}"/>
    <cellStyle name="60% - Accent6 42" xfId="4686" xr:uid="{00000000-0005-0000-0000-00003F110000}"/>
    <cellStyle name="60% - Accent6 5" xfId="4687" xr:uid="{00000000-0005-0000-0000-000040110000}"/>
    <cellStyle name="60% - Accent6 5 2" xfId="4688" xr:uid="{00000000-0005-0000-0000-000041110000}"/>
    <cellStyle name="60% - Accent6 5 3" xfId="4689" xr:uid="{00000000-0005-0000-0000-000042110000}"/>
    <cellStyle name="60% - Accent6 5 4" xfId="4690" xr:uid="{00000000-0005-0000-0000-000043110000}"/>
    <cellStyle name="60% - Accent6 6" xfId="4691" xr:uid="{00000000-0005-0000-0000-000044110000}"/>
    <cellStyle name="60% - Accent6 6 2" xfId="4692" xr:uid="{00000000-0005-0000-0000-000045110000}"/>
    <cellStyle name="60% - Accent6 6 3" xfId="4693" xr:uid="{00000000-0005-0000-0000-000046110000}"/>
    <cellStyle name="60% - Accent6 6 4" xfId="4694" xr:uid="{00000000-0005-0000-0000-000047110000}"/>
    <cellStyle name="60% - Accent6 6 5" xfId="4695" xr:uid="{00000000-0005-0000-0000-000048110000}"/>
    <cellStyle name="60% - Accent6 6 6" xfId="4696" xr:uid="{00000000-0005-0000-0000-000049110000}"/>
    <cellStyle name="60% - Accent6 7" xfId="4697" xr:uid="{00000000-0005-0000-0000-00004A110000}"/>
    <cellStyle name="60% - Accent6 7 2" xfId="4698" xr:uid="{00000000-0005-0000-0000-00004B110000}"/>
    <cellStyle name="60% - Accent6 8" xfId="4699" xr:uid="{00000000-0005-0000-0000-00004C110000}"/>
    <cellStyle name="60% - Accent6 8 2" xfId="4700" xr:uid="{00000000-0005-0000-0000-00004D110000}"/>
    <cellStyle name="60% - Accent6 9" xfId="4701" xr:uid="{00000000-0005-0000-0000-00004E110000}"/>
    <cellStyle name="60% - ส่วนที่ถูกเน้น1" xfId="38" xr:uid="{00000000-0005-0000-0000-00004F110000}"/>
    <cellStyle name="60% - ส่วนที่ถูกเน้น1 2" xfId="4702" xr:uid="{00000000-0005-0000-0000-000050110000}"/>
    <cellStyle name="60% - ส่วนที่ถูกเน้น1 3" xfId="4703" xr:uid="{00000000-0005-0000-0000-000051110000}"/>
    <cellStyle name="60% - ส่วนที่ถูกเน้น1 4" xfId="4704" xr:uid="{00000000-0005-0000-0000-000052110000}"/>
    <cellStyle name="60% - ส่วนที่ถูกเน้น2" xfId="39" xr:uid="{00000000-0005-0000-0000-000053110000}"/>
    <cellStyle name="60% - ส่วนที่ถูกเน้น2 2" xfId="4705" xr:uid="{00000000-0005-0000-0000-000054110000}"/>
    <cellStyle name="60% - ส่วนที่ถูกเน้น2 3" xfId="4706" xr:uid="{00000000-0005-0000-0000-000055110000}"/>
    <cellStyle name="60% - ส่วนที่ถูกเน้น2 4" xfId="4707" xr:uid="{00000000-0005-0000-0000-000056110000}"/>
    <cellStyle name="60% - ส่วนที่ถูกเน้น3" xfId="40" xr:uid="{00000000-0005-0000-0000-000057110000}"/>
    <cellStyle name="60% - ส่วนที่ถูกเน้น3 2" xfId="41" xr:uid="{00000000-0005-0000-0000-000058110000}"/>
    <cellStyle name="60% - ส่วนที่ถูกเน้น3 3" xfId="4708" xr:uid="{00000000-0005-0000-0000-000059110000}"/>
    <cellStyle name="60% - ส่วนที่ถูกเน้น3 4" xfId="4709" xr:uid="{00000000-0005-0000-0000-00005A110000}"/>
    <cellStyle name="60% - ส่วนที่ถูกเน้น4" xfId="42" xr:uid="{00000000-0005-0000-0000-00005B110000}"/>
    <cellStyle name="60% - ส่วนที่ถูกเน้น4 2" xfId="43" xr:uid="{00000000-0005-0000-0000-00005C110000}"/>
    <cellStyle name="60% - ส่วนที่ถูกเน้น4 3" xfId="4710" xr:uid="{00000000-0005-0000-0000-00005D110000}"/>
    <cellStyle name="60% - ส่วนที่ถูกเน้น4 4" xfId="4711" xr:uid="{00000000-0005-0000-0000-00005E110000}"/>
    <cellStyle name="60% - ส่วนที่ถูกเน้น5" xfId="44" xr:uid="{00000000-0005-0000-0000-00005F110000}"/>
    <cellStyle name="60% - ส่วนที่ถูกเน้น5 2" xfId="4712" xr:uid="{00000000-0005-0000-0000-000060110000}"/>
    <cellStyle name="60% - ส่วนที่ถูกเน้น5 3" xfId="4713" xr:uid="{00000000-0005-0000-0000-000061110000}"/>
    <cellStyle name="60% - ส่วนที่ถูกเน้น5 4" xfId="4714" xr:uid="{00000000-0005-0000-0000-000062110000}"/>
    <cellStyle name="60% - ส่วนที่ถูกเน้น6" xfId="45" xr:uid="{00000000-0005-0000-0000-000063110000}"/>
    <cellStyle name="60% - ส่วนที่ถูกเน้น6 2" xfId="46" xr:uid="{00000000-0005-0000-0000-000064110000}"/>
    <cellStyle name="60% - ส่วนที่ถูกเน้น6 3" xfId="4715" xr:uid="{00000000-0005-0000-0000-000065110000}"/>
    <cellStyle name="60% - ส่วนที่ถูกเน้น6 4" xfId="4716" xr:uid="{00000000-0005-0000-0000-000066110000}"/>
    <cellStyle name="75" xfId="4717" xr:uid="{00000000-0005-0000-0000-000067110000}"/>
    <cellStyle name="abc" xfId="4718" xr:uid="{00000000-0005-0000-0000-000068110000}"/>
    <cellStyle name="abc 2" xfId="4719" xr:uid="{00000000-0005-0000-0000-000069110000}"/>
    <cellStyle name="abc 3" xfId="4720" xr:uid="{00000000-0005-0000-0000-00006A110000}"/>
    <cellStyle name="Accent1 10" xfId="4721" xr:uid="{00000000-0005-0000-0000-00006B110000}"/>
    <cellStyle name="Accent1 11" xfId="4722" xr:uid="{00000000-0005-0000-0000-00006C110000}"/>
    <cellStyle name="Accent1 12" xfId="4723" xr:uid="{00000000-0005-0000-0000-00006D110000}"/>
    <cellStyle name="Accent1 13" xfId="4724" xr:uid="{00000000-0005-0000-0000-00006E110000}"/>
    <cellStyle name="Accent1 14" xfId="4725" xr:uid="{00000000-0005-0000-0000-00006F110000}"/>
    <cellStyle name="Accent1 15" xfId="4726" xr:uid="{00000000-0005-0000-0000-000070110000}"/>
    <cellStyle name="Accent1 16" xfId="4727" xr:uid="{00000000-0005-0000-0000-000071110000}"/>
    <cellStyle name="Accent1 17" xfId="4728" xr:uid="{00000000-0005-0000-0000-000072110000}"/>
    <cellStyle name="Accent1 18" xfId="4729" xr:uid="{00000000-0005-0000-0000-000073110000}"/>
    <cellStyle name="Accent1 19" xfId="4730" xr:uid="{00000000-0005-0000-0000-000074110000}"/>
    <cellStyle name="Accent1 2" xfId="47" xr:uid="{00000000-0005-0000-0000-000075110000}"/>
    <cellStyle name="Accent1 2 2" xfId="4732" xr:uid="{00000000-0005-0000-0000-000076110000}"/>
    <cellStyle name="Accent1 2 2 2" xfId="4733" xr:uid="{00000000-0005-0000-0000-000077110000}"/>
    <cellStyle name="Accent1 2 2 3" xfId="4734" xr:uid="{00000000-0005-0000-0000-000078110000}"/>
    <cellStyle name="Accent1 2 2 4" xfId="4735" xr:uid="{00000000-0005-0000-0000-000079110000}"/>
    <cellStyle name="Accent1 2 3" xfId="4736" xr:uid="{00000000-0005-0000-0000-00007A110000}"/>
    <cellStyle name="Accent1 2 4" xfId="4737" xr:uid="{00000000-0005-0000-0000-00007B110000}"/>
    <cellStyle name="Accent1 2 5" xfId="4738" xr:uid="{00000000-0005-0000-0000-00007C110000}"/>
    <cellStyle name="Accent1 2 6" xfId="4739" xr:uid="{00000000-0005-0000-0000-00007D110000}"/>
    <cellStyle name="Accent1 2 7" xfId="4731" xr:uid="{00000000-0005-0000-0000-00007E110000}"/>
    <cellStyle name="Accent1 2_Coding_CAP_Feb'13_P Aey_020213_Na+ Actual" xfId="4740" xr:uid="{00000000-0005-0000-0000-00007F110000}"/>
    <cellStyle name="Accent1 20" xfId="4741" xr:uid="{00000000-0005-0000-0000-000080110000}"/>
    <cellStyle name="Accent1 21" xfId="4742" xr:uid="{00000000-0005-0000-0000-000081110000}"/>
    <cellStyle name="Accent1 22" xfId="4743" xr:uid="{00000000-0005-0000-0000-000082110000}"/>
    <cellStyle name="Accent1 23" xfId="4744" xr:uid="{00000000-0005-0000-0000-000083110000}"/>
    <cellStyle name="Accent1 24" xfId="4745" xr:uid="{00000000-0005-0000-0000-000084110000}"/>
    <cellStyle name="Accent1 25" xfId="4746" xr:uid="{00000000-0005-0000-0000-000085110000}"/>
    <cellStyle name="Accent1 26" xfId="4747" xr:uid="{00000000-0005-0000-0000-000086110000}"/>
    <cellStyle name="Accent1 27" xfId="4748" xr:uid="{00000000-0005-0000-0000-000087110000}"/>
    <cellStyle name="Accent1 28" xfId="4749" xr:uid="{00000000-0005-0000-0000-000088110000}"/>
    <cellStyle name="Accent1 29" xfId="4750" xr:uid="{00000000-0005-0000-0000-000089110000}"/>
    <cellStyle name="Accent1 3" xfId="4751" xr:uid="{00000000-0005-0000-0000-00008A110000}"/>
    <cellStyle name="Accent1 3 2" xfId="4752" xr:uid="{00000000-0005-0000-0000-00008B110000}"/>
    <cellStyle name="Accent1 3 3" xfId="4753" xr:uid="{00000000-0005-0000-0000-00008C110000}"/>
    <cellStyle name="Accent1 3 4" xfId="4754" xr:uid="{00000000-0005-0000-0000-00008D110000}"/>
    <cellStyle name="Accent1 30" xfId="4755" xr:uid="{00000000-0005-0000-0000-00008E110000}"/>
    <cellStyle name="Accent1 31" xfId="4756" xr:uid="{00000000-0005-0000-0000-00008F110000}"/>
    <cellStyle name="Accent1 32" xfId="4757" xr:uid="{00000000-0005-0000-0000-000090110000}"/>
    <cellStyle name="Accent1 33" xfId="4758" xr:uid="{00000000-0005-0000-0000-000091110000}"/>
    <cellStyle name="Accent1 34" xfId="4759" xr:uid="{00000000-0005-0000-0000-000092110000}"/>
    <cellStyle name="Accent1 35" xfId="4760" xr:uid="{00000000-0005-0000-0000-000093110000}"/>
    <cellStyle name="Accent1 36" xfId="4761" xr:uid="{00000000-0005-0000-0000-000094110000}"/>
    <cellStyle name="Accent1 37" xfId="4762" xr:uid="{00000000-0005-0000-0000-000095110000}"/>
    <cellStyle name="Accent1 38" xfId="4763" xr:uid="{00000000-0005-0000-0000-000096110000}"/>
    <cellStyle name="Accent1 39" xfId="4764" xr:uid="{00000000-0005-0000-0000-000097110000}"/>
    <cellStyle name="Accent1 4" xfId="4765" xr:uid="{00000000-0005-0000-0000-000098110000}"/>
    <cellStyle name="Accent1 4 2" xfId="4766" xr:uid="{00000000-0005-0000-0000-000099110000}"/>
    <cellStyle name="Accent1 4 3" xfId="4767" xr:uid="{00000000-0005-0000-0000-00009A110000}"/>
    <cellStyle name="Accent1 4 4" xfId="4768" xr:uid="{00000000-0005-0000-0000-00009B110000}"/>
    <cellStyle name="Accent1 40" xfId="4769" xr:uid="{00000000-0005-0000-0000-00009C110000}"/>
    <cellStyle name="Accent1 40 2" xfId="4770" xr:uid="{00000000-0005-0000-0000-00009D110000}"/>
    <cellStyle name="Accent1 41" xfId="4771" xr:uid="{00000000-0005-0000-0000-00009E110000}"/>
    <cellStyle name="Accent1 42" xfId="4772" xr:uid="{00000000-0005-0000-0000-00009F110000}"/>
    <cellStyle name="Accent1 5" xfId="4773" xr:uid="{00000000-0005-0000-0000-0000A0110000}"/>
    <cellStyle name="Accent1 5 2" xfId="4774" xr:uid="{00000000-0005-0000-0000-0000A1110000}"/>
    <cellStyle name="Accent1 5 3" xfId="4775" xr:uid="{00000000-0005-0000-0000-0000A2110000}"/>
    <cellStyle name="Accent1 5 4" xfId="4776" xr:uid="{00000000-0005-0000-0000-0000A3110000}"/>
    <cellStyle name="Accent1 6" xfId="4777" xr:uid="{00000000-0005-0000-0000-0000A4110000}"/>
    <cellStyle name="Accent1 6 2" xfId="4778" xr:uid="{00000000-0005-0000-0000-0000A5110000}"/>
    <cellStyle name="Accent1 6 3" xfId="4779" xr:uid="{00000000-0005-0000-0000-0000A6110000}"/>
    <cellStyle name="Accent1 6 4" xfId="4780" xr:uid="{00000000-0005-0000-0000-0000A7110000}"/>
    <cellStyle name="Accent1 6 5" xfId="4781" xr:uid="{00000000-0005-0000-0000-0000A8110000}"/>
    <cellStyle name="Accent1 6 6" xfId="4782" xr:uid="{00000000-0005-0000-0000-0000A9110000}"/>
    <cellStyle name="Accent1 7" xfId="4783" xr:uid="{00000000-0005-0000-0000-0000AA110000}"/>
    <cellStyle name="Accent1 7 2" xfId="4784" xr:uid="{00000000-0005-0000-0000-0000AB110000}"/>
    <cellStyle name="Accent1 8" xfId="4785" xr:uid="{00000000-0005-0000-0000-0000AC110000}"/>
    <cellStyle name="Accent1 8 2" xfId="4786" xr:uid="{00000000-0005-0000-0000-0000AD110000}"/>
    <cellStyle name="Accent1 9" xfId="4787" xr:uid="{00000000-0005-0000-0000-0000AE110000}"/>
    <cellStyle name="Accent2 10" xfId="4788" xr:uid="{00000000-0005-0000-0000-0000AF110000}"/>
    <cellStyle name="Accent2 11" xfId="4789" xr:uid="{00000000-0005-0000-0000-0000B0110000}"/>
    <cellStyle name="Accent2 12" xfId="4790" xr:uid="{00000000-0005-0000-0000-0000B1110000}"/>
    <cellStyle name="Accent2 13" xfId="4791" xr:uid="{00000000-0005-0000-0000-0000B2110000}"/>
    <cellStyle name="Accent2 14" xfId="4792" xr:uid="{00000000-0005-0000-0000-0000B3110000}"/>
    <cellStyle name="Accent2 15" xfId="4793" xr:uid="{00000000-0005-0000-0000-0000B4110000}"/>
    <cellStyle name="Accent2 16" xfId="4794" xr:uid="{00000000-0005-0000-0000-0000B5110000}"/>
    <cellStyle name="Accent2 17" xfId="4795" xr:uid="{00000000-0005-0000-0000-0000B6110000}"/>
    <cellStyle name="Accent2 18" xfId="4796" xr:uid="{00000000-0005-0000-0000-0000B7110000}"/>
    <cellStyle name="Accent2 19" xfId="4797" xr:uid="{00000000-0005-0000-0000-0000B8110000}"/>
    <cellStyle name="Accent2 2" xfId="48" xr:uid="{00000000-0005-0000-0000-0000B9110000}"/>
    <cellStyle name="Accent2 2 2" xfId="4799" xr:uid="{00000000-0005-0000-0000-0000BA110000}"/>
    <cellStyle name="Accent2 2 2 2" xfId="4800" xr:uid="{00000000-0005-0000-0000-0000BB110000}"/>
    <cellStyle name="Accent2 2 2 3" xfId="4801" xr:uid="{00000000-0005-0000-0000-0000BC110000}"/>
    <cellStyle name="Accent2 2 2 4" xfId="4802" xr:uid="{00000000-0005-0000-0000-0000BD110000}"/>
    <cellStyle name="Accent2 2 3" xfId="4803" xr:uid="{00000000-0005-0000-0000-0000BE110000}"/>
    <cellStyle name="Accent2 2 4" xfId="4804" xr:uid="{00000000-0005-0000-0000-0000BF110000}"/>
    <cellStyle name="Accent2 2 5" xfId="4805" xr:uid="{00000000-0005-0000-0000-0000C0110000}"/>
    <cellStyle name="Accent2 2 6" xfId="4806" xr:uid="{00000000-0005-0000-0000-0000C1110000}"/>
    <cellStyle name="Accent2 2 7" xfId="4798" xr:uid="{00000000-0005-0000-0000-0000C2110000}"/>
    <cellStyle name="Accent2 2_Coding_CAP_Feb'13_P Aey_020213_Na+ Actual" xfId="4807" xr:uid="{00000000-0005-0000-0000-0000C3110000}"/>
    <cellStyle name="Accent2 20" xfId="4808" xr:uid="{00000000-0005-0000-0000-0000C4110000}"/>
    <cellStyle name="Accent2 21" xfId="4809" xr:uid="{00000000-0005-0000-0000-0000C5110000}"/>
    <cellStyle name="Accent2 22" xfId="4810" xr:uid="{00000000-0005-0000-0000-0000C6110000}"/>
    <cellStyle name="Accent2 23" xfId="4811" xr:uid="{00000000-0005-0000-0000-0000C7110000}"/>
    <cellStyle name="Accent2 24" xfId="4812" xr:uid="{00000000-0005-0000-0000-0000C8110000}"/>
    <cellStyle name="Accent2 25" xfId="4813" xr:uid="{00000000-0005-0000-0000-0000C9110000}"/>
    <cellStyle name="Accent2 26" xfId="4814" xr:uid="{00000000-0005-0000-0000-0000CA110000}"/>
    <cellStyle name="Accent2 27" xfId="4815" xr:uid="{00000000-0005-0000-0000-0000CB110000}"/>
    <cellStyle name="Accent2 28" xfId="4816" xr:uid="{00000000-0005-0000-0000-0000CC110000}"/>
    <cellStyle name="Accent2 29" xfId="4817" xr:uid="{00000000-0005-0000-0000-0000CD110000}"/>
    <cellStyle name="Accent2 3" xfId="4818" xr:uid="{00000000-0005-0000-0000-0000CE110000}"/>
    <cellStyle name="Accent2 3 2" xfId="4819" xr:uid="{00000000-0005-0000-0000-0000CF110000}"/>
    <cellStyle name="Accent2 3 3" xfId="4820" xr:uid="{00000000-0005-0000-0000-0000D0110000}"/>
    <cellStyle name="Accent2 3 4" xfId="4821" xr:uid="{00000000-0005-0000-0000-0000D1110000}"/>
    <cellStyle name="Accent2 30" xfId="4822" xr:uid="{00000000-0005-0000-0000-0000D2110000}"/>
    <cellStyle name="Accent2 31" xfId="4823" xr:uid="{00000000-0005-0000-0000-0000D3110000}"/>
    <cellStyle name="Accent2 32" xfId="4824" xr:uid="{00000000-0005-0000-0000-0000D4110000}"/>
    <cellStyle name="Accent2 33" xfId="4825" xr:uid="{00000000-0005-0000-0000-0000D5110000}"/>
    <cellStyle name="Accent2 34" xfId="4826" xr:uid="{00000000-0005-0000-0000-0000D6110000}"/>
    <cellStyle name="Accent2 35" xfId="4827" xr:uid="{00000000-0005-0000-0000-0000D7110000}"/>
    <cellStyle name="Accent2 36" xfId="4828" xr:uid="{00000000-0005-0000-0000-0000D8110000}"/>
    <cellStyle name="Accent2 37" xfId="4829" xr:uid="{00000000-0005-0000-0000-0000D9110000}"/>
    <cellStyle name="Accent2 38" xfId="4830" xr:uid="{00000000-0005-0000-0000-0000DA110000}"/>
    <cellStyle name="Accent2 39" xfId="4831" xr:uid="{00000000-0005-0000-0000-0000DB110000}"/>
    <cellStyle name="Accent2 4" xfId="4832" xr:uid="{00000000-0005-0000-0000-0000DC110000}"/>
    <cellStyle name="Accent2 4 2" xfId="4833" xr:uid="{00000000-0005-0000-0000-0000DD110000}"/>
    <cellStyle name="Accent2 4 3" xfId="4834" xr:uid="{00000000-0005-0000-0000-0000DE110000}"/>
    <cellStyle name="Accent2 4 4" xfId="4835" xr:uid="{00000000-0005-0000-0000-0000DF110000}"/>
    <cellStyle name="Accent2 40" xfId="4836" xr:uid="{00000000-0005-0000-0000-0000E0110000}"/>
    <cellStyle name="Accent2 40 2" xfId="4837" xr:uid="{00000000-0005-0000-0000-0000E1110000}"/>
    <cellStyle name="Accent2 41" xfId="4838" xr:uid="{00000000-0005-0000-0000-0000E2110000}"/>
    <cellStyle name="Accent2 42" xfId="4839" xr:uid="{00000000-0005-0000-0000-0000E3110000}"/>
    <cellStyle name="Accent2 5" xfId="4840" xr:uid="{00000000-0005-0000-0000-0000E4110000}"/>
    <cellStyle name="Accent2 5 2" xfId="4841" xr:uid="{00000000-0005-0000-0000-0000E5110000}"/>
    <cellStyle name="Accent2 5 3" xfId="4842" xr:uid="{00000000-0005-0000-0000-0000E6110000}"/>
    <cellStyle name="Accent2 5 4" xfId="4843" xr:uid="{00000000-0005-0000-0000-0000E7110000}"/>
    <cellStyle name="Accent2 6" xfId="4844" xr:uid="{00000000-0005-0000-0000-0000E8110000}"/>
    <cellStyle name="Accent2 6 2" xfId="4845" xr:uid="{00000000-0005-0000-0000-0000E9110000}"/>
    <cellStyle name="Accent2 6 3" xfId="4846" xr:uid="{00000000-0005-0000-0000-0000EA110000}"/>
    <cellStyle name="Accent2 6 4" xfId="4847" xr:uid="{00000000-0005-0000-0000-0000EB110000}"/>
    <cellStyle name="Accent2 6 5" xfId="4848" xr:uid="{00000000-0005-0000-0000-0000EC110000}"/>
    <cellStyle name="Accent2 6 6" xfId="4849" xr:uid="{00000000-0005-0000-0000-0000ED110000}"/>
    <cellStyle name="Accent2 7" xfId="4850" xr:uid="{00000000-0005-0000-0000-0000EE110000}"/>
    <cellStyle name="Accent2 7 2" xfId="4851" xr:uid="{00000000-0005-0000-0000-0000EF110000}"/>
    <cellStyle name="Accent2 8" xfId="4852" xr:uid="{00000000-0005-0000-0000-0000F0110000}"/>
    <cellStyle name="Accent2 8 2" xfId="4853" xr:uid="{00000000-0005-0000-0000-0000F1110000}"/>
    <cellStyle name="Accent2 9" xfId="4854" xr:uid="{00000000-0005-0000-0000-0000F2110000}"/>
    <cellStyle name="Accent3 10" xfId="4855" xr:uid="{00000000-0005-0000-0000-0000F3110000}"/>
    <cellStyle name="Accent3 11" xfId="4856" xr:uid="{00000000-0005-0000-0000-0000F4110000}"/>
    <cellStyle name="Accent3 12" xfId="4857" xr:uid="{00000000-0005-0000-0000-0000F5110000}"/>
    <cellStyle name="Accent3 13" xfId="4858" xr:uid="{00000000-0005-0000-0000-0000F6110000}"/>
    <cellStyle name="Accent3 14" xfId="4859" xr:uid="{00000000-0005-0000-0000-0000F7110000}"/>
    <cellStyle name="Accent3 15" xfId="4860" xr:uid="{00000000-0005-0000-0000-0000F8110000}"/>
    <cellStyle name="Accent3 16" xfId="4861" xr:uid="{00000000-0005-0000-0000-0000F9110000}"/>
    <cellStyle name="Accent3 17" xfId="4862" xr:uid="{00000000-0005-0000-0000-0000FA110000}"/>
    <cellStyle name="Accent3 18" xfId="4863" xr:uid="{00000000-0005-0000-0000-0000FB110000}"/>
    <cellStyle name="Accent3 19" xfId="4864" xr:uid="{00000000-0005-0000-0000-0000FC110000}"/>
    <cellStyle name="Accent3 2" xfId="49" xr:uid="{00000000-0005-0000-0000-0000FD110000}"/>
    <cellStyle name="Accent3 2 2" xfId="4866" xr:uid="{00000000-0005-0000-0000-0000FE110000}"/>
    <cellStyle name="Accent3 2 2 2" xfId="4867" xr:uid="{00000000-0005-0000-0000-0000FF110000}"/>
    <cellStyle name="Accent3 2 2 3" xfId="4868" xr:uid="{00000000-0005-0000-0000-000000120000}"/>
    <cellStyle name="Accent3 2 2 4" xfId="4869" xr:uid="{00000000-0005-0000-0000-000001120000}"/>
    <cellStyle name="Accent3 2 3" xfId="4870" xr:uid="{00000000-0005-0000-0000-000002120000}"/>
    <cellStyle name="Accent3 2 4" xfId="4871" xr:uid="{00000000-0005-0000-0000-000003120000}"/>
    <cellStyle name="Accent3 2 5" xfId="4872" xr:uid="{00000000-0005-0000-0000-000004120000}"/>
    <cellStyle name="Accent3 2 6" xfId="4873" xr:uid="{00000000-0005-0000-0000-000005120000}"/>
    <cellStyle name="Accent3 2 7" xfId="4865" xr:uid="{00000000-0005-0000-0000-000006120000}"/>
    <cellStyle name="Accent3 2_Coding_CAP_Feb'13_P Aey_020213_Na+ Actual" xfId="4874" xr:uid="{00000000-0005-0000-0000-000007120000}"/>
    <cellStyle name="Accent3 20" xfId="4875" xr:uid="{00000000-0005-0000-0000-000008120000}"/>
    <cellStyle name="Accent3 21" xfId="4876" xr:uid="{00000000-0005-0000-0000-000009120000}"/>
    <cellStyle name="Accent3 22" xfId="4877" xr:uid="{00000000-0005-0000-0000-00000A120000}"/>
    <cellStyle name="Accent3 23" xfId="4878" xr:uid="{00000000-0005-0000-0000-00000B120000}"/>
    <cellStyle name="Accent3 24" xfId="4879" xr:uid="{00000000-0005-0000-0000-00000C120000}"/>
    <cellStyle name="Accent3 25" xfId="4880" xr:uid="{00000000-0005-0000-0000-00000D120000}"/>
    <cellStyle name="Accent3 26" xfId="4881" xr:uid="{00000000-0005-0000-0000-00000E120000}"/>
    <cellStyle name="Accent3 27" xfId="4882" xr:uid="{00000000-0005-0000-0000-00000F120000}"/>
    <cellStyle name="Accent3 28" xfId="4883" xr:uid="{00000000-0005-0000-0000-000010120000}"/>
    <cellStyle name="Accent3 29" xfId="4884" xr:uid="{00000000-0005-0000-0000-000011120000}"/>
    <cellStyle name="Accent3 3" xfId="4885" xr:uid="{00000000-0005-0000-0000-000012120000}"/>
    <cellStyle name="Accent3 3 2" xfId="4886" xr:uid="{00000000-0005-0000-0000-000013120000}"/>
    <cellStyle name="Accent3 3 3" xfId="4887" xr:uid="{00000000-0005-0000-0000-000014120000}"/>
    <cellStyle name="Accent3 3 4" xfId="4888" xr:uid="{00000000-0005-0000-0000-000015120000}"/>
    <cellStyle name="Accent3 30" xfId="4889" xr:uid="{00000000-0005-0000-0000-000016120000}"/>
    <cellStyle name="Accent3 31" xfId="4890" xr:uid="{00000000-0005-0000-0000-000017120000}"/>
    <cellStyle name="Accent3 32" xfId="4891" xr:uid="{00000000-0005-0000-0000-000018120000}"/>
    <cellStyle name="Accent3 33" xfId="4892" xr:uid="{00000000-0005-0000-0000-000019120000}"/>
    <cellStyle name="Accent3 34" xfId="4893" xr:uid="{00000000-0005-0000-0000-00001A120000}"/>
    <cellStyle name="Accent3 35" xfId="4894" xr:uid="{00000000-0005-0000-0000-00001B120000}"/>
    <cellStyle name="Accent3 36" xfId="4895" xr:uid="{00000000-0005-0000-0000-00001C120000}"/>
    <cellStyle name="Accent3 37" xfId="4896" xr:uid="{00000000-0005-0000-0000-00001D120000}"/>
    <cellStyle name="Accent3 38" xfId="4897" xr:uid="{00000000-0005-0000-0000-00001E120000}"/>
    <cellStyle name="Accent3 39" xfId="4898" xr:uid="{00000000-0005-0000-0000-00001F120000}"/>
    <cellStyle name="Accent3 4" xfId="4899" xr:uid="{00000000-0005-0000-0000-000020120000}"/>
    <cellStyle name="Accent3 4 2" xfId="4900" xr:uid="{00000000-0005-0000-0000-000021120000}"/>
    <cellStyle name="Accent3 4 3" xfId="4901" xr:uid="{00000000-0005-0000-0000-000022120000}"/>
    <cellStyle name="Accent3 4 4" xfId="4902" xr:uid="{00000000-0005-0000-0000-000023120000}"/>
    <cellStyle name="Accent3 40" xfId="4903" xr:uid="{00000000-0005-0000-0000-000024120000}"/>
    <cellStyle name="Accent3 40 2" xfId="4904" xr:uid="{00000000-0005-0000-0000-000025120000}"/>
    <cellStyle name="Accent3 41" xfId="4905" xr:uid="{00000000-0005-0000-0000-000026120000}"/>
    <cellStyle name="Accent3 42" xfId="4906" xr:uid="{00000000-0005-0000-0000-000027120000}"/>
    <cellStyle name="Accent3 5" xfId="4907" xr:uid="{00000000-0005-0000-0000-000028120000}"/>
    <cellStyle name="Accent3 5 2" xfId="4908" xr:uid="{00000000-0005-0000-0000-000029120000}"/>
    <cellStyle name="Accent3 5 3" xfId="4909" xr:uid="{00000000-0005-0000-0000-00002A120000}"/>
    <cellStyle name="Accent3 5 4" xfId="4910" xr:uid="{00000000-0005-0000-0000-00002B120000}"/>
    <cellStyle name="Accent3 6" xfId="4911" xr:uid="{00000000-0005-0000-0000-00002C120000}"/>
    <cellStyle name="Accent3 6 2" xfId="4912" xr:uid="{00000000-0005-0000-0000-00002D120000}"/>
    <cellStyle name="Accent3 6 3" xfId="4913" xr:uid="{00000000-0005-0000-0000-00002E120000}"/>
    <cellStyle name="Accent3 6 4" xfId="4914" xr:uid="{00000000-0005-0000-0000-00002F120000}"/>
    <cellStyle name="Accent3 6 5" xfId="4915" xr:uid="{00000000-0005-0000-0000-000030120000}"/>
    <cellStyle name="Accent3 6 6" xfId="4916" xr:uid="{00000000-0005-0000-0000-000031120000}"/>
    <cellStyle name="Accent3 7" xfId="4917" xr:uid="{00000000-0005-0000-0000-000032120000}"/>
    <cellStyle name="Accent3 7 2" xfId="4918" xr:uid="{00000000-0005-0000-0000-000033120000}"/>
    <cellStyle name="Accent3 8" xfId="4919" xr:uid="{00000000-0005-0000-0000-000034120000}"/>
    <cellStyle name="Accent3 8 2" xfId="4920" xr:uid="{00000000-0005-0000-0000-000035120000}"/>
    <cellStyle name="Accent3 9" xfId="4921" xr:uid="{00000000-0005-0000-0000-000036120000}"/>
    <cellStyle name="Accent4 10" xfId="4922" xr:uid="{00000000-0005-0000-0000-000037120000}"/>
    <cellStyle name="Accent4 11" xfId="4923" xr:uid="{00000000-0005-0000-0000-000038120000}"/>
    <cellStyle name="Accent4 12" xfId="4924" xr:uid="{00000000-0005-0000-0000-000039120000}"/>
    <cellStyle name="Accent4 13" xfId="4925" xr:uid="{00000000-0005-0000-0000-00003A120000}"/>
    <cellStyle name="Accent4 14" xfId="4926" xr:uid="{00000000-0005-0000-0000-00003B120000}"/>
    <cellStyle name="Accent4 15" xfId="4927" xr:uid="{00000000-0005-0000-0000-00003C120000}"/>
    <cellStyle name="Accent4 16" xfId="4928" xr:uid="{00000000-0005-0000-0000-00003D120000}"/>
    <cellStyle name="Accent4 17" xfId="4929" xr:uid="{00000000-0005-0000-0000-00003E120000}"/>
    <cellStyle name="Accent4 18" xfId="4930" xr:uid="{00000000-0005-0000-0000-00003F120000}"/>
    <cellStyle name="Accent4 19" xfId="4931" xr:uid="{00000000-0005-0000-0000-000040120000}"/>
    <cellStyle name="Accent4 2" xfId="50" xr:uid="{00000000-0005-0000-0000-000041120000}"/>
    <cellStyle name="Accent4 2 2" xfId="4933" xr:uid="{00000000-0005-0000-0000-000042120000}"/>
    <cellStyle name="Accent4 2 2 2" xfId="4934" xr:uid="{00000000-0005-0000-0000-000043120000}"/>
    <cellStyle name="Accent4 2 2 3" xfId="4935" xr:uid="{00000000-0005-0000-0000-000044120000}"/>
    <cellStyle name="Accent4 2 2 4" xfId="4936" xr:uid="{00000000-0005-0000-0000-000045120000}"/>
    <cellStyle name="Accent4 2 3" xfId="4937" xr:uid="{00000000-0005-0000-0000-000046120000}"/>
    <cellStyle name="Accent4 2 4" xfId="4938" xr:uid="{00000000-0005-0000-0000-000047120000}"/>
    <cellStyle name="Accent4 2 5" xfId="4939" xr:uid="{00000000-0005-0000-0000-000048120000}"/>
    <cellStyle name="Accent4 2 6" xfId="4940" xr:uid="{00000000-0005-0000-0000-000049120000}"/>
    <cellStyle name="Accent4 2 7" xfId="4932" xr:uid="{00000000-0005-0000-0000-00004A120000}"/>
    <cellStyle name="Accent4 2_Coding_CAP_Feb'13_P Aey_020213_Na+ Actual" xfId="4941" xr:uid="{00000000-0005-0000-0000-00004B120000}"/>
    <cellStyle name="Accent4 20" xfId="4942" xr:uid="{00000000-0005-0000-0000-00004C120000}"/>
    <cellStyle name="Accent4 21" xfId="4943" xr:uid="{00000000-0005-0000-0000-00004D120000}"/>
    <cellStyle name="Accent4 22" xfId="4944" xr:uid="{00000000-0005-0000-0000-00004E120000}"/>
    <cellStyle name="Accent4 23" xfId="4945" xr:uid="{00000000-0005-0000-0000-00004F120000}"/>
    <cellStyle name="Accent4 24" xfId="4946" xr:uid="{00000000-0005-0000-0000-000050120000}"/>
    <cellStyle name="Accent4 25" xfId="4947" xr:uid="{00000000-0005-0000-0000-000051120000}"/>
    <cellStyle name="Accent4 26" xfId="4948" xr:uid="{00000000-0005-0000-0000-000052120000}"/>
    <cellStyle name="Accent4 27" xfId="4949" xr:uid="{00000000-0005-0000-0000-000053120000}"/>
    <cellStyle name="Accent4 28" xfId="4950" xr:uid="{00000000-0005-0000-0000-000054120000}"/>
    <cellStyle name="Accent4 29" xfId="4951" xr:uid="{00000000-0005-0000-0000-000055120000}"/>
    <cellStyle name="Accent4 3" xfId="4952" xr:uid="{00000000-0005-0000-0000-000056120000}"/>
    <cellStyle name="Accent4 3 2" xfId="4953" xr:uid="{00000000-0005-0000-0000-000057120000}"/>
    <cellStyle name="Accent4 3 3" xfId="4954" xr:uid="{00000000-0005-0000-0000-000058120000}"/>
    <cellStyle name="Accent4 3 4" xfId="4955" xr:uid="{00000000-0005-0000-0000-000059120000}"/>
    <cellStyle name="Accent4 30" xfId="4956" xr:uid="{00000000-0005-0000-0000-00005A120000}"/>
    <cellStyle name="Accent4 31" xfId="4957" xr:uid="{00000000-0005-0000-0000-00005B120000}"/>
    <cellStyle name="Accent4 32" xfId="4958" xr:uid="{00000000-0005-0000-0000-00005C120000}"/>
    <cellStyle name="Accent4 33" xfId="4959" xr:uid="{00000000-0005-0000-0000-00005D120000}"/>
    <cellStyle name="Accent4 34" xfId="4960" xr:uid="{00000000-0005-0000-0000-00005E120000}"/>
    <cellStyle name="Accent4 35" xfId="4961" xr:uid="{00000000-0005-0000-0000-00005F120000}"/>
    <cellStyle name="Accent4 36" xfId="4962" xr:uid="{00000000-0005-0000-0000-000060120000}"/>
    <cellStyle name="Accent4 37" xfId="4963" xr:uid="{00000000-0005-0000-0000-000061120000}"/>
    <cellStyle name="Accent4 38" xfId="4964" xr:uid="{00000000-0005-0000-0000-000062120000}"/>
    <cellStyle name="Accent4 39" xfId="4965" xr:uid="{00000000-0005-0000-0000-000063120000}"/>
    <cellStyle name="Accent4 4" xfId="4966" xr:uid="{00000000-0005-0000-0000-000064120000}"/>
    <cellStyle name="Accent4 4 2" xfId="4967" xr:uid="{00000000-0005-0000-0000-000065120000}"/>
    <cellStyle name="Accent4 4 3" xfId="4968" xr:uid="{00000000-0005-0000-0000-000066120000}"/>
    <cellStyle name="Accent4 4 4" xfId="4969" xr:uid="{00000000-0005-0000-0000-000067120000}"/>
    <cellStyle name="Accent4 40" xfId="4970" xr:uid="{00000000-0005-0000-0000-000068120000}"/>
    <cellStyle name="Accent4 40 2" xfId="4971" xr:uid="{00000000-0005-0000-0000-000069120000}"/>
    <cellStyle name="Accent4 41" xfId="4972" xr:uid="{00000000-0005-0000-0000-00006A120000}"/>
    <cellStyle name="Accent4 42" xfId="4973" xr:uid="{00000000-0005-0000-0000-00006B120000}"/>
    <cellStyle name="Accent4 5" xfId="4974" xr:uid="{00000000-0005-0000-0000-00006C120000}"/>
    <cellStyle name="Accent4 5 2" xfId="4975" xr:uid="{00000000-0005-0000-0000-00006D120000}"/>
    <cellStyle name="Accent4 5 3" xfId="4976" xr:uid="{00000000-0005-0000-0000-00006E120000}"/>
    <cellStyle name="Accent4 5 4" xfId="4977" xr:uid="{00000000-0005-0000-0000-00006F120000}"/>
    <cellStyle name="Accent4 6" xfId="4978" xr:uid="{00000000-0005-0000-0000-000070120000}"/>
    <cellStyle name="Accent4 6 2" xfId="4979" xr:uid="{00000000-0005-0000-0000-000071120000}"/>
    <cellStyle name="Accent4 6 3" xfId="4980" xr:uid="{00000000-0005-0000-0000-000072120000}"/>
    <cellStyle name="Accent4 6 4" xfId="4981" xr:uid="{00000000-0005-0000-0000-000073120000}"/>
    <cellStyle name="Accent4 6 5" xfId="4982" xr:uid="{00000000-0005-0000-0000-000074120000}"/>
    <cellStyle name="Accent4 6 6" xfId="4983" xr:uid="{00000000-0005-0000-0000-000075120000}"/>
    <cellStyle name="Accent4 7" xfId="4984" xr:uid="{00000000-0005-0000-0000-000076120000}"/>
    <cellStyle name="Accent4 7 2" xfId="4985" xr:uid="{00000000-0005-0000-0000-000077120000}"/>
    <cellStyle name="Accent4 8" xfId="4986" xr:uid="{00000000-0005-0000-0000-000078120000}"/>
    <cellStyle name="Accent4 8 2" xfId="4987" xr:uid="{00000000-0005-0000-0000-000079120000}"/>
    <cellStyle name="Accent4 9" xfId="4988" xr:uid="{00000000-0005-0000-0000-00007A120000}"/>
    <cellStyle name="Accent5 10" xfId="4989" xr:uid="{00000000-0005-0000-0000-00007B120000}"/>
    <cellStyle name="Accent5 11" xfId="4990" xr:uid="{00000000-0005-0000-0000-00007C120000}"/>
    <cellStyle name="Accent5 12" xfId="4991" xr:uid="{00000000-0005-0000-0000-00007D120000}"/>
    <cellStyle name="Accent5 13" xfId="4992" xr:uid="{00000000-0005-0000-0000-00007E120000}"/>
    <cellStyle name="Accent5 14" xfId="4993" xr:uid="{00000000-0005-0000-0000-00007F120000}"/>
    <cellStyle name="Accent5 15" xfId="4994" xr:uid="{00000000-0005-0000-0000-000080120000}"/>
    <cellStyle name="Accent5 16" xfId="4995" xr:uid="{00000000-0005-0000-0000-000081120000}"/>
    <cellStyle name="Accent5 17" xfId="4996" xr:uid="{00000000-0005-0000-0000-000082120000}"/>
    <cellStyle name="Accent5 18" xfId="4997" xr:uid="{00000000-0005-0000-0000-000083120000}"/>
    <cellStyle name="Accent5 19" xfId="4998" xr:uid="{00000000-0005-0000-0000-000084120000}"/>
    <cellStyle name="Accent5 2" xfId="51" xr:uid="{00000000-0005-0000-0000-000085120000}"/>
    <cellStyle name="Accent5 2 2" xfId="5000" xr:uid="{00000000-0005-0000-0000-000086120000}"/>
    <cellStyle name="Accent5 2 2 2" xfId="5001" xr:uid="{00000000-0005-0000-0000-000087120000}"/>
    <cellStyle name="Accent5 2 2 3" xfId="5002" xr:uid="{00000000-0005-0000-0000-000088120000}"/>
    <cellStyle name="Accent5 2 2 4" xfId="5003" xr:uid="{00000000-0005-0000-0000-000089120000}"/>
    <cellStyle name="Accent5 2 3" xfId="5004" xr:uid="{00000000-0005-0000-0000-00008A120000}"/>
    <cellStyle name="Accent5 2 4" xfId="5005" xr:uid="{00000000-0005-0000-0000-00008B120000}"/>
    <cellStyle name="Accent5 2 5" xfId="5006" xr:uid="{00000000-0005-0000-0000-00008C120000}"/>
    <cellStyle name="Accent5 2 6" xfId="5007" xr:uid="{00000000-0005-0000-0000-00008D120000}"/>
    <cellStyle name="Accent5 2 7" xfId="4999" xr:uid="{00000000-0005-0000-0000-00008E120000}"/>
    <cellStyle name="Accent5 2_Coding_CAP_Feb'13_P Aey_020213_Na+ Actual" xfId="5008" xr:uid="{00000000-0005-0000-0000-00008F120000}"/>
    <cellStyle name="Accent5 20" xfId="5009" xr:uid="{00000000-0005-0000-0000-000090120000}"/>
    <cellStyle name="Accent5 21" xfId="5010" xr:uid="{00000000-0005-0000-0000-000091120000}"/>
    <cellStyle name="Accent5 22" xfId="5011" xr:uid="{00000000-0005-0000-0000-000092120000}"/>
    <cellStyle name="Accent5 23" xfId="5012" xr:uid="{00000000-0005-0000-0000-000093120000}"/>
    <cellStyle name="Accent5 24" xfId="5013" xr:uid="{00000000-0005-0000-0000-000094120000}"/>
    <cellStyle name="Accent5 25" xfId="5014" xr:uid="{00000000-0005-0000-0000-000095120000}"/>
    <cellStyle name="Accent5 26" xfId="5015" xr:uid="{00000000-0005-0000-0000-000096120000}"/>
    <cellStyle name="Accent5 27" xfId="5016" xr:uid="{00000000-0005-0000-0000-000097120000}"/>
    <cellStyle name="Accent5 28" xfId="5017" xr:uid="{00000000-0005-0000-0000-000098120000}"/>
    <cellStyle name="Accent5 29" xfId="5018" xr:uid="{00000000-0005-0000-0000-000099120000}"/>
    <cellStyle name="Accent5 3" xfId="5019" xr:uid="{00000000-0005-0000-0000-00009A120000}"/>
    <cellStyle name="Accent5 3 2" xfId="5020" xr:uid="{00000000-0005-0000-0000-00009B120000}"/>
    <cellStyle name="Accent5 3 3" xfId="5021" xr:uid="{00000000-0005-0000-0000-00009C120000}"/>
    <cellStyle name="Accent5 3 4" xfId="5022" xr:uid="{00000000-0005-0000-0000-00009D120000}"/>
    <cellStyle name="Accent5 30" xfId="5023" xr:uid="{00000000-0005-0000-0000-00009E120000}"/>
    <cellStyle name="Accent5 31" xfId="5024" xr:uid="{00000000-0005-0000-0000-00009F120000}"/>
    <cellStyle name="Accent5 32" xfId="5025" xr:uid="{00000000-0005-0000-0000-0000A0120000}"/>
    <cellStyle name="Accent5 33" xfId="5026" xr:uid="{00000000-0005-0000-0000-0000A1120000}"/>
    <cellStyle name="Accent5 34" xfId="5027" xr:uid="{00000000-0005-0000-0000-0000A2120000}"/>
    <cellStyle name="Accent5 35" xfId="5028" xr:uid="{00000000-0005-0000-0000-0000A3120000}"/>
    <cellStyle name="Accent5 36" xfId="5029" xr:uid="{00000000-0005-0000-0000-0000A4120000}"/>
    <cellStyle name="Accent5 37" xfId="5030" xr:uid="{00000000-0005-0000-0000-0000A5120000}"/>
    <cellStyle name="Accent5 38" xfId="5031" xr:uid="{00000000-0005-0000-0000-0000A6120000}"/>
    <cellStyle name="Accent5 39" xfId="5032" xr:uid="{00000000-0005-0000-0000-0000A7120000}"/>
    <cellStyle name="Accent5 4" xfId="5033" xr:uid="{00000000-0005-0000-0000-0000A8120000}"/>
    <cellStyle name="Accent5 4 2" xfId="5034" xr:uid="{00000000-0005-0000-0000-0000A9120000}"/>
    <cellStyle name="Accent5 4 3" xfId="5035" xr:uid="{00000000-0005-0000-0000-0000AA120000}"/>
    <cellStyle name="Accent5 4 4" xfId="5036" xr:uid="{00000000-0005-0000-0000-0000AB120000}"/>
    <cellStyle name="Accent5 40" xfId="5037" xr:uid="{00000000-0005-0000-0000-0000AC120000}"/>
    <cellStyle name="Accent5 40 2" xfId="5038" xr:uid="{00000000-0005-0000-0000-0000AD120000}"/>
    <cellStyle name="Accent5 41" xfId="5039" xr:uid="{00000000-0005-0000-0000-0000AE120000}"/>
    <cellStyle name="Accent5 42" xfId="5040" xr:uid="{00000000-0005-0000-0000-0000AF120000}"/>
    <cellStyle name="Accent5 5" xfId="5041" xr:uid="{00000000-0005-0000-0000-0000B0120000}"/>
    <cellStyle name="Accent5 5 2" xfId="5042" xr:uid="{00000000-0005-0000-0000-0000B1120000}"/>
    <cellStyle name="Accent5 5 3" xfId="5043" xr:uid="{00000000-0005-0000-0000-0000B2120000}"/>
    <cellStyle name="Accent5 5 4" xfId="5044" xr:uid="{00000000-0005-0000-0000-0000B3120000}"/>
    <cellStyle name="Accent5 6" xfId="5045" xr:uid="{00000000-0005-0000-0000-0000B4120000}"/>
    <cellStyle name="Accent5 6 2" xfId="5046" xr:uid="{00000000-0005-0000-0000-0000B5120000}"/>
    <cellStyle name="Accent5 6 3" xfId="5047" xr:uid="{00000000-0005-0000-0000-0000B6120000}"/>
    <cellStyle name="Accent5 6 4" xfId="5048" xr:uid="{00000000-0005-0000-0000-0000B7120000}"/>
    <cellStyle name="Accent5 6 5" xfId="5049" xr:uid="{00000000-0005-0000-0000-0000B8120000}"/>
    <cellStyle name="Accent5 6 6" xfId="5050" xr:uid="{00000000-0005-0000-0000-0000B9120000}"/>
    <cellStyle name="Accent5 7" xfId="5051" xr:uid="{00000000-0005-0000-0000-0000BA120000}"/>
    <cellStyle name="Accent5 7 2" xfId="5052" xr:uid="{00000000-0005-0000-0000-0000BB120000}"/>
    <cellStyle name="Accent5 8" xfId="5053" xr:uid="{00000000-0005-0000-0000-0000BC120000}"/>
    <cellStyle name="Accent5 8 2" xfId="5054" xr:uid="{00000000-0005-0000-0000-0000BD120000}"/>
    <cellStyle name="Accent5 9" xfId="5055" xr:uid="{00000000-0005-0000-0000-0000BE120000}"/>
    <cellStyle name="Accent6 10" xfId="5056" xr:uid="{00000000-0005-0000-0000-0000BF120000}"/>
    <cellStyle name="Accent6 11" xfId="5057" xr:uid="{00000000-0005-0000-0000-0000C0120000}"/>
    <cellStyle name="Accent6 12" xfId="5058" xr:uid="{00000000-0005-0000-0000-0000C1120000}"/>
    <cellStyle name="Accent6 13" xfId="5059" xr:uid="{00000000-0005-0000-0000-0000C2120000}"/>
    <cellStyle name="Accent6 14" xfId="5060" xr:uid="{00000000-0005-0000-0000-0000C3120000}"/>
    <cellStyle name="Accent6 15" xfId="5061" xr:uid="{00000000-0005-0000-0000-0000C4120000}"/>
    <cellStyle name="Accent6 16" xfId="5062" xr:uid="{00000000-0005-0000-0000-0000C5120000}"/>
    <cellStyle name="Accent6 17" xfId="5063" xr:uid="{00000000-0005-0000-0000-0000C6120000}"/>
    <cellStyle name="Accent6 18" xfId="5064" xr:uid="{00000000-0005-0000-0000-0000C7120000}"/>
    <cellStyle name="Accent6 19" xfId="5065" xr:uid="{00000000-0005-0000-0000-0000C8120000}"/>
    <cellStyle name="Accent6 2" xfId="52" xr:uid="{00000000-0005-0000-0000-0000C9120000}"/>
    <cellStyle name="Accent6 2 2" xfId="5067" xr:uid="{00000000-0005-0000-0000-0000CA120000}"/>
    <cellStyle name="Accent6 2 2 2" xfId="5068" xr:uid="{00000000-0005-0000-0000-0000CB120000}"/>
    <cellStyle name="Accent6 2 2 3" xfId="5069" xr:uid="{00000000-0005-0000-0000-0000CC120000}"/>
    <cellStyle name="Accent6 2 2 4" xfId="5070" xr:uid="{00000000-0005-0000-0000-0000CD120000}"/>
    <cellStyle name="Accent6 2 3" xfId="5071" xr:uid="{00000000-0005-0000-0000-0000CE120000}"/>
    <cellStyle name="Accent6 2 4" xfId="5072" xr:uid="{00000000-0005-0000-0000-0000CF120000}"/>
    <cellStyle name="Accent6 2 5" xfId="5073" xr:uid="{00000000-0005-0000-0000-0000D0120000}"/>
    <cellStyle name="Accent6 2 6" xfId="5074" xr:uid="{00000000-0005-0000-0000-0000D1120000}"/>
    <cellStyle name="Accent6 2 7" xfId="5066" xr:uid="{00000000-0005-0000-0000-0000D2120000}"/>
    <cellStyle name="Accent6 2_Coding_CAP_Feb'13_P Aey_020213_Na+ Actual" xfId="5075" xr:uid="{00000000-0005-0000-0000-0000D3120000}"/>
    <cellStyle name="Accent6 20" xfId="5076" xr:uid="{00000000-0005-0000-0000-0000D4120000}"/>
    <cellStyle name="Accent6 21" xfId="5077" xr:uid="{00000000-0005-0000-0000-0000D5120000}"/>
    <cellStyle name="Accent6 22" xfId="5078" xr:uid="{00000000-0005-0000-0000-0000D6120000}"/>
    <cellStyle name="Accent6 23" xfId="5079" xr:uid="{00000000-0005-0000-0000-0000D7120000}"/>
    <cellStyle name="Accent6 24" xfId="5080" xr:uid="{00000000-0005-0000-0000-0000D8120000}"/>
    <cellStyle name="Accent6 25" xfId="5081" xr:uid="{00000000-0005-0000-0000-0000D9120000}"/>
    <cellStyle name="Accent6 26" xfId="5082" xr:uid="{00000000-0005-0000-0000-0000DA120000}"/>
    <cellStyle name="Accent6 27" xfId="5083" xr:uid="{00000000-0005-0000-0000-0000DB120000}"/>
    <cellStyle name="Accent6 28" xfId="5084" xr:uid="{00000000-0005-0000-0000-0000DC120000}"/>
    <cellStyle name="Accent6 29" xfId="5085" xr:uid="{00000000-0005-0000-0000-0000DD120000}"/>
    <cellStyle name="Accent6 3" xfId="5086" xr:uid="{00000000-0005-0000-0000-0000DE120000}"/>
    <cellStyle name="Accent6 3 2" xfId="5087" xr:uid="{00000000-0005-0000-0000-0000DF120000}"/>
    <cellStyle name="Accent6 3 3" xfId="5088" xr:uid="{00000000-0005-0000-0000-0000E0120000}"/>
    <cellStyle name="Accent6 3 4" xfId="5089" xr:uid="{00000000-0005-0000-0000-0000E1120000}"/>
    <cellStyle name="Accent6 30" xfId="5090" xr:uid="{00000000-0005-0000-0000-0000E2120000}"/>
    <cellStyle name="Accent6 31" xfId="5091" xr:uid="{00000000-0005-0000-0000-0000E3120000}"/>
    <cellStyle name="Accent6 32" xfId="5092" xr:uid="{00000000-0005-0000-0000-0000E4120000}"/>
    <cellStyle name="Accent6 33" xfId="5093" xr:uid="{00000000-0005-0000-0000-0000E5120000}"/>
    <cellStyle name="Accent6 34" xfId="5094" xr:uid="{00000000-0005-0000-0000-0000E6120000}"/>
    <cellStyle name="Accent6 35" xfId="5095" xr:uid="{00000000-0005-0000-0000-0000E7120000}"/>
    <cellStyle name="Accent6 36" xfId="5096" xr:uid="{00000000-0005-0000-0000-0000E8120000}"/>
    <cellStyle name="Accent6 37" xfId="5097" xr:uid="{00000000-0005-0000-0000-0000E9120000}"/>
    <cellStyle name="Accent6 38" xfId="5098" xr:uid="{00000000-0005-0000-0000-0000EA120000}"/>
    <cellStyle name="Accent6 39" xfId="5099" xr:uid="{00000000-0005-0000-0000-0000EB120000}"/>
    <cellStyle name="Accent6 4" xfId="5100" xr:uid="{00000000-0005-0000-0000-0000EC120000}"/>
    <cellStyle name="Accent6 4 2" xfId="5101" xr:uid="{00000000-0005-0000-0000-0000ED120000}"/>
    <cellStyle name="Accent6 4 3" xfId="5102" xr:uid="{00000000-0005-0000-0000-0000EE120000}"/>
    <cellStyle name="Accent6 4 4" xfId="5103" xr:uid="{00000000-0005-0000-0000-0000EF120000}"/>
    <cellStyle name="Accent6 40" xfId="5104" xr:uid="{00000000-0005-0000-0000-0000F0120000}"/>
    <cellStyle name="Accent6 40 2" xfId="5105" xr:uid="{00000000-0005-0000-0000-0000F1120000}"/>
    <cellStyle name="Accent6 41" xfId="5106" xr:uid="{00000000-0005-0000-0000-0000F2120000}"/>
    <cellStyle name="Accent6 42" xfId="5107" xr:uid="{00000000-0005-0000-0000-0000F3120000}"/>
    <cellStyle name="Accent6 5" xfId="5108" xr:uid="{00000000-0005-0000-0000-0000F4120000}"/>
    <cellStyle name="Accent6 5 2" xfId="5109" xr:uid="{00000000-0005-0000-0000-0000F5120000}"/>
    <cellStyle name="Accent6 5 3" xfId="5110" xr:uid="{00000000-0005-0000-0000-0000F6120000}"/>
    <cellStyle name="Accent6 5 4" xfId="5111" xr:uid="{00000000-0005-0000-0000-0000F7120000}"/>
    <cellStyle name="Accent6 6" xfId="5112" xr:uid="{00000000-0005-0000-0000-0000F8120000}"/>
    <cellStyle name="Accent6 6 2" xfId="5113" xr:uid="{00000000-0005-0000-0000-0000F9120000}"/>
    <cellStyle name="Accent6 6 3" xfId="5114" xr:uid="{00000000-0005-0000-0000-0000FA120000}"/>
    <cellStyle name="Accent6 6 4" xfId="5115" xr:uid="{00000000-0005-0000-0000-0000FB120000}"/>
    <cellStyle name="Accent6 6 5" xfId="5116" xr:uid="{00000000-0005-0000-0000-0000FC120000}"/>
    <cellStyle name="Accent6 6 6" xfId="5117" xr:uid="{00000000-0005-0000-0000-0000FD120000}"/>
    <cellStyle name="Accent6 7" xfId="5118" xr:uid="{00000000-0005-0000-0000-0000FE120000}"/>
    <cellStyle name="Accent6 7 2" xfId="5119" xr:uid="{00000000-0005-0000-0000-0000FF120000}"/>
    <cellStyle name="Accent6 8" xfId="5120" xr:uid="{00000000-0005-0000-0000-000000130000}"/>
    <cellStyle name="Accent6 8 2" xfId="5121" xr:uid="{00000000-0005-0000-0000-000001130000}"/>
    <cellStyle name="Accent6 9" xfId="5122" xr:uid="{00000000-0005-0000-0000-000002130000}"/>
    <cellStyle name="Adjustable" xfId="5123" xr:uid="{00000000-0005-0000-0000-000003130000}"/>
    <cellStyle name="Adjustable 2" xfId="5124" xr:uid="{00000000-0005-0000-0000-000004130000}"/>
    <cellStyle name="Adjustable 2 2" xfId="5125" xr:uid="{00000000-0005-0000-0000-000005130000}"/>
    <cellStyle name="Adjustable 2 3" xfId="5126" xr:uid="{00000000-0005-0000-0000-000006130000}"/>
    <cellStyle name="Adjustable 3" xfId="5127" xr:uid="{00000000-0005-0000-0000-000007130000}"/>
    <cellStyle name="Adjustable 4" xfId="5128" xr:uid="{00000000-0005-0000-0000-000008130000}"/>
    <cellStyle name="Bad 10" xfId="5129" xr:uid="{00000000-0005-0000-0000-000009130000}"/>
    <cellStyle name="Bad 11" xfId="5130" xr:uid="{00000000-0005-0000-0000-00000A130000}"/>
    <cellStyle name="Bad 12" xfId="5131" xr:uid="{00000000-0005-0000-0000-00000B130000}"/>
    <cellStyle name="Bad 13" xfId="5132" xr:uid="{00000000-0005-0000-0000-00000C130000}"/>
    <cellStyle name="Bad 14" xfId="5133" xr:uid="{00000000-0005-0000-0000-00000D130000}"/>
    <cellStyle name="Bad 15" xfId="5134" xr:uid="{00000000-0005-0000-0000-00000E130000}"/>
    <cellStyle name="Bad 16" xfId="5135" xr:uid="{00000000-0005-0000-0000-00000F130000}"/>
    <cellStyle name="Bad 17" xfId="5136" xr:uid="{00000000-0005-0000-0000-000010130000}"/>
    <cellStyle name="Bad 18" xfId="5137" xr:uid="{00000000-0005-0000-0000-000011130000}"/>
    <cellStyle name="Bad 19" xfId="5138" xr:uid="{00000000-0005-0000-0000-000012130000}"/>
    <cellStyle name="Bad 2" xfId="53" xr:uid="{00000000-0005-0000-0000-000013130000}"/>
    <cellStyle name="Bad 2 2" xfId="5140" xr:uid="{00000000-0005-0000-0000-000014130000}"/>
    <cellStyle name="Bad 2 2 2" xfId="5141" xr:uid="{00000000-0005-0000-0000-000015130000}"/>
    <cellStyle name="Bad 2 2 3" xfId="5142" xr:uid="{00000000-0005-0000-0000-000016130000}"/>
    <cellStyle name="Bad 2 2 4" xfId="5143" xr:uid="{00000000-0005-0000-0000-000017130000}"/>
    <cellStyle name="Bad 2 3" xfId="5144" xr:uid="{00000000-0005-0000-0000-000018130000}"/>
    <cellStyle name="Bad 2 4" xfId="5145" xr:uid="{00000000-0005-0000-0000-000019130000}"/>
    <cellStyle name="Bad 2 5" xfId="5146" xr:uid="{00000000-0005-0000-0000-00001A130000}"/>
    <cellStyle name="Bad 2 6" xfId="5147" xr:uid="{00000000-0005-0000-0000-00001B130000}"/>
    <cellStyle name="Bad 2 7" xfId="5139" xr:uid="{00000000-0005-0000-0000-00001C130000}"/>
    <cellStyle name="Bad 2_Coding_CAP_Feb'13_P Aey_020213_Na+ Actual" xfId="5148" xr:uid="{00000000-0005-0000-0000-00001D130000}"/>
    <cellStyle name="Bad 20" xfId="5149" xr:uid="{00000000-0005-0000-0000-00001E130000}"/>
    <cellStyle name="Bad 21" xfId="5150" xr:uid="{00000000-0005-0000-0000-00001F130000}"/>
    <cellStyle name="Bad 22" xfId="5151" xr:uid="{00000000-0005-0000-0000-000020130000}"/>
    <cellStyle name="Bad 23" xfId="5152" xr:uid="{00000000-0005-0000-0000-000021130000}"/>
    <cellStyle name="Bad 24" xfId="5153" xr:uid="{00000000-0005-0000-0000-000022130000}"/>
    <cellStyle name="Bad 25" xfId="5154" xr:uid="{00000000-0005-0000-0000-000023130000}"/>
    <cellStyle name="Bad 26" xfId="5155" xr:uid="{00000000-0005-0000-0000-000024130000}"/>
    <cellStyle name="Bad 27" xfId="5156" xr:uid="{00000000-0005-0000-0000-000025130000}"/>
    <cellStyle name="Bad 28" xfId="5157" xr:uid="{00000000-0005-0000-0000-000026130000}"/>
    <cellStyle name="Bad 29" xfId="5158" xr:uid="{00000000-0005-0000-0000-000027130000}"/>
    <cellStyle name="Bad 3" xfId="5159" xr:uid="{00000000-0005-0000-0000-000028130000}"/>
    <cellStyle name="Bad 3 2" xfId="5160" xr:uid="{00000000-0005-0000-0000-000029130000}"/>
    <cellStyle name="Bad 3 3" xfId="5161" xr:uid="{00000000-0005-0000-0000-00002A130000}"/>
    <cellStyle name="Bad 3 4" xfId="5162" xr:uid="{00000000-0005-0000-0000-00002B130000}"/>
    <cellStyle name="Bad 30" xfId="5163" xr:uid="{00000000-0005-0000-0000-00002C130000}"/>
    <cellStyle name="Bad 31" xfId="5164" xr:uid="{00000000-0005-0000-0000-00002D130000}"/>
    <cellStyle name="Bad 32" xfId="5165" xr:uid="{00000000-0005-0000-0000-00002E130000}"/>
    <cellStyle name="Bad 33" xfId="5166" xr:uid="{00000000-0005-0000-0000-00002F130000}"/>
    <cellStyle name="Bad 34" xfId="5167" xr:uid="{00000000-0005-0000-0000-000030130000}"/>
    <cellStyle name="Bad 35" xfId="5168" xr:uid="{00000000-0005-0000-0000-000031130000}"/>
    <cellStyle name="Bad 36" xfId="5169" xr:uid="{00000000-0005-0000-0000-000032130000}"/>
    <cellStyle name="Bad 37" xfId="5170" xr:uid="{00000000-0005-0000-0000-000033130000}"/>
    <cellStyle name="Bad 38" xfId="5171" xr:uid="{00000000-0005-0000-0000-000034130000}"/>
    <cellStyle name="Bad 39" xfId="5172" xr:uid="{00000000-0005-0000-0000-000035130000}"/>
    <cellStyle name="Bad 4" xfId="5173" xr:uid="{00000000-0005-0000-0000-000036130000}"/>
    <cellStyle name="Bad 4 2" xfId="5174" xr:uid="{00000000-0005-0000-0000-000037130000}"/>
    <cellStyle name="Bad 4 3" xfId="5175" xr:uid="{00000000-0005-0000-0000-000038130000}"/>
    <cellStyle name="Bad 4 4" xfId="5176" xr:uid="{00000000-0005-0000-0000-000039130000}"/>
    <cellStyle name="Bad 40" xfId="5177" xr:uid="{00000000-0005-0000-0000-00003A130000}"/>
    <cellStyle name="Bad 40 2" xfId="5178" xr:uid="{00000000-0005-0000-0000-00003B130000}"/>
    <cellStyle name="Bad 41" xfId="5179" xr:uid="{00000000-0005-0000-0000-00003C130000}"/>
    <cellStyle name="Bad 42" xfId="5180" xr:uid="{00000000-0005-0000-0000-00003D130000}"/>
    <cellStyle name="Bad 5" xfId="5181" xr:uid="{00000000-0005-0000-0000-00003E130000}"/>
    <cellStyle name="Bad 5 2" xfId="5182" xr:uid="{00000000-0005-0000-0000-00003F130000}"/>
    <cellStyle name="Bad 5 3" xfId="5183" xr:uid="{00000000-0005-0000-0000-000040130000}"/>
    <cellStyle name="Bad 5 4" xfId="5184" xr:uid="{00000000-0005-0000-0000-000041130000}"/>
    <cellStyle name="Bad 6" xfId="5185" xr:uid="{00000000-0005-0000-0000-000042130000}"/>
    <cellStyle name="Bad 6 2" xfId="5186" xr:uid="{00000000-0005-0000-0000-000043130000}"/>
    <cellStyle name="Bad 6 3" xfId="5187" xr:uid="{00000000-0005-0000-0000-000044130000}"/>
    <cellStyle name="Bad 6 4" xfId="5188" xr:uid="{00000000-0005-0000-0000-000045130000}"/>
    <cellStyle name="Bad 6 5" xfId="5189" xr:uid="{00000000-0005-0000-0000-000046130000}"/>
    <cellStyle name="Bad 6 6" xfId="5190" xr:uid="{00000000-0005-0000-0000-000047130000}"/>
    <cellStyle name="Bad 7" xfId="5191" xr:uid="{00000000-0005-0000-0000-000048130000}"/>
    <cellStyle name="Bad 7 2" xfId="5192" xr:uid="{00000000-0005-0000-0000-000049130000}"/>
    <cellStyle name="Bad 8" xfId="5193" xr:uid="{00000000-0005-0000-0000-00004A130000}"/>
    <cellStyle name="Bad 8 2" xfId="5194" xr:uid="{00000000-0005-0000-0000-00004B130000}"/>
    <cellStyle name="Bad 9" xfId="5195" xr:uid="{00000000-0005-0000-0000-00004C130000}"/>
    <cellStyle name="Best" xfId="5196" xr:uid="{00000000-0005-0000-0000-00004D130000}"/>
    <cellStyle name="Best 2" xfId="5197" xr:uid="{00000000-0005-0000-0000-00004E130000}"/>
    <cellStyle name="Best 2 2" xfId="5198" xr:uid="{00000000-0005-0000-0000-00004F130000}"/>
    <cellStyle name="Best 2 3" xfId="5199" xr:uid="{00000000-0005-0000-0000-000050130000}"/>
    <cellStyle name="Best 3" xfId="5200" xr:uid="{00000000-0005-0000-0000-000051130000}"/>
    <cellStyle name="Best 4" xfId="5201" xr:uid="{00000000-0005-0000-0000-000052130000}"/>
    <cellStyle name="Calculation 10" xfId="5202" xr:uid="{00000000-0005-0000-0000-000053130000}"/>
    <cellStyle name="Calculation 10 2" xfId="5203" xr:uid="{00000000-0005-0000-0000-000054130000}"/>
    <cellStyle name="Calculation 10 3" xfId="5204" xr:uid="{00000000-0005-0000-0000-000055130000}"/>
    <cellStyle name="Calculation 10 4" xfId="5205" xr:uid="{00000000-0005-0000-0000-000056130000}"/>
    <cellStyle name="Calculation 11" xfId="5206" xr:uid="{00000000-0005-0000-0000-000057130000}"/>
    <cellStyle name="Calculation 11 2" xfId="5207" xr:uid="{00000000-0005-0000-0000-000058130000}"/>
    <cellStyle name="Calculation 11 3" xfId="5208" xr:uid="{00000000-0005-0000-0000-000059130000}"/>
    <cellStyle name="Calculation 11 4" xfId="5209" xr:uid="{00000000-0005-0000-0000-00005A130000}"/>
    <cellStyle name="Calculation 12" xfId="5210" xr:uid="{00000000-0005-0000-0000-00005B130000}"/>
    <cellStyle name="Calculation 12 2" xfId="5211" xr:uid="{00000000-0005-0000-0000-00005C130000}"/>
    <cellStyle name="Calculation 12 3" xfId="5212" xr:uid="{00000000-0005-0000-0000-00005D130000}"/>
    <cellStyle name="Calculation 12 4" xfId="5213" xr:uid="{00000000-0005-0000-0000-00005E130000}"/>
    <cellStyle name="Calculation 13" xfId="5214" xr:uid="{00000000-0005-0000-0000-00005F130000}"/>
    <cellStyle name="Calculation 13 2" xfId="5215" xr:uid="{00000000-0005-0000-0000-000060130000}"/>
    <cellStyle name="Calculation 13 3" xfId="5216" xr:uid="{00000000-0005-0000-0000-000061130000}"/>
    <cellStyle name="Calculation 13 4" xfId="5217" xr:uid="{00000000-0005-0000-0000-000062130000}"/>
    <cellStyle name="Calculation 14" xfId="5218" xr:uid="{00000000-0005-0000-0000-000063130000}"/>
    <cellStyle name="Calculation 14 2" xfId="5219" xr:uid="{00000000-0005-0000-0000-000064130000}"/>
    <cellStyle name="Calculation 14 3" xfId="5220" xr:uid="{00000000-0005-0000-0000-000065130000}"/>
    <cellStyle name="Calculation 14 4" xfId="5221" xr:uid="{00000000-0005-0000-0000-000066130000}"/>
    <cellStyle name="Calculation 15" xfId="5222" xr:uid="{00000000-0005-0000-0000-000067130000}"/>
    <cellStyle name="Calculation 15 2" xfId="5223" xr:uid="{00000000-0005-0000-0000-000068130000}"/>
    <cellStyle name="Calculation 15 3" xfId="5224" xr:uid="{00000000-0005-0000-0000-000069130000}"/>
    <cellStyle name="Calculation 15 4" xfId="5225" xr:uid="{00000000-0005-0000-0000-00006A130000}"/>
    <cellStyle name="Calculation 16" xfId="5226" xr:uid="{00000000-0005-0000-0000-00006B130000}"/>
    <cellStyle name="Calculation 16 2" xfId="5227" xr:uid="{00000000-0005-0000-0000-00006C130000}"/>
    <cellStyle name="Calculation 16 3" xfId="5228" xr:uid="{00000000-0005-0000-0000-00006D130000}"/>
    <cellStyle name="Calculation 16 4" xfId="5229" xr:uid="{00000000-0005-0000-0000-00006E130000}"/>
    <cellStyle name="Calculation 17" xfId="5230" xr:uid="{00000000-0005-0000-0000-00006F130000}"/>
    <cellStyle name="Calculation 17 2" xfId="5231" xr:uid="{00000000-0005-0000-0000-000070130000}"/>
    <cellStyle name="Calculation 17 3" xfId="5232" xr:uid="{00000000-0005-0000-0000-000071130000}"/>
    <cellStyle name="Calculation 17 4" xfId="5233" xr:uid="{00000000-0005-0000-0000-000072130000}"/>
    <cellStyle name="Calculation 18" xfId="5234" xr:uid="{00000000-0005-0000-0000-000073130000}"/>
    <cellStyle name="Calculation 18 2" xfId="5235" xr:uid="{00000000-0005-0000-0000-000074130000}"/>
    <cellStyle name="Calculation 18 3" xfId="5236" xr:uid="{00000000-0005-0000-0000-000075130000}"/>
    <cellStyle name="Calculation 18 4" xfId="5237" xr:uid="{00000000-0005-0000-0000-000076130000}"/>
    <cellStyle name="Calculation 19" xfId="5238" xr:uid="{00000000-0005-0000-0000-000077130000}"/>
    <cellStyle name="Calculation 19 2" xfId="5239" xr:uid="{00000000-0005-0000-0000-000078130000}"/>
    <cellStyle name="Calculation 19 3" xfId="5240" xr:uid="{00000000-0005-0000-0000-000079130000}"/>
    <cellStyle name="Calculation 19 4" xfId="5241" xr:uid="{00000000-0005-0000-0000-00007A130000}"/>
    <cellStyle name="Calculation 2" xfId="54" xr:uid="{00000000-0005-0000-0000-00007B130000}"/>
    <cellStyle name="Calculation 2 2" xfId="5243" xr:uid="{00000000-0005-0000-0000-00007C130000}"/>
    <cellStyle name="Calculation 2 2 2" xfId="5244" xr:uid="{00000000-0005-0000-0000-00007D130000}"/>
    <cellStyle name="Calculation 2 2 3" xfId="5245" xr:uid="{00000000-0005-0000-0000-00007E130000}"/>
    <cellStyle name="Calculation 2 2 4" xfId="5246" xr:uid="{00000000-0005-0000-0000-00007F130000}"/>
    <cellStyle name="Calculation 2 3" xfId="5247" xr:uid="{00000000-0005-0000-0000-000080130000}"/>
    <cellStyle name="Calculation 2 3 2" xfId="5248" xr:uid="{00000000-0005-0000-0000-000081130000}"/>
    <cellStyle name="Calculation 2 3 3" xfId="5249" xr:uid="{00000000-0005-0000-0000-000082130000}"/>
    <cellStyle name="Calculation 2 3 4" xfId="5250" xr:uid="{00000000-0005-0000-0000-000083130000}"/>
    <cellStyle name="Calculation 2 4" xfId="5251" xr:uid="{00000000-0005-0000-0000-000084130000}"/>
    <cellStyle name="Calculation 2 5" xfId="5252" xr:uid="{00000000-0005-0000-0000-000085130000}"/>
    <cellStyle name="Calculation 2 6" xfId="5253" xr:uid="{00000000-0005-0000-0000-000086130000}"/>
    <cellStyle name="Calculation 2 7" xfId="5242" xr:uid="{00000000-0005-0000-0000-000087130000}"/>
    <cellStyle name="Calculation 2_Coding_CAP_Feb'13_P Aey_020213_Na+ Actual" xfId="5254" xr:uid="{00000000-0005-0000-0000-000088130000}"/>
    <cellStyle name="Calculation 20" xfId="5255" xr:uid="{00000000-0005-0000-0000-000089130000}"/>
    <cellStyle name="Calculation 20 2" xfId="5256" xr:uid="{00000000-0005-0000-0000-00008A130000}"/>
    <cellStyle name="Calculation 20 3" xfId="5257" xr:uid="{00000000-0005-0000-0000-00008B130000}"/>
    <cellStyle name="Calculation 20 4" xfId="5258" xr:uid="{00000000-0005-0000-0000-00008C130000}"/>
    <cellStyle name="Calculation 21" xfId="5259" xr:uid="{00000000-0005-0000-0000-00008D130000}"/>
    <cellStyle name="Calculation 22" xfId="5260" xr:uid="{00000000-0005-0000-0000-00008E130000}"/>
    <cellStyle name="Calculation 23" xfId="5261" xr:uid="{00000000-0005-0000-0000-00008F130000}"/>
    <cellStyle name="Calculation 24" xfId="5262" xr:uid="{00000000-0005-0000-0000-000090130000}"/>
    <cellStyle name="Calculation 25" xfId="5263" xr:uid="{00000000-0005-0000-0000-000091130000}"/>
    <cellStyle name="Calculation 26" xfId="5264" xr:uid="{00000000-0005-0000-0000-000092130000}"/>
    <cellStyle name="Calculation 27" xfId="5265" xr:uid="{00000000-0005-0000-0000-000093130000}"/>
    <cellStyle name="Calculation 28" xfId="5266" xr:uid="{00000000-0005-0000-0000-000094130000}"/>
    <cellStyle name="Calculation 29" xfId="5267" xr:uid="{00000000-0005-0000-0000-000095130000}"/>
    <cellStyle name="Calculation 3" xfId="5268" xr:uid="{00000000-0005-0000-0000-000096130000}"/>
    <cellStyle name="Calculation 3 2" xfId="5269" xr:uid="{00000000-0005-0000-0000-000097130000}"/>
    <cellStyle name="Calculation 3 3" xfId="5270" xr:uid="{00000000-0005-0000-0000-000098130000}"/>
    <cellStyle name="Calculation 3 4" xfId="5271" xr:uid="{00000000-0005-0000-0000-000099130000}"/>
    <cellStyle name="Calculation 30" xfId="5272" xr:uid="{00000000-0005-0000-0000-00009A130000}"/>
    <cellStyle name="Calculation 31" xfId="5273" xr:uid="{00000000-0005-0000-0000-00009B130000}"/>
    <cellStyle name="Calculation 32" xfId="5274" xr:uid="{00000000-0005-0000-0000-00009C130000}"/>
    <cellStyle name="Calculation 33" xfId="5275" xr:uid="{00000000-0005-0000-0000-00009D130000}"/>
    <cellStyle name="Calculation 34" xfId="5276" xr:uid="{00000000-0005-0000-0000-00009E130000}"/>
    <cellStyle name="Calculation 35" xfId="5277" xr:uid="{00000000-0005-0000-0000-00009F130000}"/>
    <cellStyle name="Calculation 36" xfId="5278" xr:uid="{00000000-0005-0000-0000-0000A0130000}"/>
    <cellStyle name="Calculation 37" xfId="5279" xr:uid="{00000000-0005-0000-0000-0000A1130000}"/>
    <cellStyle name="Calculation 38" xfId="5280" xr:uid="{00000000-0005-0000-0000-0000A2130000}"/>
    <cellStyle name="Calculation 39" xfId="5281" xr:uid="{00000000-0005-0000-0000-0000A3130000}"/>
    <cellStyle name="Calculation 4" xfId="5282" xr:uid="{00000000-0005-0000-0000-0000A4130000}"/>
    <cellStyle name="Calculation 4 2" xfId="5283" xr:uid="{00000000-0005-0000-0000-0000A5130000}"/>
    <cellStyle name="Calculation 4 3" xfId="5284" xr:uid="{00000000-0005-0000-0000-0000A6130000}"/>
    <cellStyle name="Calculation 4 4" xfId="5285" xr:uid="{00000000-0005-0000-0000-0000A7130000}"/>
    <cellStyle name="Calculation 40" xfId="5286" xr:uid="{00000000-0005-0000-0000-0000A8130000}"/>
    <cellStyle name="Calculation 40 2" xfId="5287" xr:uid="{00000000-0005-0000-0000-0000A9130000}"/>
    <cellStyle name="Calculation 41" xfId="5288" xr:uid="{00000000-0005-0000-0000-0000AA130000}"/>
    <cellStyle name="Calculation 42" xfId="5289" xr:uid="{00000000-0005-0000-0000-0000AB130000}"/>
    <cellStyle name="Calculation 5" xfId="5290" xr:uid="{00000000-0005-0000-0000-0000AC130000}"/>
    <cellStyle name="Calculation 5 2" xfId="5291" xr:uid="{00000000-0005-0000-0000-0000AD130000}"/>
    <cellStyle name="Calculation 5 3" xfId="5292" xr:uid="{00000000-0005-0000-0000-0000AE130000}"/>
    <cellStyle name="Calculation 5 4" xfId="5293" xr:uid="{00000000-0005-0000-0000-0000AF130000}"/>
    <cellStyle name="Calculation 6" xfId="5294" xr:uid="{00000000-0005-0000-0000-0000B0130000}"/>
    <cellStyle name="Calculation 6 2" xfId="5295" xr:uid="{00000000-0005-0000-0000-0000B1130000}"/>
    <cellStyle name="Calculation 6 3" xfId="5296" xr:uid="{00000000-0005-0000-0000-0000B2130000}"/>
    <cellStyle name="Calculation 6 4" xfId="5297" xr:uid="{00000000-0005-0000-0000-0000B3130000}"/>
    <cellStyle name="Calculation 6 5" xfId="5298" xr:uid="{00000000-0005-0000-0000-0000B4130000}"/>
    <cellStyle name="Calculation 6 6" xfId="5299" xr:uid="{00000000-0005-0000-0000-0000B5130000}"/>
    <cellStyle name="Calculation 7" xfId="5300" xr:uid="{00000000-0005-0000-0000-0000B6130000}"/>
    <cellStyle name="Calculation 7 2" xfId="5301" xr:uid="{00000000-0005-0000-0000-0000B7130000}"/>
    <cellStyle name="Calculation 7 3" xfId="5302" xr:uid="{00000000-0005-0000-0000-0000B8130000}"/>
    <cellStyle name="Calculation 7 4" xfId="5303" xr:uid="{00000000-0005-0000-0000-0000B9130000}"/>
    <cellStyle name="Calculation 7 5" xfId="5304" xr:uid="{00000000-0005-0000-0000-0000BA130000}"/>
    <cellStyle name="Calculation 8" xfId="5305" xr:uid="{00000000-0005-0000-0000-0000BB130000}"/>
    <cellStyle name="Calculation 8 2" xfId="5306" xr:uid="{00000000-0005-0000-0000-0000BC130000}"/>
    <cellStyle name="Calculation 8 3" xfId="5307" xr:uid="{00000000-0005-0000-0000-0000BD130000}"/>
    <cellStyle name="Calculation 8 4" xfId="5308" xr:uid="{00000000-0005-0000-0000-0000BE130000}"/>
    <cellStyle name="Calculation 8 5" xfId="5309" xr:uid="{00000000-0005-0000-0000-0000BF130000}"/>
    <cellStyle name="Calculation 9" xfId="5310" xr:uid="{00000000-0005-0000-0000-0000C0130000}"/>
    <cellStyle name="Calculation 9 2" xfId="5311" xr:uid="{00000000-0005-0000-0000-0000C1130000}"/>
    <cellStyle name="Calculation 9 3" xfId="5312" xr:uid="{00000000-0005-0000-0000-0000C2130000}"/>
    <cellStyle name="Calculation 9 4" xfId="5313" xr:uid="{00000000-0005-0000-0000-0000C3130000}"/>
    <cellStyle name="Check Cell 10" xfId="5314" xr:uid="{00000000-0005-0000-0000-0000C4130000}"/>
    <cellStyle name="Check Cell 10 2" xfId="5315" xr:uid="{00000000-0005-0000-0000-0000C5130000}"/>
    <cellStyle name="Check Cell 10 3" xfId="5316" xr:uid="{00000000-0005-0000-0000-0000C6130000}"/>
    <cellStyle name="Check Cell 11" xfId="5317" xr:uid="{00000000-0005-0000-0000-0000C7130000}"/>
    <cellStyle name="Check Cell 11 2" xfId="5318" xr:uid="{00000000-0005-0000-0000-0000C8130000}"/>
    <cellStyle name="Check Cell 11 3" xfId="5319" xr:uid="{00000000-0005-0000-0000-0000C9130000}"/>
    <cellStyle name="Check Cell 12" xfId="5320" xr:uid="{00000000-0005-0000-0000-0000CA130000}"/>
    <cellStyle name="Check Cell 12 2" xfId="5321" xr:uid="{00000000-0005-0000-0000-0000CB130000}"/>
    <cellStyle name="Check Cell 12 3" xfId="5322" xr:uid="{00000000-0005-0000-0000-0000CC130000}"/>
    <cellStyle name="Check Cell 13" xfId="5323" xr:uid="{00000000-0005-0000-0000-0000CD130000}"/>
    <cellStyle name="Check Cell 13 2" xfId="5324" xr:uid="{00000000-0005-0000-0000-0000CE130000}"/>
    <cellStyle name="Check Cell 13 3" xfId="5325" xr:uid="{00000000-0005-0000-0000-0000CF130000}"/>
    <cellStyle name="Check Cell 14" xfId="5326" xr:uid="{00000000-0005-0000-0000-0000D0130000}"/>
    <cellStyle name="Check Cell 14 2" xfId="5327" xr:uid="{00000000-0005-0000-0000-0000D1130000}"/>
    <cellStyle name="Check Cell 14 3" xfId="5328" xr:uid="{00000000-0005-0000-0000-0000D2130000}"/>
    <cellStyle name="Check Cell 15" xfId="5329" xr:uid="{00000000-0005-0000-0000-0000D3130000}"/>
    <cellStyle name="Check Cell 15 2" xfId="5330" xr:uid="{00000000-0005-0000-0000-0000D4130000}"/>
    <cellStyle name="Check Cell 15 3" xfId="5331" xr:uid="{00000000-0005-0000-0000-0000D5130000}"/>
    <cellStyle name="Check Cell 16" xfId="5332" xr:uid="{00000000-0005-0000-0000-0000D6130000}"/>
    <cellStyle name="Check Cell 16 2" xfId="5333" xr:uid="{00000000-0005-0000-0000-0000D7130000}"/>
    <cellStyle name="Check Cell 16 3" xfId="5334" xr:uid="{00000000-0005-0000-0000-0000D8130000}"/>
    <cellStyle name="Check Cell 17" xfId="5335" xr:uid="{00000000-0005-0000-0000-0000D9130000}"/>
    <cellStyle name="Check Cell 17 2" xfId="5336" xr:uid="{00000000-0005-0000-0000-0000DA130000}"/>
    <cellStyle name="Check Cell 17 3" xfId="5337" xr:uid="{00000000-0005-0000-0000-0000DB130000}"/>
    <cellStyle name="Check Cell 18" xfId="5338" xr:uid="{00000000-0005-0000-0000-0000DC130000}"/>
    <cellStyle name="Check Cell 18 2" xfId="5339" xr:uid="{00000000-0005-0000-0000-0000DD130000}"/>
    <cellStyle name="Check Cell 18 3" xfId="5340" xr:uid="{00000000-0005-0000-0000-0000DE130000}"/>
    <cellStyle name="Check Cell 19" xfId="5341" xr:uid="{00000000-0005-0000-0000-0000DF130000}"/>
    <cellStyle name="Check Cell 19 2" xfId="5342" xr:uid="{00000000-0005-0000-0000-0000E0130000}"/>
    <cellStyle name="Check Cell 19 3" xfId="5343" xr:uid="{00000000-0005-0000-0000-0000E1130000}"/>
    <cellStyle name="Check Cell 2" xfId="55" xr:uid="{00000000-0005-0000-0000-0000E2130000}"/>
    <cellStyle name="Check Cell 2 2" xfId="5345" xr:uid="{00000000-0005-0000-0000-0000E3130000}"/>
    <cellStyle name="Check Cell 2 2 2" xfId="5346" xr:uid="{00000000-0005-0000-0000-0000E4130000}"/>
    <cellStyle name="Check Cell 2 2 3" xfId="5347" xr:uid="{00000000-0005-0000-0000-0000E5130000}"/>
    <cellStyle name="Check Cell 2 2 4" xfId="5348" xr:uid="{00000000-0005-0000-0000-0000E6130000}"/>
    <cellStyle name="Check Cell 2 3" xfId="5349" xr:uid="{00000000-0005-0000-0000-0000E7130000}"/>
    <cellStyle name="Check Cell 2 3 2" xfId="5350" xr:uid="{00000000-0005-0000-0000-0000E8130000}"/>
    <cellStyle name="Check Cell 2 3 3" xfId="5351" xr:uid="{00000000-0005-0000-0000-0000E9130000}"/>
    <cellStyle name="Check Cell 2 4" xfId="5352" xr:uid="{00000000-0005-0000-0000-0000EA130000}"/>
    <cellStyle name="Check Cell 2 5" xfId="5353" xr:uid="{00000000-0005-0000-0000-0000EB130000}"/>
    <cellStyle name="Check Cell 2 6" xfId="5354" xr:uid="{00000000-0005-0000-0000-0000EC130000}"/>
    <cellStyle name="Check Cell 2 7" xfId="5344" xr:uid="{00000000-0005-0000-0000-0000ED130000}"/>
    <cellStyle name="Check Cell 2_Coding_CAP_Feb'13_P Aey_020213_Na+ Actual" xfId="5355" xr:uid="{00000000-0005-0000-0000-0000EE130000}"/>
    <cellStyle name="Check Cell 20" xfId="5356" xr:uid="{00000000-0005-0000-0000-0000EF130000}"/>
    <cellStyle name="Check Cell 20 2" xfId="5357" xr:uid="{00000000-0005-0000-0000-0000F0130000}"/>
    <cellStyle name="Check Cell 20 3" xfId="5358" xr:uid="{00000000-0005-0000-0000-0000F1130000}"/>
    <cellStyle name="Check Cell 21" xfId="5359" xr:uid="{00000000-0005-0000-0000-0000F2130000}"/>
    <cellStyle name="Check Cell 22" xfId="5360" xr:uid="{00000000-0005-0000-0000-0000F3130000}"/>
    <cellStyle name="Check Cell 23" xfId="5361" xr:uid="{00000000-0005-0000-0000-0000F4130000}"/>
    <cellStyle name="Check Cell 24" xfId="5362" xr:uid="{00000000-0005-0000-0000-0000F5130000}"/>
    <cellStyle name="Check Cell 25" xfId="5363" xr:uid="{00000000-0005-0000-0000-0000F6130000}"/>
    <cellStyle name="Check Cell 26" xfId="5364" xr:uid="{00000000-0005-0000-0000-0000F7130000}"/>
    <cellStyle name="Check Cell 27" xfId="5365" xr:uid="{00000000-0005-0000-0000-0000F8130000}"/>
    <cellStyle name="Check Cell 28" xfId="5366" xr:uid="{00000000-0005-0000-0000-0000F9130000}"/>
    <cellStyle name="Check Cell 29" xfId="5367" xr:uid="{00000000-0005-0000-0000-0000FA130000}"/>
    <cellStyle name="Check Cell 3" xfId="5368" xr:uid="{00000000-0005-0000-0000-0000FB130000}"/>
    <cellStyle name="Check Cell 3 2" xfId="5369" xr:uid="{00000000-0005-0000-0000-0000FC130000}"/>
    <cellStyle name="Check Cell 3 3" xfId="5370" xr:uid="{00000000-0005-0000-0000-0000FD130000}"/>
    <cellStyle name="Check Cell 3 4" xfId="5371" xr:uid="{00000000-0005-0000-0000-0000FE130000}"/>
    <cellStyle name="Check Cell 30" xfId="5372" xr:uid="{00000000-0005-0000-0000-0000FF130000}"/>
    <cellStyle name="Check Cell 31" xfId="5373" xr:uid="{00000000-0005-0000-0000-000000140000}"/>
    <cellStyle name="Check Cell 32" xfId="5374" xr:uid="{00000000-0005-0000-0000-000001140000}"/>
    <cellStyle name="Check Cell 33" xfId="5375" xr:uid="{00000000-0005-0000-0000-000002140000}"/>
    <cellStyle name="Check Cell 34" xfId="5376" xr:uid="{00000000-0005-0000-0000-000003140000}"/>
    <cellStyle name="Check Cell 35" xfId="5377" xr:uid="{00000000-0005-0000-0000-000004140000}"/>
    <cellStyle name="Check Cell 36" xfId="5378" xr:uid="{00000000-0005-0000-0000-000005140000}"/>
    <cellStyle name="Check Cell 37" xfId="5379" xr:uid="{00000000-0005-0000-0000-000006140000}"/>
    <cellStyle name="Check Cell 38" xfId="5380" xr:uid="{00000000-0005-0000-0000-000007140000}"/>
    <cellStyle name="Check Cell 39" xfId="5381" xr:uid="{00000000-0005-0000-0000-000008140000}"/>
    <cellStyle name="Check Cell 4" xfId="5382" xr:uid="{00000000-0005-0000-0000-000009140000}"/>
    <cellStyle name="Check Cell 4 2" xfId="5383" xr:uid="{00000000-0005-0000-0000-00000A140000}"/>
    <cellStyle name="Check Cell 4 3" xfId="5384" xr:uid="{00000000-0005-0000-0000-00000B140000}"/>
    <cellStyle name="Check Cell 4 4" xfId="5385" xr:uid="{00000000-0005-0000-0000-00000C140000}"/>
    <cellStyle name="Check Cell 40" xfId="5386" xr:uid="{00000000-0005-0000-0000-00000D140000}"/>
    <cellStyle name="Check Cell 40 2" xfId="5387" xr:uid="{00000000-0005-0000-0000-00000E140000}"/>
    <cellStyle name="Check Cell 41" xfId="5388" xr:uid="{00000000-0005-0000-0000-00000F140000}"/>
    <cellStyle name="Check Cell 42" xfId="5389" xr:uid="{00000000-0005-0000-0000-000010140000}"/>
    <cellStyle name="Check Cell 5" xfId="5390" xr:uid="{00000000-0005-0000-0000-000011140000}"/>
    <cellStyle name="Check Cell 5 2" xfId="5391" xr:uid="{00000000-0005-0000-0000-000012140000}"/>
    <cellStyle name="Check Cell 5 3" xfId="5392" xr:uid="{00000000-0005-0000-0000-000013140000}"/>
    <cellStyle name="Check Cell 5 4" xfId="5393" xr:uid="{00000000-0005-0000-0000-000014140000}"/>
    <cellStyle name="Check Cell 6" xfId="5394" xr:uid="{00000000-0005-0000-0000-000015140000}"/>
    <cellStyle name="Check Cell 6 2" xfId="5395" xr:uid="{00000000-0005-0000-0000-000016140000}"/>
    <cellStyle name="Check Cell 6 3" xfId="5396" xr:uid="{00000000-0005-0000-0000-000017140000}"/>
    <cellStyle name="Check Cell 6 4" xfId="5397" xr:uid="{00000000-0005-0000-0000-000018140000}"/>
    <cellStyle name="Check Cell 6 5" xfId="5398" xr:uid="{00000000-0005-0000-0000-000019140000}"/>
    <cellStyle name="Check Cell 6 6" xfId="5399" xr:uid="{00000000-0005-0000-0000-00001A140000}"/>
    <cellStyle name="Check Cell 7" xfId="5400" xr:uid="{00000000-0005-0000-0000-00001B140000}"/>
    <cellStyle name="Check Cell 7 2" xfId="5401" xr:uid="{00000000-0005-0000-0000-00001C140000}"/>
    <cellStyle name="Check Cell 7 3" xfId="5402" xr:uid="{00000000-0005-0000-0000-00001D140000}"/>
    <cellStyle name="Check Cell 7 4" xfId="5403" xr:uid="{00000000-0005-0000-0000-00001E140000}"/>
    <cellStyle name="Check Cell 8" xfId="5404" xr:uid="{00000000-0005-0000-0000-00001F140000}"/>
    <cellStyle name="Check Cell 8 2" xfId="5405" xr:uid="{00000000-0005-0000-0000-000020140000}"/>
    <cellStyle name="Check Cell 8 3" xfId="5406" xr:uid="{00000000-0005-0000-0000-000021140000}"/>
    <cellStyle name="Check Cell 8 4" xfId="5407" xr:uid="{00000000-0005-0000-0000-000022140000}"/>
    <cellStyle name="Check Cell 9" xfId="5408" xr:uid="{00000000-0005-0000-0000-000023140000}"/>
    <cellStyle name="Check Cell 9 2" xfId="5409" xr:uid="{00000000-0005-0000-0000-000024140000}"/>
    <cellStyle name="Check Cell 9 3" xfId="5410" xr:uid="{00000000-0005-0000-0000-000025140000}"/>
    <cellStyle name="Comma" xfId="33135" builtinId="3"/>
    <cellStyle name="Comma [0] 2" xfId="5411" xr:uid="{00000000-0005-0000-0000-000027140000}"/>
    <cellStyle name="Comma [0] 2 2" xfId="5412" xr:uid="{00000000-0005-0000-0000-000028140000}"/>
    <cellStyle name="Comma [0] 2 2 2" xfId="5413" xr:uid="{00000000-0005-0000-0000-000029140000}"/>
    <cellStyle name="Comma [0] 2 3" xfId="5414" xr:uid="{00000000-0005-0000-0000-00002A140000}"/>
    <cellStyle name="Comma 10" xfId="295" xr:uid="{00000000-0005-0000-0000-00002B140000}"/>
    <cellStyle name="Comma 10 2" xfId="5416" xr:uid="{00000000-0005-0000-0000-00002C140000}"/>
    <cellStyle name="Comma 10 2 2" xfId="5417" xr:uid="{00000000-0005-0000-0000-00002D140000}"/>
    <cellStyle name="Comma 10 2 2 2" xfId="5418" xr:uid="{00000000-0005-0000-0000-00002E140000}"/>
    <cellStyle name="Comma 10 2 2 3" xfId="5419" xr:uid="{00000000-0005-0000-0000-00002F140000}"/>
    <cellStyle name="Comma 10 2 3" xfId="5420" xr:uid="{00000000-0005-0000-0000-000030140000}"/>
    <cellStyle name="Comma 10 2 4" xfId="5421" xr:uid="{00000000-0005-0000-0000-000031140000}"/>
    <cellStyle name="Comma 10 3" xfId="5422" xr:uid="{00000000-0005-0000-0000-000032140000}"/>
    <cellStyle name="Comma 10 3 2" xfId="5423" xr:uid="{00000000-0005-0000-0000-000033140000}"/>
    <cellStyle name="Comma 10 4" xfId="5424" xr:uid="{00000000-0005-0000-0000-000034140000}"/>
    <cellStyle name="Comma 10 4 2" xfId="5425" xr:uid="{00000000-0005-0000-0000-000035140000}"/>
    <cellStyle name="Comma 10 4 3" xfId="5426" xr:uid="{00000000-0005-0000-0000-000036140000}"/>
    <cellStyle name="Comma 10 5" xfId="5427" xr:uid="{00000000-0005-0000-0000-000037140000}"/>
    <cellStyle name="Comma 10 5 2" xfId="5428" xr:uid="{00000000-0005-0000-0000-000038140000}"/>
    <cellStyle name="Comma 10 5 2 2" xfId="5429" xr:uid="{00000000-0005-0000-0000-000039140000}"/>
    <cellStyle name="Comma 10 5 2 2 2" xfId="5430" xr:uid="{00000000-0005-0000-0000-00003A140000}"/>
    <cellStyle name="Comma 10 5 2 2 2 2" xfId="5431" xr:uid="{00000000-0005-0000-0000-00003B140000}"/>
    <cellStyle name="Comma 10 5 2 2 2 2 10" xfId="5432" xr:uid="{00000000-0005-0000-0000-00003C140000}"/>
    <cellStyle name="Comma 10 5 2 2 2 2 11" xfId="5433" xr:uid="{00000000-0005-0000-0000-00003D140000}"/>
    <cellStyle name="Comma 10 5 2 2 2 2 12" xfId="5434" xr:uid="{00000000-0005-0000-0000-00003E140000}"/>
    <cellStyle name="Comma 10 5 2 2 2 2 13" xfId="5435" xr:uid="{00000000-0005-0000-0000-00003F140000}"/>
    <cellStyle name="Comma 10 5 2 2 2 2 14" xfId="5436" xr:uid="{00000000-0005-0000-0000-000040140000}"/>
    <cellStyle name="Comma 10 5 2 2 2 2 15" xfId="5437" xr:uid="{00000000-0005-0000-0000-000041140000}"/>
    <cellStyle name="Comma 10 5 2 2 2 2 2" xfId="5438" xr:uid="{00000000-0005-0000-0000-000042140000}"/>
    <cellStyle name="Comma 10 5 2 2 2 2 2 2" xfId="5439" xr:uid="{00000000-0005-0000-0000-000043140000}"/>
    <cellStyle name="Comma 10 5 2 2 2 2 2 2 2" xfId="5440" xr:uid="{00000000-0005-0000-0000-000044140000}"/>
    <cellStyle name="Comma 10 5 2 2 2 2 2 3" xfId="5441" xr:uid="{00000000-0005-0000-0000-000045140000}"/>
    <cellStyle name="Comma 10 5 2 2 2 2 2 4" xfId="5442" xr:uid="{00000000-0005-0000-0000-000046140000}"/>
    <cellStyle name="Comma 10 5 2 2 2 2 3" xfId="5443" xr:uid="{00000000-0005-0000-0000-000047140000}"/>
    <cellStyle name="Comma 10 5 2 2 2 2 3 2" xfId="5444" xr:uid="{00000000-0005-0000-0000-000048140000}"/>
    <cellStyle name="Comma 10 5 2 2 2 2 3 3" xfId="5445" xr:uid="{00000000-0005-0000-0000-000049140000}"/>
    <cellStyle name="Comma 10 5 2 2 2 2 4" xfId="5446" xr:uid="{00000000-0005-0000-0000-00004A140000}"/>
    <cellStyle name="Comma 10 5 2 2 2 2 5" xfId="5447" xr:uid="{00000000-0005-0000-0000-00004B140000}"/>
    <cellStyle name="Comma 10 5 2 2 2 2 6" xfId="5448" xr:uid="{00000000-0005-0000-0000-00004C140000}"/>
    <cellStyle name="Comma 10 5 2 2 2 2 7" xfId="5449" xr:uid="{00000000-0005-0000-0000-00004D140000}"/>
    <cellStyle name="Comma 10 5 2 2 2 2 8" xfId="5450" xr:uid="{00000000-0005-0000-0000-00004E140000}"/>
    <cellStyle name="Comma 10 5 2 2 2 2 9" xfId="5451" xr:uid="{00000000-0005-0000-0000-00004F140000}"/>
    <cellStyle name="Comma 10 5 2 2 2 3" xfId="5452" xr:uid="{00000000-0005-0000-0000-000050140000}"/>
    <cellStyle name="Comma 10 5 2 2 2 3 2" xfId="5453" xr:uid="{00000000-0005-0000-0000-000051140000}"/>
    <cellStyle name="Comma 10 5 2 2 2 3 2 2" xfId="5454" xr:uid="{00000000-0005-0000-0000-000052140000}"/>
    <cellStyle name="Comma 10 5 2 2 2 3 3" xfId="5455" xr:uid="{00000000-0005-0000-0000-000053140000}"/>
    <cellStyle name="Comma 10 5 2 2 2 4" xfId="5456" xr:uid="{00000000-0005-0000-0000-000054140000}"/>
    <cellStyle name="Comma 10 5 2 2 2 4 2" xfId="5457" xr:uid="{00000000-0005-0000-0000-000055140000}"/>
    <cellStyle name="Comma 10 5 2 2 2 5" xfId="5458" xr:uid="{00000000-0005-0000-0000-000056140000}"/>
    <cellStyle name="Comma 10 5 2 2 2 6" xfId="5459" xr:uid="{00000000-0005-0000-0000-000057140000}"/>
    <cellStyle name="Comma 10 5 2 2 3" xfId="5460" xr:uid="{00000000-0005-0000-0000-000058140000}"/>
    <cellStyle name="Comma 10 5 2 2 3 2" xfId="5461" xr:uid="{00000000-0005-0000-0000-000059140000}"/>
    <cellStyle name="Comma 10 5 2 2 3 2 2" xfId="5462" xr:uid="{00000000-0005-0000-0000-00005A140000}"/>
    <cellStyle name="Comma 10 5 2 2 3 2 2 2" xfId="5463" xr:uid="{00000000-0005-0000-0000-00005B140000}"/>
    <cellStyle name="Comma 10 5 2 2 3 2 3" xfId="5464" xr:uid="{00000000-0005-0000-0000-00005C140000}"/>
    <cellStyle name="Comma 10 5 2 2 3 3" xfId="5465" xr:uid="{00000000-0005-0000-0000-00005D140000}"/>
    <cellStyle name="Comma 10 5 2 2 3 3 2" xfId="5466" xr:uid="{00000000-0005-0000-0000-00005E140000}"/>
    <cellStyle name="Comma 10 5 2 2 3 4" xfId="5467" xr:uid="{00000000-0005-0000-0000-00005F140000}"/>
    <cellStyle name="Comma 10 5 2 2 3 5" xfId="5468" xr:uid="{00000000-0005-0000-0000-000060140000}"/>
    <cellStyle name="Comma 10 5 2 2 4" xfId="5469" xr:uid="{00000000-0005-0000-0000-000061140000}"/>
    <cellStyle name="Comma 10 5 2 2 4 2" xfId="5470" xr:uid="{00000000-0005-0000-0000-000062140000}"/>
    <cellStyle name="Comma 10 5 2 2 4 2 2" xfId="5471" xr:uid="{00000000-0005-0000-0000-000063140000}"/>
    <cellStyle name="Comma 10 5 2 2 4 3" xfId="5472" xr:uid="{00000000-0005-0000-0000-000064140000}"/>
    <cellStyle name="Comma 10 5 2 2 4 4" xfId="5473" xr:uid="{00000000-0005-0000-0000-000065140000}"/>
    <cellStyle name="Comma 10 5 2 2 5" xfId="5474" xr:uid="{00000000-0005-0000-0000-000066140000}"/>
    <cellStyle name="Comma 10 5 2 2 5 2" xfId="5475" xr:uid="{00000000-0005-0000-0000-000067140000}"/>
    <cellStyle name="Comma 10 5 2 2 5 3" xfId="5476" xr:uid="{00000000-0005-0000-0000-000068140000}"/>
    <cellStyle name="Comma 10 5 2 2 6" xfId="5477" xr:uid="{00000000-0005-0000-0000-000069140000}"/>
    <cellStyle name="Comma 10 5 2 2 7" xfId="5478" xr:uid="{00000000-0005-0000-0000-00006A140000}"/>
    <cellStyle name="Comma 10 5 2 3" xfId="5479" xr:uid="{00000000-0005-0000-0000-00006B140000}"/>
    <cellStyle name="Comma 10 5 2 3 2" xfId="5480" xr:uid="{00000000-0005-0000-0000-00006C140000}"/>
    <cellStyle name="Comma 10 5 2 4" xfId="5481" xr:uid="{00000000-0005-0000-0000-00006D140000}"/>
    <cellStyle name="Comma 10 5 2 5" xfId="5482" xr:uid="{00000000-0005-0000-0000-00006E140000}"/>
    <cellStyle name="Comma 10 5 3" xfId="5483" xr:uid="{00000000-0005-0000-0000-00006F140000}"/>
    <cellStyle name="Comma 10 5 3 2" xfId="5484" xr:uid="{00000000-0005-0000-0000-000070140000}"/>
    <cellStyle name="Comma 10 5 3 2 2" xfId="5485" xr:uid="{00000000-0005-0000-0000-000071140000}"/>
    <cellStyle name="Comma 10 5 3 3" xfId="5486" xr:uid="{00000000-0005-0000-0000-000072140000}"/>
    <cellStyle name="Comma 10 5 3 4" xfId="5487" xr:uid="{00000000-0005-0000-0000-000073140000}"/>
    <cellStyle name="Comma 10 5 4" xfId="5488" xr:uid="{00000000-0005-0000-0000-000074140000}"/>
    <cellStyle name="Comma 10 5 4 2" xfId="5489" xr:uid="{00000000-0005-0000-0000-000075140000}"/>
    <cellStyle name="Comma 10 5 5" xfId="5490" xr:uid="{00000000-0005-0000-0000-000076140000}"/>
    <cellStyle name="Comma 10 5 6" xfId="5491" xr:uid="{00000000-0005-0000-0000-000077140000}"/>
    <cellStyle name="Comma 10 6" xfId="5492" xr:uid="{00000000-0005-0000-0000-000078140000}"/>
    <cellStyle name="Comma 10 7" xfId="5415" xr:uid="{00000000-0005-0000-0000-000079140000}"/>
    <cellStyle name="Comma 100" xfId="33036" xr:uid="{00000000-0005-0000-0000-00007A140000}"/>
    <cellStyle name="Comma 101" xfId="33038" xr:uid="{00000000-0005-0000-0000-00007B140000}"/>
    <cellStyle name="Comma 102" xfId="33040" xr:uid="{00000000-0005-0000-0000-00007C140000}"/>
    <cellStyle name="Comma 103" xfId="33042" xr:uid="{00000000-0005-0000-0000-00007D140000}"/>
    <cellStyle name="Comma 104" xfId="33044" xr:uid="{00000000-0005-0000-0000-00007E140000}"/>
    <cellStyle name="Comma 105" xfId="33046" xr:uid="{00000000-0005-0000-0000-00007F140000}"/>
    <cellStyle name="Comma 106" xfId="33048" xr:uid="{00000000-0005-0000-0000-000080140000}"/>
    <cellStyle name="Comma 107" xfId="33049" xr:uid="{00000000-0005-0000-0000-000081140000}"/>
    <cellStyle name="Comma 108" xfId="33050" xr:uid="{00000000-0005-0000-0000-000082140000}"/>
    <cellStyle name="Comma 109" xfId="33151" xr:uid="{00000000-0005-0000-0000-000083140000}"/>
    <cellStyle name="Comma 109 2" xfId="33214" xr:uid="{00000000-0005-0000-0000-000084140000}"/>
    <cellStyle name="Comma 11" xfId="300" xr:uid="{00000000-0005-0000-0000-000085140000}"/>
    <cellStyle name="Comma 11 10" xfId="33023" xr:uid="{00000000-0005-0000-0000-000086140000}"/>
    <cellStyle name="Comma 11 2" xfId="5494" xr:uid="{00000000-0005-0000-0000-000087140000}"/>
    <cellStyle name="Comma 11 2 2" xfId="5495" xr:uid="{00000000-0005-0000-0000-000088140000}"/>
    <cellStyle name="Comma 11 2 2 2" xfId="5496" xr:uid="{00000000-0005-0000-0000-000089140000}"/>
    <cellStyle name="Comma 11 2 2 2 2" xfId="5497" xr:uid="{00000000-0005-0000-0000-00008A140000}"/>
    <cellStyle name="Comma 11 2 2 2 3" xfId="5498" xr:uid="{00000000-0005-0000-0000-00008B140000}"/>
    <cellStyle name="Comma 11 2 2 3" xfId="5499" xr:uid="{00000000-0005-0000-0000-00008C140000}"/>
    <cellStyle name="Comma 11 2 2 4" xfId="5500" xr:uid="{00000000-0005-0000-0000-00008D140000}"/>
    <cellStyle name="Comma 11 2 3" xfId="5501" xr:uid="{00000000-0005-0000-0000-00008E140000}"/>
    <cellStyle name="Comma 11 2 3 2" xfId="5502" xr:uid="{00000000-0005-0000-0000-00008F140000}"/>
    <cellStyle name="Comma 11 2 3 2 2" xfId="5503" xr:uid="{00000000-0005-0000-0000-000090140000}"/>
    <cellStyle name="Comma 11 2 3 2 3" xfId="5504" xr:uid="{00000000-0005-0000-0000-000091140000}"/>
    <cellStyle name="Comma 11 2 3 3" xfId="5505" xr:uid="{00000000-0005-0000-0000-000092140000}"/>
    <cellStyle name="Comma 11 2 3 4" xfId="5506" xr:uid="{00000000-0005-0000-0000-000093140000}"/>
    <cellStyle name="Comma 11 2 4" xfId="5507" xr:uid="{00000000-0005-0000-0000-000094140000}"/>
    <cellStyle name="Comma 11 2 4 2" xfId="5508" xr:uid="{00000000-0005-0000-0000-000095140000}"/>
    <cellStyle name="Comma 11 2 4 3" xfId="5509" xr:uid="{00000000-0005-0000-0000-000096140000}"/>
    <cellStyle name="Comma 11 2 5" xfId="5510" xr:uid="{00000000-0005-0000-0000-000097140000}"/>
    <cellStyle name="Comma 11 2 5 2" xfId="5511" xr:uid="{00000000-0005-0000-0000-000098140000}"/>
    <cellStyle name="Comma 11 2 6" xfId="5512" xr:uid="{00000000-0005-0000-0000-000099140000}"/>
    <cellStyle name="Comma 11 2 7" xfId="5513" xr:uid="{00000000-0005-0000-0000-00009A140000}"/>
    <cellStyle name="Comma 11 3" xfId="5514" xr:uid="{00000000-0005-0000-0000-00009B140000}"/>
    <cellStyle name="Comma 11 3 2" xfId="5515" xr:uid="{00000000-0005-0000-0000-00009C140000}"/>
    <cellStyle name="Comma 11 3 2 2" xfId="5516" xr:uid="{00000000-0005-0000-0000-00009D140000}"/>
    <cellStyle name="Comma 11 3 2 2 2" xfId="5517" xr:uid="{00000000-0005-0000-0000-00009E140000}"/>
    <cellStyle name="Comma 11 3 2 2 3" xfId="5518" xr:uid="{00000000-0005-0000-0000-00009F140000}"/>
    <cellStyle name="Comma 11 3 2 3" xfId="5519" xr:uid="{00000000-0005-0000-0000-0000A0140000}"/>
    <cellStyle name="Comma 11 3 2 4" xfId="5520" xr:uid="{00000000-0005-0000-0000-0000A1140000}"/>
    <cellStyle name="Comma 11 3 3" xfId="5521" xr:uid="{00000000-0005-0000-0000-0000A2140000}"/>
    <cellStyle name="Comma 11 3 3 2" xfId="5522" xr:uid="{00000000-0005-0000-0000-0000A3140000}"/>
    <cellStyle name="Comma 11 3 3 3" xfId="5523" xr:uid="{00000000-0005-0000-0000-0000A4140000}"/>
    <cellStyle name="Comma 11 3 4" xfId="5524" xr:uid="{00000000-0005-0000-0000-0000A5140000}"/>
    <cellStyle name="Comma 11 3 4 2" xfId="5525" xr:uid="{00000000-0005-0000-0000-0000A6140000}"/>
    <cellStyle name="Comma 11 4" xfId="5526" xr:uid="{00000000-0005-0000-0000-0000A7140000}"/>
    <cellStyle name="Comma 11 4 2" xfId="5527" xr:uid="{00000000-0005-0000-0000-0000A8140000}"/>
    <cellStyle name="Comma 11 4 2 2" xfId="5528" xr:uid="{00000000-0005-0000-0000-0000A9140000}"/>
    <cellStyle name="Comma 11 4 2 3" xfId="5529" xr:uid="{00000000-0005-0000-0000-0000AA140000}"/>
    <cellStyle name="Comma 11 4 3" xfId="5530" xr:uid="{00000000-0005-0000-0000-0000AB140000}"/>
    <cellStyle name="Comma 11 4 4" xfId="5531" xr:uid="{00000000-0005-0000-0000-0000AC140000}"/>
    <cellStyle name="Comma 11 5" xfId="5532" xr:uid="{00000000-0005-0000-0000-0000AD140000}"/>
    <cellStyle name="Comma 11 5 2" xfId="5533" xr:uid="{00000000-0005-0000-0000-0000AE140000}"/>
    <cellStyle name="Comma 11 5 3" xfId="5534" xr:uid="{00000000-0005-0000-0000-0000AF140000}"/>
    <cellStyle name="Comma 11 6" xfId="5535" xr:uid="{00000000-0005-0000-0000-0000B0140000}"/>
    <cellStyle name="Comma 11 6 2" xfId="5536" xr:uid="{00000000-0005-0000-0000-0000B1140000}"/>
    <cellStyle name="Comma 11 7" xfId="5537" xr:uid="{00000000-0005-0000-0000-0000B2140000}"/>
    <cellStyle name="Comma 11 7 2" xfId="5538" xr:uid="{00000000-0005-0000-0000-0000B3140000}"/>
    <cellStyle name="Comma 11 7 3" xfId="5539" xr:uid="{00000000-0005-0000-0000-0000B4140000}"/>
    <cellStyle name="Comma 11 8" xfId="5540" xr:uid="{00000000-0005-0000-0000-0000B5140000}"/>
    <cellStyle name="Comma 11 9" xfId="5493" xr:uid="{00000000-0005-0000-0000-0000B6140000}"/>
    <cellStyle name="Comma 11_ภาค7 -ยอดขายเฉลี่ย  สุราขาว อาชา-ซับ-ซื้อถึง 2.5เท่า" xfId="5541" xr:uid="{00000000-0005-0000-0000-0000B7140000}"/>
    <cellStyle name="Comma 110" xfId="33196" xr:uid="{00000000-0005-0000-0000-0000B8140000}"/>
    <cellStyle name="Comma 111" xfId="33199" xr:uid="{00000000-0005-0000-0000-0000B9140000}"/>
    <cellStyle name="Comma 112" xfId="33201" xr:uid="{00000000-0005-0000-0000-0000BA140000}"/>
    <cellStyle name="Comma 113" xfId="33203" xr:uid="{00000000-0005-0000-0000-0000BB140000}"/>
    <cellStyle name="Comma 114" xfId="33205" xr:uid="{00000000-0005-0000-0000-0000BC140000}"/>
    <cellStyle name="Comma 115" xfId="33207" xr:uid="{00000000-0005-0000-0000-0000BD140000}"/>
    <cellStyle name="Comma 116" xfId="33209" xr:uid="{00000000-0005-0000-0000-0000BE140000}"/>
    <cellStyle name="Comma 117" xfId="33211" xr:uid="{00000000-0005-0000-0000-0000BF140000}"/>
    <cellStyle name="Comma 118" xfId="33213" xr:uid="{00000000-0005-0000-0000-0000C0140000}"/>
    <cellStyle name="Comma 119" xfId="33218" xr:uid="{00000000-0005-0000-0000-0000C1140000}"/>
    <cellStyle name="Comma 12" xfId="5542" xr:uid="{00000000-0005-0000-0000-0000C2140000}"/>
    <cellStyle name="Comma 12 2" xfId="5543" xr:uid="{00000000-0005-0000-0000-0000C3140000}"/>
    <cellStyle name="Comma 12 2 2" xfId="5544" xr:uid="{00000000-0005-0000-0000-0000C4140000}"/>
    <cellStyle name="Comma 12 2 2 2" xfId="5545" xr:uid="{00000000-0005-0000-0000-0000C5140000}"/>
    <cellStyle name="Comma 12 2 3" xfId="5546" xr:uid="{00000000-0005-0000-0000-0000C6140000}"/>
    <cellStyle name="Comma 12 3" xfId="5547" xr:uid="{00000000-0005-0000-0000-0000C7140000}"/>
    <cellStyle name="Comma 12 3 2" xfId="5548" xr:uid="{00000000-0005-0000-0000-0000C8140000}"/>
    <cellStyle name="Comma 12 3 3" xfId="5549" xr:uid="{00000000-0005-0000-0000-0000C9140000}"/>
    <cellStyle name="Comma 12 4" xfId="5550" xr:uid="{00000000-0005-0000-0000-0000CA140000}"/>
    <cellStyle name="Comma 12 4 2" xfId="5551" xr:uid="{00000000-0005-0000-0000-0000CB140000}"/>
    <cellStyle name="Comma 12 4 3" xfId="5552" xr:uid="{00000000-0005-0000-0000-0000CC140000}"/>
    <cellStyle name="Comma 12 5" xfId="5553" xr:uid="{00000000-0005-0000-0000-0000CD140000}"/>
    <cellStyle name="Comma 12 5 2" xfId="5554" xr:uid="{00000000-0005-0000-0000-0000CE140000}"/>
    <cellStyle name="Comma 12 6" xfId="5555" xr:uid="{00000000-0005-0000-0000-0000CF140000}"/>
    <cellStyle name="Comma 120" xfId="33220" xr:uid="{00000000-0005-0000-0000-0000D0140000}"/>
    <cellStyle name="Comma 121" xfId="33223" xr:uid="{00000000-0005-0000-0000-0000D1140000}"/>
    <cellStyle name="Comma 122" xfId="33225" xr:uid="{00000000-0005-0000-0000-0000D2140000}"/>
    <cellStyle name="Comma 123" xfId="33261" xr:uid="{00000000-0005-0000-0000-0000D3140000}"/>
    <cellStyle name="Comma 124" xfId="33290" xr:uid="{00000000-0005-0000-0000-0000D4140000}"/>
    <cellStyle name="Comma 125" xfId="33351" xr:uid="{C19B83E3-26AC-468F-BD4F-3BA37937786A}"/>
    <cellStyle name="Comma 126" xfId="33368" xr:uid="{48CFBBD0-E00E-4379-8E16-E82907ABC568}"/>
    <cellStyle name="Comma 127" xfId="33370" xr:uid="{2F6B4197-D2A1-4E1A-8364-7DFD1F945CE8}"/>
    <cellStyle name="Comma 128" xfId="33372" xr:uid="{75CB7C07-68D3-4FB5-B4DA-59FADC3028F4}"/>
    <cellStyle name="Comma 129" xfId="33374" xr:uid="{739BAA6A-3E68-4873-8F2F-F03D406DE06B}"/>
    <cellStyle name="Comma 13" xfId="5556" xr:uid="{00000000-0005-0000-0000-0000D5140000}"/>
    <cellStyle name="Comma 13 2" xfId="5557" xr:uid="{00000000-0005-0000-0000-0000D6140000}"/>
    <cellStyle name="Comma 13 2 2" xfId="5558" xr:uid="{00000000-0005-0000-0000-0000D7140000}"/>
    <cellStyle name="Comma 13 2 3" xfId="5559" xr:uid="{00000000-0005-0000-0000-0000D8140000}"/>
    <cellStyle name="Comma 13 3" xfId="5560" xr:uid="{00000000-0005-0000-0000-0000D9140000}"/>
    <cellStyle name="Comma 13 3 2" xfId="5561" xr:uid="{00000000-0005-0000-0000-0000DA140000}"/>
    <cellStyle name="Comma 13 3 3" xfId="5562" xr:uid="{00000000-0005-0000-0000-0000DB140000}"/>
    <cellStyle name="Comma 13 4" xfId="5563" xr:uid="{00000000-0005-0000-0000-0000DC140000}"/>
    <cellStyle name="Comma 13 4 2" xfId="5564" xr:uid="{00000000-0005-0000-0000-0000DD140000}"/>
    <cellStyle name="Comma 13 4 2 2" xfId="5565" xr:uid="{00000000-0005-0000-0000-0000DE140000}"/>
    <cellStyle name="Comma 13 4 2 3" xfId="5566" xr:uid="{00000000-0005-0000-0000-0000DF140000}"/>
    <cellStyle name="Comma 13 4 3" xfId="5567" xr:uid="{00000000-0005-0000-0000-0000E0140000}"/>
    <cellStyle name="Comma 13 4 3 2" xfId="5568" xr:uid="{00000000-0005-0000-0000-0000E1140000}"/>
    <cellStyle name="Comma 13 4 3 3" xfId="5569" xr:uid="{00000000-0005-0000-0000-0000E2140000}"/>
    <cellStyle name="Comma 13 4 4" xfId="5570" xr:uid="{00000000-0005-0000-0000-0000E3140000}"/>
    <cellStyle name="Comma 13 4 5" xfId="5571" xr:uid="{00000000-0005-0000-0000-0000E4140000}"/>
    <cellStyle name="Comma 13 5" xfId="5572" xr:uid="{00000000-0005-0000-0000-0000E5140000}"/>
    <cellStyle name="Comma 13 6" xfId="5573" xr:uid="{00000000-0005-0000-0000-0000E6140000}"/>
    <cellStyle name="Comma 130" xfId="33376" xr:uid="{0CD78609-7ECF-4356-BCC2-FB93D39B097C}"/>
    <cellStyle name="Comma 131" xfId="33378" xr:uid="{5CBD6D8F-F099-4656-AF3F-6F560FFC6570}"/>
    <cellStyle name="Comma 132" xfId="33380" xr:uid="{EB75BF55-C820-404F-8E20-D0F60D941756}"/>
    <cellStyle name="Comma 133" xfId="33382" xr:uid="{AC635A3B-619E-40E0-B34B-8B946D1AD331}"/>
    <cellStyle name="Comma 134" xfId="33384" xr:uid="{A41CC749-23A3-42BE-A3D8-C504138333F8}"/>
    <cellStyle name="Comma 135" xfId="33386" xr:uid="{BFB60317-F3FA-445B-A971-B9C271075018}"/>
    <cellStyle name="Comma 14" xfId="5574" xr:uid="{00000000-0005-0000-0000-0000E7140000}"/>
    <cellStyle name="Comma 14 10" xfId="5575" xr:uid="{00000000-0005-0000-0000-0000E8140000}"/>
    <cellStyle name="Comma 14 2" xfId="5576" xr:uid="{00000000-0005-0000-0000-0000E9140000}"/>
    <cellStyle name="Comma 14 2 2" xfId="5577" xr:uid="{00000000-0005-0000-0000-0000EA140000}"/>
    <cellStyle name="Comma 14 2 2 2" xfId="5578" xr:uid="{00000000-0005-0000-0000-0000EB140000}"/>
    <cellStyle name="Comma 14 2 2 3" xfId="5579" xr:uid="{00000000-0005-0000-0000-0000EC140000}"/>
    <cellStyle name="Comma 14 2 3" xfId="5580" xr:uid="{00000000-0005-0000-0000-0000ED140000}"/>
    <cellStyle name="Comma 14 3" xfId="5581" xr:uid="{00000000-0005-0000-0000-0000EE140000}"/>
    <cellStyle name="Comma 14 3 2" xfId="5582" xr:uid="{00000000-0005-0000-0000-0000EF140000}"/>
    <cellStyle name="Comma 14 3 3" xfId="5583" xr:uid="{00000000-0005-0000-0000-0000F0140000}"/>
    <cellStyle name="Comma 14 4" xfId="5584" xr:uid="{00000000-0005-0000-0000-0000F1140000}"/>
    <cellStyle name="Comma 14 4 2" xfId="5585" xr:uid="{00000000-0005-0000-0000-0000F2140000}"/>
    <cellStyle name="Comma 14 4 3" xfId="5586" xr:uid="{00000000-0005-0000-0000-0000F3140000}"/>
    <cellStyle name="Comma 14 5" xfId="5587" xr:uid="{00000000-0005-0000-0000-0000F4140000}"/>
    <cellStyle name="Comma 14 5 2" xfId="5588" xr:uid="{00000000-0005-0000-0000-0000F5140000}"/>
    <cellStyle name="Comma 14 5 2 2" xfId="5589" xr:uid="{00000000-0005-0000-0000-0000F6140000}"/>
    <cellStyle name="Comma 14 5 2 2 2" xfId="5590" xr:uid="{00000000-0005-0000-0000-0000F7140000}"/>
    <cellStyle name="Comma 14 5 2 2 2 2" xfId="5591" xr:uid="{00000000-0005-0000-0000-0000F8140000}"/>
    <cellStyle name="Comma 14 5 2 2 3" xfId="5592" xr:uid="{00000000-0005-0000-0000-0000F9140000}"/>
    <cellStyle name="Comma 14 5 2 2 4" xfId="5593" xr:uid="{00000000-0005-0000-0000-0000FA140000}"/>
    <cellStyle name="Comma 14 5 2 3" xfId="5594" xr:uid="{00000000-0005-0000-0000-0000FB140000}"/>
    <cellStyle name="Comma 14 5 2 3 2" xfId="5595" xr:uid="{00000000-0005-0000-0000-0000FC140000}"/>
    <cellStyle name="Comma 14 5 2 4" xfId="5596" xr:uid="{00000000-0005-0000-0000-0000FD140000}"/>
    <cellStyle name="Comma 14 5 2 5" xfId="5597" xr:uid="{00000000-0005-0000-0000-0000FE140000}"/>
    <cellStyle name="Comma 14 5 3" xfId="5598" xr:uid="{00000000-0005-0000-0000-0000FF140000}"/>
    <cellStyle name="Comma 14 5 3 2" xfId="5599" xr:uid="{00000000-0005-0000-0000-000000150000}"/>
    <cellStyle name="Comma 14 5 3 2 2" xfId="5600" xr:uid="{00000000-0005-0000-0000-000001150000}"/>
    <cellStyle name="Comma 14 5 3 3" xfId="5601" xr:uid="{00000000-0005-0000-0000-000002150000}"/>
    <cellStyle name="Comma 14 5 3 4" xfId="5602" xr:uid="{00000000-0005-0000-0000-000003150000}"/>
    <cellStyle name="Comma 14 5 4" xfId="5603" xr:uid="{00000000-0005-0000-0000-000004150000}"/>
    <cellStyle name="Comma 14 5 4 2" xfId="5604" xr:uid="{00000000-0005-0000-0000-000005150000}"/>
    <cellStyle name="Comma 14 5 5" xfId="5605" xr:uid="{00000000-0005-0000-0000-000006150000}"/>
    <cellStyle name="Comma 14 5 6" xfId="5606" xr:uid="{00000000-0005-0000-0000-000007150000}"/>
    <cellStyle name="Comma 14 6" xfId="5607" xr:uid="{00000000-0005-0000-0000-000008150000}"/>
    <cellStyle name="Comma 14 6 2" xfId="5608" xr:uid="{00000000-0005-0000-0000-000009150000}"/>
    <cellStyle name="Comma 14 6 2 2" xfId="5609" xr:uid="{00000000-0005-0000-0000-00000A150000}"/>
    <cellStyle name="Comma 14 6 2 2 2" xfId="5610" xr:uid="{00000000-0005-0000-0000-00000B150000}"/>
    <cellStyle name="Comma 14 6 2 3" xfId="5611" xr:uid="{00000000-0005-0000-0000-00000C150000}"/>
    <cellStyle name="Comma 14 6 2 4" xfId="5612" xr:uid="{00000000-0005-0000-0000-00000D150000}"/>
    <cellStyle name="Comma 14 6 3" xfId="5613" xr:uid="{00000000-0005-0000-0000-00000E150000}"/>
    <cellStyle name="Comma 14 6 3 2" xfId="5614" xr:uid="{00000000-0005-0000-0000-00000F150000}"/>
    <cellStyle name="Comma 14 6 4" xfId="5615" xr:uid="{00000000-0005-0000-0000-000010150000}"/>
    <cellStyle name="Comma 14 6 5" xfId="5616" xr:uid="{00000000-0005-0000-0000-000011150000}"/>
    <cellStyle name="Comma 14 7" xfId="5617" xr:uid="{00000000-0005-0000-0000-000012150000}"/>
    <cellStyle name="Comma 14 7 2" xfId="5618" xr:uid="{00000000-0005-0000-0000-000013150000}"/>
    <cellStyle name="Comma 14 7 2 2" xfId="5619" xr:uid="{00000000-0005-0000-0000-000014150000}"/>
    <cellStyle name="Comma 14 7 3" xfId="5620" xr:uid="{00000000-0005-0000-0000-000015150000}"/>
    <cellStyle name="Comma 14 7 4" xfId="5621" xr:uid="{00000000-0005-0000-0000-000016150000}"/>
    <cellStyle name="Comma 14 8" xfId="5622" xr:uid="{00000000-0005-0000-0000-000017150000}"/>
    <cellStyle name="Comma 14 8 2" xfId="5623" xr:uid="{00000000-0005-0000-0000-000018150000}"/>
    <cellStyle name="Comma 14 9" xfId="5624" xr:uid="{00000000-0005-0000-0000-000019150000}"/>
    <cellStyle name="Comma 15" xfId="5625" xr:uid="{00000000-0005-0000-0000-00001A150000}"/>
    <cellStyle name="Comma 15 2" xfId="5626" xr:uid="{00000000-0005-0000-0000-00001B150000}"/>
    <cellStyle name="Comma 15 2 2" xfId="5627" xr:uid="{00000000-0005-0000-0000-00001C150000}"/>
    <cellStyle name="Comma 15 2 3" xfId="5628" xr:uid="{00000000-0005-0000-0000-00001D150000}"/>
    <cellStyle name="Comma 15 3" xfId="5629" xr:uid="{00000000-0005-0000-0000-00001E150000}"/>
    <cellStyle name="Comma 15 3 2" xfId="5630" xr:uid="{00000000-0005-0000-0000-00001F150000}"/>
    <cellStyle name="Comma 15 3 3" xfId="5631" xr:uid="{00000000-0005-0000-0000-000020150000}"/>
    <cellStyle name="Comma 15 4" xfId="5632" xr:uid="{00000000-0005-0000-0000-000021150000}"/>
    <cellStyle name="Comma 15 4 2" xfId="5633" xr:uid="{00000000-0005-0000-0000-000022150000}"/>
    <cellStyle name="Comma 15 4 3" xfId="5634" xr:uid="{00000000-0005-0000-0000-000023150000}"/>
    <cellStyle name="Comma 15 5" xfId="5635" xr:uid="{00000000-0005-0000-0000-000024150000}"/>
    <cellStyle name="Comma 15 5 2" xfId="5636" xr:uid="{00000000-0005-0000-0000-000025150000}"/>
    <cellStyle name="Comma 15 5 3" xfId="5637" xr:uid="{00000000-0005-0000-0000-000026150000}"/>
    <cellStyle name="Comma 15 6" xfId="5638" xr:uid="{00000000-0005-0000-0000-000027150000}"/>
    <cellStyle name="Comma 15 7" xfId="5639" xr:uid="{00000000-0005-0000-0000-000028150000}"/>
    <cellStyle name="Comma 16" xfId="5640" xr:uid="{00000000-0005-0000-0000-000029150000}"/>
    <cellStyle name="Comma 16 2" xfId="5641" xr:uid="{00000000-0005-0000-0000-00002A150000}"/>
    <cellStyle name="Comma 16 2 2" xfId="5642" xr:uid="{00000000-0005-0000-0000-00002B150000}"/>
    <cellStyle name="Comma 16 2 3" xfId="5643" xr:uid="{00000000-0005-0000-0000-00002C150000}"/>
    <cellStyle name="Comma 16 3" xfId="5644" xr:uid="{00000000-0005-0000-0000-00002D150000}"/>
    <cellStyle name="Comma 16 3 2" xfId="5645" xr:uid="{00000000-0005-0000-0000-00002E150000}"/>
    <cellStyle name="Comma 16 3 3" xfId="5646" xr:uid="{00000000-0005-0000-0000-00002F150000}"/>
    <cellStyle name="Comma 16 4" xfId="5647" xr:uid="{00000000-0005-0000-0000-000030150000}"/>
    <cellStyle name="Comma 16 4 2" xfId="5648" xr:uid="{00000000-0005-0000-0000-000031150000}"/>
    <cellStyle name="Comma 16 4 3" xfId="5649" xr:uid="{00000000-0005-0000-0000-000032150000}"/>
    <cellStyle name="Comma 16 5" xfId="5650" xr:uid="{00000000-0005-0000-0000-000033150000}"/>
    <cellStyle name="Comma 16 5 2" xfId="5651" xr:uid="{00000000-0005-0000-0000-000034150000}"/>
    <cellStyle name="Comma 16 5 3" xfId="5652" xr:uid="{00000000-0005-0000-0000-000035150000}"/>
    <cellStyle name="Comma 16 6" xfId="5653" xr:uid="{00000000-0005-0000-0000-000036150000}"/>
    <cellStyle name="Comma 16 7" xfId="5654" xr:uid="{00000000-0005-0000-0000-000037150000}"/>
    <cellStyle name="Comma 16 8" xfId="5655" xr:uid="{00000000-0005-0000-0000-000038150000}"/>
    <cellStyle name="Comma 17" xfId="5656" xr:uid="{00000000-0005-0000-0000-000039150000}"/>
    <cellStyle name="Comma 17 2" xfId="5657" xr:uid="{00000000-0005-0000-0000-00003A150000}"/>
    <cellStyle name="Comma 17 2 2" xfId="5658" xr:uid="{00000000-0005-0000-0000-00003B150000}"/>
    <cellStyle name="Comma 17 2 3" xfId="5659" xr:uid="{00000000-0005-0000-0000-00003C150000}"/>
    <cellStyle name="Comma 17 3" xfId="5660" xr:uid="{00000000-0005-0000-0000-00003D150000}"/>
    <cellStyle name="Comma 17 3 2" xfId="5661" xr:uid="{00000000-0005-0000-0000-00003E150000}"/>
    <cellStyle name="Comma 17 3 3" xfId="5662" xr:uid="{00000000-0005-0000-0000-00003F150000}"/>
    <cellStyle name="Comma 17 4" xfId="5663" xr:uid="{00000000-0005-0000-0000-000040150000}"/>
    <cellStyle name="Comma 17 4 2" xfId="5664" xr:uid="{00000000-0005-0000-0000-000041150000}"/>
    <cellStyle name="Comma 17 4 3" xfId="5665" xr:uid="{00000000-0005-0000-0000-000042150000}"/>
    <cellStyle name="Comma 17 5" xfId="5666" xr:uid="{00000000-0005-0000-0000-000043150000}"/>
    <cellStyle name="Comma 17 5 2" xfId="5667" xr:uid="{00000000-0005-0000-0000-000044150000}"/>
    <cellStyle name="Comma 17 5 3" xfId="5668" xr:uid="{00000000-0005-0000-0000-000045150000}"/>
    <cellStyle name="Comma 17 6" xfId="5669" xr:uid="{00000000-0005-0000-0000-000046150000}"/>
    <cellStyle name="Comma 17 7" xfId="5670" xr:uid="{00000000-0005-0000-0000-000047150000}"/>
    <cellStyle name="Comma 18" xfId="5671" xr:uid="{00000000-0005-0000-0000-000048150000}"/>
    <cellStyle name="Comma 18 2" xfId="5672" xr:uid="{00000000-0005-0000-0000-000049150000}"/>
    <cellStyle name="Comma 18 2 2" xfId="5673" xr:uid="{00000000-0005-0000-0000-00004A150000}"/>
    <cellStyle name="Comma 18 2 3" xfId="5674" xr:uid="{00000000-0005-0000-0000-00004B150000}"/>
    <cellStyle name="Comma 18 3" xfId="5675" xr:uid="{00000000-0005-0000-0000-00004C150000}"/>
    <cellStyle name="Comma 18 3 2" xfId="5676" xr:uid="{00000000-0005-0000-0000-00004D150000}"/>
    <cellStyle name="Comma 18 3 3" xfId="5677" xr:uid="{00000000-0005-0000-0000-00004E150000}"/>
    <cellStyle name="Comma 18 4" xfId="5678" xr:uid="{00000000-0005-0000-0000-00004F150000}"/>
    <cellStyle name="Comma 18 5" xfId="5679" xr:uid="{00000000-0005-0000-0000-000050150000}"/>
    <cellStyle name="Comma 19" xfId="5680" xr:uid="{00000000-0005-0000-0000-000051150000}"/>
    <cellStyle name="Comma 19 2" xfId="5681" xr:uid="{00000000-0005-0000-0000-000052150000}"/>
    <cellStyle name="Comma 19 2 2" xfId="5682" xr:uid="{00000000-0005-0000-0000-000053150000}"/>
    <cellStyle name="Comma 19 2 2 2" xfId="5683" xr:uid="{00000000-0005-0000-0000-000054150000}"/>
    <cellStyle name="Comma 19 2 2 3" xfId="5684" xr:uid="{00000000-0005-0000-0000-000055150000}"/>
    <cellStyle name="Comma 19 2 3" xfId="5685" xr:uid="{00000000-0005-0000-0000-000056150000}"/>
    <cellStyle name="Comma 19 2 4" xfId="5686" xr:uid="{00000000-0005-0000-0000-000057150000}"/>
    <cellStyle name="Comma 19 3" xfId="5687" xr:uid="{00000000-0005-0000-0000-000058150000}"/>
    <cellStyle name="Comma 19 3 2" xfId="5688" xr:uid="{00000000-0005-0000-0000-000059150000}"/>
    <cellStyle name="Comma 19 3 3" xfId="5689" xr:uid="{00000000-0005-0000-0000-00005A150000}"/>
    <cellStyle name="Comma 19 4" xfId="5690" xr:uid="{00000000-0005-0000-0000-00005B150000}"/>
    <cellStyle name="Comma 19 5" xfId="5691" xr:uid="{00000000-0005-0000-0000-00005C150000}"/>
    <cellStyle name="Comma 19 6" xfId="5692" xr:uid="{00000000-0005-0000-0000-00005D150000}"/>
    <cellStyle name="Comma 2" xfId="57" xr:uid="{00000000-0005-0000-0000-00005E150000}"/>
    <cellStyle name="Comma 2 10" xfId="5694" xr:uid="{00000000-0005-0000-0000-00005F150000}"/>
    <cellStyle name="Comma 2 10 2" xfId="5695" xr:uid="{00000000-0005-0000-0000-000060150000}"/>
    <cellStyle name="Comma 2 10 3" xfId="5696" xr:uid="{00000000-0005-0000-0000-000061150000}"/>
    <cellStyle name="Comma 2 11" xfId="5697" xr:uid="{00000000-0005-0000-0000-000062150000}"/>
    <cellStyle name="Comma 2 11 2" xfId="5698" xr:uid="{00000000-0005-0000-0000-000063150000}"/>
    <cellStyle name="Comma 2 11 2 2" xfId="5699" xr:uid="{00000000-0005-0000-0000-000064150000}"/>
    <cellStyle name="Comma 2 11 2 2 2" xfId="5700" xr:uid="{00000000-0005-0000-0000-000065150000}"/>
    <cellStyle name="Comma 2 11 2 2 3" xfId="5701" xr:uid="{00000000-0005-0000-0000-000066150000}"/>
    <cellStyle name="Comma 2 11 2 3" xfId="5702" xr:uid="{00000000-0005-0000-0000-000067150000}"/>
    <cellStyle name="Comma 2 11 2 4" xfId="5703" xr:uid="{00000000-0005-0000-0000-000068150000}"/>
    <cellStyle name="Comma 2 11 3" xfId="5704" xr:uid="{00000000-0005-0000-0000-000069150000}"/>
    <cellStyle name="Comma 2 11 3 2" xfId="5705" xr:uid="{00000000-0005-0000-0000-00006A150000}"/>
    <cellStyle name="Comma 2 11 3 3" xfId="5706" xr:uid="{00000000-0005-0000-0000-00006B150000}"/>
    <cellStyle name="Comma 2 11 4" xfId="5707" xr:uid="{00000000-0005-0000-0000-00006C150000}"/>
    <cellStyle name="Comma 2 11 4 2" xfId="5708" xr:uid="{00000000-0005-0000-0000-00006D150000}"/>
    <cellStyle name="Comma 2 11 5" xfId="5709" xr:uid="{00000000-0005-0000-0000-00006E150000}"/>
    <cellStyle name="Comma 2 11 6" xfId="5710" xr:uid="{00000000-0005-0000-0000-00006F150000}"/>
    <cellStyle name="Comma 2 12" xfId="5711" xr:uid="{00000000-0005-0000-0000-000070150000}"/>
    <cellStyle name="Comma 2 12 2" xfId="5712" xr:uid="{00000000-0005-0000-0000-000071150000}"/>
    <cellStyle name="Comma 2 12 3" xfId="5713" xr:uid="{00000000-0005-0000-0000-000072150000}"/>
    <cellStyle name="Comma 2 13" xfId="5714" xr:uid="{00000000-0005-0000-0000-000073150000}"/>
    <cellStyle name="Comma 2 14" xfId="5715" xr:uid="{00000000-0005-0000-0000-000074150000}"/>
    <cellStyle name="Comma 2 14 2" xfId="5716" xr:uid="{00000000-0005-0000-0000-000075150000}"/>
    <cellStyle name="Comma 2 15" xfId="5717" xr:uid="{00000000-0005-0000-0000-000076150000}"/>
    <cellStyle name="Comma 2 16" xfId="5693" xr:uid="{00000000-0005-0000-0000-000077150000}"/>
    <cellStyle name="Comma 2 17" xfId="33027" xr:uid="{00000000-0005-0000-0000-000078150000}"/>
    <cellStyle name="Comma 2 18" xfId="33266" xr:uid="{00000000-0005-0000-0000-000079150000}"/>
    <cellStyle name="Comma 2 2" xfId="58" xr:uid="{00000000-0005-0000-0000-00007A150000}"/>
    <cellStyle name="Comma 2 2 2" xfId="228" xr:uid="{00000000-0005-0000-0000-00007B150000}"/>
    <cellStyle name="Comma 2 2 2 2" xfId="234" xr:uid="{00000000-0005-0000-0000-00007C150000}"/>
    <cellStyle name="Comma 2 2 2 2 2" xfId="5720" xr:uid="{00000000-0005-0000-0000-00007D150000}"/>
    <cellStyle name="Comma 2 2 2 2 2 2" xfId="5721" xr:uid="{00000000-0005-0000-0000-00007E150000}"/>
    <cellStyle name="Comma 2 2 2 2 2 2 2" xfId="5722" xr:uid="{00000000-0005-0000-0000-00007F150000}"/>
    <cellStyle name="Comma 2 2 2 2 2 2 3" xfId="5723" xr:uid="{00000000-0005-0000-0000-000080150000}"/>
    <cellStyle name="Comma 2 2 2 2 2 3" xfId="5724" xr:uid="{00000000-0005-0000-0000-000081150000}"/>
    <cellStyle name="Comma 2 2 2 2 2 4" xfId="5725" xr:uid="{00000000-0005-0000-0000-000082150000}"/>
    <cellStyle name="Comma 2 2 2 2 3" xfId="5726" xr:uid="{00000000-0005-0000-0000-000083150000}"/>
    <cellStyle name="Comma 2 2 2 2 3 2" xfId="5727" xr:uid="{00000000-0005-0000-0000-000084150000}"/>
    <cellStyle name="Comma 2 2 2 2 3 3" xfId="5728" xr:uid="{00000000-0005-0000-0000-000085150000}"/>
    <cellStyle name="Comma 2 2 2 2 4" xfId="5729" xr:uid="{00000000-0005-0000-0000-000086150000}"/>
    <cellStyle name="Comma 2 2 2 2 4 2" xfId="5730" xr:uid="{00000000-0005-0000-0000-000087150000}"/>
    <cellStyle name="Comma 2 2 2 2 4 3" xfId="5731" xr:uid="{00000000-0005-0000-0000-000088150000}"/>
    <cellStyle name="Comma 2 2 2 2 5" xfId="5719" xr:uid="{00000000-0005-0000-0000-000089150000}"/>
    <cellStyle name="Comma 2 2 2 3" xfId="240" xr:uid="{00000000-0005-0000-0000-00008A150000}"/>
    <cellStyle name="Comma 2 2 2 3 2" xfId="5733" xr:uid="{00000000-0005-0000-0000-00008B150000}"/>
    <cellStyle name="Comma 2 2 2 3 2 2" xfId="5734" xr:uid="{00000000-0005-0000-0000-00008C150000}"/>
    <cellStyle name="Comma 2 2 2 3 2 3" xfId="5735" xr:uid="{00000000-0005-0000-0000-00008D150000}"/>
    <cellStyle name="Comma 2 2 2 3 3" xfId="5736" xr:uid="{00000000-0005-0000-0000-00008E150000}"/>
    <cellStyle name="Comma 2 2 2 3 4" xfId="5737" xr:uid="{00000000-0005-0000-0000-00008F150000}"/>
    <cellStyle name="Comma 2 2 2 3 5" xfId="5732" xr:uid="{00000000-0005-0000-0000-000090150000}"/>
    <cellStyle name="Comma 2 2 2 4" xfId="244" xr:uid="{00000000-0005-0000-0000-000091150000}"/>
    <cellStyle name="Comma 2 2 2 4 10" xfId="288" xr:uid="{00000000-0005-0000-0000-000092150000}"/>
    <cellStyle name="Comma 2 2 2 4 11" xfId="292" xr:uid="{00000000-0005-0000-0000-000093150000}"/>
    <cellStyle name="Comma 2 2 2 4 11 10" xfId="33107" xr:uid="{00000000-0005-0000-0000-000094150000}"/>
    <cellStyle name="Comma 2 2 2 4 11 11" xfId="33111" xr:uid="{00000000-0005-0000-0000-000095150000}"/>
    <cellStyle name="Comma 2 2 2 4 11 13" xfId="33115" xr:uid="{00000000-0005-0000-0000-000096150000}"/>
    <cellStyle name="Comma 2 2 2 4 11 13 2" xfId="33123" xr:uid="{00000000-0005-0000-0000-000097150000}"/>
    <cellStyle name="Comma 2 2 2 4 11 13 2 2" xfId="33127" xr:uid="{00000000-0005-0000-0000-000098150000}"/>
    <cellStyle name="Comma 2 2 2 4 11 13 2 2 2" xfId="33131" xr:uid="{00000000-0005-0000-0000-000099150000}"/>
    <cellStyle name="Comma 2 2 2 4 11 13 2 2 2 2" xfId="33139" xr:uid="{00000000-0005-0000-0000-00009A150000}"/>
    <cellStyle name="Comma 2 2 2 4 11 13 2 2 2 3" xfId="33143" xr:uid="{00000000-0005-0000-0000-00009B150000}"/>
    <cellStyle name="Comma 2 2 2 4 11 13 2 2 2 3 2" xfId="33149" xr:uid="{00000000-0005-0000-0000-00009C150000}"/>
    <cellStyle name="Comma 2 2 2 4 11 13 2 2 2 3 2 2" xfId="33174" xr:uid="{00000000-0005-0000-0000-00009D150000}"/>
    <cellStyle name="Comma 2 2 2 4 11 13 2 2 2 3 2 2 2" xfId="33187" xr:uid="{00000000-0005-0000-0000-00009E150000}"/>
    <cellStyle name="Comma 2 2 2 4 11 13 2 2 2 3 2 2 2 2" xfId="33239" xr:uid="{00000000-0005-0000-0000-00009F150000}"/>
    <cellStyle name="Comma 2 2 2 4 11 13 2 2 2 3 2 2 2 2 2" xfId="33250" xr:uid="{00000000-0005-0000-0000-0000A0150000}"/>
    <cellStyle name="Comma 2 2 2 4 11 13 2 2 2 3 2 2 2 2 2 2" xfId="33296" xr:uid="{00000000-0005-0000-0000-0000A1150000}"/>
    <cellStyle name="Comma 2 2 2 4 11 13 2 2 2 3 2 2 2 2 2 2 2" xfId="33310" xr:uid="{00000000-0005-0000-0000-0000A2150000}"/>
    <cellStyle name="Comma 2 2 2 4 11 13 2 2 2 3 2 2 2 2 2 2 2 2" xfId="33322" xr:uid="{5D1A162F-91EC-45BB-BA95-87251CBC65E4}"/>
    <cellStyle name="Comma 2 2 2 4 11 13 2 2 2 3 2 2 2 2 2 2 2 2 2" xfId="33395" xr:uid="{AA82617D-F102-4521-BDA5-ADCBA16811A3}"/>
    <cellStyle name="Comma 2 2 2 4 11 2" xfId="33024" xr:uid="{00000000-0005-0000-0000-0000A3150000}"/>
    <cellStyle name="Comma 2 2 2 4 11 3" xfId="299" xr:uid="{00000000-0005-0000-0000-0000A4150000}"/>
    <cellStyle name="Comma 2 2 2 4 11 4" xfId="33077" xr:uid="{00000000-0005-0000-0000-0000A5150000}"/>
    <cellStyle name="Comma 2 2 2 4 11 5" xfId="33081" xr:uid="{00000000-0005-0000-0000-0000A6150000}"/>
    <cellStyle name="Comma 2 2 2 4 11 6" xfId="33091" xr:uid="{00000000-0005-0000-0000-0000A7150000}"/>
    <cellStyle name="Comma 2 2 2 4 11 7" xfId="33095" xr:uid="{00000000-0005-0000-0000-0000A8150000}"/>
    <cellStyle name="Comma 2 2 2 4 11 8" xfId="33099" xr:uid="{00000000-0005-0000-0000-0000A9150000}"/>
    <cellStyle name="Comma 2 2 2 4 11 9" xfId="33103" xr:uid="{00000000-0005-0000-0000-0000AA150000}"/>
    <cellStyle name="Comma 2 2 2 4 12" xfId="5738" xr:uid="{00000000-0005-0000-0000-0000AB150000}"/>
    <cellStyle name="Comma 2 2 2 4 2" xfId="249" xr:uid="{00000000-0005-0000-0000-0000AC150000}"/>
    <cellStyle name="Comma 2 2 2 4 2 2" xfId="5739" xr:uid="{00000000-0005-0000-0000-0000AD150000}"/>
    <cellStyle name="Comma 2 2 2 4 3" xfId="253" xr:uid="{00000000-0005-0000-0000-0000AE150000}"/>
    <cellStyle name="Comma 2 2 2 4 3 2" xfId="5740" xr:uid="{00000000-0005-0000-0000-0000AF150000}"/>
    <cellStyle name="Comma 2 2 2 4 4" xfId="257" xr:uid="{00000000-0005-0000-0000-0000B0150000}"/>
    <cellStyle name="Comma 2 2 2 4 4 2" xfId="258" xr:uid="{00000000-0005-0000-0000-0000B1150000}"/>
    <cellStyle name="Comma 2 2 2 4 5" xfId="266" xr:uid="{00000000-0005-0000-0000-0000B2150000}"/>
    <cellStyle name="Comma 2 2 2 4 6" xfId="271" xr:uid="{00000000-0005-0000-0000-0000B3150000}"/>
    <cellStyle name="Comma 2 2 2 4 7" xfId="276" xr:uid="{00000000-0005-0000-0000-0000B4150000}"/>
    <cellStyle name="Comma 2 2 2 4 7 2" xfId="33060" xr:uid="{00000000-0005-0000-0000-0000B5150000}"/>
    <cellStyle name="Comma 2 2 2 4 8" xfId="280" xr:uid="{00000000-0005-0000-0000-0000B6150000}"/>
    <cellStyle name="Comma 2 2 2 4 9" xfId="284" xr:uid="{00000000-0005-0000-0000-0000B7150000}"/>
    <cellStyle name="Comma 2 2 2 5" xfId="5741" xr:uid="{00000000-0005-0000-0000-0000B8150000}"/>
    <cellStyle name="Comma 2 2 2 5 2" xfId="5742" xr:uid="{00000000-0005-0000-0000-0000B9150000}"/>
    <cellStyle name="Comma 2 2 2 5 3" xfId="5743" xr:uid="{00000000-0005-0000-0000-0000BA150000}"/>
    <cellStyle name="Comma 2 2 2 6" xfId="5744" xr:uid="{00000000-0005-0000-0000-0000BB150000}"/>
    <cellStyle name="Comma 2 2 2 7" xfId="5718" xr:uid="{00000000-0005-0000-0000-0000BC150000}"/>
    <cellStyle name="Comma 2 2 3" xfId="230" xr:uid="{00000000-0005-0000-0000-0000BD150000}"/>
    <cellStyle name="Comma 2 2 3 2" xfId="5746" xr:uid="{00000000-0005-0000-0000-0000BE150000}"/>
    <cellStyle name="Comma 2 2 3 2 2" xfId="5747" xr:uid="{00000000-0005-0000-0000-0000BF150000}"/>
    <cellStyle name="Comma 2 2 3 2 2 2" xfId="5748" xr:uid="{00000000-0005-0000-0000-0000C0150000}"/>
    <cellStyle name="Comma 2 2 3 2 2 3" xfId="5749" xr:uid="{00000000-0005-0000-0000-0000C1150000}"/>
    <cellStyle name="Comma 2 2 3 3" xfId="5745" xr:uid="{00000000-0005-0000-0000-0000C2150000}"/>
    <cellStyle name="Comma 2 2 4" xfId="238" xr:uid="{00000000-0005-0000-0000-0000C3150000}"/>
    <cellStyle name="Comma 2 2 4 2" xfId="5751" xr:uid="{00000000-0005-0000-0000-0000C4150000}"/>
    <cellStyle name="Comma 2 2 4 3" xfId="5752" xr:uid="{00000000-0005-0000-0000-0000C5150000}"/>
    <cellStyle name="Comma 2 2 4 4" xfId="5750" xr:uid="{00000000-0005-0000-0000-0000C6150000}"/>
    <cellStyle name="Comma 2 2 5" xfId="242" xr:uid="{00000000-0005-0000-0000-0000C7150000}"/>
    <cellStyle name="Comma 2 2 5 10" xfId="282" xr:uid="{00000000-0005-0000-0000-0000C8150000}"/>
    <cellStyle name="Comma 2 2 5 11" xfId="286" xr:uid="{00000000-0005-0000-0000-0000C9150000}"/>
    <cellStyle name="Comma 2 2 5 12" xfId="290" xr:uid="{00000000-0005-0000-0000-0000CA150000}"/>
    <cellStyle name="Comma 2 2 5 12 10" xfId="33109" xr:uid="{00000000-0005-0000-0000-0000CB150000}"/>
    <cellStyle name="Comma 2 2 5 12 12" xfId="33113" xr:uid="{00000000-0005-0000-0000-0000CC150000}"/>
    <cellStyle name="Comma 2 2 5 12 12 2" xfId="33121" xr:uid="{00000000-0005-0000-0000-0000CD150000}"/>
    <cellStyle name="Comma 2 2 5 12 12 2 2" xfId="33125" xr:uid="{00000000-0005-0000-0000-0000CE150000}"/>
    <cellStyle name="Comma 2 2 5 12 12 2 2 2" xfId="33129" xr:uid="{00000000-0005-0000-0000-0000CF150000}"/>
    <cellStyle name="Comma 2 2 5 12 12 2 2 2 2" xfId="33137" xr:uid="{00000000-0005-0000-0000-0000D0150000}"/>
    <cellStyle name="Comma 2 2 5 12 12 2 2 2 3" xfId="33141" xr:uid="{00000000-0005-0000-0000-0000D1150000}"/>
    <cellStyle name="Comma 2 2 5 12 12 2 2 2 3 2" xfId="33147" xr:uid="{00000000-0005-0000-0000-0000D2150000}"/>
    <cellStyle name="Comma 2 2 5 12 12 2 2 2 3 2 2" xfId="33173" xr:uid="{00000000-0005-0000-0000-0000D3150000}"/>
    <cellStyle name="Comma 2 2 5 12 12 2 2 2 3 2 2 2" xfId="33185" xr:uid="{00000000-0005-0000-0000-0000D4150000}"/>
    <cellStyle name="Comma 2 2 5 12 12 2 2 2 3 2 2 2 2" xfId="33237" xr:uid="{00000000-0005-0000-0000-0000D5150000}"/>
    <cellStyle name="Comma 2 2 5 12 12 2 2 2 3 2 2 2 2 2" xfId="33248" xr:uid="{00000000-0005-0000-0000-0000D6150000}"/>
    <cellStyle name="Comma 2 2 5 12 12 2 2 2 3 2 2 2 2 2 2" xfId="33294" xr:uid="{00000000-0005-0000-0000-0000D7150000}"/>
    <cellStyle name="Comma 2 2 5 12 12 2 2 2 3 2 2 2 2 2 2 2" xfId="33308" xr:uid="{00000000-0005-0000-0000-0000D8150000}"/>
    <cellStyle name="Comma 2 2 5 12 12 2 2 2 3 2 2 2 2 2 2 2 2" xfId="33320" xr:uid="{625AEAFD-5219-42CE-9F3A-56D875D47763}"/>
    <cellStyle name="Comma 2 2 5 12 12 2 2 2 3 2 2 2 2 2 2 2 2 2" xfId="33393" xr:uid="{F5C03A9D-7ECE-4435-98D4-F01AFE6E2F3A}"/>
    <cellStyle name="Comma 2 2 5 12 2" xfId="33021" xr:uid="{00000000-0005-0000-0000-0000D9150000}"/>
    <cellStyle name="Comma 2 2 5 12 3" xfId="33075" xr:uid="{00000000-0005-0000-0000-0000DA150000}"/>
    <cellStyle name="Comma 2 2 5 12 4" xfId="33080" xr:uid="{00000000-0005-0000-0000-0000DB150000}"/>
    <cellStyle name="Comma 2 2 5 12 5" xfId="33089" xr:uid="{00000000-0005-0000-0000-0000DC150000}"/>
    <cellStyle name="Comma 2 2 5 12 6" xfId="33093" xr:uid="{00000000-0005-0000-0000-0000DD150000}"/>
    <cellStyle name="Comma 2 2 5 12 7" xfId="33097" xr:uid="{00000000-0005-0000-0000-0000DE150000}"/>
    <cellStyle name="Comma 2 2 5 12 8" xfId="33101" xr:uid="{00000000-0005-0000-0000-0000DF150000}"/>
    <cellStyle name="Comma 2 2 5 12 9" xfId="33105" xr:uid="{00000000-0005-0000-0000-0000E0150000}"/>
    <cellStyle name="Comma 2 2 5 13" xfId="5753" xr:uid="{00000000-0005-0000-0000-0000E1150000}"/>
    <cellStyle name="Comma 2 2 5 2" xfId="247" xr:uid="{00000000-0005-0000-0000-0000E2150000}"/>
    <cellStyle name="Comma 2 2 5 2 2" xfId="5754" xr:uid="{00000000-0005-0000-0000-0000E3150000}"/>
    <cellStyle name="Comma 2 2 5 3" xfId="251" xr:uid="{00000000-0005-0000-0000-0000E4150000}"/>
    <cellStyle name="Comma 2 2 5 3 2" xfId="5755" xr:uid="{00000000-0005-0000-0000-0000E5150000}"/>
    <cellStyle name="Comma 2 2 5 4" xfId="255" xr:uid="{00000000-0005-0000-0000-0000E6150000}"/>
    <cellStyle name="Comma 2 2 5 5" xfId="261" xr:uid="{00000000-0005-0000-0000-0000E7150000}"/>
    <cellStyle name="Comma 2 2 5 6" xfId="264" xr:uid="{00000000-0005-0000-0000-0000E8150000}"/>
    <cellStyle name="Comma 2 2 5 7" xfId="269" xr:uid="{00000000-0005-0000-0000-0000E9150000}"/>
    <cellStyle name="Comma 2 2 5 8" xfId="274" xr:uid="{00000000-0005-0000-0000-0000EA150000}"/>
    <cellStyle name="Comma 2 2 5 9" xfId="278" xr:uid="{00000000-0005-0000-0000-0000EB150000}"/>
    <cellStyle name="Comma 2 2 6" xfId="5756" xr:uid="{00000000-0005-0000-0000-0000EC150000}"/>
    <cellStyle name="Comma 2 2 7" xfId="5757" xr:uid="{00000000-0005-0000-0000-0000ED150000}"/>
    <cellStyle name="Comma 2 2 8" xfId="33026" xr:uid="{00000000-0005-0000-0000-0000EE150000}"/>
    <cellStyle name="Comma 2 2 9" xfId="33267" xr:uid="{00000000-0005-0000-0000-0000EF150000}"/>
    <cellStyle name="Comma 2 2_ภาค7 -ยอดขายเฉลี่ย  สุราขาว อาชา-ซับ-ซื้อถึง 2.5เท่า" xfId="5758" xr:uid="{00000000-0005-0000-0000-0000F0150000}"/>
    <cellStyle name="Comma 2 3" xfId="224" xr:uid="{00000000-0005-0000-0000-0000F1150000}"/>
    <cellStyle name="Comma 2 3 2" xfId="5760" xr:uid="{00000000-0005-0000-0000-0000F2150000}"/>
    <cellStyle name="Comma 2 3 2 2" xfId="5761" xr:uid="{00000000-0005-0000-0000-0000F3150000}"/>
    <cellStyle name="Comma 2 3 2 2 2" xfId="5762" xr:uid="{00000000-0005-0000-0000-0000F4150000}"/>
    <cellStyle name="Comma 2 3 2 2 2 2" xfId="5763" xr:uid="{00000000-0005-0000-0000-0000F5150000}"/>
    <cellStyle name="Comma 2 3 2 2 3" xfId="5764" xr:uid="{00000000-0005-0000-0000-0000F6150000}"/>
    <cellStyle name="Comma 2 3 2 3" xfId="5765" xr:uid="{00000000-0005-0000-0000-0000F7150000}"/>
    <cellStyle name="Comma 2 3 2 3 2" xfId="5766" xr:uid="{00000000-0005-0000-0000-0000F8150000}"/>
    <cellStyle name="Comma 2 3 2 3 2 2" xfId="5767" xr:uid="{00000000-0005-0000-0000-0000F9150000}"/>
    <cellStyle name="Comma 2 3 2 3 3" xfId="5768" xr:uid="{00000000-0005-0000-0000-0000FA150000}"/>
    <cellStyle name="Comma 2 3 2 4" xfId="5769" xr:uid="{00000000-0005-0000-0000-0000FB150000}"/>
    <cellStyle name="Comma 2 3 2 4 2" xfId="5770" xr:uid="{00000000-0005-0000-0000-0000FC150000}"/>
    <cellStyle name="Comma 2 3 2 5" xfId="5771" xr:uid="{00000000-0005-0000-0000-0000FD150000}"/>
    <cellStyle name="Comma 2 3 2 6" xfId="5772" xr:uid="{00000000-0005-0000-0000-0000FE150000}"/>
    <cellStyle name="Comma 2 3 3" xfId="5773" xr:uid="{00000000-0005-0000-0000-0000FF150000}"/>
    <cellStyle name="Comma 2 3 3 2" xfId="5774" xr:uid="{00000000-0005-0000-0000-000000160000}"/>
    <cellStyle name="Comma 2 3 4" xfId="5775" xr:uid="{00000000-0005-0000-0000-000001160000}"/>
    <cellStyle name="Comma 2 3 4 2" xfId="5776" xr:uid="{00000000-0005-0000-0000-000002160000}"/>
    <cellStyle name="Comma 2 3 4 3" xfId="5777" xr:uid="{00000000-0005-0000-0000-000003160000}"/>
    <cellStyle name="Comma 2 3 5" xfId="5778" xr:uid="{00000000-0005-0000-0000-000004160000}"/>
    <cellStyle name="Comma 2 3 6" xfId="5779" xr:uid="{00000000-0005-0000-0000-000005160000}"/>
    <cellStyle name="Comma 2 3 7" xfId="5780" xr:uid="{00000000-0005-0000-0000-000006160000}"/>
    <cellStyle name="Comma 2 3 8" xfId="5759" xr:uid="{00000000-0005-0000-0000-000007160000}"/>
    <cellStyle name="Comma 2 3_ภาค7 -ยอดขายเฉลี่ย  สุราขาว อาชา-ซับ-ซื้อถึง 2.5เท่า" xfId="5781" xr:uid="{00000000-0005-0000-0000-000008160000}"/>
    <cellStyle name="Comma 2 4" xfId="5782" xr:uid="{00000000-0005-0000-0000-000009160000}"/>
    <cellStyle name="Comma 2 4 2" xfId="5783" xr:uid="{00000000-0005-0000-0000-00000A160000}"/>
    <cellStyle name="Comma 2 4 2 2" xfId="5784" xr:uid="{00000000-0005-0000-0000-00000B160000}"/>
    <cellStyle name="Comma 2 4 2 2 2" xfId="5785" xr:uid="{00000000-0005-0000-0000-00000C160000}"/>
    <cellStyle name="Comma 2 4 2 2 3" xfId="5786" xr:uid="{00000000-0005-0000-0000-00000D160000}"/>
    <cellStyle name="Comma 2 4 2 3" xfId="5787" xr:uid="{00000000-0005-0000-0000-00000E160000}"/>
    <cellStyle name="Comma 2 4 2 3 2" xfId="5788" xr:uid="{00000000-0005-0000-0000-00000F160000}"/>
    <cellStyle name="Comma 2 4 2 4" xfId="5789" xr:uid="{00000000-0005-0000-0000-000010160000}"/>
    <cellStyle name="Comma 2 4 3" xfId="5790" xr:uid="{00000000-0005-0000-0000-000011160000}"/>
    <cellStyle name="Comma 2 4 3 2" xfId="5791" xr:uid="{00000000-0005-0000-0000-000012160000}"/>
    <cellStyle name="Comma 2 4 3 2 2" xfId="5792" xr:uid="{00000000-0005-0000-0000-000013160000}"/>
    <cellStyle name="Comma 2 4 3 3" xfId="5793" xr:uid="{00000000-0005-0000-0000-000014160000}"/>
    <cellStyle name="Comma 2 4 3 3 2" xfId="5794" xr:uid="{00000000-0005-0000-0000-000015160000}"/>
    <cellStyle name="Comma 2 4 3 3 2 2" xfId="5795" xr:uid="{00000000-0005-0000-0000-000016160000}"/>
    <cellStyle name="Comma 2 4 3 3 2 2 2" xfId="5796" xr:uid="{00000000-0005-0000-0000-000017160000}"/>
    <cellStyle name="Comma 2 4 3 3 2 3" xfId="5797" xr:uid="{00000000-0005-0000-0000-000018160000}"/>
    <cellStyle name="Comma 2 4 3 3 2 4" xfId="5798" xr:uid="{00000000-0005-0000-0000-000019160000}"/>
    <cellStyle name="Comma 2 4 3 3 3" xfId="5799" xr:uid="{00000000-0005-0000-0000-00001A160000}"/>
    <cellStyle name="Comma 2 4 3 3 3 2" xfId="5800" xr:uid="{00000000-0005-0000-0000-00001B160000}"/>
    <cellStyle name="Comma 2 4 3 3 4" xfId="5801" xr:uid="{00000000-0005-0000-0000-00001C160000}"/>
    <cellStyle name="Comma 2 4 3 3 5" xfId="5802" xr:uid="{00000000-0005-0000-0000-00001D160000}"/>
    <cellStyle name="Comma 2 4 3 4" xfId="5803" xr:uid="{00000000-0005-0000-0000-00001E160000}"/>
    <cellStyle name="Comma 2 4 3 4 2" xfId="5804" xr:uid="{00000000-0005-0000-0000-00001F160000}"/>
    <cellStyle name="Comma 2 4 3 4 2 2" xfId="5805" xr:uid="{00000000-0005-0000-0000-000020160000}"/>
    <cellStyle name="Comma 2 4 3 4 3" xfId="5806" xr:uid="{00000000-0005-0000-0000-000021160000}"/>
    <cellStyle name="Comma 2 4 3 4 4" xfId="5807" xr:uid="{00000000-0005-0000-0000-000022160000}"/>
    <cellStyle name="Comma 2 4 3 5" xfId="5808" xr:uid="{00000000-0005-0000-0000-000023160000}"/>
    <cellStyle name="Comma 2 4 3 5 2" xfId="5809" xr:uid="{00000000-0005-0000-0000-000024160000}"/>
    <cellStyle name="Comma 2 4 3 6" xfId="5810" xr:uid="{00000000-0005-0000-0000-000025160000}"/>
    <cellStyle name="Comma 2 4 4" xfId="5811" xr:uid="{00000000-0005-0000-0000-000026160000}"/>
    <cellStyle name="Comma 2 4 4 2" xfId="5812" xr:uid="{00000000-0005-0000-0000-000027160000}"/>
    <cellStyle name="Comma 2 4 5" xfId="5813" xr:uid="{00000000-0005-0000-0000-000028160000}"/>
    <cellStyle name="Comma 2 4 6" xfId="5814" xr:uid="{00000000-0005-0000-0000-000029160000}"/>
    <cellStyle name="Comma 2 5" xfId="5815" xr:uid="{00000000-0005-0000-0000-00002A160000}"/>
    <cellStyle name="Comma 2 5 2" xfId="5816" xr:uid="{00000000-0005-0000-0000-00002B160000}"/>
    <cellStyle name="Comma 2 5 3" xfId="5817" xr:uid="{00000000-0005-0000-0000-00002C160000}"/>
    <cellStyle name="Comma 2 5 4" xfId="5818" xr:uid="{00000000-0005-0000-0000-00002D160000}"/>
    <cellStyle name="Comma 2 6" xfId="5819" xr:uid="{00000000-0005-0000-0000-00002E160000}"/>
    <cellStyle name="Comma 2 6 2" xfId="5820" xr:uid="{00000000-0005-0000-0000-00002F160000}"/>
    <cellStyle name="Comma 2 6 2 2" xfId="5821" xr:uid="{00000000-0005-0000-0000-000030160000}"/>
    <cellStyle name="Comma 2 6 2 3" xfId="5822" xr:uid="{00000000-0005-0000-0000-000031160000}"/>
    <cellStyle name="Comma 2 6 2 4" xfId="5823" xr:uid="{00000000-0005-0000-0000-000032160000}"/>
    <cellStyle name="Comma 2 6 3" xfId="5824" xr:uid="{00000000-0005-0000-0000-000033160000}"/>
    <cellStyle name="Comma 2 6 4" xfId="5825" xr:uid="{00000000-0005-0000-0000-000034160000}"/>
    <cellStyle name="Comma 2 6 5" xfId="5826" xr:uid="{00000000-0005-0000-0000-000035160000}"/>
    <cellStyle name="Comma 2 7" xfId="5827" xr:uid="{00000000-0005-0000-0000-000036160000}"/>
    <cellStyle name="Comma 2 7 2" xfId="5828" xr:uid="{00000000-0005-0000-0000-000037160000}"/>
    <cellStyle name="Comma 2 7 3" xfId="5829" xr:uid="{00000000-0005-0000-0000-000038160000}"/>
    <cellStyle name="Comma 2 8" xfId="5830" xr:uid="{00000000-0005-0000-0000-000039160000}"/>
    <cellStyle name="Comma 2 8 2" xfId="5831" xr:uid="{00000000-0005-0000-0000-00003A160000}"/>
    <cellStyle name="Comma 2 8 2 2" xfId="5832" xr:uid="{00000000-0005-0000-0000-00003B160000}"/>
    <cellStyle name="Comma 2 8 2 2 2" xfId="5833" xr:uid="{00000000-0005-0000-0000-00003C160000}"/>
    <cellStyle name="Comma 2 8 2 2 2 2" xfId="5834" xr:uid="{00000000-0005-0000-0000-00003D160000}"/>
    <cellStyle name="Comma 2 8 2 2 3" xfId="5835" xr:uid="{00000000-0005-0000-0000-00003E160000}"/>
    <cellStyle name="Comma 2 8 2 2 4" xfId="5836" xr:uid="{00000000-0005-0000-0000-00003F160000}"/>
    <cellStyle name="Comma 2 8 2 3" xfId="5837" xr:uid="{00000000-0005-0000-0000-000040160000}"/>
    <cellStyle name="Comma 2 8 2 3 2" xfId="5838" xr:uid="{00000000-0005-0000-0000-000041160000}"/>
    <cellStyle name="Comma 2 8 2 4" xfId="5839" xr:uid="{00000000-0005-0000-0000-000042160000}"/>
    <cellStyle name="Comma 2 8 2 5" xfId="5840" xr:uid="{00000000-0005-0000-0000-000043160000}"/>
    <cellStyle name="Comma 2 8 3" xfId="5841" xr:uid="{00000000-0005-0000-0000-000044160000}"/>
    <cellStyle name="Comma 2 8 3 2" xfId="5842" xr:uid="{00000000-0005-0000-0000-000045160000}"/>
    <cellStyle name="Comma 2 8 3 2 2" xfId="5843" xr:uid="{00000000-0005-0000-0000-000046160000}"/>
    <cellStyle name="Comma 2 8 3 3" xfId="5844" xr:uid="{00000000-0005-0000-0000-000047160000}"/>
    <cellStyle name="Comma 2 8 3 4" xfId="5845" xr:uid="{00000000-0005-0000-0000-000048160000}"/>
    <cellStyle name="Comma 2 8 4" xfId="5846" xr:uid="{00000000-0005-0000-0000-000049160000}"/>
    <cellStyle name="Comma 2 8 4 2" xfId="5847" xr:uid="{00000000-0005-0000-0000-00004A160000}"/>
    <cellStyle name="Comma 2 8 5" xfId="5848" xr:uid="{00000000-0005-0000-0000-00004B160000}"/>
    <cellStyle name="Comma 2 8 6" xfId="5849" xr:uid="{00000000-0005-0000-0000-00004C160000}"/>
    <cellStyle name="Comma 2 9" xfId="5850" xr:uid="{00000000-0005-0000-0000-00004D160000}"/>
    <cellStyle name="Comma 2 9 2" xfId="5851" xr:uid="{00000000-0005-0000-0000-00004E160000}"/>
    <cellStyle name="Comma 2 9 2 2" xfId="5852" xr:uid="{00000000-0005-0000-0000-00004F160000}"/>
    <cellStyle name="Comma 2 9 2 2 2" xfId="5853" xr:uid="{00000000-0005-0000-0000-000050160000}"/>
    <cellStyle name="Comma 2 9 2 2 2 2" xfId="5854" xr:uid="{00000000-0005-0000-0000-000051160000}"/>
    <cellStyle name="Comma 2 9 2 2 3" xfId="5855" xr:uid="{00000000-0005-0000-0000-000052160000}"/>
    <cellStyle name="Comma 2 9 2 2 4" xfId="5856" xr:uid="{00000000-0005-0000-0000-000053160000}"/>
    <cellStyle name="Comma 2 9 2 3" xfId="5857" xr:uid="{00000000-0005-0000-0000-000054160000}"/>
    <cellStyle name="Comma 2 9 2 3 2" xfId="5858" xr:uid="{00000000-0005-0000-0000-000055160000}"/>
    <cellStyle name="Comma 2 9 2 4" xfId="5859" xr:uid="{00000000-0005-0000-0000-000056160000}"/>
    <cellStyle name="Comma 2 9 2 5" xfId="5860" xr:uid="{00000000-0005-0000-0000-000057160000}"/>
    <cellStyle name="Comma 2 9 3" xfId="5861" xr:uid="{00000000-0005-0000-0000-000058160000}"/>
    <cellStyle name="Comma 2 9 3 2" xfId="5862" xr:uid="{00000000-0005-0000-0000-000059160000}"/>
    <cellStyle name="Comma 2 9 3 2 2" xfId="5863" xr:uid="{00000000-0005-0000-0000-00005A160000}"/>
    <cellStyle name="Comma 2 9 3 3" xfId="5864" xr:uid="{00000000-0005-0000-0000-00005B160000}"/>
    <cellStyle name="Comma 2 9 3 4" xfId="5865" xr:uid="{00000000-0005-0000-0000-00005C160000}"/>
    <cellStyle name="Comma 2 9 4" xfId="5866" xr:uid="{00000000-0005-0000-0000-00005D160000}"/>
    <cellStyle name="Comma 2 9 4 2" xfId="5867" xr:uid="{00000000-0005-0000-0000-00005E160000}"/>
    <cellStyle name="Comma 2 9 5" xfId="5868" xr:uid="{00000000-0005-0000-0000-00005F160000}"/>
    <cellStyle name="Comma 2 9 6" xfId="5869" xr:uid="{00000000-0005-0000-0000-000060160000}"/>
    <cellStyle name="Comma 2_412N-P-รวมภาค" xfId="5870" xr:uid="{00000000-0005-0000-0000-000061160000}"/>
    <cellStyle name="Comma 20" xfId="5871" xr:uid="{00000000-0005-0000-0000-000062160000}"/>
    <cellStyle name="Comma 20 2" xfId="5872" xr:uid="{00000000-0005-0000-0000-000063160000}"/>
    <cellStyle name="Comma 20 2 2" xfId="5873" xr:uid="{00000000-0005-0000-0000-000064160000}"/>
    <cellStyle name="Comma 20 2 3" xfId="5874" xr:uid="{00000000-0005-0000-0000-000065160000}"/>
    <cellStyle name="Comma 20 3" xfId="5875" xr:uid="{00000000-0005-0000-0000-000066160000}"/>
    <cellStyle name="Comma 20 3 2" xfId="5876" xr:uid="{00000000-0005-0000-0000-000067160000}"/>
    <cellStyle name="Comma 20 3 3" xfId="5877" xr:uid="{00000000-0005-0000-0000-000068160000}"/>
    <cellStyle name="Comma 20 4" xfId="5878" xr:uid="{00000000-0005-0000-0000-000069160000}"/>
    <cellStyle name="Comma 20 5" xfId="5879" xr:uid="{00000000-0005-0000-0000-00006A160000}"/>
    <cellStyle name="Comma 21" xfId="5880" xr:uid="{00000000-0005-0000-0000-00006B160000}"/>
    <cellStyle name="Comma 21 2" xfId="5881" xr:uid="{00000000-0005-0000-0000-00006C160000}"/>
    <cellStyle name="Comma 21 2 2" xfId="5882" xr:uid="{00000000-0005-0000-0000-00006D160000}"/>
    <cellStyle name="Comma 21 2 3" xfId="5883" xr:uid="{00000000-0005-0000-0000-00006E160000}"/>
    <cellStyle name="Comma 21 3" xfId="5884" xr:uid="{00000000-0005-0000-0000-00006F160000}"/>
    <cellStyle name="Comma 21 3 2" xfId="5885" xr:uid="{00000000-0005-0000-0000-000070160000}"/>
    <cellStyle name="Comma 21 3 3" xfId="5886" xr:uid="{00000000-0005-0000-0000-000071160000}"/>
    <cellStyle name="Comma 21 4" xfId="5887" xr:uid="{00000000-0005-0000-0000-000072160000}"/>
    <cellStyle name="Comma 21 5" xfId="5888" xr:uid="{00000000-0005-0000-0000-000073160000}"/>
    <cellStyle name="Comma 22" xfId="5889" xr:uid="{00000000-0005-0000-0000-000074160000}"/>
    <cellStyle name="Comma 22 2" xfId="5890" xr:uid="{00000000-0005-0000-0000-000075160000}"/>
    <cellStyle name="Comma 22 2 2" xfId="5891" xr:uid="{00000000-0005-0000-0000-000076160000}"/>
    <cellStyle name="Comma 22 2 3" xfId="5892" xr:uid="{00000000-0005-0000-0000-000077160000}"/>
    <cellStyle name="Comma 22 3" xfId="5893" xr:uid="{00000000-0005-0000-0000-000078160000}"/>
    <cellStyle name="Comma 22 3 2" xfId="5894" xr:uid="{00000000-0005-0000-0000-000079160000}"/>
    <cellStyle name="Comma 22 3 3" xfId="5895" xr:uid="{00000000-0005-0000-0000-00007A160000}"/>
    <cellStyle name="Comma 22 4" xfId="5896" xr:uid="{00000000-0005-0000-0000-00007B160000}"/>
    <cellStyle name="Comma 22 5" xfId="5897" xr:uid="{00000000-0005-0000-0000-00007C160000}"/>
    <cellStyle name="Comma 23" xfId="5898" xr:uid="{00000000-0005-0000-0000-00007D160000}"/>
    <cellStyle name="Comma 23 2" xfId="5899" xr:uid="{00000000-0005-0000-0000-00007E160000}"/>
    <cellStyle name="Comma 23 2 2" xfId="5900" xr:uid="{00000000-0005-0000-0000-00007F160000}"/>
    <cellStyle name="Comma 23 2 3" xfId="5901" xr:uid="{00000000-0005-0000-0000-000080160000}"/>
    <cellStyle name="Comma 23 3" xfId="5902" xr:uid="{00000000-0005-0000-0000-000081160000}"/>
    <cellStyle name="Comma 23 3 2" xfId="5903" xr:uid="{00000000-0005-0000-0000-000082160000}"/>
    <cellStyle name="Comma 23 3 3" xfId="5904" xr:uid="{00000000-0005-0000-0000-000083160000}"/>
    <cellStyle name="Comma 23 4" xfId="5905" xr:uid="{00000000-0005-0000-0000-000084160000}"/>
    <cellStyle name="Comma 23 5" xfId="5906" xr:uid="{00000000-0005-0000-0000-000085160000}"/>
    <cellStyle name="Comma 24" xfId="5907" xr:uid="{00000000-0005-0000-0000-000086160000}"/>
    <cellStyle name="Comma 24 2" xfId="5908" xr:uid="{00000000-0005-0000-0000-000087160000}"/>
    <cellStyle name="Comma 24 2 2" xfId="5909" xr:uid="{00000000-0005-0000-0000-000088160000}"/>
    <cellStyle name="Comma 24 2 3" xfId="5910" xr:uid="{00000000-0005-0000-0000-000089160000}"/>
    <cellStyle name="Comma 24 3" xfId="5911" xr:uid="{00000000-0005-0000-0000-00008A160000}"/>
    <cellStyle name="Comma 24 4" xfId="5912" xr:uid="{00000000-0005-0000-0000-00008B160000}"/>
    <cellStyle name="Comma 25" xfId="5913" xr:uid="{00000000-0005-0000-0000-00008C160000}"/>
    <cellStyle name="Comma 25 2" xfId="5914" xr:uid="{00000000-0005-0000-0000-00008D160000}"/>
    <cellStyle name="Comma 25 2 2" xfId="5915" xr:uid="{00000000-0005-0000-0000-00008E160000}"/>
    <cellStyle name="Comma 25 2 3" xfId="5916" xr:uid="{00000000-0005-0000-0000-00008F160000}"/>
    <cellStyle name="Comma 25 3" xfId="5917" xr:uid="{00000000-0005-0000-0000-000090160000}"/>
    <cellStyle name="Comma 25 3 2" xfId="5918" xr:uid="{00000000-0005-0000-0000-000091160000}"/>
    <cellStyle name="Comma 25 3 3" xfId="5919" xr:uid="{00000000-0005-0000-0000-000092160000}"/>
    <cellStyle name="Comma 25 4" xfId="5920" xr:uid="{00000000-0005-0000-0000-000093160000}"/>
    <cellStyle name="Comma 25 5" xfId="5921" xr:uid="{00000000-0005-0000-0000-000094160000}"/>
    <cellStyle name="Comma 26" xfId="5922" xr:uid="{00000000-0005-0000-0000-000095160000}"/>
    <cellStyle name="Comma 26 2" xfId="5923" xr:uid="{00000000-0005-0000-0000-000096160000}"/>
    <cellStyle name="Comma 26 2 2" xfId="5924" xr:uid="{00000000-0005-0000-0000-000097160000}"/>
    <cellStyle name="Comma 26 2 3" xfId="5925" xr:uid="{00000000-0005-0000-0000-000098160000}"/>
    <cellStyle name="Comma 26 3" xfId="5926" xr:uid="{00000000-0005-0000-0000-000099160000}"/>
    <cellStyle name="Comma 26 3 2" xfId="5927" xr:uid="{00000000-0005-0000-0000-00009A160000}"/>
    <cellStyle name="Comma 26 3 3" xfId="5928" xr:uid="{00000000-0005-0000-0000-00009B160000}"/>
    <cellStyle name="Comma 26 4" xfId="5929" xr:uid="{00000000-0005-0000-0000-00009C160000}"/>
    <cellStyle name="Comma 26 5" xfId="5930" xr:uid="{00000000-0005-0000-0000-00009D160000}"/>
    <cellStyle name="Comma 27" xfId="5931" xr:uid="{00000000-0005-0000-0000-00009E160000}"/>
    <cellStyle name="Comma 27 2" xfId="5932" xr:uid="{00000000-0005-0000-0000-00009F160000}"/>
    <cellStyle name="Comma 27 2 2" xfId="5933" xr:uid="{00000000-0005-0000-0000-0000A0160000}"/>
    <cellStyle name="Comma 27 2 3" xfId="5934" xr:uid="{00000000-0005-0000-0000-0000A1160000}"/>
    <cellStyle name="Comma 27 3" xfId="5935" xr:uid="{00000000-0005-0000-0000-0000A2160000}"/>
    <cellStyle name="Comma 27 4" xfId="5936" xr:uid="{00000000-0005-0000-0000-0000A3160000}"/>
    <cellStyle name="Comma 28" xfId="5937" xr:uid="{00000000-0005-0000-0000-0000A4160000}"/>
    <cellStyle name="Comma 28 2" xfId="5938" xr:uid="{00000000-0005-0000-0000-0000A5160000}"/>
    <cellStyle name="Comma 28 2 2" xfId="5939" xr:uid="{00000000-0005-0000-0000-0000A6160000}"/>
    <cellStyle name="Comma 28 2 3" xfId="5940" xr:uid="{00000000-0005-0000-0000-0000A7160000}"/>
    <cellStyle name="Comma 28 3" xfId="5941" xr:uid="{00000000-0005-0000-0000-0000A8160000}"/>
    <cellStyle name="Comma 28 4" xfId="5942" xr:uid="{00000000-0005-0000-0000-0000A9160000}"/>
    <cellStyle name="Comma 29" xfId="5943" xr:uid="{00000000-0005-0000-0000-0000AA160000}"/>
    <cellStyle name="Comma 29 2" xfId="5944" xr:uid="{00000000-0005-0000-0000-0000AB160000}"/>
    <cellStyle name="Comma 29 2 2" xfId="5945" xr:uid="{00000000-0005-0000-0000-0000AC160000}"/>
    <cellStyle name="Comma 29 2 3" xfId="5946" xr:uid="{00000000-0005-0000-0000-0000AD160000}"/>
    <cellStyle name="Comma 29 3" xfId="5947" xr:uid="{00000000-0005-0000-0000-0000AE160000}"/>
    <cellStyle name="Comma 29 3 2" xfId="5948" xr:uid="{00000000-0005-0000-0000-0000AF160000}"/>
    <cellStyle name="Comma 29 4" xfId="5949" xr:uid="{00000000-0005-0000-0000-0000B0160000}"/>
    <cellStyle name="Comma 29 5" xfId="5950" xr:uid="{00000000-0005-0000-0000-0000B1160000}"/>
    <cellStyle name="Comma 29_Sheet1" xfId="5951" xr:uid="{00000000-0005-0000-0000-0000B2160000}"/>
    <cellStyle name="Comma 3" xfId="59" xr:uid="{00000000-0005-0000-0000-0000B3160000}"/>
    <cellStyle name="Comma 3 10" xfId="5953" xr:uid="{00000000-0005-0000-0000-0000B4160000}"/>
    <cellStyle name="Comma 3 11" xfId="5954" xr:uid="{00000000-0005-0000-0000-0000B5160000}"/>
    <cellStyle name="Comma 3 12" xfId="5955" xr:uid="{00000000-0005-0000-0000-0000B6160000}"/>
    <cellStyle name="Comma 3 13" xfId="5952" xr:uid="{00000000-0005-0000-0000-0000B7160000}"/>
    <cellStyle name="Comma 3 14" xfId="33268" xr:uid="{00000000-0005-0000-0000-0000B8160000}"/>
    <cellStyle name="Comma 3 2" xfId="60" xr:uid="{00000000-0005-0000-0000-0000B9160000}"/>
    <cellStyle name="Comma 3 2 2" xfId="5957" xr:uid="{00000000-0005-0000-0000-0000BA160000}"/>
    <cellStyle name="Comma 3 2 2 2" xfId="5958" xr:uid="{00000000-0005-0000-0000-0000BB160000}"/>
    <cellStyle name="Comma 3 2 2 2 2" xfId="5959" xr:uid="{00000000-0005-0000-0000-0000BC160000}"/>
    <cellStyle name="Comma 3 2 2 2 2 2" xfId="5960" xr:uid="{00000000-0005-0000-0000-0000BD160000}"/>
    <cellStyle name="Comma 3 2 2 2 2 3" xfId="5961" xr:uid="{00000000-0005-0000-0000-0000BE160000}"/>
    <cellStyle name="Comma 3 2 2 2 3" xfId="5962" xr:uid="{00000000-0005-0000-0000-0000BF160000}"/>
    <cellStyle name="Comma 3 2 2 2 4" xfId="5963" xr:uid="{00000000-0005-0000-0000-0000C0160000}"/>
    <cellStyle name="Comma 3 2 2 3" xfId="5964" xr:uid="{00000000-0005-0000-0000-0000C1160000}"/>
    <cellStyle name="Comma 3 2 2 3 2" xfId="5965" xr:uid="{00000000-0005-0000-0000-0000C2160000}"/>
    <cellStyle name="Comma 3 2 2 3 3" xfId="5966" xr:uid="{00000000-0005-0000-0000-0000C3160000}"/>
    <cellStyle name="Comma 3 2 2 4" xfId="5967" xr:uid="{00000000-0005-0000-0000-0000C4160000}"/>
    <cellStyle name="Comma 3 2 2 5" xfId="5968" xr:uid="{00000000-0005-0000-0000-0000C5160000}"/>
    <cellStyle name="Comma 3 2 3" xfId="5969" xr:uid="{00000000-0005-0000-0000-0000C6160000}"/>
    <cellStyle name="Comma 3 2 3 2" xfId="5970" xr:uid="{00000000-0005-0000-0000-0000C7160000}"/>
    <cellStyle name="Comma 3 2 3 2 2" xfId="5971" xr:uid="{00000000-0005-0000-0000-0000C8160000}"/>
    <cellStyle name="Comma 3 2 3 2 3" xfId="5972" xr:uid="{00000000-0005-0000-0000-0000C9160000}"/>
    <cellStyle name="Comma 3 2 3 3" xfId="5973" xr:uid="{00000000-0005-0000-0000-0000CA160000}"/>
    <cellStyle name="Comma 3 2 3 4" xfId="5974" xr:uid="{00000000-0005-0000-0000-0000CB160000}"/>
    <cellStyle name="Comma 3 2 4" xfId="5975" xr:uid="{00000000-0005-0000-0000-0000CC160000}"/>
    <cellStyle name="Comma 3 2 4 2" xfId="5976" xr:uid="{00000000-0005-0000-0000-0000CD160000}"/>
    <cellStyle name="Comma 3 2 4 2 2" xfId="5977" xr:uid="{00000000-0005-0000-0000-0000CE160000}"/>
    <cellStyle name="Comma 3 2 4 2 3" xfId="5978" xr:uid="{00000000-0005-0000-0000-0000CF160000}"/>
    <cellStyle name="Comma 3 2 4 3" xfId="5979" xr:uid="{00000000-0005-0000-0000-0000D0160000}"/>
    <cellStyle name="Comma 3 2 4 4" xfId="5980" xr:uid="{00000000-0005-0000-0000-0000D1160000}"/>
    <cellStyle name="Comma 3 2 5" xfId="5981" xr:uid="{00000000-0005-0000-0000-0000D2160000}"/>
    <cellStyle name="Comma 3 2 5 2" xfId="5982" xr:uid="{00000000-0005-0000-0000-0000D3160000}"/>
    <cellStyle name="Comma 3 2 6" xfId="5983" xr:uid="{00000000-0005-0000-0000-0000D4160000}"/>
    <cellStyle name="Comma 3 2 6 2" xfId="5984" xr:uid="{00000000-0005-0000-0000-0000D5160000}"/>
    <cellStyle name="Comma 3 2 6 3" xfId="5985" xr:uid="{00000000-0005-0000-0000-0000D6160000}"/>
    <cellStyle name="Comma 3 2 7" xfId="5986" xr:uid="{00000000-0005-0000-0000-0000D7160000}"/>
    <cellStyle name="Comma 3 2 8" xfId="5987" xr:uid="{00000000-0005-0000-0000-0000D8160000}"/>
    <cellStyle name="Comma 3 2 9" xfId="5956" xr:uid="{00000000-0005-0000-0000-0000D9160000}"/>
    <cellStyle name="Comma 3 3" xfId="5988" xr:uid="{00000000-0005-0000-0000-0000DA160000}"/>
    <cellStyle name="Comma 3 3 2" xfId="5989" xr:uid="{00000000-0005-0000-0000-0000DB160000}"/>
    <cellStyle name="Comma 3 3 2 2" xfId="5990" xr:uid="{00000000-0005-0000-0000-0000DC160000}"/>
    <cellStyle name="Comma 3 3 2 2 2" xfId="5991" xr:uid="{00000000-0005-0000-0000-0000DD160000}"/>
    <cellStyle name="Comma 3 3 2 2 2 2" xfId="5992" xr:uid="{00000000-0005-0000-0000-0000DE160000}"/>
    <cellStyle name="Comma 3 3 2 2 2 3" xfId="5993" xr:uid="{00000000-0005-0000-0000-0000DF160000}"/>
    <cellStyle name="Comma 3 3 2 2 3" xfId="5994" xr:uid="{00000000-0005-0000-0000-0000E0160000}"/>
    <cellStyle name="Comma 3 3 2 2 4" xfId="5995" xr:uid="{00000000-0005-0000-0000-0000E1160000}"/>
    <cellStyle name="Comma 3 3 2 3" xfId="5996" xr:uid="{00000000-0005-0000-0000-0000E2160000}"/>
    <cellStyle name="Comma 3 3 2 3 2" xfId="5997" xr:uid="{00000000-0005-0000-0000-0000E3160000}"/>
    <cellStyle name="Comma 3 3 2 3 3" xfId="5998" xr:uid="{00000000-0005-0000-0000-0000E4160000}"/>
    <cellStyle name="Comma 3 3 2 4" xfId="5999" xr:uid="{00000000-0005-0000-0000-0000E5160000}"/>
    <cellStyle name="Comma 3 3 2 4 2" xfId="6000" xr:uid="{00000000-0005-0000-0000-0000E6160000}"/>
    <cellStyle name="Comma 3 3 2 5" xfId="6001" xr:uid="{00000000-0005-0000-0000-0000E7160000}"/>
    <cellStyle name="Comma 3 3 3" xfId="6002" xr:uid="{00000000-0005-0000-0000-0000E8160000}"/>
    <cellStyle name="Comma 3 3 3 2" xfId="6003" xr:uid="{00000000-0005-0000-0000-0000E9160000}"/>
    <cellStyle name="Comma 3 3 3 2 2" xfId="6004" xr:uid="{00000000-0005-0000-0000-0000EA160000}"/>
    <cellStyle name="Comma 3 3 3 2 3" xfId="6005" xr:uid="{00000000-0005-0000-0000-0000EB160000}"/>
    <cellStyle name="Comma 3 3 3 3" xfId="6006" xr:uid="{00000000-0005-0000-0000-0000EC160000}"/>
    <cellStyle name="Comma 3 3 3 4" xfId="6007" xr:uid="{00000000-0005-0000-0000-0000ED160000}"/>
    <cellStyle name="Comma 3 3 4" xfId="6008" xr:uid="{00000000-0005-0000-0000-0000EE160000}"/>
    <cellStyle name="Comma 3 3 4 2" xfId="6009" xr:uid="{00000000-0005-0000-0000-0000EF160000}"/>
    <cellStyle name="Comma 3 3 5" xfId="6010" xr:uid="{00000000-0005-0000-0000-0000F0160000}"/>
    <cellStyle name="Comma 3 3 5 2" xfId="6011" xr:uid="{00000000-0005-0000-0000-0000F1160000}"/>
    <cellStyle name="Comma 3 3 5 3" xfId="6012" xr:uid="{00000000-0005-0000-0000-0000F2160000}"/>
    <cellStyle name="Comma 3 3 6" xfId="6013" xr:uid="{00000000-0005-0000-0000-0000F3160000}"/>
    <cellStyle name="Comma 3 3 6 2" xfId="6014" xr:uid="{00000000-0005-0000-0000-0000F4160000}"/>
    <cellStyle name="Comma 3 3 7" xfId="6015" xr:uid="{00000000-0005-0000-0000-0000F5160000}"/>
    <cellStyle name="Comma 3 3 8" xfId="6016" xr:uid="{00000000-0005-0000-0000-0000F6160000}"/>
    <cellStyle name="Comma 3 4" xfId="6017" xr:uid="{00000000-0005-0000-0000-0000F7160000}"/>
    <cellStyle name="Comma 3 4 2" xfId="6018" xr:uid="{00000000-0005-0000-0000-0000F8160000}"/>
    <cellStyle name="Comma 3 4 2 2" xfId="6019" xr:uid="{00000000-0005-0000-0000-0000F9160000}"/>
    <cellStyle name="Comma 3 4 2 2 2" xfId="6020" xr:uid="{00000000-0005-0000-0000-0000FA160000}"/>
    <cellStyle name="Comma 3 4 2 2 3" xfId="6021" xr:uid="{00000000-0005-0000-0000-0000FB160000}"/>
    <cellStyle name="Comma 3 4 2 3" xfId="6022" xr:uid="{00000000-0005-0000-0000-0000FC160000}"/>
    <cellStyle name="Comma 3 4 2 3 2" xfId="6023" xr:uid="{00000000-0005-0000-0000-0000FD160000}"/>
    <cellStyle name="Comma 3 4 2 3 2 2" xfId="6024" xr:uid="{00000000-0005-0000-0000-0000FE160000}"/>
    <cellStyle name="Comma 3 4 2 3 2 2 2" xfId="6025" xr:uid="{00000000-0005-0000-0000-0000FF160000}"/>
    <cellStyle name="Comma 3 4 2 3 2 2 2 2" xfId="6026" xr:uid="{00000000-0005-0000-0000-000000170000}"/>
    <cellStyle name="Comma 3 4 2 3 2 2 2 3" xfId="6027" xr:uid="{00000000-0005-0000-0000-000001170000}"/>
    <cellStyle name="Comma 3 4 2 3 2 2 3" xfId="6028" xr:uid="{00000000-0005-0000-0000-000002170000}"/>
    <cellStyle name="Comma 3 4 2 3 2 2 4" xfId="6029" xr:uid="{00000000-0005-0000-0000-000003170000}"/>
    <cellStyle name="Comma 3 4 2 3 2 3" xfId="6030" xr:uid="{00000000-0005-0000-0000-000004170000}"/>
    <cellStyle name="Comma 3 4 2 3 2 3 2" xfId="6031" xr:uid="{00000000-0005-0000-0000-000005170000}"/>
    <cellStyle name="Comma 3 4 2 3 2 3 3" xfId="6032" xr:uid="{00000000-0005-0000-0000-000006170000}"/>
    <cellStyle name="Comma 3 4 2 3 2 4" xfId="6033" xr:uid="{00000000-0005-0000-0000-000007170000}"/>
    <cellStyle name="Comma 3 4 2 3 2 5" xfId="6034" xr:uid="{00000000-0005-0000-0000-000008170000}"/>
    <cellStyle name="Comma 3 4 2 3 3" xfId="6035" xr:uid="{00000000-0005-0000-0000-000009170000}"/>
    <cellStyle name="Comma 3 4 2 3 3 2" xfId="6036" xr:uid="{00000000-0005-0000-0000-00000A170000}"/>
    <cellStyle name="Comma 3 4 2 3 3 2 2" xfId="6037" xr:uid="{00000000-0005-0000-0000-00000B170000}"/>
    <cellStyle name="Comma 3 4 2 3 3 2 3" xfId="6038" xr:uid="{00000000-0005-0000-0000-00000C170000}"/>
    <cellStyle name="Comma 3 4 2 3 3 3" xfId="6039" xr:uid="{00000000-0005-0000-0000-00000D170000}"/>
    <cellStyle name="Comma 3 4 2 3 3 4" xfId="6040" xr:uid="{00000000-0005-0000-0000-00000E170000}"/>
    <cellStyle name="Comma 3 4 2 3 4" xfId="6041" xr:uid="{00000000-0005-0000-0000-00000F170000}"/>
    <cellStyle name="Comma 3 4 2 3 4 2" xfId="6042" xr:uid="{00000000-0005-0000-0000-000010170000}"/>
    <cellStyle name="Comma 3 4 2 3 4 3" xfId="6043" xr:uid="{00000000-0005-0000-0000-000011170000}"/>
    <cellStyle name="Comma 3 4 2 3 5" xfId="6044" xr:uid="{00000000-0005-0000-0000-000012170000}"/>
    <cellStyle name="Comma 3 4 2 3 6" xfId="6045" xr:uid="{00000000-0005-0000-0000-000013170000}"/>
    <cellStyle name="Comma 3 4 2 4" xfId="6046" xr:uid="{00000000-0005-0000-0000-000014170000}"/>
    <cellStyle name="Comma 3 4 2 4 2" xfId="6047" xr:uid="{00000000-0005-0000-0000-000015170000}"/>
    <cellStyle name="Comma 3 4 2 4 2 2" xfId="6048" xr:uid="{00000000-0005-0000-0000-000016170000}"/>
    <cellStyle name="Comma 3 4 2 4 2 2 2" xfId="6049" xr:uid="{00000000-0005-0000-0000-000017170000}"/>
    <cellStyle name="Comma 3 4 2 4 2 2 3" xfId="6050" xr:uid="{00000000-0005-0000-0000-000018170000}"/>
    <cellStyle name="Comma 3 4 2 4 2 3" xfId="6051" xr:uid="{00000000-0005-0000-0000-000019170000}"/>
    <cellStyle name="Comma 3 4 2 4 2 4" xfId="6052" xr:uid="{00000000-0005-0000-0000-00001A170000}"/>
    <cellStyle name="Comma 3 4 2 4 3" xfId="6053" xr:uid="{00000000-0005-0000-0000-00001B170000}"/>
    <cellStyle name="Comma 3 4 2 4 3 2" xfId="6054" xr:uid="{00000000-0005-0000-0000-00001C170000}"/>
    <cellStyle name="Comma 3 4 2 4 3 3" xfId="6055" xr:uid="{00000000-0005-0000-0000-00001D170000}"/>
    <cellStyle name="Comma 3 4 2 4 4" xfId="6056" xr:uid="{00000000-0005-0000-0000-00001E170000}"/>
    <cellStyle name="Comma 3 4 2 4 5" xfId="6057" xr:uid="{00000000-0005-0000-0000-00001F170000}"/>
    <cellStyle name="Comma 3 4 2 5" xfId="6058" xr:uid="{00000000-0005-0000-0000-000020170000}"/>
    <cellStyle name="Comma 3 4 2 5 2" xfId="6059" xr:uid="{00000000-0005-0000-0000-000021170000}"/>
    <cellStyle name="Comma 3 4 2 5 2 2" xfId="6060" xr:uid="{00000000-0005-0000-0000-000022170000}"/>
    <cellStyle name="Comma 3 4 2 5 2 3" xfId="6061" xr:uid="{00000000-0005-0000-0000-000023170000}"/>
    <cellStyle name="Comma 3 4 2 5 3" xfId="6062" xr:uid="{00000000-0005-0000-0000-000024170000}"/>
    <cellStyle name="Comma 3 4 2 5 4" xfId="6063" xr:uid="{00000000-0005-0000-0000-000025170000}"/>
    <cellStyle name="Comma 3 4 2 6" xfId="6064" xr:uid="{00000000-0005-0000-0000-000026170000}"/>
    <cellStyle name="Comma 3 4 2 6 2" xfId="6065" xr:uid="{00000000-0005-0000-0000-000027170000}"/>
    <cellStyle name="Comma 3 4 2 6 3" xfId="6066" xr:uid="{00000000-0005-0000-0000-000028170000}"/>
    <cellStyle name="Comma 3 4 2 7" xfId="6067" xr:uid="{00000000-0005-0000-0000-000029170000}"/>
    <cellStyle name="Comma 3 4 2 8" xfId="6068" xr:uid="{00000000-0005-0000-0000-00002A170000}"/>
    <cellStyle name="Comma 3 4 3" xfId="6069" xr:uid="{00000000-0005-0000-0000-00002B170000}"/>
    <cellStyle name="Comma 3 4 3 2" xfId="6070" xr:uid="{00000000-0005-0000-0000-00002C170000}"/>
    <cellStyle name="Comma 3 4 3 3" xfId="6071" xr:uid="{00000000-0005-0000-0000-00002D170000}"/>
    <cellStyle name="Comma 3 4 4" xfId="6072" xr:uid="{00000000-0005-0000-0000-00002E170000}"/>
    <cellStyle name="Comma 3 4 5" xfId="6073" xr:uid="{00000000-0005-0000-0000-00002F170000}"/>
    <cellStyle name="Comma 3 5" xfId="6074" xr:uid="{00000000-0005-0000-0000-000030170000}"/>
    <cellStyle name="Comma 3 5 2" xfId="6075" xr:uid="{00000000-0005-0000-0000-000031170000}"/>
    <cellStyle name="Comma 3 5 2 2" xfId="6076" xr:uid="{00000000-0005-0000-0000-000032170000}"/>
    <cellStyle name="Comma 3 5 2 3" xfId="6077" xr:uid="{00000000-0005-0000-0000-000033170000}"/>
    <cellStyle name="Comma 3 5 3" xfId="6078" xr:uid="{00000000-0005-0000-0000-000034170000}"/>
    <cellStyle name="Comma 3 5 3 2" xfId="6079" xr:uid="{00000000-0005-0000-0000-000035170000}"/>
    <cellStyle name="Comma 3 5 3 3" xfId="6080" xr:uid="{00000000-0005-0000-0000-000036170000}"/>
    <cellStyle name="Comma 3 5 4" xfId="6081" xr:uid="{00000000-0005-0000-0000-000037170000}"/>
    <cellStyle name="Comma 3 6" xfId="6082" xr:uid="{00000000-0005-0000-0000-000038170000}"/>
    <cellStyle name="Comma 3 6 2" xfId="6083" xr:uid="{00000000-0005-0000-0000-000039170000}"/>
    <cellStyle name="Comma 3 6 2 2" xfId="6084" xr:uid="{00000000-0005-0000-0000-00003A170000}"/>
    <cellStyle name="Comma 3 6 2 2 2" xfId="6085" xr:uid="{00000000-0005-0000-0000-00003B170000}"/>
    <cellStyle name="Comma 3 6 2 2 3" xfId="6086" xr:uid="{00000000-0005-0000-0000-00003C170000}"/>
    <cellStyle name="Comma 3 6 2 3" xfId="6087" xr:uid="{00000000-0005-0000-0000-00003D170000}"/>
    <cellStyle name="Comma 3 6 2 3 2" xfId="6088" xr:uid="{00000000-0005-0000-0000-00003E170000}"/>
    <cellStyle name="Comma 3 6 2 3 3" xfId="6089" xr:uid="{00000000-0005-0000-0000-00003F170000}"/>
    <cellStyle name="Comma 3 6 2 4" xfId="6090" xr:uid="{00000000-0005-0000-0000-000040170000}"/>
    <cellStyle name="Comma 3 6 2 5" xfId="6091" xr:uid="{00000000-0005-0000-0000-000041170000}"/>
    <cellStyle name="Comma 3 6 3" xfId="6092" xr:uid="{00000000-0005-0000-0000-000042170000}"/>
    <cellStyle name="Comma 3 6 3 2" xfId="6093" xr:uid="{00000000-0005-0000-0000-000043170000}"/>
    <cellStyle name="Comma 3 6 3 3" xfId="6094" xr:uid="{00000000-0005-0000-0000-000044170000}"/>
    <cellStyle name="Comma 3 6 4" xfId="6095" xr:uid="{00000000-0005-0000-0000-000045170000}"/>
    <cellStyle name="Comma 3 6 5" xfId="6096" xr:uid="{00000000-0005-0000-0000-000046170000}"/>
    <cellStyle name="Comma 3 7" xfId="6097" xr:uid="{00000000-0005-0000-0000-000047170000}"/>
    <cellStyle name="Comma 3 7 2" xfId="6098" xr:uid="{00000000-0005-0000-0000-000048170000}"/>
    <cellStyle name="Comma 3 7 2 2" xfId="6099" xr:uid="{00000000-0005-0000-0000-000049170000}"/>
    <cellStyle name="Comma 3 7 2 3" xfId="6100" xr:uid="{00000000-0005-0000-0000-00004A170000}"/>
    <cellStyle name="Comma 3 8" xfId="6101" xr:uid="{00000000-0005-0000-0000-00004B170000}"/>
    <cellStyle name="Comma 3 8 2" xfId="6102" xr:uid="{00000000-0005-0000-0000-00004C170000}"/>
    <cellStyle name="Comma 3 8 2 2" xfId="6103" xr:uid="{00000000-0005-0000-0000-00004D170000}"/>
    <cellStyle name="Comma 3 8 2 3" xfId="6104" xr:uid="{00000000-0005-0000-0000-00004E170000}"/>
    <cellStyle name="Comma 3 8 3" xfId="6105" xr:uid="{00000000-0005-0000-0000-00004F170000}"/>
    <cellStyle name="Comma 3 8 3 2" xfId="6106" xr:uid="{00000000-0005-0000-0000-000050170000}"/>
    <cellStyle name="Comma 3 8 3 3" xfId="6107" xr:uid="{00000000-0005-0000-0000-000051170000}"/>
    <cellStyle name="Comma 3 8 4" xfId="6108" xr:uid="{00000000-0005-0000-0000-000052170000}"/>
    <cellStyle name="Comma 3 8 5" xfId="6109" xr:uid="{00000000-0005-0000-0000-000053170000}"/>
    <cellStyle name="Comma 3 9" xfId="6110" xr:uid="{00000000-0005-0000-0000-000054170000}"/>
    <cellStyle name="Comma 3 9 2" xfId="6111" xr:uid="{00000000-0005-0000-0000-000055170000}"/>
    <cellStyle name="Comma 3 9 3" xfId="6112" xr:uid="{00000000-0005-0000-0000-000056170000}"/>
    <cellStyle name="Comma 3_5 areaAug1" xfId="6113" xr:uid="{00000000-0005-0000-0000-000057170000}"/>
    <cellStyle name="Comma 30" xfId="6114" xr:uid="{00000000-0005-0000-0000-000058170000}"/>
    <cellStyle name="Comma 30 2" xfId="6115" xr:uid="{00000000-0005-0000-0000-000059170000}"/>
    <cellStyle name="Comma 30 2 2" xfId="6116" xr:uid="{00000000-0005-0000-0000-00005A170000}"/>
    <cellStyle name="Comma 30 2 3" xfId="6117" xr:uid="{00000000-0005-0000-0000-00005B170000}"/>
    <cellStyle name="Comma 30 3" xfId="6118" xr:uid="{00000000-0005-0000-0000-00005C170000}"/>
    <cellStyle name="Comma 30 4" xfId="6119" xr:uid="{00000000-0005-0000-0000-00005D170000}"/>
    <cellStyle name="Comma 31" xfId="6120" xr:uid="{00000000-0005-0000-0000-00005E170000}"/>
    <cellStyle name="Comma 31 2" xfId="6121" xr:uid="{00000000-0005-0000-0000-00005F170000}"/>
    <cellStyle name="Comma 31 3" xfId="6122" xr:uid="{00000000-0005-0000-0000-000060170000}"/>
    <cellStyle name="Comma 32" xfId="6123" xr:uid="{00000000-0005-0000-0000-000061170000}"/>
    <cellStyle name="Comma 32 2" xfId="6124" xr:uid="{00000000-0005-0000-0000-000062170000}"/>
    <cellStyle name="Comma 32 3" xfId="6125" xr:uid="{00000000-0005-0000-0000-000063170000}"/>
    <cellStyle name="Comma 33" xfId="6126" xr:uid="{00000000-0005-0000-0000-000064170000}"/>
    <cellStyle name="Comma 33 2" xfId="6127" xr:uid="{00000000-0005-0000-0000-000065170000}"/>
    <cellStyle name="Comma 33 2 2" xfId="6128" xr:uid="{00000000-0005-0000-0000-000066170000}"/>
    <cellStyle name="Comma 33 2 3" xfId="6129" xr:uid="{00000000-0005-0000-0000-000067170000}"/>
    <cellStyle name="Comma 33 3" xfId="6130" xr:uid="{00000000-0005-0000-0000-000068170000}"/>
    <cellStyle name="Comma 33 4" xfId="6131" xr:uid="{00000000-0005-0000-0000-000069170000}"/>
    <cellStyle name="Comma 34" xfId="6132" xr:uid="{00000000-0005-0000-0000-00006A170000}"/>
    <cellStyle name="Comma 34 2" xfId="6133" xr:uid="{00000000-0005-0000-0000-00006B170000}"/>
    <cellStyle name="Comma 34 2 2" xfId="6134" xr:uid="{00000000-0005-0000-0000-00006C170000}"/>
    <cellStyle name="Comma 34 2 2 2" xfId="6135" xr:uid="{00000000-0005-0000-0000-00006D170000}"/>
    <cellStyle name="Comma 34 2 2 3" xfId="6136" xr:uid="{00000000-0005-0000-0000-00006E170000}"/>
    <cellStyle name="Comma 34 2 3" xfId="6137" xr:uid="{00000000-0005-0000-0000-00006F170000}"/>
    <cellStyle name="Comma 34 2 4" xfId="6138" xr:uid="{00000000-0005-0000-0000-000070170000}"/>
    <cellStyle name="Comma 34 3" xfId="6139" xr:uid="{00000000-0005-0000-0000-000071170000}"/>
    <cellStyle name="Comma 34 3 2" xfId="6140" xr:uid="{00000000-0005-0000-0000-000072170000}"/>
    <cellStyle name="Comma 34 3 3" xfId="6141" xr:uid="{00000000-0005-0000-0000-000073170000}"/>
    <cellStyle name="Comma 34 4" xfId="6142" xr:uid="{00000000-0005-0000-0000-000074170000}"/>
    <cellStyle name="Comma 34 5" xfId="6143" xr:uid="{00000000-0005-0000-0000-000075170000}"/>
    <cellStyle name="Comma 35" xfId="6144" xr:uid="{00000000-0005-0000-0000-000076170000}"/>
    <cellStyle name="Comma 35 2" xfId="6145" xr:uid="{00000000-0005-0000-0000-000077170000}"/>
    <cellStyle name="Comma 35 3" xfId="6146" xr:uid="{00000000-0005-0000-0000-000078170000}"/>
    <cellStyle name="Comma 36" xfId="6147" xr:uid="{00000000-0005-0000-0000-000079170000}"/>
    <cellStyle name="Comma 36 2" xfId="6148" xr:uid="{00000000-0005-0000-0000-00007A170000}"/>
    <cellStyle name="Comma 36 3" xfId="6149" xr:uid="{00000000-0005-0000-0000-00007B170000}"/>
    <cellStyle name="Comma 37" xfId="6150" xr:uid="{00000000-0005-0000-0000-00007C170000}"/>
    <cellStyle name="Comma 37 2" xfId="6151" xr:uid="{00000000-0005-0000-0000-00007D170000}"/>
    <cellStyle name="Comma 38" xfId="6152" xr:uid="{00000000-0005-0000-0000-00007E170000}"/>
    <cellStyle name="Comma 38 2" xfId="6153" xr:uid="{00000000-0005-0000-0000-00007F170000}"/>
    <cellStyle name="Comma 39" xfId="6154" xr:uid="{00000000-0005-0000-0000-000080170000}"/>
    <cellStyle name="Comma 39 2" xfId="6155" xr:uid="{00000000-0005-0000-0000-000081170000}"/>
    <cellStyle name="Comma 39 2 2" xfId="6156" xr:uid="{00000000-0005-0000-0000-000082170000}"/>
    <cellStyle name="Comma 39 2 3" xfId="6157" xr:uid="{00000000-0005-0000-0000-000083170000}"/>
    <cellStyle name="Comma 39 3" xfId="6158" xr:uid="{00000000-0005-0000-0000-000084170000}"/>
    <cellStyle name="Comma 39 4" xfId="6159" xr:uid="{00000000-0005-0000-0000-000085170000}"/>
    <cellStyle name="Comma 4" xfId="61" xr:uid="{00000000-0005-0000-0000-000086170000}"/>
    <cellStyle name="Comma 4 10" xfId="6161" xr:uid="{00000000-0005-0000-0000-000087170000}"/>
    <cellStyle name="Comma 4 11" xfId="6162" xr:uid="{00000000-0005-0000-0000-000088170000}"/>
    <cellStyle name="Comma 4 12" xfId="6160" xr:uid="{00000000-0005-0000-0000-000089170000}"/>
    <cellStyle name="Comma 4 13" xfId="33269" xr:uid="{00000000-0005-0000-0000-00008A170000}"/>
    <cellStyle name="Comma 4 2" xfId="6163" xr:uid="{00000000-0005-0000-0000-00008B170000}"/>
    <cellStyle name="Comma 4 2 2" xfId="6164" xr:uid="{00000000-0005-0000-0000-00008C170000}"/>
    <cellStyle name="Comma 4 2 2 2" xfId="6165" xr:uid="{00000000-0005-0000-0000-00008D170000}"/>
    <cellStyle name="Comma 4 2 2 2 2" xfId="6166" xr:uid="{00000000-0005-0000-0000-00008E170000}"/>
    <cellStyle name="Comma 4 2 2 2 2 2" xfId="6167" xr:uid="{00000000-0005-0000-0000-00008F170000}"/>
    <cellStyle name="Comma 4 2 2 2 3" xfId="6168" xr:uid="{00000000-0005-0000-0000-000090170000}"/>
    <cellStyle name="Comma 4 2 2 3" xfId="6169" xr:uid="{00000000-0005-0000-0000-000091170000}"/>
    <cellStyle name="Comma 4 2 2 3 2" xfId="6170" xr:uid="{00000000-0005-0000-0000-000092170000}"/>
    <cellStyle name="Comma 4 2 2 3 2 2" xfId="6171" xr:uid="{00000000-0005-0000-0000-000093170000}"/>
    <cellStyle name="Comma 4 2 2 3 3" xfId="6172" xr:uid="{00000000-0005-0000-0000-000094170000}"/>
    <cellStyle name="Comma 4 2 2 4" xfId="6173" xr:uid="{00000000-0005-0000-0000-000095170000}"/>
    <cellStyle name="Comma 4 2 2 4 2" xfId="6174" xr:uid="{00000000-0005-0000-0000-000096170000}"/>
    <cellStyle name="Comma 4 2 2 5" xfId="6175" xr:uid="{00000000-0005-0000-0000-000097170000}"/>
    <cellStyle name="Comma 4 2 2 6" xfId="6176" xr:uid="{00000000-0005-0000-0000-000098170000}"/>
    <cellStyle name="Comma 4 2 3" xfId="6177" xr:uid="{00000000-0005-0000-0000-000099170000}"/>
    <cellStyle name="Comma 4 2 3 2" xfId="6178" xr:uid="{00000000-0005-0000-0000-00009A170000}"/>
    <cellStyle name="Comma 4 2 3 2 2" xfId="6179" xr:uid="{00000000-0005-0000-0000-00009B170000}"/>
    <cellStyle name="Comma 4 2 3 3" xfId="6180" xr:uid="{00000000-0005-0000-0000-00009C170000}"/>
    <cellStyle name="Comma 4 2 4" xfId="6181" xr:uid="{00000000-0005-0000-0000-00009D170000}"/>
    <cellStyle name="Comma 4 2 4 2" xfId="6182" xr:uid="{00000000-0005-0000-0000-00009E170000}"/>
    <cellStyle name="Comma 4 2 5" xfId="6183" xr:uid="{00000000-0005-0000-0000-00009F170000}"/>
    <cellStyle name="Comma 4 3" xfId="6184" xr:uid="{00000000-0005-0000-0000-0000A0170000}"/>
    <cellStyle name="Comma 4 3 2" xfId="6185" xr:uid="{00000000-0005-0000-0000-0000A1170000}"/>
    <cellStyle name="Comma 4 3 2 2" xfId="6186" xr:uid="{00000000-0005-0000-0000-0000A2170000}"/>
    <cellStyle name="Comma 4 3 2 2 2" xfId="6187" xr:uid="{00000000-0005-0000-0000-0000A3170000}"/>
    <cellStyle name="Comma 4 3 2 2 3" xfId="6188" xr:uid="{00000000-0005-0000-0000-0000A4170000}"/>
    <cellStyle name="Comma 4 3 2 3" xfId="6189" xr:uid="{00000000-0005-0000-0000-0000A5170000}"/>
    <cellStyle name="Comma 4 3 2 4" xfId="6190" xr:uid="{00000000-0005-0000-0000-0000A6170000}"/>
    <cellStyle name="Comma 4 3 3" xfId="6191" xr:uid="{00000000-0005-0000-0000-0000A7170000}"/>
    <cellStyle name="Comma 4 3 3 2" xfId="6192" xr:uid="{00000000-0005-0000-0000-0000A8170000}"/>
    <cellStyle name="Comma 4 3 3 3" xfId="6193" xr:uid="{00000000-0005-0000-0000-0000A9170000}"/>
    <cellStyle name="Comma 4 3 4" xfId="6194" xr:uid="{00000000-0005-0000-0000-0000AA170000}"/>
    <cellStyle name="Comma 4 3 4 2" xfId="6195" xr:uid="{00000000-0005-0000-0000-0000AB170000}"/>
    <cellStyle name="Comma 4 3 4 2 2" xfId="6196" xr:uid="{00000000-0005-0000-0000-0000AC170000}"/>
    <cellStyle name="Comma 4 3 4 2 2 2" xfId="6197" xr:uid="{00000000-0005-0000-0000-0000AD170000}"/>
    <cellStyle name="Comma 4 3 4 2 2 2 2" xfId="6198" xr:uid="{00000000-0005-0000-0000-0000AE170000}"/>
    <cellStyle name="Comma 4 3 4 2 2 2 3" xfId="6199" xr:uid="{00000000-0005-0000-0000-0000AF170000}"/>
    <cellStyle name="Comma 4 3 4 2 2 3" xfId="6200" xr:uid="{00000000-0005-0000-0000-0000B0170000}"/>
    <cellStyle name="Comma 4 3 4 2 2 4" xfId="6201" xr:uid="{00000000-0005-0000-0000-0000B1170000}"/>
    <cellStyle name="Comma 4 3 4 2 3" xfId="6202" xr:uid="{00000000-0005-0000-0000-0000B2170000}"/>
    <cellStyle name="Comma 4 3 4 2 3 2" xfId="6203" xr:uid="{00000000-0005-0000-0000-0000B3170000}"/>
    <cellStyle name="Comma 4 3 4 2 3 3" xfId="6204" xr:uid="{00000000-0005-0000-0000-0000B4170000}"/>
    <cellStyle name="Comma 4 3 4 2 4" xfId="6205" xr:uid="{00000000-0005-0000-0000-0000B5170000}"/>
    <cellStyle name="Comma 4 3 4 2 5" xfId="6206" xr:uid="{00000000-0005-0000-0000-0000B6170000}"/>
    <cellStyle name="Comma 4 3 4 3" xfId="6207" xr:uid="{00000000-0005-0000-0000-0000B7170000}"/>
    <cellStyle name="Comma 4 3 4 3 2" xfId="6208" xr:uid="{00000000-0005-0000-0000-0000B8170000}"/>
    <cellStyle name="Comma 4 3 4 3 2 2" xfId="6209" xr:uid="{00000000-0005-0000-0000-0000B9170000}"/>
    <cellStyle name="Comma 4 3 4 3 2 3" xfId="6210" xr:uid="{00000000-0005-0000-0000-0000BA170000}"/>
    <cellStyle name="Comma 4 3 4 3 3" xfId="6211" xr:uid="{00000000-0005-0000-0000-0000BB170000}"/>
    <cellStyle name="Comma 4 3 4 3 4" xfId="6212" xr:uid="{00000000-0005-0000-0000-0000BC170000}"/>
    <cellStyle name="Comma 4 3 4 4" xfId="6213" xr:uid="{00000000-0005-0000-0000-0000BD170000}"/>
    <cellStyle name="Comma 4 3 4 4 2" xfId="6214" xr:uid="{00000000-0005-0000-0000-0000BE170000}"/>
    <cellStyle name="Comma 4 3 4 4 3" xfId="6215" xr:uid="{00000000-0005-0000-0000-0000BF170000}"/>
    <cellStyle name="Comma 4 3 4 5" xfId="6216" xr:uid="{00000000-0005-0000-0000-0000C0170000}"/>
    <cellStyle name="Comma 4 3 4 6" xfId="6217" xr:uid="{00000000-0005-0000-0000-0000C1170000}"/>
    <cellStyle name="Comma 4 3 5" xfId="6218" xr:uid="{00000000-0005-0000-0000-0000C2170000}"/>
    <cellStyle name="Comma 4 3 6" xfId="6219" xr:uid="{00000000-0005-0000-0000-0000C3170000}"/>
    <cellStyle name="Comma 4 4" xfId="6220" xr:uid="{00000000-0005-0000-0000-0000C4170000}"/>
    <cellStyle name="Comma 4 4 2" xfId="6221" xr:uid="{00000000-0005-0000-0000-0000C5170000}"/>
    <cellStyle name="Comma 4 4 2 2" xfId="6222" xr:uid="{00000000-0005-0000-0000-0000C6170000}"/>
    <cellStyle name="Comma 4 4 2 3" xfId="6223" xr:uid="{00000000-0005-0000-0000-0000C7170000}"/>
    <cellStyle name="Comma 4 4 3" xfId="6224" xr:uid="{00000000-0005-0000-0000-0000C8170000}"/>
    <cellStyle name="Comma 4 4 3 2" xfId="6225" xr:uid="{00000000-0005-0000-0000-0000C9170000}"/>
    <cellStyle name="Comma 4 4 4" xfId="6226" xr:uid="{00000000-0005-0000-0000-0000CA170000}"/>
    <cellStyle name="Comma 4 4 5" xfId="6227" xr:uid="{00000000-0005-0000-0000-0000CB170000}"/>
    <cellStyle name="Comma 4 5" xfId="6228" xr:uid="{00000000-0005-0000-0000-0000CC170000}"/>
    <cellStyle name="Comma 4 5 2" xfId="6229" xr:uid="{00000000-0005-0000-0000-0000CD170000}"/>
    <cellStyle name="Comma 4 5 2 2" xfId="6230" xr:uid="{00000000-0005-0000-0000-0000CE170000}"/>
    <cellStyle name="Comma 4 5 2 3" xfId="6231" xr:uid="{00000000-0005-0000-0000-0000CF170000}"/>
    <cellStyle name="Comma 4 5 3" xfId="6232" xr:uid="{00000000-0005-0000-0000-0000D0170000}"/>
    <cellStyle name="Comma 4 5 3 2" xfId="6233" xr:uid="{00000000-0005-0000-0000-0000D1170000}"/>
    <cellStyle name="Comma 4 5 3 3" xfId="6234" xr:uid="{00000000-0005-0000-0000-0000D2170000}"/>
    <cellStyle name="Comma 4 5 4" xfId="6235" xr:uid="{00000000-0005-0000-0000-0000D3170000}"/>
    <cellStyle name="Comma 4 5 4 2" xfId="6236" xr:uid="{00000000-0005-0000-0000-0000D4170000}"/>
    <cellStyle name="Comma 4 5 4 2 2" xfId="6237" xr:uid="{00000000-0005-0000-0000-0000D5170000}"/>
    <cellStyle name="Comma 4 5 4 2 2 2" xfId="6238" xr:uid="{00000000-0005-0000-0000-0000D6170000}"/>
    <cellStyle name="Comma 4 5 4 2 2 2 2" xfId="6239" xr:uid="{00000000-0005-0000-0000-0000D7170000}"/>
    <cellStyle name="Comma 4 5 4 2 2 2 3" xfId="6240" xr:uid="{00000000-0005-0000-0000-0000D8170000}"/>
    <cellStyle name="Comma 4 5 4 2 2 3" xfId="6241" xr:uid="{00000000-0005-0000-0000-0000D9170000}"/>
    <cellStyle name="Comma 4 5 4 2 2 4" xfId="6242" xr:uid="{00000000-0005-0000-0000-0000DA170000}"/>
    <cellStyle name="Comma 4 5 4 2 3" xfId="6243" xr:uid="{00000000-0005-0000-0000-0000DB170000}"/>
    <cellStyle name="Comma 4 5 4 2 3 2" xfId="6244" xr:uid="{00000000-0005-0000-0000-0000DC170000}"/>
    <cellStyle name="Comma 4 5 4 2 3 3" xfId="6245" xr:uid="{00000000-0005-0000-0000-0000DD170000}"/>
    <cellStyle name="Comma 4 5 4 2 4" xfId="6246" xr:uid="{00000000-0005-0000-0000-0000DE170000}"/>
    <cellStyle name="Comma 4 5 4 2 5" xfId="6247" xr:uid="{00000000-0005-0000-0000-0000DF170000}"/>
    <cellStyle name="Comma 4 5 4 3" xfId="6248" xr:uid="{00000000-0005-0000-0000-0000E0170000}"/>
    <cellStyle name="Comma 4 5 4 3 2" xfId="6249" xr:uid="{00000000-0005-0000-0000-0000E1170000}"/>
    <cellStyle name="Comma 4 5 4 3 2 2" xfId="6250" xr:uid="{00000000-0005-0000-0000-0000E2170000}"/>
    <cellStyle name="Comma 4 5 4 3 2 3" xfId="6251" xr:uid="{00000000-0005-0000-0000-0000E3170000}"/>
    <cellStyle name="Comma 4 5 4 3 3" xfId="6252" xr:uid="{00000000-0005-0000-0000-0000E4170000}"/>
    <cellStyle name="Comma 4 5 4 3 4" xfId="6253" xr:uid="{00000000-0005-0000-0000-0000E5170000}"/>
    <cellStyle name="Comma 4 5 4 4" xfId="6254" xr:uid="{00000000-0005-0000-0000-0000E6170000}"/>
    <cellStyle name="Comma 4 5 4 4 2" xfId="6255" xr:uid="{00000000-0005-0000-0000-0000E7170000}"/>
    <cellStyle name="Comma 4 5 4 4 3" xfId="6256" xr:uid="{00000000-0005-0000-0000-0000E8170000}"/>
    <cellStyle name="Comma 4 5 4 5" xfId="6257" xr:uid="{00000000-0005-0000-0000-0000E9170000}"/>
    <cellStyle name="Comma 4 5 4 6" xfId="6258" xr:uid="{00000000-0005-0000-0000-0000EA170000}"/>
    <cellStyle name="Comma 4 5 5" xfId="6259" xr:uid="{00000000-0005-0000-0000-0000EB170000}"/>
    <cellStyle name="Comma 4 5 5 2" xfId="6260" xr:uid="{00000000-0005-0000-0000-0000EC170000}"/>
    <cellStyle name="Comma 4 5 5 2 2" xfId="6261" xr:uid="{00000000-0005-0000-0000-0000ED170000}"/>
    <cellStyle name="Comma 4 5 5 2 2 2" xfId="6262" xr:uid="{00000000-0005-0000-0000-0000EE170000}"/>
    <cellStyle name="Comma 4 5 5 2 2 3" xfId="6263" xr:uid="{00000000-0005-0000-0000-0000EF170000}"/>
    <cellStyle name="Comma 4 5 5 2 3" xfId="6264" xr:uid="{00000000-0005-0000-0000-0000F0170000}"/>
    <cellStyle name="Comma 4 5 5 2 4" xfId="6265" xr:uid="{00000000-0005-0000-0000-0000F1170000}"/>
    <cellStyle name="Comma 4 5 5 3" xfId="6266" xr:uid="{00000000-0005-0000-0000-0000F2170000}"/>
    <cellStyle name="Comma 4 5 5 3 2" xfId="6267" xr:uid="{00000000-0005-0000-0000-0000F3170000}"/>
    <cellStyle name="Comma 4 5 5 3 3" xfId="6268" xr:uid="{00000000-0005-0000-0000-0000F4170000}"/>
    <cellStyle name="Comma 4 5 5 4" xfId="6269" xr:uid="{00000000-0005-0000-0000-0000F5170000}"/>
    <cellStyle name="Comma 4 5 5 5" xfId="6270" xr:uid="{00000000-0005-0000-0000-0000F6170000}"/>
    <cellStyle name="Comma 4 5 6" xfId="6271" xr:uid="{00000000-0005-0000-0000-0000F7170000}"/>
    <cellStyle name="Comma 4 5 6 2" xfId="6272" xr:uid="{00000000-0005-0000-0000-0000F8170000}"/>
    <cellStyle name="Comma 4 5 6 2 2" xfId="6273" xr:uid="{00000000-0005-0000-0000-0000F9170000}"/>
    <cellStyle name="Comma 4 5 6 2 3" xfId="6274" xr:uid="{00000000-0005-0000-0000-0000FA170000}"/>
    <cellStyle name="Comma 4 5 6 3" xfId="6275" xr:uid="{00000000-0005-0000-0000-0000FB170000}"/>
    <cellStyle name="Comma 4 5 6 4" xfId="6276" xr:uid="{00000000-0005-0000-0000-0000FC170000}"/>
    <cellStyle name="Comma 4 5 7" xfId="6277" xr:uid="{00000000-0005-0000-0000-0000FD170000}"/>
    <cellStyle name="Comma 4 5 7 2" xfId="6278" xr:uid="{00000000-0005-0000-0000-0000FE170000}"/>
    <cellStyle name="Comma 4 5 7 3" xfId="6279" xr:uid="{00000000-0005-0000-0000-0000FF170000}"/>
    <cellStyle name="Comma 4 5 8" xfId="6280" xr:uid="{00000000-0005-0000-0000-000000180000}"/>
    <cellStyle name="Comma 4 5 9" xfId="6281" xr:uid="{00000000-0005-0000-0000-000001180000}"/>
    <cellStyle name="Comma 4 6" xfId="6282" xr:uid="{00000000-0005-0000-0000-000002180000}"/>
    <cellStyle name="Comma 4 6 2" xfId="6283" xr:uid="{00000000-0005-0000-0000-000003180000}"/>
    <cellStyle name="Comma 4 6 2 2" xfId="6284" xr:uid="{00000000-0005-0000-0000-000004180000}"/>
    <cellStyle name="Comma 4 6 2 3" xfId="6285" xr:uid="{00000000-0005-0000-0000-000005180000}"/>
    <cellStyle name="Comma 4 6 3" xfId="6286" xr:uid="{00000000-0005-0000-0000-000006180000}"/>
    <cellStyle name="Comma 4 6 3 2" xfId="6287" xr:uid="{00000000-0005-0000-0000-000007180000}"/>
    <cellStyle name="Comma 4 6 3 3" xfId="6288" xr:uid="{00000000-0005-0000-0000-000008180000}"/>
    <cellStyle name="Comma 4 6 4" xfId="6289" xr:uid="{00000000-0005-0000-0000-000009180000}"/>
    <cellStyle name="Comma 4 6 4 2" xfId="6290" xr:uid="{00000000-0005-0000-0000-00000A180000}"/>
    <cellStyle name="Comma 4 6 4 3" xfId="6291" xr:uid="{00000000-0005-0000-0000-00000B180000}"/>
    <cellStyle name="Comma 4 6 5" xfId="6292" xr:uid="{00000000-0005-0000-0000-00000C180000}"/>
    <cellStyle name="Comma 4 6 6" xfId="6293" xr:uid="{00000000-0005-0000-0000-00000D180000}"/>
    <cellStyle name="Comma 4 7" xfId="6294" xr:uid="{00000000-0005-0000-0000-00000E180000}"/>
    <cellStyle name="Comma 4 7 2" xfId="6295" xr:uid="{00000000-0005-0000-0000-00000F180000}"/>
    <cellStyle name="Comma 4 8" xfId="6296" xr:uid="{00000000-0005-0000-0000-000010180000}"/>
    <cellStyle name="Comma 4 8 2" xfId="6297" xr:uid="{00000000-0005-0000-0000-000011180000}"/>
    <cellStyle name="Comma 4 8 3" xfId="6298" xr:uid="{00000000-0005-0000-0000-000012180000}"/>
    <cellStyle name="Comma 4 9" xfId="6299" xr:uid="{00000000-0005-0000-0000-000013180000}"/>
    <cellStyle name="Comma 4_5 areaAug1" xfId="6300" xr:uid="{00000000-0005-0000-0000-000014180000}"/>
    <cellStyle name="Comma 40" xfId="6301" xr:uid="{00000000-0005-0000-0000-000015180000}"/>
    <cellStyle name="Comma 40 2" xfId="6302" xr:uid="{00000000-0005-0000-0000-000016180000}"/>
    <cellStyle name="Comma 40 2 2" xfId="6303" xr:uid="{00000000-0005-0000-0000-000017180000}"/>
    <cellStyle name="Comma 40 2 3" xfId="6304" xr:uid="{00000000-0005-0000-0000-000018180000}"/>
    <cellStyle name="Comma 40 3" xfId="6305" xr:uid="{00000000-0005-0000-0000-000019180000}"/>
    <cellStyle name="Comma 40 4" xfId="6306" xr:uid="{00000000-0005-0000-0000-00001A180000}"/>
    <cellStyle name="Comma 41" xfId="6307" xr:uid="{00000000-0005-0000-0000-00001B180000}"/>
    <cellStyle name="Comma 41 2" xfId="6308" xr:uid="{00000000-0005-0000-0000-00001C180000}"/>
    <cellStyle name="Comma 41 2 2" xfId="6309" xr:uid="{00000000-0005-0000-0000-00001D180000}"/>
    <cellStyle name="Comma 41 2 3" xfId="6310" xr:uid="{00000000-0005-0000-0000-00001E180000}"/>
    <cellStyle name="Comma 41 3" xfId="6311" xr:uid="{00000000-0005-0000-0000-00001F180000}"/>
    <cellStyle name="Comma 41 4" xfId="6312" xr:uid="{00000000-0005-0000-0000-000020180000}"/>
    <cellStyle name="Comma 42" xfId="6313" xr:uid="{00000000-0005-0000-0000-000021180000}"/>
    <cellStyle name="Comma 42 2" xfId="6314" xr:uid="{00000000-0005-0000-0000-000022180000}"/>
    <cellStyle name="Comma 42 3" xfId="6315" xr:uid="{00000000-0005-0000-0000-000023180000}"/>
    <cellStyle name="Comma 43" xfId="6316" xr:uid="{00000000-0005-0000-0000-000024180000}"/>
    <cellStyle name="Comma 43 2" xfId="6317" xr:uid="{00000000-0005-0000-0000-000025180000}"/>
    <cellStyle name="Comma 43 3" xfId="6318" xr:uid="{00000000-0005-0000-0000-000026180000}"/>
    <cellStyle name="Comma 44" xfId="6319" xr:uid="{00000000-0005-0000-0000-000027180000}"/>
    <cellStyle name="Comma 44 2" xfId="6320" xr:uid="{00000000-0005-0000-0000-000028180000}"/>
    <cellStyle name="Comma 44 3" xfId="6321" xr:uid="{00000000-0005-0000-0000-000029180000}"/>
    <cellStyle name="Comma 45" xfId="6322" xr:uid="{00000000-0005-0000-0000-00002A180000}"/>
    <cellStyle name="Comma 45 2" xfId="6323" xr:uid="{00000000-0005-0000-0000-00002B180000}"/>
    <cellStyle name="Comma 45 3" xfId="6324" xr:uid="{00000000-0005-0000-0000-00002C180000}"/>
    <cellStyle name="Comma 46" xfId="6325" xr:uid="{00000000-0005-0000-0000-00002D180000}"/>
    <cellStyle name="Comma 46 2" xfId="6326" xr:uid="{00000000-0005-0000-0000-00002E180000}"/>
    <cellStyle name="Comma 46 2 2" xfId="6327" xr:uid="{00000000-0005-0000-0000-00002F180000}"/>
    <cellStyle name="Comma 46 2 3" xfId="6328" xr:uid="{00000000-0005-0000-0000-000030180000}"/>
    <cellStyle name="Comma 46 3" xfId="6329" xr:uid="{00000000-0005-0000-0000-000031180000}"/>
    <cellStyle name="Comma 46 4" xfId="6330" xr:uid="{00000000-0005-0000-0000-000032180000}"/>
    <cellStyle name="Comma 47" xfId="6331" xr:uid="{00000000-0005-0000-0000-000033180000}"/>
    <cellStyle name="Comma 47 2" xfId="6332" xr:uid="{00000000-0005-0000-0000-000034180000}"/>
    <cellStyle name="Comma 47 3" xfId="6333" xr:uid="{00000000-0005-0000-0000-000035180000}"/>
    <cellStyle name="Comma 48" xfId="6334" xr:uid="{00000000-0005-0000-0000-000036180000}"/>
    <cellStyle name="Comma 48 2" xfId="6335" xr:uid="{00000000-0005-0000-0000-000037180000}"/>
    <cellStyle name="Comma 48 3" xfId="6336" xr:uid="{00000000-0005-0000-0000-000038180000}"/>
    <cellStyle name="Comma 49" xfId="6337" xr:uid="{00000000-0005-0000-0000-000039180000}"/>
    <cellStyle name="Comma 49 2" xfId="6338" xr:uid="{00000000-0005-0000-0000-00003A180000}"/>
    <cellStyle name="Comma 49 3" xfId="6339" xr:uid="{00000000-0005-0000-0000-00003B180000}"/>
    <cellStyle name="Comma 5" xfId="56" xr:uid="{00000000-0005-0000-0000-00003C180000}"/>
    <cellStyle name="Comma 5 10" xfId="6341" xr:uid="{00000000-0005-0000-0000-00003D180000}"/>
    <cellStyle name="Comma 5 10 2" xfId="6342" xr:uid="{00000000-0005-0000-0000-00003E180000}"/>
    <cellStyle name="Comma 5 10 3" xfId="6343" xr:uid="{00000000-0005-0000-0000-00003F180000}"/>
    <cellStyle name="Comma 5 11" xfId="6344" xr:uid="{00000000-0005-0000-0000-000040180000}"/>
    <cellStyle name="Comma 5 11 2" xfId="6345" xr:uid="{00000000-0005-0000-0000-000041180000}"/>
    <cellStyle name="Comma 5 12" xfId="6346" xr:uid="{00000000-0005-0000-0000-000042180000}"/>
    <cellStyle name="Comma 5 13" xfId="6347" xr:uid="{00000000-0005-0000-0000-000043180000}"/>
    <cellStyle name="Comma 5 14" xfId="6340" xr:uid="{00000000-0005-0000-0000-000044180000}"/>
    <cellStyle name="Comma 5 15" xfId="33270" xr:uid="{00000000-0005-0000-0000-000045180000}"/>
    <cellStyle name="Comma 5 2" xfId="6348" xr:uid="{00000000-0005-0000-0000-000046180000}"/>
    <cellStyle name="Comma 5 2 10" xfId="6349" xr:uid="{00000000-0005-0000-0000-000047180000}"/>
    <cellStyle name="Comma 5 2 11" xfId="33271" xr:uid="{00000000-0005-0000-0000-000048180000}"/>
    <cellStyle name="Comma 5 2 2" xfId="6350" xr:uid="{00000000-0005-0000-0000-000049180000}"/>
    <cellStyle name="Comma 5 2 2 2" xfId="6351" xr:uid="{00000000-0005-0000-0000-00004A180000}"/>
    <cellStyle name="Comma 5 2 2 2 2" xfId="6352" xr:uid="{00000000-0005-0000-0000-00004B180000}"/>
    <cellStyle name="Comma 5 2 2 2 2 2" xfId="6353" xr:uid="{00000000-0005-0000-0000-00004C180000}"/>
    <cellStyle name="Comma 5 2 2 2 2 2 2" xfId="6354" xr:uid="{00000000-0005-0000-0000-00004D180000}"/>
    <cellStyle name="Comma 5 2 2 2 2 2 3" xfId="6355" xr:uid="{00000000-0005-0000-0000-00004E180000}"/>
    <cellStyle name="Comma 5 2 2 2 2 3" xfId="6356" xr:uid="{00000000-0005-0000-0000-00004F180000}"/>
    <cellStyle name="Comma 5 2 2 2 2 3 2" xfId="6357" xr:uid="{00000000-0005-0000-0000-000050180000}"/>
    <cellStyle name="Comma 5 2 2 2 2 4" xfId="6358" xr:uid="{00000000-0005-0000-0000-000051180000}"/>
    <cellStyle name="Comma 5 2 2 2 2 5" xfId="6359" xr:uid="{00000000-0005-0000-0000-000052180000}"/>
    <cellStyle name="Comma 5 2 2 2 3" xfId="6360" xr:uid="{00000000-0005-0000-0000-000053180000}"/>
    <cellStyle name="Comma 5 2 2 2 3 2" xfId="6361" xr:uid="{00000000-0005-0000-0000-000054180000}"/>
    <cellStyle name="Comma 5 2 2 2 3 3" xfId="6362" xr:uid="{00000000-0005-0000-0000-000055180000}"/>
    <cellStyle name="Comma 5 2 2 2 4" xfId="6363" xr:uid="{00000000-0005-0000-0000-000056180000}"/>
    <cellStyle name="Comma 5 2 2 2 4 2" xfId="6364" xr:uid="{00000000-0005-0000-0000-000057180000}"/>
    <cellStyle name="Comma 5 2 2 2 5" xfId="6365" xr:uid="{00000000-0005-0000-0000-000058180000}"/>
    <cellStyle name="Comma 5 2 2 2 6" xfId="6366" xr:uid="{00000000-0005-0000-0000-000059180000}"/>
    <cellStyle name="Comma 5 2 2 3" xfId="6367" xr:uid="{00000000-0005-0000-0000-00005A180000}"/>
    <cellStyle name="Comma 5 2 2 3 2" xfId="6368" xr:uid="{00000000-0005-0000-0000-00005B180000}"/>
    <cellStyle name="Comma 5 2 2 3 2 2" xfId="6369" xr:uid="{00000000-0005-0000-0000-00005C180000}"/>
    <cellStyle name="Comma 5 2 2 3 2 3" xfId="6370" xr:uid="{00000000-0005-0000-0000-00005D180000}"/>
    <cellStyle name="Comma 5 2 2 3 3" xfId="6371" xr:uid="{00000000-0005-0000-0000-00005E180000}"/>
    <cellStyle name="Comma 5 2 2 3 3 2" xfId="6372" xr:uid="{00000000-0005-0000-0000-00005F180000}"/>
    <cellStyle name="Comma 5 2 2 3 4" xfId="6373" xr:uid="{00000000-0005-0000-0000-000060180000}"/>
    <cellStyle name="Comma 5 2 2 3 5" xfId="6374" xr:uid="{00000000-0005-0000-0000-000061180000}"/>
    <cellStyle name="Comma 5 2 2 4" xfId="6375" xr:uid="{00000000-0005-0000-0000-000062180000}"/>
    <cellStyle name="Comma 5 2 2 4 2" xfId="6376" xr:uid="{00000000-0005-0000-0000-000063180000}"/>
    <cellStyle name="Comma 5 2 2 4 2 2" xfId="6377" xr:uid="{00000000-0005-0000-0000-000064180000}"/>
    <cellStyle name="Comma 5 2 2 4 2 3" xfId="6378" xr:uid="{00000000-0005-0000-0000-000065180000}"/>
    <cellStyle name="Comma 5 2 2 4 3" xfId="6379" xr:uid="{00000000-0005-0000-0000-000066180000}"/>
    <cellStyle name="Comma 5 2 2 4 3 2" xfId="6380" xr:uid="{00000000-0005-0000-0000-000067180000}"/>
    <cellStyle name="Comma 5 2 2 4 3 3" xfId="6381" xr:uid="{00000000-0005-0000-0000-000068180000}"/>
    <cellStyle name="Comma 5 2 2 4 4" xfId="6382" xr:uid="{00000000-0005-0000-0000-000069180000}"/>
    <cellStyle name="Comma 5 2 2 4 5" xfId="6383" xr:uid="{00000000-0005-0000-0000-00006A180000}"/>
    <cellStyle name="Comma 5 2 2 5" xfId="6384" xr:uid="{00000000-0005-0000-0000-00006B180000}"/>
    <cellStyle name="Comma 5 2 2 5 2" xfId="6385" xr:uid="{00000000-0005-0000-0000-00006C180000}"/>
    <cellStyle name="Comma 5 2 2 5 3" xfId="6386" xr:uid="{00000000-0005-0000-0000-00006D180000}"/>
    <cellStyle name="Comma 5 2 2 6" xfId="6387" xr:uid="{00000000-0005-0000-0000-00006E180000}"/>
    <cellStyle name="Comma 5 2 2 7" xfId="6388" xr:uid="{00000000-0005-0000-0000-00006F180000}"/>
    <cellStyle name="Comma 5 2 3" xfId="6389" xr:uid="{00000000-0005-0000-0000-000070180000}"/>
    <cellStyle name="Comma 5 2 3 2" xfId="6390" xr:uid="{00000000-0005-0000-0000-000071180000}"/>
    <cellStyle name="Comma 5 2 3 2 2" xfId="6391" xr:uid="{00000000-0005-0000-0000-000072180000}"/>
    <cellStyle name="Comma 5 2 3 2 2 2" xfId="6392" xr:uid="{00000000-0005-0000-0000-000073180000}"/>
    <cellStyle name="Comma 5 2 3 2 2 2 2" xfId="6393" xr:uid="{00000000-0005-0000-0000-000074180000}"/>
    <cellStyle name="Comma 5 2 3 2 2 2 3" xfId="6394" xr:uid="{00000000-0005-0000-0000-000075180000}"/>
    <cellStyle name="Comma 5 2 3 2 2 3" xfId="6395" xr:uid="{00000000-0005-0000-0000-000076180000}"/>
    <cellStyle name="Comma 5 2 3 2 2 4" xfId="6396" xr:uid="{00000000-0005-0000-0000-000077180000}"/>
    <cellStyle name="Comma 5 2 3 2 3" xfId="6397" xr:uid="{00000000-0005-0000-0000-000078180000}"/>
    <cellStyle name="Comma 5 2 3 2 3 2" xfId="6398" xr:uid="{00000000-0005-0000-0000-000079180000}"/>
    <cellStyle name="Comma 5 2 3 2 3 3" xfId="6399" xr:uid="{00000000-0005-0000-0000-00007A180000}"/>
    <cellStyle name="Comma 5 2 3 2 4" xfId="6400" xr:uid="{00000000-0005-0000-0000-00007B180000}"/>
    <cellStyle name="Comma 5 2 3 2 5" xfId="6401" xr:uid="{00000000-0005-0000-0000-00007C180000}"/>
    <cellStyle name="Comma 5 2 3 3" xfId="6402" xr:uid="{00000000-0005-0000-0000-00007D180000}"/>
    <cellStyle name="Comma 5 2 3 3 2" xfId="6403" xr:uid="{00000000-0005-0000-0000-00007E180000}"/>
    <cellStyle name="Comma 5 2 3 3 2 2" xfId="6404" xr:uid="{00000000-0005-0000-0000-00007F180000}"/>
    <cellStyle name="Comma 5 2 3 3 2 3" xfId="6405" xr:uid="{00000000-0005-0000-0000-000080180000}"/>
    <cellStyle name="Comma 5 2 3 3 3" xfId="6406" xr:uid="{00000000-0005-0000-0000-000081180000}"/>
    <cellStyle name="Comma 5 2 3 3 4" xfId="6407" xr:uid="{00000000-0005-0000-0000-000082180000}"/>
    <cellStyle name="Comma 5 2 3 4" xfId="6408" xr:uid="{00000000-0005-0000-0000-000083180000}"/>
    <cellStyle name="Comma 5 2 3 4 2" xfId="6409" xr:uid="{00000000-0005-0000-0000-000084180000}"/>
    <cellStyle name="Comma 5 2 3 4 3" xfId="6410" xr:uid="{00000000-0005-0000-0000-000085180000}"/>
    <cellStyle name="Comma 5 2 3 5" xfId="6411" xr:uid="{00000000-0005-0000-0000-000086180000}"/>
    <cellStyle name="Comma 5 2 3 5 2" xfId="6412" xr:uid="{00000000-0005-0000-0000-000087180000}"/>
    <cellStyle name="Comma 5 2 3 6" xfId="6413" xr:uid="{00000000-0005-0000-0000-000088180000}"/>
    <cellStyle name="Comma 5 2 3 7" xfId="6414" xr:uid="{00000000-0005-0000-0000-000089180000}"/>
    <cellStyle name="Comma 5 2 4" xfId="6415" xr:uid="{00000000-0005-0000-0000-00008A180000}"/>
    <cellStyle name="Comma 5 2 4 2" xfId="6416" xr:uid="{00000000-0005-0000-0000-00008B180000}"/>
    <cellStyle name="Comma 5 2 4 2 2" xfId="6417" xr:uid="{00000000-0005-0000-0000-00008C180000}"/>
    <cellStyle name="Comma 5 2 4 2 2 2" xfId="6418" xr:uid="{00000000-0005-0000-0000-00008D180000}"/>
    <cellStyle name="Comma 5 2 4 2 2 3" xfId="6419" xr:uid="{00000000-0005-0000-0000-00008E180000}"/>
    <cellStyle name="Comma 5 2 4 2 3" xfId="6420" xr:uid="{00000000-0005-0000-0000-00008F180000}"/>
    <cellStyle name="Comma 5 2 4 2 4" xfId="6421" xr:uid="{00000000-0005-0000-0000-000090180000}"/>
    <cellStyle name="Comma 5 2 4 3" xfId="6422" xr:uid="{00000000-0005-0000-0000-000091180000}"/>
    <cellStyle name="Comma 5 2 4 3 2" xfId="6423" xr:uid="{00000000-0005-0000-0000-000092180000}"/>
    <cellStyle name="Comma 5 2 4 3 3" xfId="6424" xr:uid="{00000000-0005-0000-0000-000093180000}"/>
    <cellStyle name="Comma 5 2 4 4" xfId="6425" xr:uid="{00000000-0005-0000-0000-000094180000}"/>
    <cellStyle name="Comma 5 2 4 4 2" xfId="6426" xr:uid="{00000000-0005-0000-0000-000095180000}"/>
    <cellStyle name="Comma 5 2 4 4 3" xfId="6427" xr:uid="{00000000-0005-0000-0000-000096180000}"/>
    <cellStyle name="Comma 5 2 4 5" xfId="6428" xr:uid="{00000000-0005-0000-0000-000097180000}"/>
    <cellStyle name="Comma 5 2 4 6" xfId="6429" xr:uid="{00000000-0005-0000-0000-000098180000}"/>
    <cellStyle name="Comma 5 2 5" xfId="6430" xr:uid="{00000000-0005-0000-0000-000099180000}"/>
    <cellStyle name="Comma 5 2 5 2" xfId="6431" xr:uid="{00000000-0005-0000-0000-00009A180000}"/>
    <cellStyle name="Comma 5 2 5 2 2" xfId="6432" xr:uid="{00000000-0005-0000-0000-00009B180000}"/>
    <cellStyle name="Comma 5 2 5 2 2 2" xfId="6433" xr:uid="{00000000-0005-0000-0000-00009C180000}"/>
    <cellStyle name="Comma 5 2 5 2 2 3" xfId="6434" xr:uid="{00000000-0005-0000-0000-00009D180000}"/>
    <cellStyle name="Comma 5 2 5 2 3" xfId="6435" xr:uid="{00000000-0005-0000-0000-00009E180000}"/>
    <cellStyle name="Comma 5 2 5 2 4" xfId="6436" xr:uid="{00000000-0005-0000-0000-00009F180000}"/>
    <cellStyle name="Comma 5 2 5 3" xfId="6437" xr:uid="{00000000-0005-0000-0000-0000A0180000}"/>
    <cellStyle name="Comma 5 2 5 3 2" xfId="6438" xr:uid="{00000000-0005-0000-0000-0000A1180000}"/>
    <cellStyle name="Comma 5 2 5 3 3" xfId="6439" xr:uid="{00000000-0005-0000-0000-0000A2180000}"/>
    <cellStyle name="Comma 5 2 5 4" xfId="6440" xr:uid="{00000000-0005-0000-0000-0000A3180000}"/>
    <cellStyle name="Comma 5 2 5 5" xfId="6441" xr:uid="{00000000-0005-0000-0000-0000A4180000}"/>
    <cellStyle name="Comma 5 2 6" xfId="6442" xr:uid="{00000000-0005-0000-0000-0000A5180000}"/>
    <cellStyle name="Comma 5 2 6 2" xfId="6443" xr:uid="{00000000-0005-0000-0000-0000A6180000}"/>
    <cellStyle name="Comma 5 2 6 2 2" xfId="6444" xr:uid="{00000000-0005-0000-0000-0000A7180000}"/>
    <cellStyle name="Comma 5 2 6 2 3" xfId="6445" xr:uid="{00000000-0005-0000-0000-0000A8180000}"/>
    <cellStyle name="Comma 5 2 6 3" xfId="6446" xr:uid="{00000000-0005-0000-0000-0000A9180000}"/>
    <cellStyle name="Comma 5 2 6 4" xfId="6447" xr:uid="{00000000-0005-0000-0000-0000AA180000}"/>
    <cellStyle name="Comma 5 2 7" xfId="6448" xr:uid="{00000000-0005-0000-0000-0000AB180000}"/>
    <cellStyle name="Comma 5 2 7 2" xfId="6449" xr:uid="{00000000-0005-0000-0000-0000AC180000}"/>
    <cellStyle name="Comma 5 2 7 3" xfId="6450" xr:uid="{00000000-0005-0000-0000-0000AD180000}"/>
    <cellStyle name="Comma 5 2 8" xfId="6451" xr:uid="{00000000-0005-0000-0000-0000AE180000}"/>
    <cellStyle name="Comma 5 2 8 2" xfId="6452" xr:uid="{00000000-0005-0000-0000-0000AF180000}"/>
    <cellStyle name="Comma 5 2 8 3" xfId="6453" xr:uid="{00000000-0005-0000-0000-0000B0180000}"/>
    <cellStyle name="Comma 5 2 9" xfId="6454" xr:uid="{00000000-0005-0000-0000-0000B1180000}"/>
    <cellStyle name="Comma 5 3" xfId="6455" xr:uid="{00000000-0005-0000-0000-0000B2180000}"/>
    <cellStyle name="Comma 5 3 10" xfId="6456" xr:uid="{00000000-0005-0000-0000-0000B3180000}"/>
    <cellStyle name="Comma 5 3 2" xfId="6457" xr:uid="{00000000-0005-0000-0000-0000B4180000}"/>
    <cellStyle name="Comma 5 3 2 2" xfId="6458" xr:uid="{00000000-0005-0000-0000-0000B5180000}"/>
    <cellStyle name="Comma 5 3 2 2 2" xfId="6459" xr:uid="{00000000-0005-0000-0000-0000B6180000}"/>
    <cellStyle name="Comma 5 3 2 2 2 2" xfId="6460" xr:uid="{00000000-0005-0000-0000-0000B7180000}"/>
    <cellStyle name="Comma 5 3 2 2 2 2 2" xfId="6461" xr:uid="{00000000-0005-0000-0000-0000B8180000}"/>
    <cellStyle name="Comma 5 3 2 2 2 2 3" xfId="6462" xr:uid="{00000000-0005-0000-0000-0000B9180000}"/>
    <cellStyle name="Comma 5 3 2 2 2 3" xfId="6463" xr:uid="{00000000-0005-0000-0000-0000BA180000}"/>
    <cellStyle name="Comma 5 3 2 2 2 4" xfId="6464" xr:uid="{00000000-0005-0000-0000-0000BB180000}"/>
    <cellStyle name="Comma 5 3 2 2 3" xfId="6465" xr:uid="{00000000-0005-0000-0000-0000BC180000}"/>
    <cellStyle name="Comma 5 3 2 2 3 2" xfId="6466" xr:uid="{00000000-0005-0000-0000-0000BD180000}"/>
    <cellStyle name="Comma 5 3 2 2 3 3" xfId="6467" xr:uid="{00000000-0005-0000-0000-0000BE180000}"/>
    <cellStyle name="Comma 5 3 2 2 4" xfId="6468" xr:uid="{00000000-0005-0000-0000-0000BF180000}"/>
    <cellStyle name="Comma 5 3 2 2 5" xfId="6469" xr:uid="{00000000-0005-0000-0000-0000C0180000}"/>
    <cellStyle name="Comma 5 3 2 3" xfId="6470" xr:uid="{00000000-0005-0000-0000-0000C1180000}"/>
    <cellStyle name="Comma 5 3 2 3 2" xfId="6471" xr:uid="{00000000-0005-0000-0000-0000C2180000}"/>
    <cellStyle name="Comma 5 3 2 3 2 2" xfId="6472" xr:uid="{00000000-0005-0000-0000-0000C3180000}"/>
    <cellStyle name="Comma 5 3 2 3 2 3" xfId="6473" xr:uid="{00000000-0005-0000-0000-0000C4180000}"/>
    <cellStyle name="Comma 5 3 2 3 3" xfId="6474" xr:uid="{00000000-0005-0000-0000-0000C5180000}"/>
    <cellStyle name="Comma 5 3 2 3 4" xfId="6475" xr:uid="{00000000-0005-0000-0000-0000C6180000}"/>
    <cellStyle name="Comma 5 3 2 4" xfId="6476" xr:uid="{00000000-0005-0000-0000-0000C7180000}"/>
    <cellStyle name="Comma 5 3 2 4 2" xfId="6477" xr:uid="{00000000-0005-0000-0000-0000C8180000}"/>
    <cellStyle name="Comma 5 3 2 4 3" xfId="6478" xr:uid="{00000000-0005-0000-0000-0000C9180000}"/>
    <cellStyle name="Comma 5 3 2 5" xfId="6479" xr:uid="{00000000-0005-0000-0000-0000CA180000}"/>
    <cellStyle name="Comma 5 3 2 6" xfId="6480" xr:uid="{00000000-0005-0000-0000-0000CB180000}"/>
    <cellStyle name="Comma 5 3 3" xfId="6481" xr:uid="{00000000-0005-0000-0000-0000CC180000}"/>
    <cellStyle name="Comma 5 3 3 2" xfId="6482" xr:uid="{00000000-0005-0000-0000-0000CD180000}"/>
    <cellStyle name="Comma 5 3 3 2 2" xfId="6483" xr:uid="{00000000-0005-0000-0000-0000CE180000}"/>
    <cellStyle name="Comma 5 3 3 2 2 2" xfId="6484" xr:uid="{00000000-0005-0000-0000-0000CF180000}"/>
    <cellStyle name="Comma 5 3 3 2 2 2 2" xfId="6485" xr:uid="{00000000-0005-0000-0000-0000D0180000}"/>
    <cellStyle name="Comma 5 3 3 2 2 2 3" xfId="6486" xr:uid="{00000000-0005-0000-0000-0000D1180000}"/>
    <cellStyle name="Comma 5 3 3 2 2 3" xfId="6487" xr:uid="{00000000-0005-0000-0000-0000D2180000}"/>
    <cellStyle name="Comma 5 3 3 2 2 4" xfId="6488" xr:uid="{00000000-0005-0000-0000-0000D3180000}"/>
    <cellStyle name="Comma 5 3 3 2 3" xfId="6489" xr:uid="{00000000-0005-0000-0000-0000D4180000}"/>
    <cellStyle name="Comma 5 3 3 2 3 2" xfId="6490" xr:uid="{00000000-0005-0000-0000-0000D5180000}"/>
    <cellStyle name="Comma 5 3 3 2 3 3" xfId="6491" xr:uid="{00000000-0005-0000-0000-0000D6180000}"/>
    <cellStyle name="Comma 5 3 3 2 4" xfId="6492" xr:uid="{00000000-0005-0000-0000-0000D7180000}"/>
    <cellStyle name="Comma 5 3 3 2 5" xfId="6493" xr:uid="{00000000-0005-0000-0000-0000D8180000}"/>
    <cellStyle name="Comma 5 3 3 3" xfId="6494" xr:uid="{00000000-0005-0000-0000-0000D9180000}"/>
    <cellStyle name="Comma 5 3 3 3 2" xfId="6495" xr:uid="{00000000-0005-0000-0000-0000DA180000}"/>
    <cellStyle name="Comma 5 3 3 3 2 2" xfId="6496" xr:uid="{00000000-0005-0000-0000-0000DB180000}"/>
    <cellStyle name="Comma 5 3 3 3 2 3" xfId="6497" xr:uid="{00000000-0005-0000-0000-0000DC180000}"/>
    <cellStyle name="Comma 5 3 3 3 3" xfId="6498" xr:uid="{00000000-0005-0000-0000-0000DD180000}"/>
    <cellStyle name="Comma 5 3 3 3 4" xfId="6499" xr:uid="{00000000-0005-0000-0000-0000DE180000}"/>
    <cellStyle name="Comma 5 3 3 4" xfId="6500" xr:uid="{00000000-0005-0000-0000-0000DF180000}"/>
    <cellStyle name="Comma 5 3 3 4 2" xfId="6501" xr:uid="{00000000-0005-0000-0000-0000E0180000}"/>
    <cellStyle name="Comma 5 3 3 4 3" xfId="6502" xr:uid="{00000000-0005-0000-0000-0000E1180000}"/>
    <cellStyle name="Comma 5 3 3 5" xfId="6503" xr:uid="{00000000-0005-0000-0000-0000E2180000}"/>
    <cellStyle name="Comma 5 3 3 6" xfId="6504" xr:uid="{00000000-0005-0000-0000-0000E3180000}"/>
    <cellStyle name="Comma 5 3 4" xfId="6505" xr:uid="{00000000-0005-0000-0000-0000E4180000}"/>
    <cellStyle name="Comma 5 3 4 2" xfId="6506" xr:uid="{00000000-0005-0000-0000-0000E5180000}"/>
    <cellStyle name="Comma 5 3 4 2 2" xfId="6507" xr:uid="{00000000-0005-0000-0000-0000E6180000}"/>
    <cellStyle name="Comma 5 3 4 2 2 2" xfId="6508" xr:uid="{00000000-0005-0000-0000-0000E7180000}"/>
    <cellStyle name="Comma 5 3 4 2 2 3" xfId="6509" xr:uid="{00000000-0005-0000-0000-0000E8180000}"/>
    <cellStyle name="Comma 5 3 4 2 3" xfId="6510" xr:uid="{00000000-0005-0000-0000-0000E9180000}"/>
    <cellStyle name="Comma 5 3 4 2 4" xfId="6511" xr:uid="{00000000-0005-0000-0000-0000EA180000}"/>
    <cellStyle name="Comma 5 3 4 3" xfId="6512" xr:uid="{00000000-0005-0000-0000-0000EB180000}"/>
    <cellStyle name="Comma 5 3 4 3 2" xfId="6513" xr:uid="{00000000-0005-0000-0000-0000EC180000}"/>
    <cellStyle name="Comma 5 3 4 3 3" xfId="6514" xr:uid="{00000000-0005-0000-0000-0000ED180000}"/>
    <cellStyle name="Comma 5 3 4 4" xfId="6515" xr:uid="{00000000-0005-0000-0000-0000EE180000}"/>
    <cellStyle name="Comma 5 3 4 5" xfId="6516" xr:uid="{00000000-0005-0000-0000-0000EF180000}"/>
    <cellStyle name="Comma 5 3 5" xfId="6517" xr:uid="{00000000-0005-0000-0000-0000F0180000}"/>
    <cellStyle name="Comma 5 3 5 2" xfId="6518" xr:uid="{00000000-0005-0000-0000-0000F1180000}"/>
    <cellStyle name="Comma 5 3 5 2 2" xfId="6519" xr:uid="{00000000-0005-0000-0000-0000F2180000}"/>
    <cellStyle name="Comma 5 3 5 2 2 2" xfId="6520" xr:uid="{00000000-0005-0000-0000-0000F3180000}"/>
    <cellStyle name="Comma 5 3 5 2 2 3" xfId="6521" xr:uid="{00000000-0005-0000-0000-0000F4180000}"/>
    <cellStyle name="Comma 5 3 5 2 3" xfId="6522" xr:uid="{00000000-0005-0000-0000-0000F5180000}"/>
    <cellStyle name="Comma 5 3 5 2 4" xfId="6523" xr:uid="{00000000-0005-0000-0000-0000F6180000}"/>
    <cellStyle name="Comma 5 3 5 3" xfId="6524" xr:uid="{00000000-0005-0000-0000-0000F7180000}"/>
    <cellStyle name="Comma 5 3 5 3 2" xfId="6525" xr:uid="{00000000-0005-0000-0000-0000F8180000}"/>
    <cellStyle name="Comma 5 3 5 3 3" xfId="6526" xr:uid="{00000000-0005-0000-0000-0000F9180000}"/>
    <cellStyle name="Comma 5 3 5 4" xfId="6527" xr:uid="{00000000-0005-0000-0000-0000FA180000}"/>
    <cellStyle name="Comma 5 3 5 5" xfId="6528" xr:uid="{00000000-0005-0000-0000-0000FB180000}"/>
    <cellStyle name="Comma 5 3 6" xfId="6529" xr:uid="{00000000-0005-0000-0000-0000FC180000}"/>
    <cellStyle name="Comma 5 3 6 2" xfId="6530" xr:uid="{00000000-0005-0000-0000-0000FD180000}"/>
    <cellStyle name="Comma 5 3 6 2 2" xfId="6531" xr:uid="{00000000-0005-0000-0000-0000FE180000}"/>
    <cellStyle name="Comma 5 3 6 2 3" xfId="6532" xr:uid="{00000000-0005-0000-0000-0000FF180000}"/>
    <cellStyle name="Comma 5 3 6 3" xfId="6533" xr:uid="{00000000-0005-0000-0000-000000190000}"/>
    <cellStyle name="Comma 5 3 6 4" xfId="6534" xr:uid="{00000000-0005-0000-0000-000001190000}"/>
    <cellStyle name="Comma 5 3 7" xfId="6535" xr:uid="{00000000-0005-0000-0000-000002190000}"/>
    <cellStyle name="Comma 5 3 7 2" xfId="6536" xr:uid="{00000000-0005-0000-0000-000003190000}"/>
    <cellStyle name="Comma 5 3 7 3" xfId="6537" xr:uid="{00000000-0005-0000-0000-000004190000}"/>
    <cellStyle name="Comma 5 3 8" xfId="6538" xr:uid="{00000000-0005-0000-0000-000005190000}"/>
    <cellStyle name="Comma 5 3 8 2" xfId="6539" xr:uid="{00000000-0005-0000-0000-000006190000}"/>
    <cellStyle name="Comma 5 3 8 2 2" xfId="6540" xr:uid="{00000000-0005-0000-0000-000007190000}"/>
    <cellStyle name="Comma 5 3 8 2 3" xfId="6541" xr:uid="{00000000-0005-0000-0000-000008190000}"/>
    <cellStyle name="Comma 5 3 8 3" xfId="6542" xr:uid="{00000000-0005-0000-0000-000009190000}"/>
    <cellStyle name="Comma 5 3 8 3 2" xfId="6543" xr:uid="{00000000-0005-0000-0000-00000A190000}"/>
    <cellStyle name="Comma 5 3 8 3 3" xfId="6544" xr:uid="{00000000-0005-0000-0000-00000B190000}"/>
    <cellStyle name="Comma 5 3 8 4" xfId="6545" xr:uid="{00000000-0005-0000-0000-00000C190000}"/>
    <cellStyle name="Comma 5 3 8 5" xfId="6546" xr:uid="{00000000-0005-0000-0000-00000D190000}"/>
    <cellStyle name="Comma 5 3 9" xfId="6547" xr:uid="{00000000-0005-0000-0000-00000E190000}"/>
    <cellStyle name="Comma 5 4" xfId="6548" xr:uid="{00000000-0005-0000-0000-00000F190000}"/>
    <cellStyle name="Comma 5 4 2" xfId="6549" xr:uid="{00000000-0005-0000-0000-000010190000}"/>
    <cellStyle name="Comma 5 4 2 2" xfId="6550" xr:uid="{00000000-0005-0000-0000-000011190000}"/>
    <cellStyle name="Comma 5 4 2 2 2" xfId="6551" xr:uid="{00000000-0005-0000-0000-000012190000}"/>
    <cellStyle name="Comma 5 4 2 2 2 2" xfId="6552" xr:uid="{00000000-0005-0000-0000-000013190000}"/>
    <cellStyle name="Comma 5 4 2 2 2 3" xfId="6553" xr:uid="{00000000-0005-0000-0000-000014190000}"/>
    <cellStyle name="Comma 5 4 2 2 3" xfId="6554" xr:uid="{00000000-0005-0000-0000-000015190000}"/>
    <cellStyle name="Comma 5 4 2 2 4" xfId="6555" xr:uid="{00000000-0005-0000-0000-000016190000}"/>
    <cellStyle name="Comma 5 4 2 3" xfId="6556" xr:uid="{00000000-0005-0000-0000-000017190000}"/>
    <cellStyle name="Comma 5 4 2 3 2" xfId="6557" xr:uid="{00000000-0005-0000-0000-000018190000}"/>
    <cellStyle name="Comma 5 4 2 3 3" xfId="6558" xr:uid="{00000000-0005-0000-0000-000019190000}"/>
    <cellStyle name="Comma 5 4 2 4" xfId="6559" xr:uid="{00000000-0005-0000-0000-00001A190000}"/>
    <cellStyle name="Comma 5 4 2 4 2" xfId="6560" xr:uid="{00000000-0005-0000-0000-00001B190000}"/>
    <cellStyle name="Comma 5 4 2 5" xfId="6561" xr:uid="{00000000-0005-0000-0000-00001C190000}"/>
    <cellStyle name="Comma 5 4 2 6" xfId="6562" xr:uid="{00000000-0005-0000-0000-00001D190000}"/>
    <cellStyle name="Comma 5 4 3" xfId="6563" xr:uid="{00000000-0005-0000-0000-00001E190000}"/>
    <cellStyle name="Comma 5 4 3 2" xfId="6564" xr:uid="{00000000-0005-0000-0000-00001F190000}"/>
    <cellStyle name="Comma 5 4 3 2 2" xfId="6565" xr:uid="{00000000-0005-0000-0000-000020190000}"/>
    <cellStyle name="Comma 5 4 3 2 3" xfId="6566" xr:uid="{00000000-0005-0000-0000-000021190000}"/>
    <cellStyle name="Comma 5 4 3 3" xfId="6567" xr:uid="{00000000-0005-0000-0000-000022190000}"/>
    <cellStyle name="Comma 5 4 3 4" xfId="6568" xr:uid="{00000000-0005-0000-0000-000023190000}"/>
    <cellStyle name="Comma 5 4 4" xfId="6569" xr:uid="{00000000-0005-0000-0000-000024190000}"/>
    <cellStyle name="Comma 5 4 4 2" xfId="6570" xr:uid="{00000000-0005-0000-0000-000025190000}"/>
    <cellStyle name="Comma 5 4 4 3" xfId="6571" xr:uid="{00000000-0005-0000-0000-000026190000}"/>
    <cellStyle name="Comma 5 4 5" xfId="6572" xr:uid="{00000000-0005-0000-0000-000027190000}"/>
    <cellStyle name="Comma 5 4 5 2" xfId="6573" xr:uid="{00000000-0005-0000-0000-000028190000}"/>
    <cellStyle name="Comma 5 4 5 2 2" xfId="6574" xr:uid="{00000000-0005-0000-0000-000029190000}"/>
    <cellStyle name="Comma 5 4 5 2 3" xfId="6575" xr:uid="{00000000-0005-0000-0000-00002A190000}"/>
    <cellStyle name="Comma 5 4 5 3" xfId="6576" xr:uid="{00000000-0005-0000-0000-00002B190000}"/>
    <cellStyle name="Comma 5 4 5 4" xfId="6577" xr:uid="{00000000-0005-0000-0000-00002C190000}"/>
    <cellStyle name="Comma 5 4 6" xfId="6578" xr:uid="{00000000-0005-0000-0000-00002D190000}"/>
    <cellStyle name="Comma 5 4 7" xfId="6579" xr:uid="{00000000-0005-0000-0000-00002E190000}"/>
    <cellStyle name="Comma 5 5" xfId="6580" xr:uid="{00000000-0005-0000-0000-00002F190000}"/>
    <cellStyle name="Comma 5 5 2" xfId="6581" xr:uid="{00000000-0005-0000-0000-000030190000}"/>
    <cellStyle name="Comma 5 5 2 2" xfId="6582" xr:uid="{00000000-0005-0000-0000-000031190000}"/>
    <cellStyle name="Comma 5 5 2 2 2" xfId="6583" xr:uid="{00000000-0005-0000-0000-000032190000}"/>
    <cellStyle name="Comma 5 5 2 2 2 2" xfId="6584" xr:uid="{00000000-0005-0000-0000-000033190000}"/>
    <cellStyle name="Comma 5 5 2 2 2 3" xfId="6585" xr:uid="{00000000-0005-0000-0000-000034190000}"/>
    <cellStyle name="Comma 5 5 2 2 3" xfId="6586" xr:uid="{00000000-0005-0000-0000-000035190000}"/>
    <cellStyle name="Comma 5 5 2 2 4" xfId="6587" xr:uid="{00000000-0005-0000-0000-000036190000}"/>
    <cellStyle name="Comma 5 5 2 3" xfId="6588" xr:uid="{00000000-0005-0000-0000-000037190000}"/>
    <cellStyle name="Comma 5 5 2 3 2" xfId="6589" xr:uid="{00000000-0005-0000-0000-000038190000}"/>
    <cellStyle name="Comma 5 5 2 3 3" xfId="6590" xr:uid="{00000000-0005-0000-0000-000039190000}"/>
    <cellStyle name="Comma 5 5 2 4" xfId="6591" xr:uid="{00000000-0005-0000-0000-00003A190000}"/>
    <cellStyle name="Comma 5 5 2 5" xfId="6592" xr:uid="{00000000-0005-0000-0000-00003B190000}"/>
    <cellStyle name="Comma 5 5 3" xfId="6593" xr:uid="{00000000-0005-0000-0000-00003C190000}"/>
    <cellStyle name="Comma 5 5 3 2" xfId="6594" xr:uid="{00000000-0005-0000-0000-00003D190000}"/>
    <cellStyle name="Comma 5 5 3 2 2" xfId="6595" xr:uid="{00000000-0005-0000-0000-00003E190000}"/>
    <cellStyle name="Comma 5 5 3 2 3" xfId="6596" xr:uid="{00000000-0005-0000-0000-00003F190000}"/>
    <cellStyle name="Comma 5 5 3 3" xfId="6597" xr:uid="{00000000-0005-0000-0000-000040190000}"/>
    <cellStyle name="Comma 5 5 3 4" xfId="6598" xr:uid="{00000000-0005-0000-0000-000041190000}"/>
    <cellStyle name="Comma 5 5 4" xfId="6599" xr:uid="{00000000-0005-0000-0000-000042190000}"/>
    <cellStyle name="Comma 5 5 4 2" xfId="6600" xr:uid="{00000000-0005-0000-0000-000043190000}"/>
    <cellStyle name="Comma 5 5 4 3" xfId="6601" xr:uid="{00000000-0005-0000-0000-000044190000}"/>
    <cellStyle name="Comma 5 5 5" xfId="6602" xr:uid="{00000000-0005-0000-0000-000045190000}"/>
    <cellStyle name="Comma 5 5 5 2" xfId="6603" xr:uid="{00000000-0005-0000-0000-000046190000}"/>
    <cellStyle name="Comma 5 5 6" xfId="6604" xr:uid="{00000000-0005-0000-0000-000047190000}"/>
    <cellStyle name="Comma 5 5 7" xfId="6605" xr:uid="{00000000-0005-0000-0000-000048190000}"/>
    <cellStyle name="Comma 5 6" xfId="6606" xr:uid="{00000000-0005-0000-0000-000049190000}"/>
    <cellStyle name="Comma 5 6 2" xfId="6607" xr:uid="{00000000-0005-0000-0000-00004A190000}"/>
    <cellStyle name="Comma 5 6 2 2" xfId="6608" xr:uid="{00000000-0005-0000-0000-00004B190000}"/>
    <cellStyle name="Comma 5 6 2 2 2" xfId="6609" xr:uid="{00000000-0005-0000-0000-00004C190000}"/>
    <cellStyle name="Comma 5 6 2 2 3" xfId="6610" xr:uid="{00000000-0005-0000-0000-00004D190000}"/>
    <cellStyle name="Comma 5 6 2 3" xfId="6611" xr:uid="{00000000-0005-0000-0000-00004E190000}"/>
    <cellStyle name="Comma 5 6 2 4" xfId="6612" xr:uid="{00000000-0005-0000-0000-00004F190000}"/>
    <cellStyle name="Comma 5 6 3" xfId="6613" xr:uid="{00000000-0005-0000-0000-000050190000}"/>
    <cellStyle name="Comma 5 6 3 2" xfId="6614" xr:uid="{00000000-0005-0000-0000-000051190000}"/>
    <cellStyle name="Comma 5 6 3 3" xfId="6615" xr:uid="{00000000-0005-0000-0000-000052190000}"/>
    <cellStyle name="Comma 5 6 4" xfId="6616" xr:uid="{00000000-0005-0000-0000-000053190000}"/>
    <cellStyle name="Comma 5 6 4 2" xfId="6617" xr:uid="{00000000-0005-0000-0000-000054190000}"/>
    <cellStyle name="Comma 5 6 4 2 2" xfId="6618" xr:uid="{00000000-0005-0000-0000-000055190000}"/>
    <cellStyle name="Comma 5 6 4 2 3" xfId="6619" xr:uid="{00000000-0005-0000-0000-000056190000}"/>
    <cellStyle name="Comma 5 6 4 3" xfId="6620" xr:uid="{00000000-0005-0000-0000-000057190000}"/>
    <cellStyle name="Comma 5 6 4 4" xfId="6621" xr:uid="{00000000-0005-0000-0000-000058190000}"/>
    <cellStyle name="Comma 5 6 5" xfId="6622" xr:uid="{00000000-0005-0000-0000-000059190000}"/>
    <cellStyle name="Comma 5 6 6" xfId="6623" xr:uid="{00000000-0005-0000-0000-00005A190000}"/>
    <cellStyle name="Comma 5 7" xfId="6624" xr:uid="{00000000-0005-0000-0000-00005B190000}"/>
    <cellStyle name="Comma 5 7 2" xfId="6625" xr:uid="{00000000-0005-0000-0000-00005C190000}"/>
    <cellStyle name="Comma 5 7 2 2" xfId="6626" xr:uid="{00000000-0005-0000-0000-00005D190000}"/>
    <cellStyle name="Comma 5 7 2 2 2" xfId="6627" xr:uid="{00000000-0005-0000-0000-00005E190000}"/>
    <cellStyle name="Comma 5 7 2 2 3" xfId="6628" xr:uid="{00000000-0005-0000-0000-00005F190000}"/>
    <cellStyle name="Comma 5 7 2 3" xfId="6629" xr:uid="{00000000-0005-0000-0000-000060190000}"/>
    <cellStyle name="Comma 5 7 2 4" xfId="6630" xr:uid="{00000000-0005-0000-0000-000061190000}"/>
    <cellStyle name="Comma 5 7 3" xfId="6631" xr:uid="{00000000-0005-0000-0000-000062190000}"/>
    <cellStyle name="Comma 5 7 3 2" xfId="6632" xr:uid="{00000000-0005-0000-0000-000063190000}"/>
    <cellStyle name="Comma 5 7 3 3" xfId="6633" xr:uid="{00000000-0005-0000-0000-000064190000}"/>
    <cellStyle name="Comma 5 7 4" xfId="6634" xr:uid="{00000000-0005-0000-0000-000065190000}"/>
    <cellStyle name="Comma 5 7 5" xfId="6635" xr:uid="{00000000-0005-0000-0000-000066190000}"/>
    <cellStyle name="Comma 5 8" xfId="6636" xr:uid="{00000000-0005-0000-0000-000067190000}"/>
    <cellStyle name="Comma 5 8 2" xfId="6637" xr:uid="{00000000-0005-0000-0000-000068190000}"/>
    <cellStyle name="Comma 5 8 2 2" xfId="6638" xr:uid="{00000000-0005-0000-0000-000069190000}"/>
    <cellStyle name="Comma 5 8 2 3" xfId="6639" xr:uid="{00000000-0005-0000-0000-00006A190000}"/>
    <cellStyle name="Comma 5 8 3" xfId="6640" xr:uid="{00000000-0005-0000-0000-00006B190000}"/>
    <cellStyle name="Comma 5 8 4" xfId="6641" xr:uid="{00000000-0005-0000-0000-00006C190000}"/>
    <cellStyle name="Comma 5 9" xfId="6642" xr:uid="{00000000-0005-0000-0000-00006D190000}"/>
    <cellStyle name="Comma 5 9 2" xfId="6643" xr:uid="{00000000-0005-0000-0000-00006E190000}"/>
    <cellStyle name="Comma 5 9 3" xfId="6644" xr:uid="{00000000-0005-0000-0000-00006F190000}"/>
    <cellStyle name="Comma 5_เงินจูงใจผู้จัดการ13_02_55 (2)" xfId="6645" xr:uid="{00000000-0005-0000-0000-000070190000}"/>
    <cellStyle name="Comma 50" xfId="6646" xr:uid="{00000000-0005-0000-0000-000071190000}"/>
    <cellStyle name="Comma 50 2" xfId="6647" xr:uid="{00000000-0005-0000-0000-000072190000}"/>
    <cellStyle name="Comma 50 3" xfId="6648" xr:uid="{00000000-0005-0000-0000-000073190000}"/>
    <cellStyle name="Comma 51" xfId="6649" xr:uid="{00000000-0005-0000-0000-000074190000}"/>
    <cellStyle name="Comma 51 2" xfId="6650" xr:uid="{00000000-0005-0000-0000-000075190000}"/>
    <cellStyle name="Comma 51 3" xfId="6651" xr:uid="{00000000-0005-0000-0000-000076190000}"/>
    <cellStyle name="Comma 52" xfId="6652" xr:uid="{00000000-0005-0000-0000-000077190000}"/>
    <cellStyle name="Comma 52 2" xfId="6653" xr:uid="{00000000-0005-0000-0000-000078190000}"/>
    <cellStyle name="Comma 52 3" xfId="6654" xr:uid="{00000000-0005-0000-0000-000079190000}"/>
    <cellStyle name="Comma 53" xfId="6655" xr:uid="{00000000-0005-0000-0000-00007A190000}"/>
    <cellStyle name="Comma 53 2" xfId="6656" xr:uid="{00000000-0005-0000-0000-00007B190000}"/>
    <cellStyle name="Comma 53 3" xfId="6657" xr:uid="{00000000-0005-0000-0000-00007C190000}"/>
    <cellStyle name="Comma 54" xfId="6658" xr:uid="{00000000-0005-0000-0000-00007D190000}"/>
    <cellStyle name="Comma 54 2" xfId="6659" xr:uid="{00000000-0005-0000-0000-00007E190000}"/>
    <cellStyle name="Comma 54 3" xfId="6660" xr:uid="{00000000-0005-0000-0000-00007F190000}"/>
    <cellStyle name="Comma 55" xfId="6661" xr:uid="{00000000-0005-0000-0000-000080190000}"/>
    <cellStyle name="Comma 55 2" xfId="6662" xr:uid="{00000000-0005-0000-0000-000081190000}"/>
    <cellStyle name="Comma 55 3" xfId="6663" xr:uid="{00000000-0005-0000-0000-000082190000}"/>
    <cellStyle name="Comma 56" xfId="6664" xr:uid="{00000000-0005-0000-0000-000083190000}"/>
    <cellStyle name="Comma 56 2" xfId="6665" xr:uid="{00000000-0005-0000-0000-000084190000}"/>
    <cellStyle name="Comma 56 3" xfId="6666" xr:uid="{00000000-0005-0000-0000-000085190000}"/>
    <cellStyle name="Comma 57" xfId="6667" xr:uid="{00000000-0005-0000-0000-000086190000}"/>
    <cellStyle name="Comma 57 2" xfId="6668" xr:uid="{00000000-0005-0000-0000-000087190000}"/>
    <cellStyle name="Comma 57 3" xfId="6669" xr:uid="{00000000-0005-0000-0000-000088190000}"/>
    <cellStyle name="Comma 58" xfId="6670" xr:uid="{00000000-0005-0000-0000-000089190000}"/>
    <cellStyle name="Comma 58 2" xfId="6671" xr:uid="{00000000-0005-0000-0000-00008A190000}"/>
    <cellStyle name="Comma 58 3" xfId="6672" xr:uid="{00000000-0005-0000-0000-00008B190000}"/>
    <cellStyle name="Comma 59" xfId="6673" xr:uid="{00000000-0005-0000-0000-00008C190000}"/>
    <cellStyle name="Comma 59 2" xfId="6674" xr:uid="{00000000-0005-0000-0000-00008D190000}"/>
    <cellStyle name="Comma 59 2 2" xfId="6675" xr:uid="{00000000-0005-0000-0000-00008E190000}"/>
    <cellStyle name="Comma 59 2 2 2" xfId="6676" xr:uid="{00000000-0005-0000-0000-00008F190000}"/>
    <cellStyle name="Comma 59 2 2 3" xfId="6677" xr:uid="{00000000-0005-0000-0000-000090190000}"/>
    <cellStyle name="Comma 59 2 3" xfId="6678" xr:uid="{00000000-0005-0000-0000-000091190000}"/>
    <cellStyle name="Comma 59 2 4" xfId="6679" xr:uid="{00000000-0005-0000-0000-000092190000}"/>
    <cellStyle name="Comma 59 3" xfId="6680" xr:uid="{00000000-0005-0000-0000-000093190000}"/>
    <cellStyle name="Comma 59 3 2" xfId="6681" xr:uid="{00000000-0005-0000-0000-000094190000}"/>
    <cellStyle name="Comma 59 3 2 2" xfId="6682" xr:uid="{00000000-0005-0000-0000-000095190000}"/>
    <cellStyle name="Comma 59 3 2 2 2" xfId="6683" xr:uid="{00000000-0005-0000-0000-000096190000}"/>
    <cellStyle name="Comma 59 3 2 2 2 2" xfId="6684" xr:uid="{00000000-0005-0000-0000-000097190000}"/>
    <cellStyle name="Comma 59 3 2 2 3" xfId="6685" xr:uid="{00000000-0005-0000-0000-000098190000}"/>
    <cellStyle name="Comma 59 3 2 2 4" xfId="6686" xr:uid="{00000000-0005-0000-0000-000099190000}"/>
    <cellStyle name="Comma 59 3 2 3" xfId="6687" xr:uid="{00000000-0005-0000-0000-00009A190000}"/>
    <cellStyle name="Comma 59 3 2 3 2" xfId="6688" xr:uid="{00000000-0005-0000-0000-00009B190000}"/>
    <cellStyle name="Comma 59 3 2 4" xfId="6689" xr:uid="{00000000-0005-0000-0000-00009C190000}"/>
    <cellStyle name="Comma 59 3 2 5" xfId="6690" xr:uid="{00000000-0005-0000-0000-00009D190000}"/>
    <cellStyle name="Comma 59 3 3" xfId="6691" xr:uid="{00000000-0005-0000-0000-00009E190000}"/>
    <cellStyle name="Comma 59 3 3 2" xfId="6692" xr:uid="{00000000-0005-0000-0000-00009F190000}"/>
    <cellStyle name="Comma 59 3 3 2 2" xfId="6693" xr:uid="{00000000-0005-0000-0000-0000A0190000}"/>
    <cellStyle name="Comma 59 3 3 3" xfId="6694" xr:uid="{00000000-0005-0000-0000-0000A1190000}"/>
    <cellStyle name="Comma 59 3 3 4" xfId="6695" xr:uid="{00000000-0005-0000-0000-0000A2190000}"/>
    <cellStyle name="Comma 59 3 4" xfId="6696" xr:uid="{00000000-0005-0000-0000-0000A3190000}"/>
    <cellStyle name="Comma 59 3 4 2" xfId="6697" xr:uid="{00000000-0005-0000-0000-0000A4190000}"/>
    <cellStyle name="Comma 59 3 5" xfId="6698" xr:uid="{00000000-0005-0000-0000-0000A5190000}"/>
    <cellStyle name="Comma 59 3 6" xfId="6699" xr:uid="{00000000-0005-0000-0000-0000A6190000}"/>
    <cellStyle name="Comma 59 4" xfId="6700" xr:uid="{00000000-0005-0000-0000-0000A7190000}"/>
    <cellStyle name="Comma 59 4 2" xfId="6701" xr:uid="{00000000-0005-0000-0000-0000A8190000}"/>
    <cellStyle name="Comma 59 4 2 2" xfId="6702" xr:uid="{00000000-0005-0000-0000-0000A9190000}"/>
    <cellStyle name="Comma 59 4 2 2 2" xfId="6703" xr:uid="{00000000-0005-0000-0000-0000AA190000}"/>
    <cellStyle name="Comma 59 4 2 3" xfId="6704" xr:uid="{00000000-0005-0000-0000-0000AB190000}"/>
    <cellStyle name="Comma 59 4 2 4" xfId="6705" xr:uid="{00000000-0005-0000-0000-0000AC190000}"/>
    <cellStyle name="Comma 59 4 3" xfId="6706" xr:uid="{00000000-0005-0000-0000-0000AD190000}"/>
    <cellStyle name="Comma 59 4 3 2" xfId="6707" xr:uid="{00000000-0005-0000-0000-0000AE190000}"/>
    <cellStyle name="Comma 59 4 4" xfId="6708" xr:uid="{00000000-0005-0000-0000-0000AF190000}"/>
    <cellStyle name="Comma 59 4 5" xfId="6709" xr:uid="{00000000-0005-0000-0000-0000B0190000}"/>
    <cellStyle name="Comma 59 5" xfId="6710" xr:uid="{00000000-0005-0000-0000-0000B1190000}"/>
    <cellStyle name="Comma 59 5 2" xfId="6711" xr:uid="{00000000-0005-0000-0000-0000B2190000}"/>
    <cellStyle name="Comma 59 5 2 2" xfId="6712" xr:uid="{00000000-0005-0000-0000-0000B3190000}"/>
    <cellStyle name="Comma 59 5 3" xfId="6713" xr:uid="{00000000-0005-0000-0000-0000B4190000}"/>
    <cellStyle name="Comma 59 5 4" xfId="6714" xr:uid="{00000000-0005-0000-0000-0000B5190000}"/>
    <cellStyle name="Comma 59 6" xfId="6715" xr:uid="{00000000-0005-0000-0000-0000B6190000}"/>
    <cellStyle name="Comma 59 6 2" xfId="6716" xr:uid="{00000000-0005-0000-0000-0000B7190000}"/>
    <cellStyle name="Comma 59 7" xfId="6717" xr:uid="{00000000-0005-0000-0000-0000B8190000}"/>
    <cellStyle name="Comma 59 8" xfId="6718" xr:uid="{00000000-0005-0000-0000-0000B9190000}"/>
    <cellStyle name="Comma 6" xfId="225" xr:uid="{00000000-0005-0000-0000-0000BA190000}"/>
    <cellStyle name="Comma 6 10" xfId="6720" xr:uid="{00000000-0005-0000-0000-0000BB190000}"/>
    <cellStyle name="Comma 6 10 2" xfId="6721" xr:uid="{00000000-0005-0000-0000-0000BC190000}"/>
    <cellStyle name="Comma 6 11" xfId="6722" xr:uid="{00000000-0005-0000-0000-0000BD190000}"/>
    <cellStyle name="Comma 6 11 2" xfId="6723" xr:uid="{00000000-0005-0000-0000-0000BE190000}"/>
    <cellStyle name="Comma 6 11 2 2" xfId="6724" xr:uid="{00000000-0005-0000-0000-0000BF190000}"/>
    <cellStyle name="Comma 6 11 2 3" xfId="6725" xr:uid="{00000000-0005-0000-0000-0000C0190000}"/>
    <cellStyle name="Comma 6 11 3" xfId="6726" xr:uid="{00000000-0005-0000-0000-0000C1190000}"/>
    <cellStyle name="Comma 6 11 4" xfId="6727" xr:uid="{00000000-0005-0000-0000-0000C2190000}"/>
    <cellStyle name="Comma 6 12" xfId="6728" xr:uid="{00000000-0005-0000-0000-0000C3190000}"/>
    <cellStyle name="Comma 6 12 2" xfId="6729" xr:uid="{00000000-0005-0000-0000-0000C4190000}"/>
    <cellStyle name="Comma 6 12 3" xfId="6730" xr:uid="{00000000-0005-0000-0000-0000C5190000}"/>
    <cellStyle name="Comma 6 13" xfId="6731" xr:uid="{00000000-0005-0000-0000-0000C6190000}"/>
    <cellStyle name="Comma 6 14" xfId="6732" xr:uid="{00000000-0005-0000-0000-0000C7190000}"/>
    <cellStyle name="Comma 6 15" xfId="6719" xr:uid="{00000000-0005-0000-0000-0000C8190000}"/>
    <cellStyle name="Comma 6 2" xfId="6733" xr:uid="{00000000-0005-0000-0000-0000C9190000}"/>
    <cellStyle name="Comma 6 2 2" xfId="6734" xr:uid="{00000000-0005-0000-0000-0000CA190000}"/>
    <cellStyle name="Comma 6 2 2 2" xfId="6735" xr:uid="{00000000-0005-0000-0000-0000CB190000}"/>
    <cellStyle name="Comma 6 2 2 2 2" xfId="6736" xr:uid="{00000000-0005-0000-0000-0000CC190000}"/>
    <cellStyle name="Comma 6 2 2 2 3" xfId="6737" xr:uid="{00000000-0005-0000-0000-0000CD190000}"/>
    <cellStyle name="Comma 6 2 2 3" xfId="6738" xr:uid="{00000000-0005-0000-0000-0000CE190000}"/>
    <cellStyle name="Comma 6 2 2 4" xfId="6739" xr:uid="{00000000-0005-0000-0000-0000CF190000}"/>
    <cellStyle name="Comma 6 2 3" xfId="6740" xr:uid="{00000000-0005-0000-0000-0000D0190000}"/>
    <cellStyle name="Comma 6 2 3 2" xfId="6741" xr:uid="{00000000-0005-0000-0000-0000D1190000}"/>
    <cellStyle name="Comma 6 2 3 3" xfId="6742" xr:uid="{00000000-0005-0000-0000-0000D2190000}"/>
    <cellStyle name="Comma 6 2 4" xfId="6743" xr:uid="{00000000-0005-0000-0000-0000D3190000}"/>
    <cellStyle name="Comma 6 2 4 2" xfId="6744" xr:uid="{00000000-0005-0000-0000-0000D4190000}"/>
    <cellStyle name="Comma 6 2 4 3" xfId="6745" xr:uid="{00000000-0005-0000-0000-0000D5190000}"/>
    <cellStyle name="Comma 6 2 5" xfId="6746" xr:uid="{00000000-0005-0000-0000-0000D6190000}"/>
    <cellStyle name="Comma 6 3" xfId="6747" xr:uid="{00000000-0005-0000-0000-0000D7190000}"/>
    <cellStyle name="Comma 6 3 2" xfId="6748" xr:uid="{00000000-0005-0000-0000-0000D8190000}"/>
    <cellStyle name="Comma 6 3 3" xfId="6749" xr:uid="{00000000-0005-0000-0000-0000D9190000}"/>
    <cellStyle name="Comma 6 3 4" xfId="6750" xr:uid="{00000000-0005-0000-0000-0000DA190000}"/>
    <cellStyle name="Comma 6 3 5" xfId="6751" xr:uid="{00000000-0005-0000-0000-0000DB190000}"/>
    <cellStyle name="Comma 6 3_จัดสรรหงส์ทอง" xfId="6752" xr:uid="{00000000-0005-0000-0000-0000DC190000}"/>
    <cellStyle name="Comma 6 4" xfId="6753" xr:uid="{00000000-0005-0000-0000-0000DD190000}"/>
    <cellStyle name="Comma 6 4 2" xfId="6754" xr:uid="{00000000-0005-0000-0000-0000DE190000}"/>
    <cellStyle name="Comma 6 4 2 2" xfId="6755" xr:uid="{00000000-0005-0000-0000-0000DF190000}"/>
    <cellStyle name="Comma 6 4 2 3" xfId="6756" xr:uid="{00000000-0005-0000-0000-0000E0190000}"/>
    <cellStyle name="Comma 6 4 3" xfId="6757" xr:uid="{00000000-0005-0000-0000-0000E1190000}"/>
    <cellStyle name="Comma 6 4 4" xfId="6758" xr:uid="{00000000-0005-0000-0000-0000E2190000}"/>
    <cellStyle name="Comma 6 4 5" xfId="6759" xr:uid="{00000000-0005-0000-0000-0000E3190000}"/>
    <cellStyle name="Comma 6 5" xfId="6760" xr:uid="{00000000-0005-0000-0000-0000E4190000}"/>
    <cellStyle name="Comma 6 5 2" xfId="6761" xr:uid="{00000000-0005-0000-0000-0000E5190000}"/>
    <cellStyle name="Comma 6 6" xfId="6762" xr:uid="{00000000-0005-0000-0000-0000E6190000}"/>
    <cellStyle name="Comma 6 6 2" xfId="6763" xr:uid="{00000000-0005-0000-0000-0000E7190000}"/>
    <cellStyle name="Comma 6 7" xfId="6764" xr:uid="{00000000-0005-0000-0000-0000E8190000}"/>
    <cellStyle name="Comma 6 7 2" xfId="6765" xr:uid="{00000000-0005-0000-0000-0000E9190000}"/>
    <cellStyle name="Comma 6 7 3" xfId="6766" xr:uid="{00000000-0005-0000-0000-0000EA190000}"/>
    <cellStyle name="Comma 6 8" xfId="6767" xr:uid="{00000000-0005-0000-0000-0000EB190000}"/>
    <cellStyle name="Comma 6 8 2" xfId="6768" xr:uid="{00000000-0005-0000-0000-0000EC190000}"/>
    <cellStyle name="Comma 6 9" xfId="6769" xr:uid="{00000000-0005-0000-0000-0000ED190000}"/>
    <cellStyle name="Comma 6 9 2" xfId="6770" xr:uid="{00000000-0005-0000-0000-0000EE190000}"/>
    <cellStyle name="Comma 6_คชจ-แยกกลุ่ม-นำ" xfId="6771" xr:uid="{00000000-0005-0000-0000-0000EF190000}"/>
    <cellStyle name="Comma 60" xfId="6772" xr:uid="{00000000-0005-0000-0000-0000F0190000}"/>
    <cellStyle name="Comma 60 2" xfId="6773" xr:uid="{00000000-0005-0000-0000-0000F1190000}"/>
    <cellStyle name="Comma 61" xfId="6774" xr:uid="{00000000-0005-0000-0000-0000F2190000}"/>
    <cellStyle name="Comma 61 2" xfId="6775" xr:uid="{00000000-0005-0000-0000-0000F3190000}"/>
    <cellStyle name="Comma 61 2 2" xfId="6776" xr:uid="{00000000-0005-0000-0000-0000F4190000}"/>
    <cellStyle name="Comma 61 2 2 2" xfId="6777" xr:uid="{00000000-0005-0000-0000-0000F5190000}"/>
    <cellStyle name="Comma 61 2 2 2 2" xfId="6778" xr:uid="{00000000-0005-0000-0000-0000F6190000}"/>
    <cellStyle name="Comma 61 2 2 2 2 2" xfId="6779" xr:uid="{00000000-0005-0000-0000-0000F7190000}"/>
    <cellStyle name="Comma 61 2 2 2 2 2 2" xfId="6780" xr:uid="{00000000-0005-0000-0000-0000F8190000}"/>
    <cellStyle name="Comma 61 2 2 2 2 3" xfId="6781" xr:uid="{00000000-0005-0000-0000-0000F9190000}"/>
    <cellStyle name="Comma 61 2 2 2 2 4" xfId="6782" xr:uid="{00000000-0005-0000-0000-0000FA190000}"/>
    <cellStyle name="Comma 61 2 2 2 3" xfId="6783" xr:uid="{00000000-0005-0000-0000-0000FB190000}"/>
    <cellStyle name="Comma 61 2 2 2 3 2" xfId="6784" xr:uid="{00000000-0005-0000-0000-0000FC190000}"/>
    <cellStyle name="Comma 61 2 2 2 3 3" xfId="6785" xr:uid="{00000000-0005-0000-0000-0000FD190000}"/>
    <cellStyle name="Comma 61 2 2 2 4" xfId="6786" xr:uid="{00000000-0005-0000-0000-0000FE190000}"/>
    <cellStyle name="Comma 61 2 2 2 5" xfId="6787" xr:uid="{00000000-0005-0000-0000-0000FF190000}"/>
    <cellStyle name="Comma 61 2 2 3" xfId="6788" xr:uid="{00000000-0005-0000-0000-0000001A0000}"/>
    <cellStyle name="Comma 61 2 2 3 2" xfId="6789" xr:uid="{00000000-0005-0000-0000-0000011A0000}"/>
    <cellStyle name="Comma 61 2 2 3 2 2" xfId="6790" xr:uid="{00000000-0005-0000-0000-0000021A0000}"/>
    <cellStyle name="Comma 61 2 2 3 3" xfId="6791" xr:uid="{00000000-0005-0000-0000-0000031A0000}"/>
    <cellStyle name="Comma 61 2 2 3 4" xfId="6792" xr:uid="{00000000-0005-0000-0000-0000041A0000}"/>
    <cellStyle name="Comma 61 2 2 4" xfId="6793" xr:uid="{00000000-0005-0000-0000-0000051A0000}"/>
    <cellStyle name="Comma 61 2 2 4 2" xfId="6794" xr:uid="{00000000-0005-0000-0000-0000061A0000}"/>
    <cellStyle name="Comma 61 2 2 4 3" xfId="6795" xr:uid="{00000000-0005-0000-0000-0000071A0000}"/>
    <cellStyle name="Comma 61 2 2 5" xfId="6796" xr:uid="{00000000-0005-0000-0000-0000081A0000}"/>
    <cellStyle name="Comma 61 2 2 6" xfId="6797" xr:uid="{00000000-0005-0000-0000-0000091A0000}"/>
    <cellStyle name="Comma 61 2 3" xfId="6798" xr:uid="{00000000-0005-0000-0000-00000A1A0000}"/>
    <cellStyle name="Comma 61 2 3 2" xfId="6799" xr:uid="{00000000-0005-0000-0000-00000B1A0000}"/>
    <cellStyle name="Comma 61 2 3 2 2" xfId="6800" xr:uid="{00000000-0005-0000-0000-00000C1A0000}"/>
    <cellStyle name="Comma 61 2 3 2 2 2" xfId="6801" xr:uid="{00000000-0005-0000-0000-00000D1A0000}"/>
    <cellStyle name="Comma 61 2 3 2 3" xfId="6802" xr:uid="{00000000-0005-0000-0000-00000E1A0000}"/>
    <cellStyle name="Comma 61 2 3 2 4" xfId="6803" xr:uid="{00000000-0005-0000-0000-00000F1A0000}"/>
    <cellStyle name="Comma 61 2 3 3" xfId="6804" xr:uid="{00000000-0005-0000-0000-0000101A0000}"/>
    <cellStyle name="Comma 61 2 3 3 2" xfId="6805" xr:uid="{00000000-0005-0000-0000-0000111A0000}"/>
    <cellStyle name="Comma 61 2 3 3 3" xfId="6806" xr:uid="{00000000-0005-0000-0000-0000121A0000}"/>
    <cellStyle name="Comma 61 2 3 4" xfId="6807" xr:uid="{00000000-0005-0000-0000-0000131A0000}"/>
    <cellStyle name="Comma 61 2 3 5" xfId="6808" xr:uid="{00000000-0005-0000-0000-0000141A0000}"/>
    <cellStyle name="Comma 61 2 4" xfId="6809" xr:uid="{00000000-0005-0000-0000-0000151A0000}"/>
    <cellStyle name="Comma 61 2 4 2" xfId="6810" xr:uid="{00000000-0005-0000-0000-0000161A0000}"/>
    <cellStyle name="Comma 61 2 4 2 2" xfId="6811" xr:uid="{00000000-0005-0000-0000-0000171A0000}"/>
    <cellStyle name="Comma 61 2 4 3" xfId="6812" xr:uid="{00000000-0005-0000-0000-0000181A0000}"/>
    <cellStyle name="Comma 61 2 4 4" xfId="6813" xr:uid="{00000000-0005-0000-0000-0000191A0000}"/>
    <cellStyle name="Comma 61 2 5" xfId="6814" xr:uid="{00000000-0005-0000-0000-00001A1A0000}"/>
    <cellStyle name="Comma 61 2 5 2" xfId="6815" xr:uid="{00000000-0005-0000-0000-00001B1A0000}"/>
    <cellStyle name="Comma 61 2 5 3" xfId="6816" xr:uid="{00000000-0005-0000-0000-00001C1A0000}"/>
    <cellStyle name="Comma 61 2 6" xfId="6817" xr:uid="{00000000-0005-0000-0000-00001D1A0000}"/>
    <cellStyle name="Comma 61 2 6 2" xfId="6818" xr:uid="{00000000-0005-0000-0000-00001E1A0000}"/>
    <cellStyle name="Comma 61 2 7" xfId="6819" xr:uid="{00000000-0005-0000-0000-00001F1A0000}"/>
    <cellStyle name="Comma 61 3" xfId="6820" xr:uid="{00000000-0005-0000-0000-0000201A0000}"/>
    <cellStyle name="Comma 61 3 2" xfId="6821" xr:uid="{00000000-0005-0000-0000-0000211A0000}"/>
    <cellStyle name="Comma 61 3 2 2" xfId="6822" xr:uid="{00000000-0005-0000-0000-0000221A0000}"/>
    <cellStyle name="Comma 61 3 2 2 2" xfId="6823" xr:uid="{00000000-0005-0000-0000-0000231A0000}"/>
    <cellStyle name="Comma 61 3 2 2 2 2" xfId="6824" xr:uid="{00000000-0005-0000-0000-0000241A0000}"/>
    <cellStyle name="Comma 61 3 2 2 2 3" xfId="6825" xr:uid="{00000000-0005-0000-0000-0000251A0000}"/>
    <cellStyle name="Comma 61 3 2 2 3" xfId="6826" xr:uid="{00000000-0005-0000-0000-0000261A0000}"/>
    <cellStyle name="Comma 61 3 2 2 3 2" xfId="6827" xr:uid="{00000000-0005-0000-0000-0000271A0000}"/>
    <cellStyle name="Comma 61 3 2 2 4" xfId="6828" xr:uid="{00000000-0005-0000-0000-0000281A0000}"/>
    <cellStyle name="Comma 61 3 2 3" xfId="6829" xr:uid="{00000000-0005-0000-0000-0000291A0000}"/>
    <cellStyle name="Comma 61 3 2 3 2" xfId="6830" xr:uid="{00000000-0005-0000-0000-00002A1A0000}"/>
    <cellStyle name="Comma 61 3 2 3 3" xfId="6831" xr:uid="{00000000-0005-0000-0000-00002B1A0000}"/>
    <cellStyle name="Comma 61 3 2 4" xfId="6832" xr:uid="{00000000-0005-0000-0000-00002C1A0000}"/>
    <cellStyle name="Comma 61 3 2 4 2" xfId="6833" xr:uid="{00000000-0005-0000-0000-00002D1A0000}"/>
    <cellStyle name="Comma 61 3 2 5" xfId="6834" xr:uid="{00000000-0005-0000-0000-00002E1A0000}"/>
    <cellStyle name="Comma 61 3 3" xfId="6835" xr:uid="{00000000-0005-0000-0000-00002F1A0000}"/>
    <cellStyle name="Comma 61 3 3 2" xfId="6836" xr:uid="{00000000-0005-0000-0000-0000301A0000}"/>
    <cellStyle name="Comma 61 3 3 2 2" xfId="6837" xr:uid="{00000000-0005-0000-0000-0000311A0000}"/>
    <cellStyle name="Comma 61 3 3 2 3" xfId="6838" xr:uid="{00000000-0005-0000-0000-0000321A0000}"/>
    <cellStyle name="Comma 61 3 3 3" xfId="6839" xr:uid="{00000000-0005-0000-0000-0000331A0000}"/>
    <cellStyle name="Comma 61 3 3 3 2" xfId="6840" xr:uid="{00000000-0005-0000-0000-0000341A0000}"/>
    <cellStyle name="Comma 61 3 3 4" xfId="6841" xr:uid="{00000000-0005-0000-0000-0000351A0000}"/>
    <cellStyle name="Comma 61 3 4" xfId="6842" xr:uid="{00000000-0005-0000-0000-0000361A0000}"/>
    <cellStyle name="Comma 61 3 4 2" xfId="6843" xr:uid="{00000000-0005-0000-0000-0000371A0000}"/>
    <cellStyle name="Comma 61 3 4 3" xfId="6844" xr:uid="{00000000-0005-0000-0000-0000381A0000}"/>
    <cellStyle name="Comma 61 3 5" xfId="6845" xr:uid="{00000000-0005-0000-0000-0000391A0000}"/>
    <cellStyle name="Comma 61 3 5 2" xfId="6846" xr:uid="{00000000-0005-0000-0000-00003A1A0000}"/>
    <cellStyle name="Comma 61 3 6" xfId="6847" xr:uid="{00000000-0005-0000-0000-00003B1A0000}"/>
    <cellStyle name="Comma 61 4" xfId="6848" xr:uid="{00000000-0005-0000-0000-00003C1A0000}"/>
    <cellStyle name="Comma 61 4 2" xfId="6849" xr:uid="{00000000-0005-0000-0000-00003D1A0000}"/>
    <cellStyle name="Comma 61 4 2 2" xfId="6850" xr:uid="{00000000-0005-0000-0000-00003E1A0000}"/>
    <cellStyle name="Comma 61 4 2 2 2" xfId="6851" xr:uid="{00000000-0005-0000-0000-00003F1A0000}"/>
    <cellStyle name="Comma 61 4 2 3" xfId="6852" xr:uid="{00000000-0005-0000-0000-0000401A0000}"/>
    <cellStyle name="Comma 61 4 2 4" xfId="6853" xr:uid="{00000000-0005-0000-0000-0000411A0000}"/>
    <cellStyle name="Comma 61 4 3" xfId="6854" xr:uid="{00000000-0005-0000-0000-0000421A0000}"/>
    <cellStyle name="Comma 61 4 3 2" xfId="6855" xr:uid="{00000000-0005-0000-0000-0000431A0000}"/>
    <cellStyle name="Comma 61 4 3 3" xfId="6856" xr:uid="{00000000-0005-0000-0000-0000441A0000}"/>
    <cellStyle name="Comma 61 4 4" xfId="6857" xr:uid="{00000000-0005-0000-0000-0000451A0000}"/>
    <cellStyle name="Comma 61 4 5" xfId="6858" xr:uid="{00000000-0005-0000-0000-0000461A0000}"/>
    <cellStyle name="Comma 61 5" xfId="6859" xr:uid="{00000000-0005-0000-0000-0000471A0000}"/>
    <cellStyle name="Comma 61 5 2" xfId="6860" xr:uid="{00000000-0005-0000-0000-0000481A0000}"/>
    <cellStyle name="Comma 61 5 2 2" xfId="6861" xr:uid="{00000000-0005-0000-0000-0000491A0000}"/>
    <cellStyle name="Comma 61 5 3" xfId="6862" xr:uid="{00000000-0005-0000-0000-00004A1A0000}"/>
    <cellStyle name="Comma 61 5 4" xfId="6863" xr:uid="{00000000-0005-0000-0000-00004B1A0000}"/>
    <cellStyle name="Comma 61 6" xfId="6864" xr:uid="{00000000-0005-0000-0000-00004C1A0000}"/>
    <cellStyle name="Comma 61 6 2" xfId="6865" xr:uid="{00000000-0005-0000-0000-00004D1A0000}"/>
    <cellStyle name="Comma 61 6 3" xfId="6866" xr:uid="{00000000-0005-0000-0000-00004E1A0000}"/>
    <cellStyle name="Comma 61 7" xfId="6867" xr:uid="{00000000-0005-0000-0000-00004F1A0000}"/>
    <cellStyle name="Comma 61 8" xfId="6868" xr:uid="{00000000-0005-0000-0000-0000501A0000}"/>
    <cellStyle name="Comma 62" xfId="6869" xr:uid="{00000000-0005-0000-0000-0000511A0000}"/>
    <cellStyle name="Comma 62 2" xfId="6870" xr:uid="{00000000-0005-0000-0000-0000521A0000}"/>
    <cellStyle name="Comma 62 2 2" xfId="6871" xr:uid="{00000000-0005-0000-0000-0000531A0000}"/>
    <cellStyle name="Comma 62 2 2 2" xfId="6872" xr:uid="{00000000-0005-0000-0000-0000541A0000}"/>
    <cellStyle name="Comma 62 2 2 2 2" xfId="6873" xr:uid="{00000000-0005-0000-0000-0000551A0000}"/>
    <cellStyle name="Comma 62 2 2 3" xfId="6874" xr:uid="{00000000-0005-0000-0000-0000561A0000}"/>
    <cellStyle name="Comma 62 2 2 4" xfId="6875" xr:uid="{00000000-0005-0000-0000-0000571A0000}"/>
    <cellStyle name="Comma 62 2 3" xfId="6876" xr:uid="{00000000-0005-0000-0000-0000581A0000}"/>
    <cellStyle name="Comma 62 2 3 2" xfId="6877" xr:uid="{00000000-0005-0000-0000-0000591A0000}"/>
    <cellStyle name="Comma 62 2 4" xfId="6878" xr:uid="{00000000-0005-0000-0000-00005A1A0000}"/>
    <cellStyle name="Comma 62 2 5" xfId="6879" xr:uid="{00000000-0005-0000-0000-00005B1A0000}"/>
    <cellStyle name="Comma 62 3" xfId="6880" xr:uid="{00000000-0005-0000-0000-00005C1A0000}"/>
    <cellStyle name="Comma 62 3 2" xfId="6881" xr:uid="{00000000-0005-0000-0000-00005D1A0000}"/>
    <cellStyle name="Comma 62 3 2 2" xfId="6882" xr:uid="{00000000-0005-0000-0000-00005E1A0000}"/>
    <cellStyle name="Comma 62 3 3" xfId="6883" xr:uid="{00000000-0005-0000-0000-00005F1A0000}"/>
    <cellStyle name="Comma 62 3 4" xfId="6884" xr:uid="{00000000-0005-0000-0000-0000601A0000}"/>
    <cellStyle name="Comma 62 4" xfId="6885" xr:uid="{00000000-0005-0000-0000-0000611A0000}"/>
    <cellStyle name="Comma 62 4 2" xfId="6886" xr:uid="{00000000-0005-0000-0000-0000621A0000}"/>
    <cellStyle name="Comma 62 5" xfId="6887" xr:uid="{00000000-0005-0000-0000-0000631A0000}"/>
    <cellStyle name="Comma 62 6" xfId="6888" xr:uid="{00000000-0005-0000-0000-0000641A0000}"/>
    <cellStyle name="Comma 63" xfId="6889" xr:uid="{00000000-0005-0000-0000-0000651A0000}"/>
    <cellStyle name="Comma 63 2" xfId="6890" xr:uid="{00000000-0005-0000-0000-0000661A0000}"/>
    <cellStyle name="Comma 63 2 2" xfId="6891" xr:uid="{00000000-0005-0000-0000-0000671A0000}"/>
    <cellStyle name="Comma 63 2 3" xfId="6892" xr:uid="{00000000-0005-0000-0000-0000681A0000}"/>
    <cellStyle name="Comma 63 3" xfId="6893" xr:uid="{00000000-0005-0000-0000-0000691A0000}"/>
    <cellStyle name="Comma 63 4" xfId="6894" xr:uid="{00000000-0005-0000-0000-00006A1A0000}"/>
    <cellStyle name="Comma 63 5" xfId="6895" xr:uid="{00000000-0005-0000-0000-00006B1A0000}"/>
    <cellStyle name="Comma 64" xfId="6896" xr:uid="{00000000-0005-0000-0000-00006C1A0000}"/>
    <cellStyle name="Comma 64 2" xfId="6897" xr:uid="{00000000-0005-0000-0000-00006D1A0000}"/>
    <cellStyle name="Comma 64 2 2" xfId="6898" xr:uid="{00000000-0005-0000-0000-00006E1A0000}"/>
    <cellStyle name="Comma 64 2 3" xfId="6899" xr:uid="{00000000-0005-0000-0000-00006F1A0000}"/>
    <cellStyle name="Comma 64 3" xfId="6900" xr:uid="{00000000-0005-0000-0000-0000701A0000}"/>
    <cellStyle name="Comma 64 4" xfId="6901" xr:uid="{00000000-0005-0000-0000-0000711A0000}"/>
    <cellStyle name="Comma 65" xfId="6902" xr:uid="{00000000-0005-0000-0000-0000721A0000}"/>
    <cellStyle name="Comma 65 2" xfId="6903" xr:uid="{00000000-0005-0000-0000-0000731A0000}"/>
    <cellStyle name="Comma 65 2 2" xfId="6904" xr:uid="{00000000-0005-0000-0000-0000741A0000}"/>
    <cellStyle name="Comma 65 2 3" xfId="6905" xr:uid="{00000000-0005-0000-0000-0000751A0000}"/>
    <cellStyle name="Comma 65 3" xfId="6906" xr:uid="{00000000-0005-0000-0000-0000761A0000}"/>
    <cellStyle name="Comma 65 4" xfId="6907" xr:uid="{00000000-0005-0000-0000-0000771A0000}"/>
    <cellStyle name="Comma 66" xfId="6908" xr:uid="{00000000-0005-0000-0000-0000781A0000}"/>
    <cellStyle name="Comma 66 2" xfId="6909" xr:uid="{00000000-0005-0000-0000-0000791A0000}"/>
    <cellStyle name="Comma 66 2 2" xfId="6910" xr:uid="{00000000-0005-0000-0000-00007A1A0000}"/>
    <cellStyle name="Comma 66 2 2 2" xfId="6911" xr:uid="{00000000-0005-0000-0000-00007B1A0000}"/>
    <cellStyle name="Comma 66 2 2 2 2" xfId="6912" xr:uid="{00000000-0005-0000-0000-00007C1A0000}"/>
    <cellStyle name="Comma 66 2 2 3" xfId="6913" xr:uid="{00000000-0005-0000-0000-00007D1A0000}"/>
    <cellStyle name="Comma 66 2 2 4" xfId="6914" xr:uid="{00000000-0005-0000-0000-00007E1A0000}"/>
    <cellStyle name="Comma 66 2 3" xfId="6915" xr:uid="{00000000-0005-0000-0000-00007F1A0000}"/>
    <cellStyle name="Comma 66 2 3 2" xfId="6916" xr:uid="{00000000-0005-0000-0000-0000801A0000}"/>
    <cellStyle name="Comma 66 2 4" xfId="6917" xr:uid="{00000000-0005-0000-0000-0000811A0000}"/>
    <cellStyle name="Comma 66 2 5" xfId="6918" xr:uid="{00000000-0005-0000-0000-0000821A0000}"/>
    <cellStyle name="Comma 66 3" xfId="6919" xr:uid="{00000000-0005-0000-0000-0000831A0000}"/>
    <cellStyle name="Comma 66 3 2" xfId="6920" xr:uid="{00000000-0005-0000-0000-0000841A0000}"/>
    <cellStyle name="Comma 66 3 2 2" xfId="6921" xr:uid="{00000000-0005-0000-0000-0000851A0000}"/>
    <cellStyle name="Comma 66 3 3" xfId="6922" xr:uid="{00000000-0005-0000-0000-0000861A0000}"/>
    <cellStyle name="Comma 66 3 4" xfId="6923" xr:uid="{00000000-0005-0000-0000-0000871A0000}"/>
    <cellStyle name="Comma 66 4" xfId="6924" xr:uid="{00000000-0005-0000-0000-0000881A0000}"/>
    <cellStyle name="Comma 66 4 2" xfId="6925" xr:uid="{00000000-0005-0000-0000-0000891A0000}"/>
    <cellStyle name="Comma 66 4 3" xfId="6926" xr:uid="{00000000-0005-0000-0000-00008A1A0000}"/>
    <cellStyle name="Comma 66 5" xfId="6927" xr:uid="{00000000-0005-0000-0000-00008B1A0000}"/>
    <cellStyle name="Comma 66 5 2" xfId="6928" xr:uid="{00000000-0005-0000-0000-00008C1A0000}"/>
    <cellStyle name="Comma 66 6" xfId="6929" xr:uid="{00000000-0005-0000-0000-00008D1A0000}"/>
    <cellStyle name="Comma 66 7" xfId="6930" xr:uid="{00000000-0005-0000-0000-00008E1A0000}"/>
    <cellStyle name="Comma 67" xfId="6931" xr:uid="{00000000-0005-0000-0000-00008F1A0000}"/>
    <cellStyle name="Comma 67 2" xfId="6932" xr:uid="{00000000-0005-0000-0000-0000901A0000}"/>
    <cellStyle name="Comma 67 2 2" xfId="6933" xr:uid="{00000000-0005-0000-0000-0000911A0000}"/>
    <cellStyle name="Comma 67 2 2 2" xfId="6934" xr:uid="{00000000-0005-0000-0000-0000921A0000}"/>
    <cellStyle name="Comma 67 2 2 2 2" xfId="6935" xr:uid="{00000000-0005-0000-0000-0000931A0000}"/>
    <cellStyle name="Comma 67 2 2 2 2 2" xfId="6936" xr:uid="{00000000-0005-0000-0000-0000941A0000}"/>
    <cellStyle name="Comma 67 2 2 2 3" xfId="6937" xr:uid="{00000000-0005-0000-0000-0000951A0000}"/>
    <cellStyle name="Comma 67 2 2 2 4" xfId="6938" xr:uid="{00000000-0005-0000-0000-0000961A0000}"/>
    <cellStyle name="Comma 67 2 2 3" xfId="6939" xr:uid="{00000000-0005-0000-0000-0000971A0000}"/>
    <cellStyle name="Comma 67 2 2 3 2" xfId="6940" xr:uid="{00000000-0005-0000-0000-0000981A0000}"/>
    <cellStyle name="Comma 67 2 2 4" xfId="6941" xr:uid="{00000000-0005-0000-0000-0000991A0000}"/>
    <cellStyle name="Comma 67 2 2 5" xfId="6942" xr:uid="{00000000-0005-0000-0000-00009A1A0000}"/>
    <cellStyle name="Comma 67 2 3" xfId="6943" xr:uid="{00000000-0005-0000-0000-00009B1A0000}"/>
    <cellStyle name="Comma 67 2 3 2" xfId="6944" xr:uid="{00000000-0005-0000-0000-00009C1A0000}"/>
    <cellStyle name="Comma 67 2 3 2 2" xfId="6945" xr:uid="{00000000-0005-0000-0000-00009D1A0000}"/>
    <cellStyle name="Comma 67 2 3 3" xfId="6946" xr:uid="{00000000-0005-0000-0000-00009E1A0000}"/>
    <cellStyle name="Comma 67 2 3 4" xfId="6947" xr:uid="{00000000-0005-0000-0000-00009F1A0000}"/>
    <cellStyle name="Comma 67 2 4" xfId="6948" xr:uid="{00000000-0005-0000-0000-0000A01A0000}"/>
    <cellStyle name="Comma 67 2 4 2" xfId="6949" xr:uid="{00000000-0005-0000-0000-0000A11A0000}"/>
    <cellStyle name="Comma 67 2 4 3" xfId="6950" xr:uid="{00000000-0005-0000-0000-0000A21A0000}"/>
    <cellStyle name="Comma 67 2 5" xfId="6951" xr:uid="{00000000-0005-0000-0000-0000A31A0000}"/>
    <cellStyle name="Comma 67 2 6" xfId="6952" xr:uid="{00000000-0005-0000-0000-0000A41A0000}"/>
    <cellStyle name="Comma 67 3" xfId="6953" xr:uid="{00000000-0005-0000-0000-0000A51A0000}"/>
    <cellStyle name="Comma 67 3 2" xfId="6954" xr:uid="{00000000-0005-0000-0000-0000A61A0000}"/>
    <cellStyle name="Comma 67 3 2 2" xfId="6955" xr:uid="{00000000-0005-0000-0000-0000A71A0000}"/>
    <cellStyle name="Comma 67 3 2 2 2" xfId="6956" xr:uid="{00000000-0005-0000-0000-0000A81A0000}"/>
    <cellStyle name="Comma 67 3 2 3" xfId="6957" xr:uid="{00000000-0005-0000-0000-0000A91A0000}"/>
    <cellStyle name="Comma 67 3 2 4" xfId="6958" xr:uid="{00000000-0005-0000-0000-0000AA1A0000}"/>
    <cellStyle name="Comma 67 3 3" xfId="6959" xr:uid="{00000000-0005-0000-0000-0000AB1A0000}"/>
    <cellStyle name="Comma 67 3 3 2" xfId="6960" xr:uid="{00000000-0005-0000-0000-0000AC1A0000}"/>
    <cellStyle name="Comma 67 3 4" xfId="6961" xr:uid="{00000000-0005-0000-0000-0000AD1A0000}"/>
    <cellStyle name="Comma 67 3 5" xfId="6962" xr:uid="{00000000-0005-0000-0000-0000AE1A0000}"/>
    <cellStyle name="Comma 67 4" xfId="6963" xr:uid="{00000000-0005-0000-0000-0000AF1A0000}"/>
    <cellStyle name="Comma 67 4 2" xfId="6964" xr:uid="{00000000-0005-0000-0000-0000B01A0000}"/>
    <cellStyle name="Comma 67 4 2 2" xfId="6965" xr:uid="{00000000-0005-0000-0000-0000B11A0000}"/>
    <cellStyle name="Comma 67 4 3" xfId="6966" xr:uid="{00000000-0005-0000-0000-0000B21A0000}"/>
    <cellStyle name="Comma 67 4 4" xfId="6967" xr:uid="{00000000-0005-0000-0000-0000B31A0000}"/>
    <cellStyle name="Comma 67 5" xfId="6968" xr:uid="{00000000-0005-0000-0000-0000B41A0000}"/>
    <cellStyle name="Comma 67 5 2" xfId="6969" xr:uid="{00000000-0005-0000-0000-0000B51A0000}"/>
    <cellStyle name="Comma 67 5 3" xfId="6970" xr:uid="{00000000-0005-0000-0000-0000B61A0000}"/>
    <cellStyle name="Comma 67 6" xfId="6971" xr:uid="{00000000-0005-0000-0000-0000B71A0000}"/>
    <cellStyle name="Comma 67 7" xfId="6972" xr:uid="{00000000-0005-0000-0000-0000B81A0000}"/>
    <cellStyle name="Comma 68" xfId="6973" xr:uid="{00000000-0005-0000-0000-0000B91A0000}"/>
    <cellStyle name="Comma 68 2" xfId="6974" xr:uid="{00000000-0005-0000-0000-0000BA1A0000}"/>
    <cellStyle name="Comma 68 2 2" xfId="6975" xr:uid="{00000000-0005-0000-0000-0000BB1A0000}"/>
    <cellStyle name="Comma 68 2 2 2" xfId="6976" xr:uid="{00000000-0005-0000-0000-0000BC1A0000}"/>
    <cellStyle name="Comma 68 2 3" xfId="6977" xr:uid="{00000000-0005-0000-0000-0000BD1A0000}"/>
    <cellStyle name="Comma 68 2 4" xfId="6978" xr:uid="{00000000-0005-0000-0000-0000BE1A0000}"/>
    <cellStyle name="Comma 68 3" xfId="6979" xr:uid="{00000000-0005-0000-0000-0000BF1A0000}"/>
    <cellStyle name="Comma 68 3 2" xfId="6980" xr:uid="{00000000-0005-0000-0000-0000C01A0000}"/>
    <cellStyle name="Comma 68 3 3" xfId="6981" xr:uid="{00000000-0005-0000-0000-0000C11A0000}"/>
    <cellStyle name="Comma 68 4" xfId="6982" xr:uid="{00000000-0005-0000-0000-0000C21A0000}"/>
    <cellStyle name="Comma 68 4 2" xfId="6983" xr:uid="{00000000-0005-0000-0000-0000C31A0000}"/>
    <cellStyle name="Comma 68 5" xfId="6984" xr:uid="{00000000-0005-0000-0000-0000C41A0000}"/>
    <cellStyle name="Comma 68 6" xfId="6985" xr:uid="{00000000-0005-0000-0000-0000C51A0000}"/>
    <cellStyle name="Comma 69" xfId="6986" xr:uid="{00000000-0005-0000-0000-0000C61A0000}"/>
    <cellStyle name="Comma 69 2" xfId="6987" xr:uid="{00000000-0005-0000-0000-0000C71A0000}"/>
    <cellStyle name="Comma 69 2 2" xfId="6988" xr:uid="{00000000-0005-0000-0000-0000C81A0000}"/>
    <cellStyle name="Comma 69 2 2 2" xfId="6989" xr:uid="{00000000-0005-0000-0000-0000C91A0000}"/>
    <cellStyle name="Comma 69 2 3" xfId="6990" xr:uid="{00000000-0005-0000-0000-0000CA1A0000}"/>
    <cellStyle name="Comma 69 2 4" xfId="6991" xr:uid="{00000000-0005-0000-0000-0000CB1A0000}"/>
    <cellStyle name="Comma 69 3" xfId="6992" xr:uid="{00000000-0005-0000-0000-0000CC1A0000}"/>
    <cellStyle name="Comma 69 3 2" xfId="6993" xr:uid="{00000000-0005-0000-0000-0000CD1A0000}"/>
    <cellStyle name="Comma 69 3 3" xfId="6994" xr:uid="{00000000-0005-0000-0000-0000CE1A0000}"/>
    <cellStyle name="Comma 69 4" xfId="6995" xr:uid="{00000000-0005-0000-0000-0000CF1A0000}"/>
    <cellStyle name="Comma 69 4 2" xfId="6996" xr:uid="{00000000-0005-0000-0000-0000D01A0000}"/>
    <cellStyle name="Comma 69 5" xfId="6997" xr:uid="{00000000-0005-0000-0000-0000D11A0000}"/>
    <cellStyle name="Comma 69 6" xfId="6998" xr:uid="{00000000-0005-0000-0000-0000D21A0000}"/>
    <cellStyle name="Comma 7" xfId="226" xr:uid="{00000000-0005-0000-0000-0000D31A0000}"/>
    <cellStyle name="Comma 7 2" xfId="236" xr:uid="{00000000-0005-0000-0000-0000D41A0000}"/>
    <cellStyle name="Comma 7 2 2" xfId="7001" xr:uid="{00000000-0005-0000-0000-0000D51A0000}"/>
    <cellStyle name="Comma 7 2 2 2" xfId="7002" xr:uid="{00000000-0005-0000-0000-0000D61A0000}"/>
    <cellStyle name="Comma 7 2 2 2 2" xfId="7003" xr:uid="{00000000-0005-0000-0000-0000D71A0000}"/>
    <cellStyle name="Comma 7 2 2 3" xfId="7004" xr:uid="{00000000-0005-0000-0000-0000D81A0000}"/>
    <cellStyle name="Comma 7 2 3" xfId="7005" xr:uid="{00000000-0005-0000-0000-0000D91A0000}"/>
    <cellStyle name="Comma 7 2 3 2" xfId="7006" xr:uid="{00000000-0005-0000-0000-0000DA1A0000}"/>
    <cellStyle name="Comma 7 2 3 2 2" xfId="7007" xr:uid="{00000000-0005-0000-0000-0000DB1A0000}"/>
    <cellStyle name="Comma 7 2 3 3" xfId="7008" xr:uid="{00000000-0005-0000-0000-0000DC1A0000}"/>
    <cellStyle name="Comma 7 2 4" xfId="7009" xr:uid="{00000000-0005-0000-0000-0000DD1A0000}"/>
    <cellStyle name="Comma 7 2 4 2" xfId="7010" xr:uid="{00000000-0005-0000-0000-0000DE1A0000}"/>
    <cellStyle name="Comma 7 2 5" xfId="7011" xr:uid="{00000000-0005-0000-0000-0000DF1A0000}"/>
    <cellStyle name="Comma 7 2 5 2" xfId="7012" xr:uid="{00000000-0005-0000-0000-0000E01A0000}"/>
    <cellStyle name="Comma 7 2 5 3" xfId="7013" xr:uid="{00000000-0005-0000-0000-0000E11A0000}"/>
    <cellStyle name="Comma 7 2 6" xfId="7014" xr:uid="{00000000-0005-0000-0000-0000E21A0000}"/>
    <cellStyle name="Comma 7 2 6 2" xfId="7015" xr:uid="{00000000-0005-0000-0000-0000E31A0000}"/>
    <cellStyle name="Comma 7 2 6 3" xfId="7016" xr:uid="{00000000-0005-0000-0000-0000E41A0000}"/>
    <cellStyle name="Comma 7 2 7" xfId="7017" xr:uid="{00000000-0005-0000-0000-0000E51A0000}"/>
    <cellStyle name="Comma 7 2 8" xfId="7018" xr:uid="{00000000-0005-0000-0000-0000E61A0000}"/>
    <cellStyle name="Comma 7 2 9" xfId="7000" xr:uid="{00000000-0005-0000-0000-0000E71A0000}"/>
    <cellStyle name="Comma 7 3" xfId="7019" xr:uid="{00000000-0005-0000-0000-0000E81A0000}"/>
    <cellStyle name="Comma 7 3 2" xfId="7020" xr:uid="{00000000-0005-0000-0000-0000E91A0000}"/>
    <cellStyle name="Comma 7 3 2 2" xfId="7021" xr:uid="{00000000-0005-0000-0000-0000EA1A0000}"/>
    <cellStyle name="Comma 7 3 2 2 2" xfId="7022" xr:uid="{00000000-0005-0000-0000-0000EB1A0000}"/>
    <cellStyle name="Comma 7 3 2 3" xfId="7023" xr:uid="{00000000-0005-0000-0000-0000EC1A0000}"/>
    <cellStyle name="Comma 7 3 3" xfId="7024" xr:uid="{00000000-0005-0000-0000-0000ED1A0000}"/>
    <cellStyle name="Comma 7 3 3 2" xfId="7025" xr:uid="{00000000-0005-0000-0000-0000EE1A0000}"/>
    <cellStyle name="Comma 7 3 4" xfId="7026" xr:uid="{00000000-0005-0000-0000-0000EF1A0000}"/>
    <cellStyle name="Comma 7 3 5" xfId="7027" xr:uid="{00000000-0005-0000-0000-0000F01A0000}"/>
    <cellStyle name="Comma 7 4" xfId="7028" xr:uid="{00000000-0005-0000-0000-0000F11A0000}"/>
    <cellStyle name="Comma 7 4 2" xfId="7029" xr:uid="{00000000-0005-0000-0000-0000F21A0000}"/>
    <cellStyle name="Comma 7 5" xfId="7030" xr:uid="{00000000-0005-0000-0000-0000F31A0000}"/>
    <cellStyle name="Comma 7 5 2" xfId="7031" xr:uid="{00000000-0005-0000-0000-0000F41A0000}"/>
    <cellStyle name="Comma 7 5 3" xfId="7032" xr:uid="{00000000-0005-0000-0000-0000F51A0000}"/>
    <cellStyle name="Comma 7 6" xfId="7033" xr:uid="{00000000-0005-0000-0000-0000F61A0000}"/>
    <cellStyle name="Comma 7 7" xfId="7034" xr:uid="{00000000-0005-0000-0000-0000F71A0000}"/>
    <cellStyle name="Comma 7 8" xfId="6999" xr:uid="{00000000-0005-0000-0000-0000F81A0000}"/>
    <cellStyle name="Comma 7_ยอดซื้อ เอเย่นต์ 1-13  ก พ  55 จ  สมุทรสาคร+สงคราม" xfId="7035" xr:uid="{00000000-0005-0000-0000-0000F91A0000}"/>
    <cellStyle name="Comma 70" xfId="7036" xr:uid="{00000000-0005-0000-0000-0000FA1A0000}"/>
    <cellStyle name="Comma 70 2" xfId="7037" xr:uid="{00000000-0005-0000-0000-0000FB1A0000}"/>
    <cellStyle name="Comma 70 2 2" xfId="7038" xr:uid="{00000000-0005-0000-0000-0000FC1A0000}"/>
    <cellStyle name="Comma 70 2 2 2" xfId="7039" xr:uid="{00000000-0005-0000-0000-0000FD1A0000}"/>
    <cellStyle name="Comma 70 2 3" xfId="7040" xr:uid="{00000000-0005-0000-0000-0000FE1A0000}"/>
    <cellStyle name="Comma 70 2 4" xfId="7041" xr:uid="{00000000-0005-0000-0000-0000FF1A0000}"/>
    <cellStyle name="Comma 70 3" xfId="7042" xr:uid="{00000000-0005-0000-0000-0000001B0000}"/>
    <cellStyle name="Comma 70 3 2" xfId="7043" xr:uid="{00000000-0005-0000-0000-0000011B0000}"/>
    <cellStyle name="Comma 70 3 3" xfId="7044" xr:uid="{00000000-0005-0000-0000-0000021B0000}"/>
    <cellStyle name="Comma 70 4" xfId="7045" xr:uid="{00000000-0005-0000-0000-0000031B0000}"/>
    <cellStyle name="Comma 70 4 2" xfId="7046" xr:uid="{00000000-0005-0000-0000-0000041B0000}"/>
    <cellStyle name="Comma 70 5" xfId="7047" xr:uid="{00000000-0005-0000-0000-0000051B0000}"/>
    <cellStyle name="Comma 70 6" xfId="7048" xr:uid="{00000000-0005-0000-0000-0000061B0000}"/>
    <cellStyle name="Comma 71" xfId="7049" xr:uid="{00000000-0005-0000-0000-0000071B0000}"/>
    <cellStyle name="Comma 71 2" xfId="7050" xr:uid="{00000000-0005-0000-0000-0000081B0000}"/>
    <cellStyle name="Comma 71 2 2" xfId="7051" xr:uid="{00000000-0005-0000-0000-0000091B0000}"/>
    <cellStyle name="Comma 71 2 3" xfId="7052" xr:uid="{00000000-0005-0000-0000-00000A1B0000}"/>
    <cellStyle name="Comma 71 3" xfId="7053" xr:uid="{00000000-0005-0000-0000-00000B1B0000}"/>
    <cellStyle name="Comma 71 3 2" xfId="7054" xr:uid="{00000000-0005-0000-0000-00000C1B0000}"/>
    <cellStyle name="Comma 71 4" xfId="7055" xr:uid="{00000000-0005-0000-0000-00000D1B0000}"/>
    <cellStyle name="Comma 71 5" xfId="7056" xr:uid="{00000000-0005-0000-0000-00000E1B0000}"/>
    <cellStyle name="Comma 72" xfId="7057" xr:uid="{00000000-0005-0000-0000-00000F1B0000}"/>
    <cellStyle name="Comma 72 2" xfId="7058" xr:uid="{00000000-0005-0000-0000-0000101B0000}"/>
    <cellStyle name="Comma 72 2 2" xfId="7059" xr:uid="{00000000-0005-0000-0000-0000111B0000}"/>
    <cellStyle name="Comma 72 3" xfId="7060" xr:uid="{00000000-0005-0000-0000-0000121B0000}"/>
    <cellStyle name="Comma 72 4" xfId="7061" xr:uid="{00000000-0005-0000-0000-0000131B0000}"/>
    <cellStyle name="Comma 73" xfId="7062" xr:uid="{00000000-0005-0000-0000-0000141B0000}"/>
    <cellStyle name="Comma 73 2" xfId="7063" xr:uid="{00000000-0005-0000-0000-0000151B0000}"/>
    <cellStyle name="Comma 73 2 2" xfId="7064" xr:uid="{00000000-0005-0000-0000-0000161B0000}"/>
    <cellStyle name="Comma 73 3" xfId="7065" xr:uid="{00000000-0005-0000-0000-0000171B0000}"/>
    <cellStyle name="Comma 73 4" xfId="7066" xr:uid="{00000000-0005-0000-0000-0000181B0000}"/>
    <cellStyle name="Comma 74" xfId="7067" xr:uid="{00000000-0005-0000-0000-0000191B0000}"/>
    <cellStyle name="Comma 74 2" xfId="7068" xr:uid="{00000000-0005-0000-0000-00001A1B0000}"/>
    <cellStyle name="Comma 74 2 2" xfId="7069" xr:uid="{00000000-0005-0000-0000-00001B1B0000}"/>
    <cellStyle name="Comma 74 3" xfId="7070" xr:uid="{00000000-0005-0000-0000-00001C1B0000}"/>
    <cellStyle name="Comma 74 4" xfId="7071" xr:uid="{00000000-0005-0000-0000-00001D1B0000}"/>
    <cellStyle name="Comma 75" xfId="7072" xr:uid="{00000000-0005-0000-0000-00001E1B0000}"/>
    <cellStyle name="Comma 75 2" xfId="7073" xr:uid="{00000000-0005-0000-0000-00001F1B0000}"/>
    <cellStyle name="Comma 75 2 2" xfId="7074" xr:uid="{00000000-0005-0000-0000-0000201B0000}"/>
    <cellStyle name="Comma 75 3" xfId="7075" xr:uid="{00000000-0005-0000-0000-0000211B0000}"/>
    <cellStyle name="Comma 75 4" xfId="7076" xr:uid="{00000000-0005-0000-0000-0000221B0000}"/>
    <cellStyle name="Comma 76" xfId="7077" xr:uid="{00000000-0005-0000-0000-0000231B0000}"/>
    <cellStyle name="Comma 76 2" xfId="7078" xr:uid="{00000000-0005-0000-0000-0000241B0000}"/>
    <cellStyle name="Comma 76 2 2" xfId="7079" xr:uid="{00000000-0005-0000-0000-0000251B0000}"/>
    <cellStyle name="Comma 76 3" xfId="7080" xr:uid="{00000000-0005-0000-0000-0000261B0000}"/>
    <cellStyle name="Comma 76 4" xfId="7081" xr:uid="{00000000-0005-0000-0000-0000271B0000}"/>
    <cellStyle name="Comma 77" xfId="7082" xr:uid="{00000000-0005-0000-0000-0000281B0000}"/>
    <cellStyle name="Comma 77 2" xfId="7083" xr:uid="{00000000-0005-0000-0000-0000291B0000}"/>
    <cellStyle name="Comma 77 2 2" xfId="7084" xr:uid="{00000000-0005-0000-0000-00002A1B0000}"/>
    <cellStyle name="Comma 77 3" xfId="7085" xr:uid="{00000000-0005-0000-0000-00002B1B0000}"/>
    <cellStyle name="Comma 77 4" xfId="7086" xr:uid="{00000000-0005-0000-0000-00002C1B0000}"/>
    <cellStyle name="Comma 78" xfId="7087" xr:uid="{00000000-0005-0000-0000-00002D1B0000}"/>
    <cellStyle name="Comma 78 2" xfId="7088" xr:uid="{00000000-0005-0000-0000-00002E1B0000}"/>
    <cellStyle name="Comma 78 3" xfId="7089" xr:uid="{00000000-0005-0000-0000-00002F1B0000}"/>
    <cellStyle name="Comma 79" xfId="7090" xr:uid="{00000000-0005-0000-0000-0000301B0000}"/>
    <cellStyle name="Comma 79 2" xfId="7091" xr:uid="{00000000-0005-0000-0000-0000311B0000}"/>
    <cellStyle name="Comma 79 3" xfId="7092" xr:uid="{00000000-0005-0000-0000-0000321B0000}"/>
    <cellStyle name="Comma 8" xfId="231" xr:uid="{00000000-0005-0000-0000-0000331B0000}"/>
    <cellStyle name="Comma 8 10" xfId="7094" xr:uid="{00000000-0005-0000-0000-0000341B0000}"/>
    <cellStyle name="Comma 8 11" xfId="7093" xr:uid="{00000000-0005-0000-0000-0000351B0000}"/>
    <cellStyle name="Comma 8 12" xfId="33022" xr:uid="{00000000-0005-0000-0000-0000361B0000}"/>
    <cellStyle name="Comma 8 2" xfId="7095" xr:uid="{00000000-0005-0000-0000-0000371B0000}"/>
    <cellStyle name="Comma 8 2 2" xfId="7096" xr:uid="{00000000-0005-0000-0000-0000381B0000}"/>
    <cellStyle name="Comma 8 2 2 2" xfId="7097" xr:uid="{00000000-0005-0000-0000-0000391B0000}"/>
    <cellStyle name="Comma 8 2 2 2 2" xfId="7098" xr:uid="{00000000-0005-0000-0000-00003A1B0000}"/>
    <cellStyle name="Comma 8 2 2 3" xfId="7099" xr:uid="{00000000-0005-0000-0000-00003B1B0000}"/>
    <cellStyle name="Comma 8 2 3" xfId="7100" xr:uid="{00000000-0005-0000-0000-00003C1B0000}"/>
    <cellStyle name="Comma 8 2 3 2" xfId="7101" xr:uid="{00000000-0005-0000-0000-00003D1B0000}"/>
    <cellStyle name="Comma 8 2 4" xfId="7102" xr:uid="{00000000-0005-0000-0000-00003E1B0000}"/>
    <cellStyle name="Comma 8 2 5" xfId="7103" xr:uid="{00000000-0005-0000-0000-00003F1B0000}"/>
    <cellStyle name="Comma 8 3" xfId="7104" xr:uid="{00000000-0005-0000-0000-0000401B0000}"/>
    <cellStyle name="Comma 8 3 2" xfId="7105" xr:uid="{00000000-0005-0000-0000-0000411B0000}"/>
    <cellStyle name="Comma 8 3 2 2" xfId="7106" xr:uid="{00000000-0005-0000-0000-0000421B0000}"/>
    <cellStyle name="Comma 8 3 2 2 2" xfId="7107" xr:uid="{00000000-0005-0000-0000-0000431B0000}"/>
    <cellStyle name="Comma 8 3 2 3" xfId="7108" xr:uid="{00000000-0005-0000-0000-0000441B0000}"/>
    <cellStyle name="Comma 8 3 3" xfId="7109" xr:uid="{00000000-0005-0000-0000-0000451B0000}"/>
    <cellStyle name="Comma 8 3 3 2" xfId="7110" xr:uid="{00000000-0005-0000-0000-0000461B0000}"/>
    <cellStyle name="Comma 8 3 4" xfId="7111" xr:uid="{00000000-0005-0000-0000-0000471B0000}"/>
    <cellStyle name="Comma 8 4" xfId="7112" xr:uid="{00000000-0005-0000-0000-0000481B0000}"/>
    <cellStyle name="Comma 8 4 2" xfId="7113" xr:uid="{00000000-0005-0000-0000-0000491B0000}"/>
    <cellStyle name="Comma 8 4 2 2" xfId="7114" xr:uid="{00000000-0005-0000-0000-00004A1B0000}"/>
    <cellStyle name="Comma 8 4 3" xfId="7115" xr:uid="{00000000-0005-0000-0000-00004B1B0000}"/>
    <cellStyle name="Comma 8 5" xfId="7116" xr:uid="{00000000-0005-0000-0000-00004C1B0000}"/>
    <cellStyle name="Comma 8 5 2" xfId="7117" xr:uid="{00000000-0005-0000-0000-00004D1B0000}"/>
    <cellStyle name="Comma 8 6" xfId="7118" xr:uid="{00000000-0005-0000-0000-00004E1B0000}"/>
    <cellStyle name="Comma 8 6 2" xfId="7119" xr:uid="{00000000-0005-0000-0000-00004F1B0000}"/>
    <cellStyle name="Comma 8 6 3" xfId="7120" xr:uid="{00000000-0005-0000-0000-0000501B0000}"/>
    <cellStyle name="Comma 8 7" xfId="7121" xr:uid="{00000000-0005-0000-0000-0000511B0000}"/>
    <cellStyle name="Comma 8 7 2" xfId="7122" xr:uid="{00000000-0005-0000-0000-0000521B0000}"/>
    <cellStyle name="Comma 8 7 2 2" xfId="7123" xr:uid="{00000000-0005-0000-0000-0000531B0000}"/>
    <cellStyle name="Comma 8 7 2 2 2" xfId="7124" xr:uid="{00000000-0005-0000-0000-0000541B0000}"/>
    <cellStyle name="Comma 8 7 2 2 2 2" xfId="7125" xr:uid="{00000000-0005-0000-0000-0000551B0000}"/>
    <cellStyle name="Comma 8 7 2 2 3" xfId="7126" xr:uid="{00000000-0005-0000-0000-0000561B0000}"/>
    <cellStyle name="Comma 8 7 2 2 4" xfId="7127" xr:uid="{00000000-0005-0000-0000-0000571B0000}"/>
    <cellStyle name="Comma 8 7 2 3" xfId="7128" xr:uid="{00000000-0005-0000-0000-0000581B0000}"/>
    <cellStyle name="Comma 8 7 2 3 2" xfId="7129" xr:uid="{00000000-0005-0000-0000-0000591B0000}"/>
    <cellStyle name="Comma 8 7 2 4" xfId="7130" xr:uid="{00000000-0005-0000-0000-00005A1B0000}"/>
    <cellStyle name="Comma 8 7 2 5" xfId="7131" xr:uid="{00000000-0005-0000-0000-00005B1B0000}"/>
    <cellStyle name="Comma 8 7 3" xfId="7132" xr:uid="{00000000-0005-0000-0000-00005C1B0000}"/>
    <cellStyle name="Comma 8 7 3 2" xfId="7133" xr:uid="{00000000-0005-0000-0000-00005D1B0000}"/>
    <cellStyle name="Comma 8 7 3 2 2" xfId="7134" xr:uid="{00000000-0005-0000-0000-00005E1B0000}"/>
    <cellStyle name="Comma 8 7 3 3" xfId="7135" xr:uid="{00000000-0005-0000-0000-00005F1B0000}"/>
    <cellStyle name="Comma 8 7 3 4" xfId="7136" xr:uid="{00000000-0005-0000-0000-0000601B0000}"/>
    <cellStyle name="Comma 8 7 4" xfId="7137" xr:uid="{00000000-0005-0000-0000-0000611B0000}"/>
    <cellStyle name="Comma 8 7 4 2" xfId="7138" xr:uid="{00000000-0005-0000-0000-0000621B0000}"/>
    <cellStyle name="Comma 8 7 5" xfId="7139" xr:uid="{00000000-0005-0000-0000-0000631B0000}"/>
    <cellStyle name="Comma 8 7 6" xfId="7140" xr:uid="{00000000-0005-0000-0000-0000641B0000}"/>
    <cellStyle name="Comma 8 8" xfId="7141" xr:uid="{00000000-0005-0000-0000-0000651B0000}"/>
    <cellStyle name="Comma 8 9" xfId="7142" xr:uid="{00000000-0005-0000-0000-0000661B0000}"/>
    <cellStyle name="Comma 8 9 2" xfId="7143" xr:uid="{00000000-0005-0000-0000-0000671B0000}"/>
    <cellStyle name="Comma 8 9 2 2" xfId="7144" xr:uid="{00000000-0005-0000-0000-0000681B0000}"/>
    <cellStyle name="Comma 8 9 3" xfId="7145" xr:uid="{00000000-0005-0000-0000-0000691B0000}"/>
    <cellStyle name="Comma 8 9 4" xfId="7146" xr:uid="{00000000-0005-0000-0000-00006A1B0000}"/>
    <cellStyle name="Comma 80" xfId="7147" xr:uid="{00000000-0005-0000-0000-00006B1B0000}"/>
    <cellStyle name="Comma 80 2" xfId="7148" xr:uid="{00000000-0005-0000-0000-00006C1B0000}"/>
    <cellStyle name="Comma 80 3" xfId="7149" xr:uid="{00000000-0005-0000-0000-00006D1B0000}"/>
    <cellStyle name="Comma 81" xfId="7150" xr:uid="{00000000-0005-0000-0000-00006E1B0000}"/>
    <cellStyle name="Comma 81 2" xfId="7151" xr:uid="{00000000-0005-0000-0000-00006F1B0000}"/>
    <cellStyle name="Comma 81 3" xfId="7152" xr:uid="{00000000-0005-0000-0000-0000701B0000}"/>
    <cellStyle name="Comma 82" xfId="7153" xr:uid="{00000000-0005-0000-0000-0000711B0000}"/>
    <cellStyle name="Comma 83" xfId="7154" xr:uid="{00000000-0005-0000-0000-0000721B0000}"/>
    <cellStyle name="Comma 84" xfId="7155" xr:uid="{00000000-0005-0000-0000-0000731B0000}"/>
    <cellStyle name="Comma 85" xfId="7156" xr:uid="{00000000-0005-0000-0000-0000741B0000}"/>
    <cellStyle name="Comma 86" xfId="7157" xr:uid="{00000000-0005-0000-0000-0000751B0000}"/>
    <cellStyle name="Comma 87" xfId="7158" xr:uid="{00000000-0005-0000-0000-0000761B0000}"/>
    <cellStyle name="Comma 88" xfId="7159" xr:uid="{00000000-0005-0000-0000-0000771B0000}"/>
    <cellStyle name="Comma 89" xfId="7160" xr:uid="{00000000-0005-0000-0000-0000781B0000}"/>
    <cellStyle name="Comma 9" xfId="235" xr:uid="{00000000-0005-0000-0000-0000791B0000}"/>
    <cellStyle name="Comma 9 2" xfId="259" xr:uid="{00000000-0005-0000-0000-00007A1B0000}"/>
    <cellStyle name="Comma 9 2 2" xfId="7163" xr:uid="{00000000-0005-0000-0000-00007B1B0000}"/>
    <cellStyle name="Comma 9 2 2 2" xfId="7164" xr:uid="{00000000-0005-0000-0000-00007C1B0000}"/>
    <cellStyle name="Comma 9 2 2 2 2" xfId="7165" xr:uid="{00000000-0005-0000-0000-00007D1B0000}"/>
    <cellStyle name="Comma 9 2 2 2 3" xfId="7166" xr:uid="{00000000-0005-0000-0000-00007E1B0000}"/>
    <cellStyle name="Comma 9 2 2 3" xfId="7167" xr:uid="{00000000-0005-0000-0000-00007F1B0000}"/>
    <cellStyle name="Comma 9 2 2 3 2" xfId="7168" xr:uid="{00000000-0005-0000-0000-0000801B0000}"/>
    <cellStyle name="Comma 9 2 2 3 2 2" xfId="7169" xr:uid="{00000000-0005-0000-0000-0000811B0000}"/>
    <cellStyle name="Comma 9 2 2 3 2 3" xfId="7170" xr:uid="{00000000-0005-0000-0000-0000821B0000}"/>
    <cellStyle name="Comma 9 2 2 3 3" xfId="7171" xr:uid="{00000000-0005-0000-0000-0000831B0000}"/>
    <cellStyle name="Comma 9 2 2 3 4" xfId="7172" xr:uid="{00000000-0005-0000-0000-0000841B0000}"/>
    <cellStyle name="Comma 9 2 2 4" xfId="7173" xr:uid="{00000000-0005-0000-0000-0000851B0000}"/>
    <cellStyle name="Comma 9 2 2 4 2" xfId="7174" xr:uid="{00000000-0005-0000-0000-0000861B0000}"/>
    <cellStyle name="Comma 9 2 2 4 3" xfId="7175" xr:uid="{00000000-0005-0000-0000-0000871B0000}"/>
    <cellStyle name="Comma 9 2 2 5" xfId="7176" xr:uid="{00000000-0005-0000-0000-0000881B0000}"/>
    <cellStyle name="Comma 9 2 2 6" xfId="7177" xr:uid="{00000000-0005-0000-0000-0000891B0000}"/>
    <cellStyle name="Comma 9 2 3" xfId="7178" xr:uid="{00000000-0005-0000-0000-00008A1B0000}"/>
    <cellStyle name="Comma 9 2 3 2" xfId="7179" xr:uid="{00000000-0005-0000-0000-00008B1B0000}"/>
    <cellStyle name="Comma 9 2 3 3" xfId="7180" xr:uid="{00000000-0005-0000-0000-00008C1B0000}"/>
    <cellStyle name="Comma 9 2 4" xfId="7181" xr:uid="{00000000-0005-0000-0000-00008D1B0000}"/>
    <cellStyle name="Comma 9 2 4 2" xfId="7182" xr:uid="{00000000-0005-0000-0000-00008E1B0000}"/>
    <cellStyle name="Comma 9 2 4 3" xfId="7183" xr:uid="{00000000-0005-0000-0000-00008F1B0000}"/>
    <cellStyle name="Comma 9 2 5" xfId="7184" xr:uid="{00000000-0005-0000-0000-0000901B0000}"/>
    <cellStyle name="Comma 9 2 6" xfId="7185" xr:uid="{00000000-0005-0000-0000-0000911B0000}"/>
    <cellStyle name="Comma 9 2 7" xfId="7162" xr:uid="{00000000-0005-0000-0000-0000921B0000}"/>
    <cellStyle name="Comma 9 3" xfId="7186" xr:uid="{00000000-0005-0000-0000-0000931B0000}"/>
    <cellStyle name="Comma 9 3 2" xfId="7187" xr:uid="{00000000-0005-0000-0000-0000941B0000}"/>
    <cellStyle name="Comma 9 3 2 2" xfId="7188" xr:uid="{00000000-0005-0000-0000-0000951B0000}"/>
    <cellStyle name="Comma 9 3 2 2 2" xfId="7189" xr:uid="{00000000-0005-0000-0000-0000961B0000}"/>
    <cellStyle name="Comma 9 3 2 2 3" xfId="7190" xr:uid="{00000000-0005-0000-0000-0000971B0000}"/>
    <cellStyle name="Comma 9 3 2 3" xfId="7191" xr:uid="{00000000-0005-0000-0000-0000981B0000}"/>
    <cellStyle name="Comma 9 3 2 4" xfId="7192" xr:uid="{00000000-0005-0000-0000-0000991B0000}"/>
    <cellStyle name="Comma 9 3 3" xfId="7193" xr:uid="{00000000-0005-0000-0000-00009A1B0000}"/>
    <cellStyle name="Comma 9 3 3 2" xfId="7194" xr:uid="{00000000-0005-0000-0000-00009B1B0000}"/>
    <cellStyle name="Comma 9 3 3 3" xfId="7195" xr:uid="{00000000-0005-0000-0000-00009C1B0000}"/>
    <cellStyle name="Comma 9 3 4" xfId="7196" xr:uid="{00000000-0005-0000-0000-00009D1B0000}"/>
    <cellStyle name="Comma 9 3 5" xfId="7197" xr:uid="{00000000-0005-0000-0000-00009E1B0000}"/>
    <cellStyle name="Comma 9 4" xfId="7198" xr:uid="{00000000-0005-0000-0000-00009F1B0000}"/>
    <cellStyle name="Comma 9 4 2" xfId="7199" xr:uid="{00000000-0005-0000-0000-0000A01B0000}"/>
    <cellStyle name="Comma 9 4 3" xfId="7200" xr:uid="{00000000-0005-0000-0000-0000A11B0000}"/>
    <cellStyle name="Comma 9 5" xfId="7201" xr:uid="{00000000-0005-0000-0000-0000A21B0000}"/>
    <cellStyle name="Comma 9 5 2" xfId="7202" xr:uid="{00000000-0005-0000-0000-0000A31B0000}"/>
    <cellStyle name="Comma 9 5 3" xfId="7203" xr:uid="{00000000-0005-0000-0000-0000A41B0000}"/>
    <cellStyle name="Comma 9 6" xfId="7204" xr:uid="{00000000-0005-0000-0000-0000A51B0000}"/>
    <cellStyle name="Comma 9 6 2" xfId="7205" xr:uid="{00000000-0005-0000-0000-0000A61B0000}"/>
    <cellStyle name="Comma 9 6 3" xfId="7206" xr:uid="{00000000-0005-0000-0000-0000A71B0000}"/>
    <cellStyle name="Comma 9 7" xfId="7207" xr:uid="{00000000-0005-0000-0000-0000A81B0000}"/>
    <cellStyle name="Comma 9 8" xfId="7208" xr:uid="{00000000-0005-0000-0000-0000A91B0000}"/>
    <cellStyle name="Comma 9 9" xfId="7161" xr:uid="{00000000-0005-0000-0000-0000AA1B0000}"/>
    <cellStyle name="Comma 90" xfId="7209" xr:uid="{00000000-0005-0000-0000-0000AB1B0000}"/>
    <cellStyle name="Comma 91" xfId="7210" xr:uid="{00000000-0005-0000-0000-0000AC1B0000}"/>
    <cellStyle name="Comma 92" xfId="7211" xr:uid="{00000000-0005-0000-0000-0000AD1B0000}"/>
    <cellStyle name="Comma 93" xfId="7212" xr:uid="{00000000-0005-0000-0000-0000AE1B0000}"/>
    <cellStyle name="Comma 94" xfId="7213" xr:uid="{00000000-0005-0000-0000-0000AF1B0000}"/>
    <cellStyle name="Comma 95" xfId="304" xr:uid="{00000000-0005-0000-0000-0000B01B0000}"/>
    <cellStyle name="Comma 96" xfId="33015" xr:uid="{00000000-0005-0000-0000-0000B11B0000}"/>
    <cellStyle name="Comma 97" xfId="33028" xr:uid="{00000000-0005-0000-0000-0000B21B0000}"/>
    <cellStyle name="Comma 98" xfId="33032" xr:uid="{00000000-0005-0000-0000-0000B31B0000}"/>
    <cellStyle name="Comma 99" xfId="33034" xr:uid="{00000000-0005-0000-0000-0000B41B0000}"/>
    <cellStyle name="comma zerodec" xfId="7214" xr:uid="{00000000-0005-0000-0000-0000B51B0000}"/>
    <cellStyle name="company_title" xfId="7215" xr:uid="{00000000-0005-0000-0000-0000B61B0000}"/>
    <cellStyle name="Curpency_FGCOST-1_TCC-LCASH" xfId="7216" xr:uid="{00000000-0005-0000-0000-0000B71B0000}"/>
    <cellStyle name="Currency 2" xfId="7217" xr:uid="{00000000-0005-0000-0000-0000B81B0000}"/>
    <cellStyle name="Currency 2 10" xfId="7218" xr:uid="{00000000-0005-0000-0000-0000B91B0000}"/>
    <cellStyle name="Currency 2 2" xfId="7219" xr:uid="{00000000-0005-0000-0000-0000BA1B0000}"/>
    <cellStyle name="Currency 2 3" xfId="7220" xr:uid="{00000000-0005-0000-0000-0000BB1B0000}"/>
    <cellStyle name="Currency1" xfId="7221" xr:uid="{00000000-0005-0000-0000-0000BC1B0000}"/>
    <cellStyle name="DataPilot Category" xfId="7222" xr:uid="{00000000-0005-0000-0000-0000BD1B0000}"/>
    <cellStyle name="date_format" xfId="7223" xr:uid="{00000000-0005-0000-0000-0000BE1B0000}"/>
    <cellStyle name="Dezimal [0]_35ERI8T2gbIEMixb4v26icuOo" xfId="7224" xr:uid="{00000000-0005-0000-0000-0000BF1B0000}"/>
    <cellStyle name="Dezimal_35ERI8T2gbIEMixb4v26icuOo" xfId="7225" xr:uid="{00000000-0005-0000-0000-0000C01B0000}"/>
    <cellStyle name="Dollar (zero dec)" xfId="7226" xr:uid="{00000000-0005-0000-0000-0000C11B0000}"/>
    <cellStyle name="Euro" xfId="7227" xr:uid="{00000000-0005-0000-0000-0000C21B0000}"/>
    <cellStyle name="Excel Built-in Normal" xfId="7228" xr:uid="{00000000-0005-0000-0000-0000C31B0000}"/>
    <cellStyle name="Excel Built-in Normal 1" xfId="7229" xr:uid="{00000000-0005-0000-0000-0000C41B0000}"/>
    <cellStyle name="Excel Built-in Normal 1 2" xfId="7230" xr:uid="{00000000-0005-0000-0000-0000C51B0000}"/>
    <cellStyle name="Excel Built-in Normal 1 3" xfId="7231" xr:uid="{00000000-0005-0000-0000-0000C61B0000}"/>
    <cellStyle name="Excel_BuiltIn_Comma" xfId="7232" xr:uid="{00000000-0005-0000-0000-0000C71B0000}"/>
    <cellStyle name="Explanatory Text 10" xfId="7233" xr:uid="{00000000-0005-0000-0000-0000C81B0000}"/>
    <cellStyle name="Explanatory Text 11" xfId="7234" xr:uid="{00000000-0005-0000-0000-0000C91B0000}"/>
    <cellStyle name="Explanatory Text 12" xfId="7235" xr:uid="{00000000-0005-0000-0000-0000CA1B0000}"/>
    <cellStyle name="Explanatory Text 13" xfId="7236" xr:uid="{00000000-0005-0000-0000-0000CB1B0000}"/>
    <cellStyle name="Explanatory Text 14" xfId="7237" xr:uid="{00000000-0005-0000-0000-0000CC1B0000}"/>
    <cellStyle name="Explanatory Text 15" xfId="7238" xr:uid="{00000000-0005-0000-0000-0000CD1B0000}"/>
    <cellStyle name="Explanatory Text 16" xfId="7239" xr:uid="{00000000-0005-0000-0000-0000CE1B0000}"/>
    <cellStyle name="Explanatory Text 17" xfId="7240" xr:uid="{00000000-0005-0000-0000-0000CF1B0000}"/>
    <cellStyle name="Explanatory Text 18" xfId="7241" xr:uid="{00000000-0005-0000-0000-0000D01B0000}"/>
    <cellStyle name="Explanatory Text 19" xfId="7242" xr:uid="{00000000-0005-0000-0000-0000D11B0000}"/>
    <cellStyle name="Explanatory Text 2" xfId="62" xr:uid="{00000000-0005-0000-0000-0000D21B0000}"/>
    <cellStyle name="Explanatory Text 2 2" xfId="7244" xr:uid="{00000000-0005-0000-0000-0000D31B0000}"/>
    <cellStyle name="Explanatory Text 2 2 2" xfId="7245" xr:uid="{00000000-0005-0000-0000-0000D41B0000}"/>
    <cellStyle name="Explanatory Text 2 2 3" xfId="7246" xr:uid="{00000000-0005-0000-0000-0000D51B0000}"/>
    <cellStyle name="Explanatory Text 2 2 4" xfId="7247" xr:uid="{00000000-0005-0000-0000-0000D61B0000}"/>
    <cellStyle name="Explanatory Text 2 3" xfId="7248" xr:uid="{00000000-0005-0000-0000-0000D71B0000}"/>
    <cellStyle name="Explanatory Text 2 4" xfId="7249" xr:uid="{00000000-0005-0000-0000-0000D81B0000}"/>
    <cellStyle name="Explanatory Text 2 5" xfId="7250" xr:uid="{00000000-0005-0000-0000-0000D91B0000}"/>
    <cellStyle name="Explanatory Text 2 6" xfId="7251" xr:uid="{00000000-0005-0000-0000-0000DA1B0000}"/>
    <cellStyle name="Explanatory Text 2 7" xfId="7243" xr:uid="{00000000-0005-0000-0000-0000DB1B0000}"/>
    <cellStyle name="Explanatory Text 2_Coding_CAP_Feb'13_P Aey_020213_Na+ Actual" xfId="7252" xr:uid="{00000000-0005-0000-0000-0000DC1B0000}"/>
    <cellStyle name="Explanatory Text 20" xfId="7253" xr:uid="{00000000-0005-0000-0000-0000DD1B0000}"/>
    <cellStyle name="Explanatory Text 21" xfId="7254" xr:uid="{00000000-0005-0000-0000-0000DE1B0000}"/>
    <cellStyle name="Explanatory Text 22" xfId="7255" xr:uid="{00000000-0005-0000-0000-0000DF1B0000}"/>
    <cellStyle name="Explanatory Text 23" xfId="7256" xr:uid="{00000000-0005-0000-0000-0000E01B0000}"/>
    <cellStyle name="Explanatory Text 24" xfId="7257" xr:uid="{00000000-0005-0000-0000-0000E11B0000}"/>
    <cellStyle name="Explanatory Text 25" xfId="7258" xr:uid="{00000000-0005-0000-0000-0000E21B0000}"/>
    <cellStyle name="Explanatory Text 26" xfId="7259" xr:uid="{00000000-0005-0000-0000-0000E31B0000}"/>
    <cellStyle name="Explanatory Text 27" xfId="7260" xr:uid="{00000000-0005-0000-0000-0000E41B0000}"/>
    <cellStyle name="Explanatory Text 28" xfId="7261" xr:uid="{00000000-0005-0000-0000-0000E51B0000}"/>
    <cellStyle name="Explanatory Text 29" xfId="7262" xr:uid="{00000000-0005-0000-0000-0000E61B0000}"/>
    <cellStyle name="Explanatory Text 3" xfId="7263" xr:uid="{00000000-0005-0000-0000-0000E71B0000}"/>
    <cellStyle name="Explanatory Text 3 2" xfId="7264" xr:uid="{00000000-0005-0000-0000-0000E81B0000}"/>
    <cellStyle name="Explanatory Text 3 3" xfId="7265" xr:uid="{00000000-0005-0000-0000-0000E91B0000}"/>
    <cellStyle name="Explanatory Text 3 4" xfId="7266" xr:uid="{00000000-0005-0000-0000-0000EA1B0000}"/>
    <cellStyle name="Explanatory Text 30" xfId="7267" xr:uid="{00000000-0005-0000-0000-0000EB1B0000}"/>
    <cellStyle name="Explanatory Text 31" xfId="7268" xr:uid="{00000000-0005-0000-0000-0000EC1B0000}"/>
    <cellStyle name="Explanatory Text 32" xfId="7269" xr:uid="{00000000-0005-0000-0000-0000ED1B0000}"/>
    <cellStyle name="Explanatory Text 33" xfId="7270" xr:uid="{00000000-0005-0000-0000-0000EE1B0000}"/>
    <cellStyle name="Explanatory Text 34" xfId="7271" xr:uid="{00000000-0005-0000-0000-0000EF1B0000}"/>
    <cellStyle name="Explanatory Text 35" xfId="7272" xr:uid="{00000000-0005-0000-0000-0000F01B0000}"/>
    <cellStyle name="Explanatory Text 36" xfId="7273" xr:uid="{00000000-0005-0000-0000-0000F11B0000}"/>
    <cellStyle name="Explanatory Text 37" xfId="7274" xr:uid="{00000000-0005-0000-0000-0000F21B0000}"/>
    <cellStyle name="Explanatory Text 38" xfId="7275" xr:uid="{00000000-0005-0000-0000-0000F31B0000}"/>
    <cellStyle name="Explanatory Text 39" xfId="7276" xr:uid="{00000000-0005-0000-0000-0000F41B0000}"/>
    <cellStyle name="Explanatory Text 4" xfId="7277" xr:uid="{00000000-0005-0000-0000-0000F51B0000}"/>
    <cellStyle name="Explanatory Text 4 2" xfId="7278" xr:uid="{00000000-0005-0000-0000-0000F61B0000}"/>
    <cellStyle name="Explanatory Text 4 3" xfId="7279" xr:uid="{00000000-0005-0000-0000-0000F71B0000}"/>
    <cellStyle name="Explanatory Text 4 4" xfId="7280" xr:uid="{00000000-0005-0000-0000-0000F81B0000}"/>
    <cellStyle name="Explanatory Text 40" xfId="7281" xr:uid="{00000000-0005-0000-0000-0000F91B0000}"/>
    <cellStyle name="Explanatory Text 40 2" xfId="7282" xr:uid="{00000000-0005-0000-0000-0000FA1B0000}"/>
    <cellStyle name="Explanatory Text 41" xfId="7283" xr:uid="{00000000-0005-0000-0000-0000FB1B0000}"/>
    <cellStyle name="Explanatory Text 42" xfId="7284" xr:uid="{00000000-0005-0000-0000-0000FC1B0000}"/>
    <cellStyle name="Explanatory Text 5" xfId="7285" xr:uid="{00000000-0005-0000-0000-0000FD1B0000}"/>
    <cellStyle name="Explanatory Text 5 2" xfId="7286" xr:uid="{00000000-0005-0000-0000-0000FE1B0000}"/>
    <cellStyle name="Explanatory Text 5 3" xfId="7287" xr:uid="{00000000-0005-0000-0000-0000FF1B0000}"/>
    <cellStyle name="Explanatory Text 5 4" xfId="7288" xr:uid="{00000000-0005-0000-0000-0000001C0000}"/>
    <cellStyle name="Explanatory Text 6" xfId="7289" xr:uid="{00000000-0005-0000-0000-0000011C0000}"/>
    <cellStyle name="Explanatory Text 6 2" xfId="7290" xr:uid="{00000000-0005-0000-0000-0000021C0000}"/>
    <cellStyle name="Explanatory Text 6 3" xfId="7291" xr:uid="{00000000-0005-0000-0000-0000031C0000}"/>
    <cellStyle name="Explanatory Text 6 4" xfId="7292" xr:uid="{00000000-0005-0000-0000-0000041C0000}"/>
    <cellStyle name="Explanatory Text 6 5" xfId="7293" xr:uid="{00000000-0005-0000-0000-0000051C0000}"/>
    <cellStyle name="Explanatory Text 6 6" xfId="7294" xr:uid="{00000000-0005-0000-0000-0000061C0000}"/>
    <cellStyle name="Explanatory Text 7" xfId="7295" xr:uid="{00000000-0005-0000-0000-0000071C0000}"/>
    <cellStyle name="Explanatory Text 7 2" xfId="7296" xr:uid="{00000000-0005-0000-0000-0000081C0000}"/>
    <cellStyle name="Explanatory Text 8" xfId="7297" xr:uid="{00000000-0005-0000-0000-0000091C0000}"/>
    <cellStyle name="Explanatory Text 8 2" xfId="7298" xr:uid="{00000000-0005-0000-0000-00000A1C0000}"/>
    <cellStyle name="Explanatory Text 9" xfId="7299" xr:uid="{00000000-0005-0000-0000-00000B1C0000}"/>
    <cellStyle name="Good 10" xfId="7300" xr:uid="{00000000-0005-0000-0000-00000C1C0000}"/>
    <cellStyle name="Good 10 2" xfId="7301" xr:uid="{00000000-0005-0000-0000-00000D1C0000}"/>
    <cellStyle name="Good 10 3" xfId="7302" xr:uid="{00000000-0005-0000-0000-00000E1C0000}"/>
    <cellStyle name="Good 11" xfId="7303" xr:uid="{00000000-0005-0000-0000-00000F1C0000}"/>
    <cellStyle name="Good 11 2" xfId="7304" xr:uid="{00000000-0005-0000-0000-0000101C0000}"/>
    <cellStyle name="Good 11 3" xfId="7305" xr:uid="{00000000-0005-0000-0000-0000111C0000}"/>
    <cellStyle name="Good 12" xfId="7306" xr:uid="{00000000-0005-0000-0000-0000121C0000}"/>
    <cellStyle name="Good 12 2" xfId="7307" xr:uid="{00000000-0005-0000-0000-0000131C0000}"/>
    <cellStyle name="Good 12 3" xfId="7308" xr:uid="{00000000-0005-0000-0000-0000141C0000}"/>
    <cellStyle name="Good 13" xfId="7309" xr:uid="{00000000-0005-0000-0000-0000151C0000}"/>
    <cellStyle name="Good 13 2" xfId="7310" xr:uid="{00000000-0005-0000-0000-0000161C0000}"/>
    <cellStyle name="Good 13 3" xfId="7311" xr:uid="{00000000-0005-0000-0000-0000171C0000}"/>
    <cellStyle name="Good 13 4" xfId="7312" xr:uid="{00000000-0005-0000-0000-0000181C0000}"/>
    <cellStyle name="Good 13 5" xfId="7313" xr:uid="{00000000-0005-0000-0000-0000191C0000}"/>
    <cellStyle name="Good 14" xfId="7314" xr:uid="{00000000-0005-0000-0000-00001A1C0000}"/>
    <cellStyle name="Good 15" xfId="7315" xr:uid="{00000000-0005-0000-0000-00001B1C0000}"/>
    <cellStyle name="Good 16" xfId="7316" xr:uid="{00000000-0005-0000-0000-00001C1C0000}"/>
    <cellStyle name="Good 17" xfId="7317" xr:uid="{00000000-0005-0000-0000-00001D1C0000}"/>
    <cellStyle name="Good 18" xfId="7318" xr:uid="{00000000-0005-0000-0000-00001E1C0000}"/>
    <cellStyle name="Good 19" xfId="7319" xr:uid="{00000000-0005-0000-0000-00001F1C0000}"/>
    <cellStyle name="Good 2" xfId="63" xr:uid="{00000000-0005-0000-0000-0000201C0000}"/>
    <cellStyle name="Good 2 2" xfId="7321" xr:uid="{00000000-0005-0000-0000-0000211C0000}"/>
    <cellStyle name="Good 2 2 2" xfId="7322" xr:uid="{00000000-0005-0000-0000-0000221C0000}"/>
    <cellStyle name="Good 2 2 3" xfId="7323" xr:uid="{00000000-0005-0000-0000-0000231C0000}"/>
    <cellStyle name="Good 2 2 4" xfId="7324" xr:uid="{00000000-0005-0000-0000-0000241C0000}"/>
    <cellStyle name="Good 2 3" xfId="7325" xr:uid="{00000000-0005-0000-0000-0000251C0000}"/>
    <cellStyle name="Good 2 3 2" xfId="7326" xr:uid="{00000000-0005-0000-0000-0000261C0000}"/>
    <cellStyle name="Good 2 3 3" xfId="7327" xr:uid="{00000000-0005-0000-0000-0000271C0000}"/>
    <cellStyle name="Good 2 3 4" xfId="7328" xr:uid="{00000000-0005-0000-0000-0000281C0000}"/>
    <cellStyle name="Good 2 4" xfId="7329" xr:uid="{00000000-0005-0000-0000-0000291C0000}"/>
    <cellStyle name="Good 2 4 2" xfId="7330" xr:uid="{00000000-0005-0000-0000-00002A1C0000}"/>
    <cellStyle name="Good 2 4 3" xfId="7331" xr:uid="{00000000-0005-0000-0000-00002B1C0000}"/>
    <cellStyle name="Good 2 5" xfId="7332" xr:uid="{00000000-0005-0000-0000-00002C1C0000}"/>
    <cellStyle name="Good 2 5 2" xfId="7333" xr:uid="{00000000-0005-0000-0000-00002D1C0000}"/>
    <cellStyle name="Good 2 5 3" xfId="7334" xr:uid="{00000000-0005-0000-0000-00002E1C0000}"/>
    <cellStyle name="Good 2 6" xfId="7335" xr:uid="{00000000-0005-0000-0000-00002F1C0000}"/>
    <cellStyle name="Good 2 7" xfId="7336" xr:uid="{00000000-0005-0000-0000-0000301C0000}"/>
    <cellStyle name="Good 2 8" xfId="7337" xr:uid="{00000000-0005-0000-0000-0000311C0000}"/>
    <cellStyle name="Good 2 9" xfId="7320" xr:uid="{00000000-0005-0000-0000-0000321C0000}"/>
    <cellStyle name="Good 2_Coding_CAP_Feb'13_P Aey_020213_Na+ Actual" xfId="7338" xr:uid="{00000000-0005-0000-0000-0000331C0000}"/>
    <cellStyle name="Good 20" xfId="7339" xr:uid="{00000000-0005-0000-0000-0000341C0000}"/>
    <cellStyle name="Good 21" xfId="7340" xr:uid="{00000000-0005-0000-0000-0000351C0000}"/>
    <cellStyle name="Good 22" xfId="7341" xr:uid="{00000000-0005-0000-0000-0000361C0000}"/>
    <cellStyle name="Good 3" xfId="7342" xr:uid="{00000000-0005-0000-0000-0000371C0000}"/>
    <cellStyle name="Good 3 2" xfId="7343" xr:uid="{00000000-0005-0000-0000-0000381C0000}"/>
    <cellStyle name="Good 3 3" xfId="7344" xr:uid="{00000000-0005-0000-0000-0000391C0000}"/>
    <cellStyle name="Good 3 4" xfId="7345" xr:uid="{00000000-0005-0000-0000-00003A1C0000}"/>
    <cellStyle name="Good 4" xfId="7346" xr:uid="{00000000-0005-0000-0000-00003B1C0000}"/>
    <cellStyle name="Good 4 2" xfId="7347" xr:uid="{00000000-0005-0000-0000-00003C1C0000}"/>
    <cellStyle name="Good 4 3" xfId="7348" xr:uid="{00000000-0005-0000-0000-00003D1C0000}"/>
    <cellStyle name="Good 4 4" xfId="7349" xr:uid="{00000000-0005-0000-0000-00003E1C0000}"/>
    <cellStyle name="Good 5" xfId="7350" xr:uid="{00000000-0005-0000-0000-00003F1C0000}"/>
    <cellStyle name="Good 5 2" xfId="7351" xr:uid="{00000000-0005-0000-0000-0000401C0000}"/>
    <cellStyle name="Good 5 3" xfId="7352" xr:uid="{00000000-0005-0000-0000-0000411C0000}"/>
    <cellStyle name="Good 5 4" xfId="7353" xr:uid="{00000000-0005-0000-0000-0000421C0000}"/>
    <cellStyle name="Good 6" xfId="7354" xr:uid="{00000000-0005-0000-0000-0000431C0000}"/>
    <cellStyle name="Good 6 2" xfId="7355" xr:uid="{00000000-0005-0000-0000-0000441C0000}"/>
    <cellStyle name="Good 6 3" xfId="7356" xr:uid="{00000000-0005-0000-0000-0000451C0000}"/>
    <cellStyle name="Good 6 4" xfId="7357" xr:uid="{00000000-0005-0000-0000-0000461C0000}"/>
    <cellStyle name="Good 7" xfId="7358" xr:uid="{00000000-0005-0000-0000-0000471C0000}"/>
    <cellStyle name="Good 7 2" xfId="7359" xr:uid="{00000000-0005-0000-0000-0000481C0000}"/>
    <cellStyle name="Good 7 3" xfId="7360" xr:uid="{00000000-0005-0000-0000-0000491C0000}"/>
    <cellStyle name="Good 7 4" xfId="7361" xr:uid="{00000000-0005-0000-0000-00004A1C0000}"/>
    <cellStyle name="Good 8" xfId="7362" xr:uid="{00000000-0005-0000-0000-00004B1C0000}"/>
    <cellStyle name="Good 8 2" xfId="7363" xr:uid="{00000000-0005-0000-0000-00004C1C0000}"/>
    <cellStyle name="Good 8 3" xfId="7364" xr:uid="{00000000-0005-0000-0000-00004D1C0000}"/>
    <cellStyle name="Good 8 4" xfId="7365" xr:uid="{00000000-0005-0000-0000-00004E1C0000}"/>
    <cellStyle name="Good 9" xfId="7366" xr:uid="{00000000-0005-0000-0000-00004F1C0000}"/>
    <cellStyle name="Good 9 2" xfId="7367" xr:uid="{00000000-0005-0000-0000-0000501C0000}"/>
    <cellStyle name="Good 9 3" xfId="7368" xr:uid="{00000000-0005-0000-0000-0000511C0000}"/>
    <cellStyle name="Grey" xfId="7369" xr:uid="{00000000-0005-0000-0000-0000521C0000}"/>
    <cellStyle name="Grey 2" xfId="7370" xr:uid="{00000000-0005-0000-0000-0000531C0000}"/>
    <cellStyle name="Grey 2 2" xfId="7371" xr:uid="{00000000-0005-0000-0000-0000541C0000}"/>
    <cellStyle name="Grey 2 2 2" xfId="7372" xr:uid="{00000000-0005-0000-0000-0000551C0000}"/>
    <cellStyle name="Grey 2 3" xfId="7373" xr:uid="{00000000-0005-0000-0000-0000561C0000}"/>
    <cellStyle name="Grey 2 4" xfId="7374" xr:uid="{00000000-0005-0000-0000-0000571C0000}"/>
    <cellStyle name="Grey 2_ฟอร์มข้อมูลเอเย่นต์-เพชรบุรี-31-03-55" xfId="7375" xr:uid="{00000000-0005-0000-0000-0000581C0000}"/>
    <cellStyle name="Grey 3" xfId="7376" xr:uid="{00000000-0005-0000-0000-0000591C0000}"/>
    <cellStyle name="Grey 3 2" xfId="7377" xr:uid="{00000000-0005-0000-0000-00005A1C0000}"/>
    <cellStyle name="Grey 3 2 2" xfId="7378" xr:uid="{00000000-0005-0000-0000-00005B1C0000}"/>
    <cellStyle name="Grey 3 3" xfId="7379" xr:uid="{00000000-0005-0000-0000-00005C1C0000}"/>
    <cellStyle name="Grey 3_ยอดซื้อ AG ประจำวัน 7-55" xfId="7380" xr:uid="{00000000-0005-0000-0000-00005D1C0000}"/>
    <cellStyle name="Grey 4" xfId="7381" xr:uid="{00000000-0005-0000-0000-00005E1C0000}"/>
    <cellStyle name="Grey 4 2" xfId="7382" xr:uid="{00000000-0005-0000-0000-00005F1C0000}"/>
    <cellStyle name="Grey 5" xfId="7383" xr:uid="{00000000-0005-0000-0000-0000601C0000}"/>
    <cellStyle name="Grey 5 2" xfId="7384" xr:uid="{00000000-0005-0000-0000-0000611C0000}"/>
    <cellStyle name="Grey 6" xfId="7385" xr:uid="{00000000-0005-0000-0000-0000621C0000}"/>
    <cellStyle name="Grey 6 2" xfId="7386" xr:uid="{00000000-0005-0000-0000-0000631C0000}"/>
    <cellStyle name="Grey 7" xfId="7387" xr:uid="{00000000-0005-0000-0000-0000641C0000}"/>
    <cellStyle name="Grey 7 2" xfId="7388" xr:uid="{00000000-0005-0000-0000-0000651C0000}"/>
    <cellStyle name="Grey 8" xfId="7389" xr:uid="{00000000-0005-0000-0000-0000661C0000}"/>
    <cellStyle name="Grey 9" xfId="7390" xr:uid="{00000000-0005-0000-0000-0000671C0000}"/>
    <cellStyle name="Grey_Copy of งานที่ต้องทำส่งในปัจจุบัน ของธุรการประจำเขต17  งานที่ 1-9" xfId="7391" xr:uid="{00000000-0005-0000-0000-0000681C0000}"/>
    <cellStyle name="Header1" xfId="7392" xr:uid="{00000000-0005-0000-0000-0000691C0000}"/>
    <cellStyle name="Header2" xfId="7393" xr:uid="{00000000-0005-0000-0000-00006A1C0000}"/>
    <cellStyle name="Heading" xfId="7394" xr:uid="{00000000-0005-0000-0000-00006B1C0000}"/>
    <cellStyle name="Heading 1 10" xfId="7395" xr:uid="{00000000-0005-0000-0000-00006C1C0000}"/>
    <cellStyle name="Heading 1 11" xfId="7396" xr:uid="{00000000-0005-0000-0000-00006D1C0000}"/>
    <cellStyle name="Heading 1 12" xfId="7397" xr:uid="{00000000-0005-0000-0000-00006E1C0000}"/>
    <cellStyle name="Heading 1 13" xfId="7398" xr:uid="{00000000-0005-0000-0000-00006F1C0000}"/>
    <cellStyle name="Heading 1 14" xfId="7399" xr:uid="{00000000-0005-0000-0000-0000701C0000}"/>
    <cellStyle name="Heading 1 15" xfId="7400" xr:uid="{00000000-0005-0000-0000-0000711C0000}"/>
    <cellStyle name="Heading 1 16" xfId="7401" xr:uid="{00000000-0005-0000-0000-0000721C0000}"/>
    <cellStyle name="Heading 1 17" xfId="7402" xr:uid="{00000000-0005-0000-0000-0000731C0000}"/>
    <cellStyle name="Heading 1 18" xfId="7403" xr:uid="{00000000-0005-0000-0000-0000741C0000}"/>
    <cellStyle name="Heading 1 19" xfId="7404" xr:uid="{00000000-0005-0000-0000-0000751C0000}"/>
    <cellStyle name="Heading 1 2" xfId="64" xr:uid="{00000000-0005-0000-0000-0000761C0000}"/>
    <cellStyle name="Heading 1 2 2" xfId="7406" xr:uid="{00000000-0005-0000-0000-0000771C0000}"/>
    <cellStyle name="Heading 1 2 2 2" xfId="7407" xr:uid="{00000000-0005-0000-0000-0000781C0000}"/>
    <cellStyle name="Heading 1 2 2 3" xfId="7408" xr:uid="{00000000-0005-0000-0000-0000791C0000}"/>
    <cellStyle name="Heading 1 2 2 4" xfId="7409" xr:uid="{00000000-0005-0000-0000-00007A1C0000}"/>
    <cellStyle name="Heading 1 2 3" xfId="7410" xr:uid="{00000000-0005-0000-0000-00007B1C0000}"/>
    <cellStyle name="Heading 1 2 4" xfId="7411" xr:uid="{00000000-0005-0000-0000-00007C1C0000}"/>
    <cellStyle name="Heading 1 2 5" xfId="7412" xr:uid="{00000000-0005-0000-0000-00007D1C0000}"/>
    <cellStyle name="Heading 1 2 6" xfId="7413" xr:uid="{00000000-0005-0000-0000-00007E1C0000}"/>
    <cellStyle name="Heading 1 2 7" xfId="7405" xr:uid="{00000000-0005-0000-0000-00007F1C0000}"/>
    <cellStyle name="Heading 1 2_Coding_CAP_Feb'13_P Aey_020213_Na+ Actual" xfId="7414" xr:uid="{00000000-0005-0000-0000-0000801C0000}"/>
    <cellStyle name="Heading 1 20" xfId="7415" xr:uid="{00000000-0005-0000-0000-0000811C0000}"/>
    <cellStyle name="Heading 1 21" xfId="7416" xr:uid="{00000000-0005-0000-0000-0000821C0000}"/>
    <cellStyle name="Heading 1 22" xfId="7417" xr:uid="{00000000-0005-0000-0000-0000831C0000}"/>
    <cellStyle name="Heading 1 23" xfId="7418" xr:uid="{00000000-0005-0000-0000-0000841C0000}"/>
    <cellStyle name="Heading 1 24" xfId="7419" xr:uid="{00000000-0005-0000-0000-0000851C0000}"/>
    <cellStyle name="Heading 1 25" xfId="7420" xr:uid="{00000000-0005-0000-0000-0000861C0000}"/>
    <cellStyle name="Heading 1 26" xfId="7421" xr:uid="{00000000-0005-0000-0000-0000871C0000}"/>
    <cellStyle name="Heading 1 27" xfId="7422" xr:uid="{00000000-0005-0000-0000-0000881C0000}"/>
    <cellStyle name="Heading 1 28" xfId="7423" xr:uid="{00000000-0005-0000-0000-0000891C0000}"/>
    <cellStyle name="Heading 1 29" xfId="7424" xr:uid="{00000000-0005-0000-0000-00008A1C0000}"/>
    <cellStyle name="Heading 1 3" xfId="7425" xr:uid="{00000000-0005-0000-0000-00008B1C0000}"/>
    <cellStyle name="Heading 1 3 2" xfId="7426" xr:uid="{00000000-0005-0000-0000-00008C1C0000}"/>
    <cellStyle name="Heading 1 3 3" xfId="7427" xr:uid="{00000000-0005-0000-0000-00008D1C0000}"/>
    <cellStyle name="Heading 1 3 4" xfId="7428" xr:uid="{00000000-0005-0000-0000-00008E1C0000}"/>
    <cellStyle name="Heading 1 30" xfId="7429" xr:uid="{00000000-0005-0000-0000-00008F1C0000}"/>
    <cellStyle name="Heading 1 31" xfId="7430" xr:uid="{00000000-0005-0000-0000-0000901C0000}"/>
    <cellStyle name="Heading 1 32" xfId="7431" xr:uid="{00000000-0005-0000-0000-0000911C0000}"/>
    <cellStyle name="Heading 1 33" xfId="7432" xr:uid="{00000000-0005-0000-0000-0000921C0000}"/>
    <cellStyle name="Heading 1 34" xfId="7433" xr:uid="{00000000-0005-0000-0000-0000931C0000}"/>
    <cellStyle name="Heading 1 35" xfId="7434" xr:uid="{00000000-0005-0000-0000-0000941C0000}"/>
    <cellStyle name="Heading 1 36" xfId="7435" xr:uid="{00000000-0005-0000-0000-0000951C0000}"/>
    <cellStyle name="Heading 1 37" xfId="7436" xr:uid="{00000000-0005-0000-0000-0000961C0000}"/>
    <cellStyle name="Heading 1 38" xfId="7437" xr:uid="{00000000-0005-0000-0000-0000971C0000}"/>
    <cellStyle name="Heading 1 39" xfId="7438" xr:uid="{00000000-0005-0000-0000-0000981C0000}"/>
    <cellStyle name="Heading 1 4" xfId="7439" xr:uid="{00000000-0005-0000-0000-0000991C0000}"/>
    <cellStyle name="Heading 1 4 2" xfId="7440" xr:uid="{00000000-0005-0000-0000-00009A1C0000}"/>
    <cellStyle name="Heading 1 4 3" xfId="7441" xr:uid="{00000000-0005-0000-0000-00009B1C0000}"/>
    <cellStyle name="Heading 1 4 4" xfId="7442" xr:uid="{00000000-0005-0000-0000-00009C1C0000}"/>
    <cellStyle name="Heading 1 40" xfId="7443" xr:uid="{00000000-0005-0000-0000-00009D1C0000}"/>
    <cellStyle name="Heading 1 40 2" xfId="7444" xr:uid="{00000000-0005-0000-0000-00009E1C0000}"/>
    <cellStyle name="Heading 1 41" xfId="7445" xr:uid="{00000000-0005-0000-0000-00009F1C0000}"/>
    <cellStyle name="Heading 1 42" xfId="7446" xr:uid="{00000000-0005-0000-0000-0000A01C0000}"/>
    <cellStyle name="Heading 1 5" xfId="7447" xr:uid="{00000000-0005-0000-0000-0000A11C0000}"/>
    <cellStyle name="Heading 1 5 2" xfId="7448" xr:uid="{00000000-0005-0000-0000-0000A21C0000}"/>
    <cellStyle name="Heading 1 5 3" xfId="7449" xr:uid="{00000000-0005-0000-0000-0000A31C0000}"/>
    <cellStyle name="Heading 1 5 4" xfId="7450" xr:uid="{00000000-0005-0000-0000-0000A41C0000}"/>
    <cellStyle name="Heading 1 5 5" xfId="7451" xr:uid="{00000000-0005-0000-0000-0000A51C0000}"/>
    <cellStyle name="Heading 1 6" xfId="7452" xr:uid="{00000000-0005-0000-0000-0000A61C0000}"/>
    <cellStyle name="Heading 1 6 2" xfId="7453" xr:uid="{00000000-0005-0000-0000-0000A71C0000}"/>
    <cellStyle name="Heading 1 7" xfId="7454" xr:uid="{00000000-0005-0000-0000-0000A81C0000}"/>
    <cellStyle name="Heading 1 7 2" xfId="7455" xr:uid="{00000000-0005-0000-0000-0000A91C0000}"/>
    <cellStyle name="Heading 1 8" xfId="7456" xr:uid="{00000000-0005-0000-0000-0000AA1C0000}"/>
    <cellStyle name="Heading 1 8 2" xfId="7457" xr:uid="{00000000-0005-0000-0000-0000AB1C0000}"/>
    <cellStyle name="Heading 1 9" xfId="7458" xr:uid="{00000000-0005-0000-0000-0000AC1C0000}"/>
    <cellStyle name="Heading 2 10" xfId="7459" xr:uid="{00000000-0005-0000-0000-0000AD1C0000}"/>
    <cellStyle name="Heading 2 11" xfId="7460" xr:uid="{00000000-0005-0000-0000-0000AE1C0000}"/>
    <cellStyle name="Heading 2 12" xfId="7461" xr:uid="{00000000-0005-0000-0000-0000AF1C0000}"/>
    <cellStyle name="Heading 2 13" xfId="7462" xr:uid="{00000000-0005-0000-0000-0000B01C0000}"/>
    <cellStyle name="Heading 2 14" xfId="7463" xr:uid="{00000000-0005-0000-0000-0000B11C0000}"/>
    <cellStyle name="Heading 2 15" xfId="7464" xr:uid="{00000000-0005-0000-0000-0000B21C0000}"/>
    <cellStyle name="Heading 2 16" xfId="7465" xr:uid="{00000000-0005-0000-0000-0000B31C0000}"/>
    <cellStyle name="Heading 2 17" xfId="7466" xr:uid="{00000000-0005-0000-0000-0000B41C0000}"/>
    <cellStyle name="Heading 2 18" xfId="7467" xr:uid="{00000000-0005-0000-0000-0000B51C0000}"/>
    <cellStyle name="Heading 2 19" xfId="7468" xr:uid="{00000000-0005-0000-0000-0000B61C0000}"/>
    <cellStyle name="Heading 2 2" xfId="65" xr:uid="{00000000-0005-0000-0000-0000B71C0000}"/>
    <cellStyle name="Heading 2 2 2" xfId="7470" xr:uid="{00000000-0005-0000-0000-0000B81C0000}"/>
    <cellStyle name="Heading 2 2 2 2" xfId="7471" xr:uid="{00000000-0005-0000-0000-0000B91C0000}"/>
    <cellStyle name="Heading 2 2 2 3" xfId="7472" xr:uid="{00000000-0005-0000-0000-0000BA1C0000}"/>
    <cellStyle name="Heading 2 2 2 4" xfId="7473" xr:uid="{00000000-0005-0000-0000-0000BB1C0000}"/>
    <cellStyle name="Heading 2 2 3" xfId="7474" xr:uid="{00000000-0005-0000-0000-0000BC1C0000}"/>
    <cellStyle name="Heading 2 2 4" xfId="7475" xr:uid="{00000000-0005-0000-0000-0000BD1C0000}"/>
    <cellStyle name="Heading 2 2 5" xfId="7476" xr:uid="{00000000-0005-0000-0000-0000BE1C0000}"/>
    <cellStyle name="Heading 2 2 6" xfId="7477" xr:uid="{00000000-0005-0000-0000-0000BF1C0000}"/>
    <cellStyle name="Heading 2 2 7" xfId="7469" xr:uid="{00000000-0005-0000-0000-0000C01C0000}"/>
    <cellStyle name="Heading 2 2_Coding_CAP_Feb'13_P Aey_020213_Na+ Actual" xfId="7478" xr:uid="{00000000-0005-0000-0000-0000C11C0000}"/>
    <cellStyle name="Heading 2 20" xfId="7479" xr:uid="{00000000-0005-0000-0000-0000C21C0000}"/>
    <cellStyle name="Heading 2 21" xfId="7480" xr:uid="{00000000-0005-0000-0000-0000C31C0000}"/>
    <cellStyle name="Heading 2 22" xfId="7481" xr:uid="{00000000-0005-0000-0000-0000C41C0000}"/>
    <cellStyle name="Heading 2 23" xfId="7482" xr:uid="{00000000-0005-0000-0000-0000C51C0000}"/>
    <cellStyle name="Heading 2 24" xfId="7483" xr:uid="{00000000-0005-0000-0000-0000C61C0000}"/>
    <cellStyle name="Heading 2 25" xfId="7484" xr:uid="{00000000-0005-0000-0000-0000C71C0000}"/>
    <cellStyle name="Heading 2 26" xfId="7485" xr:uid="{00000000-0005-0000-0000-0000C81C0000}"/>
    <cellStyle name="Heading 2 27" xfId="7486" xr:uid="{00000000-0005-0000-0000-0000C91C0000}"/>
    <cellStyle name="Heading 2 28" xfId="7487" xr:uid="{00000000-0005-0000-0000-0000CA1C0000}"/>
    <cellStyle name="Heading 2 29" xfId="7488" xr:uid="{00000000-0005-0000-0000-0000CB1C0000}"/>
    <cellStyle name="Heading 2 3" xfId="7489" xr:uid="{00000000-0005-0000-0000-0000CC1C0000}"/>
    <cellStyle name="Heading 2 3 2" xfId="7490" xr:uid="{00000000-0005-0000-0000-0000CD1C0000}"/>
    <cellStyle name="Heading 2 3 3" xfId="7491" xr:uid="{00000000-0005-0000-0000-0000CE1C0000}"/>
    <cellStyle name="Heading 2 3 4" xfId="7492" xr:uid="{00000000-0005-0000-0000-0000CF1C0000}"/>
    <cellStyle name="Heading 2 30" xfId="7493" xr:uid="{00000000-0005-0000-0000-0000D01C0000}"/>
    <cellStyle name="Heading 2 31" xfId="7494" xr:uid="{00000000-0005-0000-0000-0000D11C0000}"/>
    <cellStyle name="Heading 2 32" xfId="7495" xr:uid="{00000000-0005-0000-0000-0000D21C0000}"/>
    <cellStyle name="Heading 2 33" xfId="7496" xr:uid="{00000000-0005-0000-0000-0000D31C0000}"/>
    <cellStyle name="Heading 2 34" xfId="7497" xr:uid="{00000000-0005-0000-0000-0000D41C0000}"/>
    <cellStyle name="Heading 2 35" xfId="7498" xr:uid="{00000000-0005-0000-0000-0000D51C0000}"/>
    <cellStyle name="Heading 2 36" xfId="7499" xr:uid="{00000000-0005-0000-0000-0000D61C0000}"/>
    <cellStyle name="Heading 2 37" xfId="7500" xr:uid="{00000000-0005-0000-0000-0000D71C0000}"/>
    <cellStyle name="Heading 2 38" xfId="7501" xr:uid="{00000000-0005-0000-0000-0000D81C0000}"/>
    <cellStyle name="Heading 2 39" xfId="7502" xr:uid="{00000000-0005-0000-0000-0000D91C0000}"/>
    <cellStyle name="Heading 2 4" xfId="7503" xr:uid="{00000000-0005-0000-0000-0000DA1C0000}"/>
    <cellStyle name="Heading 2 4 2" xfId="7504" xr:uid="{00000000-0005-0000-0000-0000DB1C0000}"/>
    <cellStyle name="Heading 2 4 3" xfId="7505" xr:uid="{00000000-0005-0000-0000-0000DC1C0000}"/>
    <cellStyle name="Heading 2 4 4" xfId="7506" xr:uid="{00000000-0005-0000-0000-0000DD1C0000}"/>
    <cellStyle name="Heading 2 40" xfId="7507" xr:uid="{00000000-0005-0000-0000-0000DE1C0000}"/>
    <cellStyle name="Heading 2 40 2" xfId="7508" xr:uid="{00000000-0005-0000-0000-0000DF1C0000}"/>
    <cellStyle name="Heading 2 41" xfId="7509" xr:uid="{00000000-0005-0000-0000-0000E01C0000}"/>
    <cellStyle name="Heading 2 42" xfId="7510" xr:uid="{00000000-0005-0000-0000-0000E11C0000}"/>
    <cellStyle name="Heading 2 5" xfId="7511" xr:uid="{00000000-0005-0000-0000-0000E21C0000}"/>
    <cellStyle name="Heading 2 5 2" xfId="7512" xr:uid="{00000000-0005-0000-0000-0000E31C0000}"/>
    <cellStyle name="Heading 2 5 3" xfId="7513" xr:uid="{00000000-0005-0000-0000-0000E41C0000}"/>
    <cellStyle name="Heading 2 5 4" xfId="7514" xr:uid="{00000000-0005-0000-0000-0000E51C0000}"/>
    <cellStyle name="Heading 2 5 5" xfId="7515" xr:uid="{00000000-0005-0000-0000-0000E61C0000}"/>
    <cellStyle name="Heading 2 6" xfId="7516" xr:uid="{00000000-0005-0000-0000-0000E71C0000}"/>
    <cellStyle name="Heading 2 6 2" xfId="7517" xr:uid="{00000000-0005-0000-0000-0000E81C0000}"/>
    <cellStyle name="Heading 2 7" xfId="7518" xr:uid="{00000000-0005-0000-0000-0000E91C0000}"/>
    <cellStyle name="Heading 2 7 2" xfId="7519" xr:uid="{00000000-0005-0000-0000-0000EA1C0000}"/>
    <cellStyle name="Heading 2 8" xfId="7520" xr:uid="{00000000-0005-0000-0000-0000EB1C0000}"/>
    <cellStyle name="Heading 2 8 2" xfId="7521" xr:uid="{00000000-0005-0000-0000-0000EC1C0000}"/>
    <cellStyle name="Heading 2 9" xfId="7522" xr:uid="{00000000-0005-0000-0000-0000ED1C0000}"/>
    <cellStyle name="Heading 3 10" xfId="7523" xr:uid="{00000000-0005-0000-0000-0000EE1C0000}"/>
    <cellStyle name="Heading 3 11" xfId="7524" xr:uid="{00000000-0005-0000-0000-0000EF1C0000}"/>
    <cellStyle name="Heading 3 12" xfId="7525" xr:uid="{00000000-0005-0000-0000-0000F01C0000}"/>
    <cellStyle name="Heading 3 13" xfId="7526" xr:uid="{00000000-0005-0000-0000-0000F11C0000}"/>
    <cellStyle name="Heading 3 14" xfId="7527" xr:uid="{00000000-0005-0000-0000-0000F21C0000}"/>
    <cellStyle name="Heading 3 15" xfId="7528" xr:uid="{00000000-0005-0000-0000-0000F31C0000}"/>
    <cellStyle name="Heading 3 16" xfId="7529" xr:uid="{00000000-0005-0000-0000-0000F41C0000}"/>
    <cellStyle name="Heading 3 17" xfId="7530" xr:uid="{00000000-0005-0000-0000-0000F51C0000}"/>
    <cellStyle name="Heading 3 18" xfId="7531" xr:uid="{00000000-0005-0000-0000-0000F61C0000}"/>
    <cellStyle name="Heading 3 19" xfId="7532" xr:uid="{00000000-0005-0000-0000-0000F71C0000}"/>
    <cellStyle name="Heading 3 2" xfId="66" xr:uid="{00000000-0005-0000-0000-0000F81C0000}"/>
    <cellStyle name="Heading 3 2 2" xfId="7534" xr:uid="{00000000-0005-0000-0000-0000F91C0000}"/>
    <cellStyle name="Heading 3 2 2 2" xfId="7535" xr:uid="{00000000-0005-0000-0000-0000FA1C0000}"/>
    <cellStyle name="Heading 3 2 2 3" xfId="7536" xr:uid="{00000000-0005-0000-0000-0000FB1C0000}"/>
    <cellStyle name="Heading 3 2 2 4" xfId="7537" xr:uid="{00000000-0005-0000-0000-0000FC1C0000}"/>
    <cellStyle name="Heading 3 2 3" xfId="7538" xr:uid="{00000000-0005-0000-0000-0000FD1C0000}"/>
    <cellStyle name="Heading 3 2 4" xfId="7539" xr:uid="{00000000-0005-0000-0000-0000FE1C0000}"/>
    <cellStyle name="Heading 3 2 5" xfId="7540" xr:uid="{00000000-0005-0000-0000-0000FF1C0000}"/>
    <cellStyle name="Heading 3 2 6" xfId="7541" xr:uid="{00000000-0005-0000-0000-0000001D0000}"/>
    <cellStyle name="Heading 3 2 7" xfId="7533" xr:uid="{00000000-0005-0000-0000-0000011D0000}"/>
    <cellStyle name="Heading 3 2_Coding_CAP_Feb'13_P Aey_020213_Na+ Actual" xfId="7542" xr:uid="{00000000-0005-0000-0000-0000021D0000}"/>
    <cellStyle name="Heading 3 20" xfId="7543" xr:uid="{00000000-0005-0000-0000-0000031D0000}"/>
    <cellStyle name="Heading 3 21" xfId="7544" xr:uid="{00000000-0005-0000-0000-0000041D0000}"/>
    <cellStyle name="Heading 3 22" xfId="7545" xr:uid="{00000000-0005-0000-0000-0000051D0000}"/>
    <cellStyle name="Heading 3 23" xfId="7546" xr:uid="{00000000-0005-0000-0000-0000061D0000}"/>
    <cellStyle name="Heading 3 24" xfId="7547" xr:uid="{00000000-0005-0000-0000-0000071D0000}"/>
    <cellStyle name="Heading 3 25" xfId="7548" xr:uid="{00000000-0005-0000-0000-0000081D0000}"/>
    <cellStyle name="Heading 3 26" xfId="7549" xr:uid="{00000000-0005-0000-0000-0000091D0000}"/>
    <cellStyle name="Heading 3 27" xfId="7550" xr:uid="{00000000-0005-0000-0000-00000A1D0000}"/>
    <cellStyle name="Heading 3 28" xfId="7551" xr:uid="{00000000-0005-0000-0000-00000B1D0000}"/>
    <cellStyle name="Heading 3 29" xfId="7552" xr:uid="{00000000-0005-0000-0000-00000C1D0000}"/>
    <cellStyle name="Heading 3 3" xfId="7553" xr:uid="{00000000-0005-0000-0000-00000D1D0000}"/>
    <cellStyle name="Heading 3 3 2" xfId="7554" xr:uid="{00000000-0005-0000-0000-00000E1D0000}"/>
    <cellStyle name="Heading 3 3 3" xfId="7555" xr:uid="{00000000-0005-0000-0000-00000F1D0000}"/>
    <cellStyle name="Heading 3 3 4" xfId="7556" xr:uid="{00000000-0005-0000-0000-0000101D0000}"/>
    <cellStyle name="Heading 3 30" xfId="7557" xr:uid="{00000000-0005-0000-0000-0000111D0000}"/>
    <cellStyle name="Heading 3 31" xfId="7558" xr:uid="{00000000-0005-0000-0000-0000121D0000}"/>
    <cellStyle name="Heading 3 32" xfId="7559" xr:uid="{00000000-0005-0000-0000-0000131D0000}"/>
    <cellStyle name="Heading 3 33" xfId="7560" xr:uid="{00000000-0005-0000-0000-0000141D0000}"/>
    <cellStyle name="Heading 3 34" xfId="7561" xr:uid="{00000000-0005-0000-0000-0000151D0000}"/>
    <cellStyle name="Heading 3 35" xfId="7562" xr:uid="{00000000-0005-0000-0000-0000161D0000}"/>
    <cellStyle name="Heading 3 36" xfId="7563" xr:uid="{00000000-0005-0000-0000-0000171D0000}"/>
    <cellStyle name="Heading 3 37" xfId="7564" xr:uid="{00000000-0005-0000-0000-0000181D0000}"/>
    <cellStyle name="Heading 3 38" xfId="7565" xr:uid="{00000000-0005-0000-0000-0000191D0000}"/>
    <cellStyle name="Heading 3 39" xfId="7566" xr:uid="{00000000-0005-0000-0000-00001A1D0000}"/>
    <cellStyle name="Heading 3 4" xfId="7567" xr:uid="{00000000-0005-0000-0000-00001B1D0000}"/>
    <cellStyle name="Heading 3 4 2" xfId="7568" xr:uid="{00000000-0005-0000-0000-00001C1D0000}"/>
    <cellStyle name="Heading 3 4 3" xfId="7569" xr:uid="{00000000-0005-0000-0000-00001D1D0000}"/>
    <cellStyle name="Heading 3 4 4" xfId="7570" xr:uid="{00000000-0005-0000-0000-00001E1D0000}"/>
    <cellStyle name="Heading 3 40" xfId="7571" xr:uid="{00000000-0005-0000-0000-00001F1D0000}"/>
    <cellStyle name="Heading 3 40 2" xfId="7572" xr:uid="{00000000-0005-0000-0000-0000201D0000}"/>
    <cellStyle name="Heading 3 41" xfId="7573" xr:uid="{00000000-0005-0000-0000-0000211D0000}"/>
    <cellStyle name="Heading 3 42" xfId="7574" xr:uid="{00000000-0005-0000-0000-0000221D0000}"/>
    <cellStyle name="Heading 3 5" xfId="7575" xr:uid="{00000000-0005-0000-0000-0000231D0000}"/>
    <cellStyle name="Heading 3 5 2" xfId="7576" xr:uid="{00000000-0005-0000-0000-0000241D0000}"/>
    <cellStyle name="Heading 3 5 3" xfId="7577" xr:uid="{00000000-0005-0000-0000-0000251D0000}"/>
    <cellStyle name="Heading 3 5 4" xfId="7578" xr:uid="{00000000-0005-0000-0000-0000261D0000}"/>
    <cellStyle name="Heading 3 5 5" xfId="7579" xr:uid="{00000000-0005-0000-0000-0000271D0000}"/>
    <cellStyle name="Heading 3 6" xfId="7580" xr:uid="{00000000-0005-0000-0000-0000281D0000}"/>
    <cellStyle name="Heading 3 6 2" xfId="7581" xr:uid="{00000000-0005-0000-0000-0000291D0000}"/>
    <cellStyle name="Heading 3 7" xfId="7582" xr:uid="{00000000-0005-0000-0000-00002A1D0000}"/>
    <cellStyle name="Heading 3 7 2" xfId="7583" xr:uid="{00000000-0005-0000-0000-00002B1D0000}"/>
    <cellStyle name="Heading 3 8" xfId="7584" xr:uid="{00000000-0005-0000-0000-00002C1D0000}"/>
    <cellStyle name="Heading 3 8 2" xfId="7585" xr:uid="{00000000-0005-0000-0000-00002D1D0000}"/>
    <cellStyle name="Heading 3 9" xfId="7586" xr:uid="{00000000-0005-0000-0000-00002E1D0000}"/>
    <cellStyle name="Heading 4 10" xfId="7587" xr:uid="{00000000-0005-0000-0000-00002F1D0000}"/>
    <cellStyle name="Heading 4 11" xfId="7588" xr:uid="{00000000-0005-0000-0000-0000301D0000}"/>
    <cellStyle name="Heading 4 12" xfId="7589" xr:uid="{00000000-0005-0000-0000-0000311D0000}"/>
    <cellStyle name="Heading 4 13" xfId="7590" xr:uid="{00000000-0005-0000-0000-0000321D0000}"/>
    <cellStyle name="Heading 4 14" xfId="7591" xr:uid="{00000000-0005-0000-0000-0000331D0000}"/>
    <cellStyle name="Heading 4 15" xfId="7592" xr:uid="{00000000-0005-0000-0000-0000341D0000}"/>
    <cellStyle name="Heading 4 16" xfId="7593" xr:uid="{00000000-0005-0000-0000-0000351D0000}"/>
    <cellStyle name="Heading 4 17" xfId="7594" xr:uid="{00000000-0005-0000-0000-0000361D0000}"/>
    <cellStyle name="Heading 4 18" xfId="7595" xr:uid="{00000000-0005-0000-0000-0000371D0000}"/>
    <cellStyle name="Heading 4 19" xfId="7596" xr:uid="{00000000-0005-0000-0000-0000381D0000}"/>
    <cellStyle name="Heading 4 2" xfId="67" xr:uid="{00000000-0005-0000-0000-0000391D0000}"/>
    <cellStyle name="Heading 4 2 2" xfId="7598" xr:uid="{00000000-0005-0000-0000-00003A1D0000}"/>
    <cellStyle name="Heading 4 2 2 2" xfId="7599" xr:uid="{00000000-0005-0000-0000-00003B1D0000}"/>
    <cellStyle name="Heading 4 2 2 3" xfId="7600" xr:uid="{00000000-0005-0000-0000-00003C1D0000}"/>
    <cellStyle name="Heading 4 2 2 4" xfId="7601" xr:uid="{00000000-0005-0000-0000-00003D1D0000}"/>
    <cellStyle name="Heading 4 2 3" xfId="7602" xr:uid="{00000000-0005-0000-0000-00003E1D0000}"/>
    <cellStyle name="Heading 4 2 4" xfId="7603" xr:uid="{00000000-0005-0000-0000-00003F1D0000}"/>
    <cellStyle name="Heading 4 2 5" xfId="7604" xr:uid="{00000000-0005-0000-0000-0000401D0000}"/>
    <cellStyle name="Heading 4 2 6" xfId="7605" xr:uid="{00000000-0005-0000-0000-0000411D0000}"/>
    <cellStyle name="Heading 4 2 7" xfId="7597" xr:uid="{00000000-0005-0000-0000-0000421D0000}"/>
    <cellStyle name="Heading 4 2_Coding_CAP_Feb'13_P Aey_020213_Na+ Actual" xfId="7606" xr:uid="{00000000-0005-0000-0000-0000431D0000}"/>
    <cellStyle name="Heading 4 20" xfId="7607" xr:uid="{00000000-0005-0000-0000-0000441D0000}"/>
    <cellStyle name="Heading 4 21" xfId="7608" xr:uid="{00000000-0005-0000-0000-0000451D0000}"/>
    <cellStyle name="Heading 4 22" xfId="7609" xr:uid="{00000000-0005-0000-0000-0000461D0000}"/>
    <cellStyle name="Heading 4 23" xfId="7610" xr:uid="{00000000-0005-0000-0000-0000471D0000}"/>
    <cellStyle name="Heading 4 24" xfId="7611" xr:uid="{00000000-0005-0000-0000-0000481D0000}"/>
    <cellStyle name="Heading 4 25" xfId="7612" xr:uid="{00000000-0005-0000-0000-0000491D0000}"/>
    <cellStyle name="Heading 4 26" xfId="7613" xr:uid="{00000000-0005-0000-0000-00004A1D0000}"/>
    <cellStyle name="Heading 4 27" xfId="7614" xr:uid="{00000000-0005-0000-0000-00004B1D0000}"/>
    <cellStyle name="Heading 4 28" xfId="7615" xr:uid="{00000000-0005-0000-0000-00004C1D0000}"/>
    <cellStyle name="Heading 4 29" xfId="7616" xr:uid="{00000000-0005-0000-0000-00004D1D0000}"/>
    <cellStyle name="Heading 4 3" xfId="7617" xr:uid="{00000000-0005-0000-0000-00004E1D0000}"/>
    <cellStyle name="Heading 4 3 2" xfId="7618" xr:uid="{00000000-0005-0000-0000-00004F1D0000}"/>
    <cellStyle name="Heading 4 3 3" xfId="7619" xr:uid="{00000000-0005-0000-0000-0000501D0000}"/>
    <cellStyle name="Heading 4 3 4" xfId="7620" xr:uid="{00000000-0005-0000-0000-0000511D0000}"/>
    <cellStyle name="Heading 4 30" xfId="7621" xr:uid="{00000000-0005-0000-0000-0000521D0000}"/>
    <cellStyle name="Heading 4 31" xfId="7622" xr:uid="{00000000-0005-0000-0000-0000531D0000}"/>
    <cellStyle name="Heading 4 32" xfId="7623" xr:uid="{00000000-0005-0000-0000-0000541D0000}"/>
    <cellStyle name="Heading 4 33" xfId="7624" xr:uid="{00000000-0005-0000-0000-0000551D0000}"/>
    <cellStyle name="Heading 4 34" xfId="7625" xr:uid="{00000000-0005-0000-0000-0000561D0000}"/>
    <cellStyle name="Heading 4 35" xfId="7626" xr:uid="{00000000-0005-0000-0000-0000571D0000}"/>
    <cellStyle name="Heading 4 36" xfId="7627" xr:uid="{00000000-0005-0000-0000-0000581D0000}"/>
    <cellStyle name="Heading 4 37" xfId="7628" xr:uid="{00000000-0005-0000-0000-0000591D0000}"/>
    <cellStyle name="Heading 4 38" xfId="7629" xr:uid="{00000000-0005-0000-0000-00005A1D0000}"/>
    <cellStyle name="Heading 4 39" xfId="7630" xr:uid="{00000000-0005-0000-0000-00005B1D0000}"/>
    <cellStyle name="Heading 4 4" xfId="7631" xr:uid="{00000000-0005-0000-0000-00005C1D0000}"/>
    <cellStyle name="Heading 4 4 2" xfId="7632" xr:uid="{00000000-0005-0000-0000-00005D1D0000}"/>
    <cellStyle name="Heading 4 4 3" xfId="7633" xr:uid="{00000000-0005-0000-0000-00005E1D0000}"/>
    <cellStyle name="Heading 4 4 4" xfId="7634" xr:uid="{00000000-0005-0000-0000-00005F1D0000}"/>
    <cellStyle name="Heading 4 40" xfId="7635" xr:uid="{00000000-0005-0000-0000-0000601D0000}"/>
    <cellStyle name="Heading 4 40 2" xfId="7636" xr:uid="{00000000-0005-0000-0000-0000611D0000}"/>
    <cellStyle name="Heading 4 41" xfId="7637" xr:uid="{00000000-0005-0000-0000-0000621D0000}"/>
    <cellStyle name="Heading 4 42" xfId="7638" xr:uid="{00000000-0005-0000-0000-0000631D0000}"/>
    <cellStyle name="Heading 4 5" xfId="7639" xr:uid="{00000000-0005-0000-0000-0000641D0000}"/>
    <cellStyle name="Heading 4 5 2" xfId="7640" xr:uid="{00000000-0005-0000-0000-0000651D0000}"/>
    <cellStyle name="Heading 4 5 3" xfId="7641" xr:uid="{00000000-0005-0000-0000-0000661D0000}"/>
    <cellStyle name="Heading 4 5 4" xfId="7642" xr:uid="{00000000-0005-0000-0000-0000671D0000}"/>
    <cellStyle name="Heading 4 5 5" xfId="7643" xr:uid="{00000000-0005-0000-0000-0000681D0000}"/>
    <cellStyle name="Heading 4 6" xfId="7644" xr:uid="{00000000-0005-0000-0000-0000691D0000}"/>
    <cellStyle name="Heading 4 6 2" xfId="7645" xr:uid="{00000000-0005-0000-0000-00006A1D0000}"/>
    <cellStyle name="Heading 4 7" xfId="7646" xr:uid="{00000000-0005-0000-0000-00006B1D0000}"/>
    <cellStyle name="Heading 4 7 2" xfId="7647" xr:uid="{00000000-0005-0000-0000-00006C1D0000}"/>
    <cellStyle name="Heading 4 8" xfId="7648" xr:uid="{00000000-0005-0000-0000-00006D1D0000}"/>
    <cellStyle name="Heading 4 8 2" xfId="7649" xr:uid="{00000000-0005-0000-0000-00006E1D0000}"/>
    <cellStyle name="Heading 4 9" xfId="7650" xr:uid="{00000000-0005-0000-0000-00006F1D0000}"/>
    <cellStyle name="Heading1" xfId="7651" xr:uid="{00000000-0005-0000-0000-0000701D0000}"/>
    <cellStyle name="Hyperlink 2" xfId="7652" xr:uid="{00000000-0005-0000-0000-0000711D0000}"/>
    <cellStyle name="Input [yellow]" xfId="7653" xr:uid="{00000000-0005-0000-0000-0000721D0000}"/>
    <cellStyle name="Input [yellow] 10" xfId="7654" xr:uid="{00000000-0005-0000-0000-0000731D0000}"/>
    <cellStyle name="Input [yellow] 11" xfId="7655" xr:uid="{00000000-0005-0000-0000-0000741D0000}"/>
    <cellStyle name="Input [yellow] 12" xfId="7656" xr:uid="{00000000-0005-0000-0000-0000751D0000}"/>
    <cellStyle name="Input [yellow] 2" xfId="7657" xr:uid="{00000000-0005-0000-0000-0000761D0000}"/>
    <cellStyle name="Input [yellow] 2 2" xfId="7658" xr:uid="{00000000-0005-0000-0000-0000771D0000}"/>
    <cellStyle name="Input [yellow] 2 2 2" xfId="7659" xr:uid="{00000000-0005-0000-0000-0000781D0000}"/>
    <cellStyle name="Input [yellow] 2 2 2 2" xfId="7660" xr:uid="{00000000-0005-0000-0000-0000791D0000}"/>
    <cellStyle name="Input [yellow] 2 2 2 3" xfId="7661" xr:uid="{00000000-0005-0000-0000-00007A1D0000}"/>
    <cellStyle name="Input [yellow] 2 2 3" xfId="7662" xr:uid="{00000000-0005-0000-0000-00007B1D0000}"/>
    <cellStyle name="Input [yellow] 2 2 4" xfId="7663" xr:uid="{00000000-0005-0000-0000-00007C1D0000}"/>
    <cellStyle name="Input [yellow] 2 3" xfId="7664" xr:uid="{00000000-0005-0000-0000-00007D1D0000}"/>
    <cellStyle name="Input [yellow] 2 3 2" xfId="7665" xr:uid="{00000000-0005-0000-0000-00007E1D0000}"/>
    <cellStyle name="Input [yellow] 2 3 3" xfId="7666" xr:uid="{00000000-0005-0000-0000-00007F1D0000}"/>
    <cellStyle name="Input [yellow] 2 4" xfId="7667" xr:uid="{00000000-0005-0000-0000-0000801D0000}"/>
    <cellStyle name="Input [yellow] 2 4 2" xfId="7668" xr:uid="{00000000-0005-0000-0000-0000811D0000}"/>
    <cellStyle name="Input [yellow] 2 4 3" xfId="7669" xr:uid="{00000000-0005-0000-0000-0000821D0000}"/>
    <cellStyle name="Input [yellow] 2 5" xfId="7670" xr:uid="{00000000-0005-0000-0000-0000831D0000}"/>
    <cellStyle name="Input [yellow] 2 6" xfId="7671" xr:uid="{00000000-0005-0000-0000-0000841D0000}"/>
    <cellStyle name="Input [yellow] 2 7" xfId="7672" xr:uid="{00000000-0005-0000-0000-0000851D0000}"/>
    <cellStyle name="Input [yellow] 2_ฟอร์มข้อมูลเอเย่นต์-เพชรบุรี-31-03-55" xfId="7673" xr:uid="{00000000-0005-0000-0000-0000861D0000}"/>
    <cellStyle name="Input [yellow] 3" xfId="7674" xr:uid="{00000000-0005-0000-0000-0000871D0000}"/>
    <cellStyle name="Input [yellow] 3 2" xfId="7675" xr:uid="{00000000-0005-0000-0000-0000881D0000}"/>
    <cellStyle name="Input [yellow] 3 2 2" xfId="7676" xr:uid="{00000000-0005-0000-0000-0000891D0000}"/>
    <cellStyle name="Input [yellow] 3 2 2 2" xfId="7677" xr:uid="{00000000-0005-0000-0000-00008A1D0000}"/>
    <cellStyle name="Input [yellow] 3 2 2 3" xfId="7678" xr:uid="{00000000-0005-0000-0000-00008B1D0000}"/>
    <cellStyle name="Input [yellow] 3 2 3" xfId="7679" xr:uid="{00000000-0005-0000-0000-00008C1D0000}"/>
    <cellStyle name="Input [yellow] 3 2 4" xfId="7680" xr:uid="{00000000-0005-0000-0000-00008D1D0000}"/>
    <cellStyle name="Input [yellow] 3 3" xfId="7681" xr:uid="{00000000-0005-0000-0000-00008E1D0000}"/>
    <cellStyle name="Input [yellow] 3 3 2" xfId="7682" xr:uid="{00000000-0005-0000-0000-00008F1D0000}"/>
    <cellStyle name="Input [yellow] 3 3 3" xfId="7683" xr:uid="{00000000-0005-0000-0000-0000901D0000}"/>
    <cellStyle name="Input [yellow] 3 4" xfId="7684" xr:uid="{00000000-0005-0000-0000-0000911D0000}"/>
    <cellStyle name="Input [yellow] 3 5" xfId="7685" xr:uid="{00000000-0005-0000-0000-0000921D0000}"/>
    <cellStyle name="Input [yellow] 3_ยอดซื้อ AG ประจำวัน 7-55" xfId="7686" xr:uid="{00000000-0005-0000-0000-0000931D0000}"/>
    <cellStyle name="Input [yellow] 4" xfId="7687" xr:uid="{00000000-0005-0000-0000-0000941D0000}"/>
    <cellStyle name="Input [yellow] 4 2" xfId="7688" xr:uid="{00000000-0005-0000-0000-0000951D0000}"/>
    <cellStyle name="Input [yellow] 4 2 2" xfId="7689" xr:uid="{00000000-0005-0000-0000-0000961D0000}"/>
    <cellStyle name="Input [yellow] 4 2 3" xfId="7690" xr:uid="{00000000-0005-0000-0000-0000971D0000}"/>
    <cellStyle name="Input [yellow] 4 3" xfId="7691" xr:uid="{00000000-0005-0000-0000-0000981D0000}"/>
    <cellStyle name="Input [yellow] 4 4" xfId="7692" xr:uid="{00000000-0005-0000-0000-0000991D0000}"/>
    <cellStyle name="Input [yellow] 5" xfId="7693" xr:uid="{00000000-0005-0000-0000-00009A1D0000}"/>
    <cellStyle name="Input [yellow] 5 2" xfId="7694" xr:uid="{00000000-0005-0000-0000-00009B1D0000}"/>
    <cellStyle name="Input [yellow] 5 2 2" xfId="7695" xr:uid="{00000000-0005-0000-0000-00009C1D0000}"/>
    <cellStyle name="Input [yellow] 5 2 3" xfId="7696" xr:uid="{00000000-0005-0000-0000-00009D1D0000}"/>
    <cellStyle name="Input [yellow] 5 3" xfId="7697" xr:uid="{00000000-0005-0000-0000-00009E1D0000}"/>
    <cellStyle name="Input [yellow] 5 4" xfId="7698" xr:uid="{00000000-0005-0000-0000-00009F1D0000}"/>
    <cellStyle name="Input [yellow] 6" xfId="7699" xr:uid="{00000000-0005-0000-0000-0000A01D0000}"/>
    <cellStyle name="Input [yellow] 6 2" xfId="7700" xr:uid="{00000000-0005-0000-0000-0000A11D0000}"/>
    <cellStyle name="Input [yellow] 6 2 2" xfId="7701" xr:uid="{00000000-0005-0000-0000-0000A21D0000}"/>
    <cellStyle name="Input [yellow] 6 2 3" xfId="7702" xr:uid="{00000000-0005-0000-0000-0000A31D0000}"/>
    <cellStyle name="Input [yellow] 6 3" xfId="7703" xr:uid="{00000000-0005-0000-0000-0000A41D0000}"/>
    <cellStyle name="Input [yellow] 6 4" xfId="7704" xr:uid="{00000000-0005-0000-0000-0000A51D0000}"/>
    <cellStyle name="Input [yellow] 7" xfId="7705" xr:uid="{00000000-0005-0000-0000-0000A61D0000}"/>
    <cellStyle name="Input [yellow] 7 2" xfId="7706" xr:uid="{00000000-0005-0000-0000-0000A71D0000}"/>
    <cellStyle name="Input [yellow] 7 2 2" xfId="7707" xr:uid="{00000000-0005-0000-0000-0000A81D0000}"/>
    <cellStyle name="Input [yellow] 7 2 3" xfId="7708" xr:uid="{00000000-0005-0000-0000-0000A91D0000}"/>
    <cellStyle name="Input [yellow] 7 3" xfId="7709" xr:uid="{00000000-0005-0000-0000-0000AA1D0000}"/>
    <cellStyle name="Input [yellow] 7 4" xfId="7710" xr:uid="{00000000-0005-0000-0000-0000AB1D0000}"/>
    <cellStyle name="Input [yellow] 8" xfId="7711" xr:uid="{00000000-0005-0000-0000-0000AC1D0000}"/>
    <cellStyle name="Input [yellow] 8 2" xfId="7712" xr:uid="{00000000-0005-0000-0000-0000AD1D0000}"/>
    <cellStyle name="Input [yellow] 8 3" xfId="7713" xr:uid="{00000000-0005-0000-0000-0000AE1D0000}"/>
    <cellStyle name="Input [yellow] 9" xfId="7714" xr:uid="{00000000-0005-0000-0000-0000AF1D0000}"/>
    <cellStyle name="Input [yellow]_Copy of งานที่ต้องทำส่งในปัจจุบัน ของธุรการประจำเขต17  งานที่ 1-9" xfId="7715" xr:uid="{00000000-0005-0000-0000-0000B01D0000}"/>
    <cellStyle name="Input 10" xfId="7716" xr:uid="{00000000-0005-0000-0000-0000B11D0000}"/>
    <cellStyle name="Input 10 2" xfId="7717" xr:uid="{00000000-0005-0000-0000-0000B21D0000}"/>
    <cellStyle name="Input 10 3" xfId="7718" xr:uid="{00000000-0005-0000-0000-0000B31D0000}"/>
    <cellStyle name="Input 100" xfId="7719" xr:uid="{00000000-0005-0000-0000-0000B41D0000}"/>
    <cellStyle name="Input 100 2" xfId="7720" xr:uid="{00000000-0005-0000-0000-0000B51D0000}"/>
    <cellStyle name="Input 100 3" xfId="7721" xr:uid="{00000000-0005-0000-0000-0000B61D0000}"/>
    <cellStyle name="Input 101" xfId="7722" xr:uid="{00000000-0005-0000-0000-0000B71D0000}"/>
    <cellStyle name="Input 101 2" xfId="7723" xr:uid="{00000000-0005-0000-0000-0000B81D0000}"/>
    <cellStyle name="Input 101 3" xfId="7724" xr:uid="{00000000-0005-0000-0000-0000B91D0000}"/>
    <cellStyle name="Input 102" xfId="7725" xr:uid="{00000000-0005-0000-0000-0000BA1D0000}"/>
    <cellStyle name="Input 102 2" xfId="7726" xr:uid="{00000000-0005-0000-0000-0000BB1D0000}"/>
    <cellStyle name="Input 102 3" xfId="7727" xr:uid="{00000000-0005-0000-0000-0000BC1D0000}"/>
    <cellStyle name="Input 103" xfId="7728" xr:uid="{00000000-0005-0000-0000-0000BD1D0000}"/>
    <cellStyle name="Input 103 2" xfId="7729" xr:uid="{00000000-0005-0000-0000-0000BE1D0000}"/>
    <cellStyle name="Input 103 3" xfId="7730" xr:uid="{00000000-0005-0000-0000-0000BF1D0000}"/>
    <cellStyle name="Input 104" xfId="7731" xr:uid="{00000000-0005-0000-0000-0000C01D0000}"/>
    <cellStyle name="Input 104 2" xfId="7732" xr:uid="{00000000-0005-0000-0000-0000C11D0000}"/>
    <cellStyle name="Input 104 3" xfId="7733" xr:uid="{00000000-0005-0000-0000-0000C21D0000}"/>
    <cellStyle name="Input 105" xfId="7734" xr:uid="{00000000-0005-0000-0000-0000C31D0000}"/>
    <cellStyle name="Input 105 2" xfId="7735" xr:uid="{00000000-0005-0000-0000-0000C41D0000}"/>
    <cellStyle name="Input 105 3" xfId="7736" xr:uid="{00000000-0005-0000-0000-0000C51D0000}"/>
    <cellStyle name="Input 106" xfId="7737" xr:uid="{00000000-0005-0000-0000-0000C61D0000}"/>
    <cellStyle name="Input 106 2" xfId="7738" xr:uid="{00000000-0005-0000-0000-0000C71D0000}"/>
    <cellStyle name="Input 106 3" xfId="7739" xr:uid="{00000000-0005-0000-0000-0000C81D0000}"/>
    <cellStyle name="Input 107" xfId="7740" xr:uid="{00000000-0005-0000-0000-0000C91D0000}"/>
    <cellStyle name="Input 107 2" xfId="7741" xr:uid="{00000000-0005-0000-0000-0000CA1D0000}"/>
    <cellStyle name="Input 107 3" xfId="7742" xr:uid="{00000000-0005-0000-0000-0000CB1D0000}"/>
    <cellStyle name="Input 108" xfId="7743" xr:uid="{00000000-0005-0000-0000-0000CC1D0000}"/>
    <cellStyle name="Input 108 2" xfId="7744" xr:uid="{00000000-0005-0000-0000-0000CD1D0000}"/>
    <cellStyle name="Input 108 3" xfId="7745" xr:uid="{00000000-0005-0000-0000-0000CE1D0000}"/>
    <cellStyle name="Input 109" xfId="7746" xr:uid="{00000000-0005-0000-0000-0000CF1D0000}"/>
    <cellStyle name="Input 109 2" xfId="7747" xr:uid="{00000000-0005-0000-0000-0000D01D0000}"/>
    <cellStyle name="Input 109 3" xfId="7748" xr:uid="{00000000-0005-0000-0000-0000D11D0000}"/>
    <cellStyle name="Input 11" xfId="7749" xr:uid="{00000000-0005-0000-0000-0000D21D0000}"/>
    <cellStyle name="Input 11 2" xfId="7750" xr:uid="{00000000-0005-0000-0000-0000D31D0000}"/>
    <cellStyle name="Input 11 3" xfId="7751" xr:uid="{00000000-0005-0000-0000-0000D41D0000}"/>
    <cellStyle name="Input 110" xfId="7752" xr:uid="{00000000-0005-0000-0000-0000D51D0000}"/>
    <cellStyle name="Input 110 2" xfId="7753" xr:uid="{00000000-0005-0000-0000-0000D61D0000}"/>
    <cellStyle name="Input 110 3" xfId="7754" xr:uid="{00000000-0005-0000-0000-0000D71D0000}"/>
    <cellStyle name="Input 111" xfId="7755" xr:uid="{00000000-0005-0000-0000-0000D81D0000}"/>
    <cellStyle name="Input 111 2" xfId="7756" xr:uid="{00000000-0005-0000-0000-0000D91D0000}"/>
    <cellStyle name="Input 111 3" xfId="7757" xr:uid="{00000000-0005-0000-0000-0000DA1D0000}"/>
    <cellStyle name="Input 112" xfId="7758" xr:uid="{00000000-0005-0000-0000-0000DB1D0000}"/>
    <cellStyle name="Input 112 2" xfId="7759" xr:uid="{00000000-0005-0000-0000-0000DC1D0000}"/>
    <cellStyle name="Input 112 3" xfId="7760" xr:uid="{00000000-0005-0000-0000-0000DD1D0000}"/>
    <cellStyle name="Input 113" xfId="7761" xr:uid="{00000000-0005-0000-0000-0000DE1D0000}"/>
    <cellStyle name="Input 113 2" xfId="7762" xr:uid="{00000000-0005-0000-0000-0000DF1D0000}"/>
    <cellStyle name="Input 113 3" xfId="7763" xr:uid="{00000000-0005-0000-0000-0000E01D0000}"/>
    <cellStyle name="Input 114" xfId="7764" xr:uid="{00000000-0005-0000-0000-0000E11D0000}"/>
    <cellStyle name="Input 114 2" xfId="7765" xr:uid="{00000000-0005-0000-0000-0000E21D0000}"/>
    <cellStyle name="Input 114 3" xfId="7766" xr:uid="{00000000-0005-0000-0000-0000E31D0000}"/>
    <cellStyle name="Input 115" xfId="7767" xr:uid="{00000000-0005-0000-0000-0000E41D0000}"/>
    <cellStyle name="Input 115 2" xfId="7768" xr:uid="{00000000-0005-0000-0000-0000E51D0000}"/>
    <cellStyle name="Input 115 3" xfId="7769" xr:uid="{00000000-0005-0000-0000-0000E61D0000}"/>
    <cellStyle name="Input 116" xfId="7770" xr:uid="{00000000-0005-0000-0000-0000E71D0000}"/>
    <cellStyle name="Input 116 2" xfId="7771" xr:uid="{00000000-0005-0000-0000-0000E81D0000}"/>
    <cellStyle name="Input 116 3" xfId="7772" xr:uid="{00000000-0005-0000-0000-0000E91D0000}"/>
    <cellStyle name="Input 117" xfId="7773" xr:uid="{00000000-0005-0000-0000-0000EA1D0000}"/>
    <cellStyle name="Input 117 2" xfId="7774" xr:uid="{00000000-0005-0000-0000-0000EB1D0000}"/>
    <cellStyle name="Input 117 3" xfId="7775" xr:uid="{00000000-0005-0000-0000-0000EC1D0000}"/>
    <cellStyle name="Input 117 4" xfId="7776" xr:uid="{00000000-0005-0000-0000-0000ED1D0000}"/>
    <cellStyle name="Input 117 5" xfId="7777" xr:uid="{00000000-0005-0000-0000-0000EE1D0000}"/>
    <cellStyle name="Input 118" xfId="7778" xr:uid="{00000000-0005-0000-0000-0000EF1D0000}"/>
    <cellStyle name="Input 118 2" xfId="7779" xr:uid="{00000000-0005-0000-0000-0000F01D0000}"/>
    <cellStyle name="Input 118 3" xfId="7780" xr:uid="{00000000-0005-0000-0000-0000F11D0000}"/>
    <cellStyle name="Input 118 4" xfId="7781" xr:uid="{00000000-0005-0000-0000-0000F21D0000}"/>
    <cellStyle name="Input 119" xfId="7782" xr:uid="{00000000-0005-0000-0000-0000F31D0000}"/>
    <cellStyle name="Input 119 2" xfId="7783" xr:uid="{00000000-0005-0000-0000-0000F41D0000}"/>
    <cellStyle name="Input 119 3" xfId="7784" xr:uid="{00000000-0005-0000-0000-0000F51D0000}"/>
    <cellStyle name="Input 119 4" xfId="7785" xr:uid="{00000000-0005-0000-0000-0000F61D0000}"/>
    <cellStyle name="Input 12" xfId="7786" xr:uid="{00000000-0005-0000-0000-0000F71D0000}"/>
    <cellStyle name="Input 12 2" xfId="7787" xr:uid="{00000000-0005-0000-0000-0000F81D0000}"/>
    <cellStyle name="Input 12 3" xfId="7788" xr:uid="{00000000-0005-0000-0000-0000F91D0000}"/>
    <cellStyle name="Input 120" xfId="7789" xr:uid="{00000000-0005-0000-0000-0000FA1D0000}"/>
    <cellStyle name="Input 120 2" xfId="7790" xr:uid="{00000000-0005-0000-0000-0000FB1D0000}"/>
    <cellStyle name="Input 120 3" xfId="7791" xr:uid="{00000000-0005-0000-0000-0000FC1D0000}"/>
    <cellStyle name="Input 120 4" xfId="7792" xr:uid="{00000000-0005-0000-0000-0000FD1D0000}"/>
    <cellStyle name="Input 121" xfId="7793" xr:uid="{00000000-0005-0000-0000-0000FE1D0000}"/>
    <cellStyle name="Input 121 2" xfId="7794" xr:uid="{00000000-0005-0000-0000-0000FF1D0000}"/>
    <cellStyle name="Input 121 3" xfId="7795" xr:uid="{00000000-0005-0000-0000-0000001E0000}"/>
    <cellStyle name="Input 121 4" xfId="7796" xr:uid="{00000000-0005-0000-0000-0000011E0000}"/>
    <cellStyle name="Input 122" xfId="7797" xr:uid="{00000000-0005-0000-0000-0000021E0000}"/>
    <cellStyle name="Input 122 2" xfId="7798" xr:uid="{00000000-0005-0000-0000-0000031E0000}"/>
    <cellStyle name="Input 122 3" xfId="7799" xr:uid="{00000000-0005-0000-0000-0000041E0000}"/>
    <cellStyle name="Input 123" xfId="7800" xr:uid="{00000000-0005-0000-0000-0000051E0000}"/>
    <cellStyle name="Input 123 2" xfId="7801" xr:uid="{00000000-0005-0000-0000-0000061E0000}"/>
    <cellStyle name="Input 123 3" xfId="7802" xr:uid="{00000000-0005-0000-0000-0000071E0000}"/>
    <cellStyle name="Input 124" xfId="7803" xr:uid="{00000000-0005-0000-0000-0000081E0000}"/>
    <cellStyle name="Input 124 2" xfId="7804" xr:uid="{00000000-0005-0000-0000-0000091E0000}"/>
    <cellStyle name="Input 124 3" xfId="7805" xr:uid="{00000000-0005-0000-0000-00000A1E0000}"/>
    <cellStyle name="Input 125" xfId="7806" xr:uid="{00000000-0005-0000-0000-00000B1E0000}"/>
    <cellStyle name="Input 125 2" xfId="7807" xr:uid="{00000000-0005-0000-0000-00000C1E0000}"/>
    <cellStyle name="Input 125 3" xfId="7808" xr:uid="{00000000-0005-0000-0000-00000D1E0000}"/>
    <cellStyle name="Input 126" xfId="7809" xr:uid="{00000000-0005-0000-0000-00000E1E0000}"/>
    <cellStyle name="Input 126 2" xfId="7810" xr:uid="{00000000-0005-0000-0000-00000F1E0000}"/>
    <cellStyle name="Input 126 3" xfId="7811" xr:uid="{00000000-0005-0000-0000-0000101E0000}"/>
    <cellStyle name="Input 127" xfId="7812" xr:uid="{00000000-0005-0000-0000-0000111E0000}"/>
    <cellStyle name="Input 127 2" xfId="7813" xr:uid="{00000000-0005-0000-0000-0000121E0000}"/>
    <cellStyle name="Input 127 3" xfId="7814" xr:uid="{00000000-0005-0000-0000-0000131E0000}"/>
    <cellStyle name="Input 128" xfId="7815" xr:uid="{00000000-0005-0000-0000-0000141E0000}"/>
    <cellStyle name="Input 128 2" xfId="7816" xr:uid="{00000000-0005-0000-0000-0000151E0000}"/>
    <cellStyle name="Input 128 3" xfId="7817" xr:uid="{00000000-0005-0000-0000-0000161E0000}"/>
    <cellStyle name="Input 129" xfId="7818" xr:uid="{00000000-0005-0000-0000-0000171E0000}"/>
    <cellStyle name="Input 129 2" xfId="7819" xr:uid="{00000000-0005-0000-0000-0000181E0000}"/>
    <cellStyle name="Input 129 3" xfId="7820" xr:uid="{00000000-0005-0000-0000-0000191E0000}"/>
    <cellStyle name="Input 13" xfId="7821" xr:uid="{00000000-0005-0000-0000-00001A1E0000}"/>
    <cellStyle name="Input 13 2" xfId="7822" xr:uid="{00000000-0005-0000-0000-00001B1E0000}"/>
    <cellStyle name="Input 13 3" xfId="7823" xr:uid="{00000000-0005-0000-0000-00001C1E0000}"/>
    <cellStyle name="Input 130" xfId="7824" xr:uid="{00000000-0005-0000-0000-00001D1E0000}"/>
    <cellStyle name="Input 130 2" xfId="7825" xr:uid="{00000000-0005-0000-0000-00001E1E0000}"/>
    <cellStyle name="Input 130 3" xfId="7826" xr:uid="{00000000-0005-0000-0000-00001F1E0000}"/>
    <cellStyle name="Input 131" xfId="7827" xr:uid="{00000000-0005-0000-0000-0000201E0000}"/>
    <cellStyle name="Input 131 2" xfId="7828" xr:uid="{00000000-0005-0000-0000-0000211E0000}"/>
    <cellStyle name="Input 131 3" xfId="7829" xr:uid="{00000000-0005-0000-0000-0000221E0000}"/>
    <cellStyle name="Input 132" xfId="7830" xr:uid="{00000000-0005-0000-0000-0000231E0000}"/>
    <cellStyle name="Input 132 2" xfId="7831" xr:uid="{00000000-0005-0000-0000-0000241E0000}"/>
    <cellStyle name="Input 132 3" xfId="7832" xr:uid="{00000000-0005-0000-0000-0000251E0000}"/>
    <cellStyle name="Input 133" xfId="7833" xr:uid="{00000000-0005-0000-0000-0000261E0000}"/>
    <cellStyle name="Input 133 2" xfId="7834" xr:uid="{00000000-0005-0000-0000-0000271E0000}"/>
    <cellStyle name="Input 133 3" xfId="7835" xr:uid="{00000000-0005-0000-0000-0000281E0000}"/>
    <cellStyle name="Input 134" xfId="7836" xr:uid="{00000000-0005-0000-0000-0000291E0000}"/>
    <cellStyle name="Input 135" xfId="7837" xr:uid="{00000000-0005-0000-0000-00002A1E0000}"/>
    <cellStyle name="Input 136" xfId="7838" xr:uid="{00000000-0005-0000-0000-00002B1E0000}"/>
    <cellStyle name="Input 137" xfId="7839" xr:uid="{00000000-0005-0000-0000-00002C1E0000}"/>
    <cellStyle name="Input 138" xfId="7840" xr:uid="{00000000-0005-0000-0000-00002D1E0000}"/>
    <cellStyle name="Input 139" xfId="7841" xr:uid="{00000000-0005-0000-0000-00002E1E0000}"/>
    <cellStyle name="Input 14" xfId="7842" xr:uid="{00000000-0005-0000-0000-00002F1E0000}"/>
    <cellStyle name="Input 14 2" xfId="7843" xr:uid="{00000000-0005-0000-0000-0000301E0000}"/>
    <cellStyle name="Input 14 3" xfId="7844" xr:uid="{00000000-0005-0000-0000-0000311E0000}"/>
    <cellStyle name="Input 140" xfId="7845" xr:uid="{00000000-0005-0000-0000-0000321E0000}"/>
    <cellStyle name="Input 141" xfId="7846" xr:uid="{00000000-0005-0000-0000-0000331E0000}"/>
    <cellStyle name="Input 142" xfId="7847" xr:uid="{00000000-0005-0000-0000-0000341E0000}"/>
    <cellStyle name="Input 143" xfId="7848" xr:uid="{00000000-0005-0000-0000-0000351E0000}"/>
    <cellStyle name="Input 144" xfId="7849" xr:uid="{00000000-0005-0000-0000-0000361E0000}"/>
    <cellStyle name="Input 145" xfId="7850" xr:uid="{00000000-0005-0000-0000-0000371E0000}"/>
    <cellStyle name="Input 146" xfId="7851" xr:uid="{00000000-0005-0000-0000-0000381E0000}"/>
    <cellStyle name="Input 147" xfId="7852" xr:uid="{00000000-0005-0000-0000-0000391E0000}"/>
    <cellStyle name="Input 148" xfId="7853" xr:uid="{00000000-0005-0000-0000-00003A1E0000}"/>
    <cellStyle name="Input 149" xfId="7854" xr:uid="{00000000-0005-0000-0000-00003B1E0000}"/>
    <cellStyle name="Input 15" xfId="7855" xr:uid="{00000000-0005-0000-0000-00003C1E0000}"/>
    <cellStyle name="Input 15 2" xfId="7856" xr:uid="{00000000-0005-0000-0000-00003D1E0000}"/>
    <cellStyle name="Input 15 3" xfId="7857" xr:uid="{00000000-0005-0000-0000-00003E1E0000}"/>
    <cellStyle name="Input 150" xfId="7858" xr:uid="{00000000-0005-0000-0000-00003F1E0000}"/>
    <cellStyle name="Input 151" xfId="7859" xr:uid="{00000000-0005-0000-0000-0000401E0000}"/>
    <cellStyle name="Input 152" xfId="7860" xr:uid="{00000000-0005-0000-0000-0000411E0000}"/>
    <cellStyle name="Input 153" xfId="7861" xr:uid="{00000000-0005-0000-0000-0000421E0000}"/>
    <cellStyle name="Input 154" xfId="7862" xr:uid="{00000000-0005-0000-0000-0000431E0000}"/>
    <cellStyle name="Input 155" xfId="7863" xr:uid="{00000000-0005-0000-0000-0000441E0000}"/>
    <cellStyle name="Input 156" xfId="7864" xr:uid="{00000000-0005-0000-0000-0000451E0000}"/>
    <cellStyle name="Input 157" xfId="7865" xr:uid="{00000000-0005-0000-0000-0000461E0000}"/>
    <cellStyle name="Input 158" xfId="7866" xr:uid="{00000000-0005-0000-0000-0000471E0000}"/>
    <cellStyle name="Input 159" xfId="7867" xr:uid="{00000000-0005-0000-0000-0000481E0000}"/>
    <cellStyle name="Input 16" xfId="7868" xr:uid="{00000000-0005-0000-0000-0000491E0000}"/>
    <cellStyle name="Input 16 2" xfId="7869" xr:uid="{00000000-0005-0000-0000-00004A1E0000}"/>
    <cellStyle name="Input 16 3" xfId="7870" xr:uid="{00000000-0005-0000-0000-00004B1E0000}"/>
    <cellStyle name="Input 160" xfId="7871" xr:uid="{00000000-0005-0000-0000-00004C1E0000}"/>
    <cellStyle name="Input 161" xfId="7872" xr:uid="{00000000-0005-0000-0000-00004D1E0000}"/>
    <cellStyle name="Input 162" xfId="7873" xr:uid="{00000000-0005-0000-0000-00004E1E0000}"/>
    <cellStyle name="Input 163" xfId="7874" xr:uid="{00000000-0005-0000-0000-00004F1E0000}"/>
    <cellStyle name="Input 164" xfId="7875" xr:uid="{00000000-0005-0000-0000-0000501E0000}"/>
    <cellStyle name="Input 165" xfId="7876" xr:uid="{00000000-0005-0000-0000-0000511E0000}"/>
    <cellStyle name="Input 166" xfId="7877" xr:uid="{00000000-0005-0000-0000-0000521E0000}"/>
    <cellStyle name="Input 167" xfId="7878" xr:uid="{00000000-0005-0000-0000-0000531E0000}"/>
    <cellStyle name="Input 168" xfId="7879" xr:uid="{00000000-0005-0000-0000-0000541E0000}"/>
    <cellStyle name="Input 169" xfId="7880" xr:uid="{00000000-0005-0000-0000-0000551E0000}"/>
    <cellStyle name="Input 17" xfId="7881" xr:uid="{00000000-0005-0000-0000-0000561E0000}"/>
    <cellStyle name="Input 17 2" xfId="7882" xr:uid="{00000000-0005-0000-0000-0000571E0000}"/>
    <cellStyle name="Input 17 3" xfId="7883" xr:uid="{00000000-0005-0000-0000-0000581E0000}"/>
    <cellStyle name="Input 170" xfId="7884" xr:uid="{00000000-0005-0000-0000-0000591E0000}"/>
    <cellStyle name="Input 171" xfId="7885" xr:uid="{00000000-0005-0000-0000-00005A1E0000}"/>
    <cellStyle name="Input 172" xfId="7886" xr:uid="{00000000-0005-0000-0000-00005B1E0000}"/>
    <cellStyle name="Input 173" xfId="7887" xr:uid="{00000000-0005-0000-0000-00005C1E0000}"/>
    <cellStyle name="Input 174" xfId="7888" xr:uid="{00000000-0005-0000-0000-00005D1E0000}"/>
    <cellStyle name="Input 175" xfId="7889" xr:uid="{00000000-0005-0000-0000-00005E1E0000}"/>
    <cellStyle name="Input 176" xfId="7890" xr:uid="{00000000-0005-0000-0000-00005F1E0000}"/>
    <cellStyle name="Input 177" xfId="7891" xr:uid="{00000000-0005-0000-0000-0000601E0000}"/>
    <cellStyle name="Input 178" xfId="7892" xr:uid="{00000000-0005-0000-0000-0000611E0000}"/>
    <cellStyle name="Input 179" xfId="7893" xr:uid="{00000000-0005-0000-0000-0000621E0000}"/>
    <cellStyle name="Input 18" xfId="7894" xr:uid="{00000000-0005-0000-0000-0000631E0000}"/>
    <cellStyle name="Input 18 2" xfId="7895" xr:uid="{00000000-0005-0000-0000-0000641E0000}"/>
    <cellStyle name="Input 18 3" xfId="7896" xr:uid="{00000000-0005-0000-0000-0000651E0000}"/>
    <cellStyle name="Input 180" xfId="7897" xr:uid="{00000000-0005-0000-0000-0000661E0000}"/>
    <cellStyle name="Input 181" xfId="7898" xr:uid="{00000000-0005-0000-0000-0000671E0000}"/>
    <cellStyle name="Input 182" xfId="7899" xr:uid="{00000000-0005-0000-0000-0000681E0000}"/>
    <cellStyle name="Input 183" xfId="7900" xr:uid="{00000000-0005-0000-0000-0000691E0000}"/>
    <cellStyle name="Input 184" xfId="7901" xr:uid="{00000000-0005-0000-0000-00006A1E0000}"/>
    <cellStyle name="Input 185" xfId="7902" xr:uid="{00000000-0005-0000-0000-00006B1E0000}"/>
    <cellStyle name="Input 186" xfId="7903" xr:uid="{00000000-0005-0000-0000-00006C1E0000}"/>
    <cellStyle name="Input 187" xfId="7904" xr:uid="{00000000-0005-0000-0000-00006D1E0000}"/>
    <cellStyle name="Input 188" xfId="7905" xr:uid="{00000000-0005-0000-0000-00006E1E0000}"/>
    <cellStyle name="Input 189" xfId="7906" xr:uid="{00000000-0005-0000-0000-00006F1E0000}"/>
    <cellStyle name="Input 19" xfId="7907" xr:uid="{00000000-0005-0000-0000-0000701E0000}"/>
    <cellStyle name="Input 19 2" xfId="7908" xr:uid="{00000000-0005-0000-0000-0000711E0000}"/>
    <cellStyle name="Input 19 3" xfId="7909" xr:uid="{00000000-0005-0000-0000-0000721E0000}"/>
    <cellStyle name="Input 190" xfId="7910" xr:uid="{00000000-0005-0000-0000-0000731E0000}"/>
    <cellStyle name="Input 191" xfId="7911" xr:uid="{00000000-0005-0000-0000-0000741E0000}"/>
    <cellStyle name="Input 192" xfId="7912" xr:uid="{00000000-0005-0000-0000-0000751E0000}"/>
    <cellStyle name="Input 193" xfId="7913" xr:uid="{00000000-0005-0000-0000-0000761E0000}"/>
    <cellStyle name="Input 194" xfId="7914" xr:uid="{00000000-0005-0000-0000-0000771E0000}"/>
    <cellStyle name="Input 195" xfId="7915" xr:uid="{00000000-0005-0000-0000-0000781E0000}"/>
    <cellStyle name="Input 196" xfId="7916" xr:uid="{00000000-0005-0000-0000-0000791E0000}"/>
    <cellStyle name="Input 197" xfId="7917" xr:uid="{00000000-0005-0000-0000-00007A1E0000}"/>
    <cellStyle name="Input 198" xfId="7918" xr:uid="{00000000-0005-0000-0000-00007B1E0000}"/>
    <cellStyle name="Input 199" xfId="7919" xr:uid="{00000000-0005-0000-0000-00007C1E0000}"/>
    <cellStyle name="Input 2" xfId="68" xr:uid="{00000000-0005-0000-0000-00007D1E0000}"/>
    <cellStyle name="Input 2 2" xfId="7921" xr:uid="{00000000-0005-0000-0000-00007E1E0000}"/>
    <cellStyle name="Input 2 2 2" xfId="7922" xr:uid="{00000000-0005-0000-0000-00007F1E0000}"/>
    <cellStyle name="Input 2 2 3" xfId="7923" xr:uid="{00000000-0005-0000-0000-0000801E0000}"/>
    <cellStyle name="Input 2 2 4" xfId="7924" xr:uid="{00000000-0005-0000-0000-0000811E0000}"/>
    <cellStyle name="Input 2 3" xfId="7925" xr:uid="{00000000-0005-0000-0000-0000821E0000}"/>
    <cellStyle name="Input 2 3 2" xfId="7926" xr:uid="{00000000-0005-0000-0000-0000831E0000}"/>
    <cellStyle name="Input 2 3 3" xfId="7927" xr:uid="{00000000-0005-0000-0000-0000841E0000}"/>
    <cellStyle name="Input 2 3 4" xfId="7928" xr:uid="{00000000-0005-0000-0000-0000851E0000}"/>
    <cellStyle name="Input 2 4" xfId="7929" xr:uid="{00000000-0005-0000-0000-0000861E0000}"/>
    <cellStyle name="Input 2 5" xfId="7930" xr:uid="{00000000-0005-0000-0000-0000871E0000}"/>
    <cellStyle name="Input 2 6" xfId="7931" xr:uid="{00000000-0005-0000-0000-0000881E0000}"/>
    <cellStyle name="Input 2 7" xfId="7920" xr:uid="{00000000-0005-0000-0000-0000891E0000}"/>
    <cellStyle name="Input 2_Coding_CAP_Feb'13_P Aey_020213_Na+ Actual" xfId="7932" xr:uid="{00000000-0005-0000-0000-00008A1E0000}"/>
    <cellStyle name="Input 20" xfId="7933" xr:uid="{00000000-0005-0000-0000-00008B1E0000}"/>
    <cellStyle name="Input 20 2" xfId="7934" xr:uid="{00000000-0005-0000-0000-00008C1E0000}"/>
    <cellStyle name="Input 20 3" xfId="7935" xr:uid="{00000000-0005-0000-0000-00008D1E0000}"/>
    <cellStyle name="Input 200" xfId="7936" xr:uid="{00000000-0005-0000-0000-00008E1E0000}"/>
    <cellStyle name="Input 201" xfId="7937" xr:uid="{00000000-0005-0000-0000-00008F1E0000}"/>
    <cellStyle name="Input 202" xfId="7938" xr:uid="{00000000-0005-0000-0000-0000901E0000}"/>
    <cellStyle name="Input 203" xfId="7939" xr:uid="{00000000-0005-0000-0000-0000911E0000}"/>
    <cellStyle name="Input 204" xfId="7940" xr:uid="{00000000-0005-0000-0000-0000921E0000}"/>
    <cellStyle name="Input 205" xfId="7941" xr:uid="{00000000-0005-0000-0000-0000931E0000}"/>
    <cellStyle name="Input 206" xfId="7942" xr:uid="{00000000-0005-0000-0000-0000941E0000}"/>
    <cellStyle name="Input 207" xfId="7943" xr:uid="{00000000-0005-0000-0000-0000951E0000}"/>
    <cellStyle name="Input 208" xfId="7944" xr:uid="{00000000-0005-0000-0000-0000961E0000}"/>
    <cellStyle name="Input 209" xfId="7945" xr:uid="{00000000-0005-0000-0000-0000971E0000}"/>
    <cellStyle name="Input 21" xfId="7946" xr:uid="{00000000-0005-0000-0000-0000981E0000}"/>
    <cellStyle name="Input 21 2" xfId="7947" xr:uid="{00000000-0005-0000-0000-0000991E0000}"/>
    <cellStyle name="Input 21 3" xfId="7948" xr:uid="{00000000-0005-0000-0000-00009A1E0000}"/>
    <cellStyle name="Input 210" xfId="7949" xr:uid="{00000000-0005-0000-0000-00009B1E0000}"/>
    <cellStyle name="Input 211" xfId="7950" xr:uid="{00000000-0005-0000-0000-00009C1E0000}"/>
    <cellStyle name="Input 212" xfId="7951" xr:uid="{00000000-0005-0000-0000-00009D1E0000}"/>
    <cellStyle name="Input 213" xfId="7952" xr:uid="{00000000-0005-0000-0000-00009E1E0000}"/>
    <cellStyle name="Input 214" xfId="7953" xr:uid="{00000000-0005-0000-0000-00009F1E0000}"/>
    <cellStyle name="Input 215" xfId="7954" xr:uid="{00000000-0005-0000-0000-0000A01E0000}"/>
    <cellStyle name="Input 216" xfId="7955" xr:uid="{00000000-0005-0000-0000-0000A11E0000}"/>
    <cellStyle name="Input 217" xfId="7956" xr:uid="{00000000-0005-0000-0000-0000A21E0000}"/>
    <cellStyle name="Input 218" xfId="7957" xr:uid="{00000000-0005-0000-0000-0000A31E0000}"/>
    <cellStyle name="Input 219" xfId="7958" xr:uid="{00000000-0005-0000-0000-0000A41E0000}"/>
    <cellStyle name="Input 22" xfId="7959" xr:uid="{00000000-0005-0000-0000-0000A51E0000}"/>
    <cellStyle name="Input 22 2" xfId="7960" xr:uid="{00000000-0005-0000-0000-0000A61E0000}"/>
    <cellStyle name="Input 22 3" xfId="7961" xr:uid="{00000000-0005-0000-0000-0000A71E0000}"/>
    <cellStyle name="Input 220" xfId="7962" xr:uid="{00000000-0005-0000-0000-0000A81E0000}"/>
    <cellStyle name="Input 221" xfId="7963" xr:uid="{00000000-0005-0000-0000-0000A91E0000}"/>
    <cellStyle name="Input 222" xfId="7964" xr:uid="{00000000-0005-0000-0000-0000AA1E0000}"/>
    <cellStyle name="Input 223" xfId="7965" xr:uid="{00000000-0005-0000-0000-0000AB1E0000}"/>
    <cellStyle name="Input 224" xfId="7966" xr:uid="{00000000-0005-0000-0000-0000AC1E0000}"/>
    <cellStyle name="Input 225" xfId="7967" xr:uid="{00000000-0005-0000-0000-0000AD1E0000}"/>
    <cellStyle name="Input 226" xfId="7968" xr:uid="{00000000-0005-0000-0000-0000AE1E0000}"/>
    <cellStyle name="Input 227" xfId="7969" xr:uid="{00000000-0005-0000-0000-0000AF1E0000}"/>
    <cellStyle name="Input 228" xfId="7970" xr:uid="{00000000-0005-0000-0000-0000B01E0000}"/>
    <cellStyle name="Input 229" xfId="7971" xr:uid="{00000000-0005-0000-0000-0000B11E0000}"/>
    <cellStyle name="Input 23" xfId="7972" xr:uid="{00000000-0005-0000-0000-0000B21E0000}"/>
    <cellStyle name="Input 23 2" xfId="7973" xr:uid="{00000000-0005-0000-0000-0000B31E0000}"/>
    <cellStyle name="Input 23 3" xfId="7974" xr:uid="{00000000-0005-0000-0000-0000B41E0000}"/>
    <cellStyle name="Input 230" xfId="7975" xr:uid="{00000000-0005-0000-0000-0000B51E0000}"/>
    <cellStyle name="Input 231" xfId="7976" xr:uid="{00000000-0005-0000-0000-0000B61E0000}"/>
    <cellStyle name="Input 232" xfId="7977" xr:uid="{00000000-0005-0000-0000-0000B71E0000}"/>
    <cellStyle name="Input 233" xfId="7978" xr:uid="{00000000-0005-0000-0000-0000B81E0000}"/>
    <cellStyle name="Input 234" xfId="7979" xr:uid="{00000000-0005-0000-0000-0000B91E0000}"/>
    <cellStyle name="Input 235" xfId="7980" xr:uid="{00000000-0005-0000-0000-0000BA1E0000}"/>
    <cellStyle name="Input 236" xfId="7981" xr:uid="{00000000-0005-0000-0000-0000BB1E0000}"/>
    <cellStyle name="Input 237" xfId="7982" xr:uid="{00000000-0005-0000-0000-0000BC1E0000}"/>
    <cellStyle name="Input 238" xfId="7983" xr:uid="{00000000-0005-0000-0000-0000BD1E0000}"/>
    <cellStyle name="Input 239" xfId="7984" xr:uid="{00000000-0005-0000-0000-0000BE1E0000}"/>
    <cellStyle name="Input 24" xfId="7985" xr:uid="{00000000-0005-0000-0000-0000BF1E0000}"/>
    <cellStyle name="Input 24 2" xfId="7986" xr:uid="{00000000-0005-0000-0000-0000C01E0000}"/>
    <cellStyle name="Input 24 3" xfId="7987" xr:uid="{00000000-0005-0000-0000-0000C11E0000}"/>
    <cellStyle name="Input 240" xfId="7988" xr:uid="{00000000-0005-0000-0000-0000C21E0000}"/>
    <cellStyle name="Input 241" xfId="7989" xr:uid="{00000000-0005-0000-0000-0000C31E0000}"/>
    <cellStyle name="Input 242" xfId="7990" xr:uid="{00000000-0005-0000-0000-0000C41E0000}"/>
    <cellStyle name="Input 243" xfId="7991" xr:uid="{00000000-0005-0000-0000-0000C51E0000}"/>
    <cellStyle name="Input 244" xfId="7992" xr:uid="{00000000-0005-0000-0000-0000C61E0000}"/>
    <cellStyle name="Input 245" xfId="7993" xr:uid="{00000000-0005-0000-0000-0000C71E0000}"/>
    <cellStyle name="Input 246" xfId="7994" xr:uid="{00000000-0005-0000-0000-0000C81E0000}"/>
    <cellStyle name="Input 247" xfId="7995" xr:uid="{00000000-0005-0000-0000-0000C91E0000}"/>
    <cellStyle name="Input 248" xfId="7996" xr:uid="{00000000-0005-0000-0000-0000CA1E0000}"/>
    <cellStyle name="Input 249" xfId="7997" xr:uid="{00000000-0005-0000-0000-0000CB1E0000}"/>
    <cellStyle name="Input 25" xfId="7998" xr:uid="{00000000-0005-0000-0000-0000CC1E0000}"/>
    <cellStyle name="Input 25 2" xfId="7999" xr:uid="{00000000-0005-0000-0000-0000CD1E0000}"/>
    <cellStyle name="Input 25 3" xfId="8000" xr:uid="{00000000-0005-0000-0000-0000CE1E0000}"/>
    <cellStyle name="Input 250" xfId="8001" xr:uid="{00000000-0005-0000-0000-0000CF1E0000}"/>
    <cellStyle name="Input 251" xfId="8002" xr:uid="{00000000-0005-0000-0000-0000D01E0000}"/>
    <cellStyle name="Input 252" xfId="8003" xr:uid="{00000000-0005-0000-0000-0000D11E0000}"/>
    <cellStyle name="Input 253" xfId="8004" xr:uid="{00000000-0005-0000-0000-0000D21E0000}"/>
    <cellStyle name="Input 254" xfId="8005" xr:uid="{00000000-0005-0000-0000-0000D31E0000}"/>
    <cellStyle name="Input 255" xfId="8006" xr:uid="{00000000-0005-0000-0000-0000D41E0000}"/>
    <cellStyle name="Input 256" xfId="8007" xr:uid="{00000000-0005-0000-0000-0000D51E0000}"/>
    <cellStyle name="Input 257" xfId="8008" xr:uid="{00000000-0005-0000-0000-0000D61E0000}"/>
    <cellStyle name="Input 258" xfId="8009" xr:uid="{00000000-0005-0000-0000-0000D71E0000}"/>
    <cellStyle name="Input 259" xfId="8010" xr:uid="{00000000-0005-0000-0000-0000D81E0000}"/>
    <cellStyle name="Input 26" xfId="8011" xr:uid="{00000000-0005-0000-0000-0000D91E0000}"/>
    <cellStyle name="Input 26 2" xfId="8012" xr:uid="{00000000-0005-0000-0000-0000DA1E0000}"/>
    <cellStyle name="Input 26 3" xfId="8013" xr:uid="{00000000-0005-0000-0000-0000DB1E0000}"/>
    <cellStyle name="Input 260" xfId="8014" xr:uid="{00000000-0005-0000-0000-0000DC1E0000}"/>
    <cellStyle name="Input 261" xfId="8015" xr:uid="{00000000-0005-0000-0000-0000DD1E0000}"/>
    <cellStyle name="Input 262" xfId="8016" xr:uid="{00000000-0005-0000-0000-0000DE1E0000}"/>
    <cellStyle name="Input 263" xfId="8017" xr:uid="{00000000-0005-0000-0000-0000DF1E0000}"/>
    <cellStyle name="Input 264" xfId="8018" xr:uid="{00000000-0005-0000-0000-0000E01E0000}"/>
    <cellStyle name="Input 265" xfId="8019" xr:uid="{00000000-0005-0000-0000-0000E11E0000}"/>
    <cellStyle name="Input 266" xfId="8020" xr:uid="{00000000-0005-0000-0000-0000E21E0000}"/>
    <cellStyle name="Input 267" xfId="8021" xr:uid="{00000000-0005-0000-0000-0000E31E0000}"/>
    <cellStyle name="Input 268" xfId="8022" xr:uid="{00000000-0005-0000-0000-0000E41E0000}"/>
    <cellStyle name="Input 269" xfId="8023" xr:uid="{00000000-0005-0000-0000-0000E51E0000}"/>
    <cellStyle name="Input 27" xfId="8024" xr:uid="{00000000-0005-0000-0000-0000E61E0000}"/>
    <cellStyle name="Input 27 2" xfId="8025" xr:uid="{00000000-0005-0000-0000-0000E71E0000}"/>
    <cellStyle name="Input 27 3" xfId="8026" xr:uid="{00000000-0005-0000-0000-0000E81E0000}"/>
    <cellStyle name="Input 270" xfId="8027" xr:uid="{00000000-0005-0000-0000-0000E91E0000}"/>
    <cellStyle name="Input 271" xfId="8028" xr:uid="{00000000-0005-0000-0000-0000EA1E0000}"/>
    <cellStyle name="Input 272" xfId="8029" xr:uid="{00000000-0005-0000-0000-0000EB1E0000}"/>
    <cellStyle name="Input 273" xfId="8030" xr:uid="{00000000-0005-0000-0000-0000EC1E0000}"/>
    <cellStyle name="Input 274" xfId="8031" xr:uid="{00000000-0005-0000-0000-0000ED1E0000}"/>
    <cellStyle name="Input 275" xfId="8032" xr:uid="{00000000-0005-0000-0000-0000EE1E0000}"/>
    <cellStyle name="Input 276" xfId="8033" xr:uid="{00000000-0005-0000-0000-0000EF1E0000}"/>
    <cellStyle name="Input 277" xfId="8034" xr:uid="{00000000-0005-0000-0000-0000F01E0000}"/>
    <cellStyle name="Input 278" xfId="8035" xr:uid="{00000000-0005-0000-0000-0000F11E0000}"/>
    <cellStyle name="Input 279" xfId="8036" xr:uid="{00000000-0005-0000-0000-0000F21E0000}"/>
    <cellStyle name="Input 28" xfId="8037" xr:uid="{00000000-0005-0000-0000-0000F31E0000}"/>
    <cellStyle name="Input 28 2" xfId="8038" xr:uid="{00000000-0005-0000-0000-0000F41E0000}"/>
    <cellStyle name="Input 28 3" xfId="8039" xr:uid="{00000000-0005-0000-0000-0000F51E0000}"/>
    <cellStyle name="Input 280" xfId="8040" xr:uid="{00000000-0005-0000-0000-0000F61E0000}"/>
    <cellStyle name="Input 281" xfId="8041" xr:uid="{00000000-0005-0000-0000-0000F71E0000}"/>
    <cellStyle name="Input 282" xfId="8042" xr:uid="{00000000-0005-0000-0000-0000F81E0000}"/>
    <cellStyle name="Input 283" xfId="8043" xr:uid="{00000000-0005-0000-0000-0000F91E0000}"/>
    <cellStyle name="Input 284" xfId="8044" xr:uid="{00000000-0005-0000-0000-0000FA1E0000}"/>
    <cellStyle name="Input 285" xfId="8045" xr:uid="{00000000-0005-0000-0000-0000FB1E0000}"/>
    <cellStyle name="Input 286" xfId="8046" xr:uid="{00000000-0005-0000-0000-0000FC1E0000}"/>
    <cellStyle name="Input 287" xfId="8047" xr:uid="{00000000-0005-0000-0000-0000FD1E0000}"/>
    <cellStyle name="Input 288" xfId="8048" xr:uid="{00000000-0005-0000-0000-0000FE1E0000}"/>
    <cellStyle name="Input 289" xfId="8049" xr:uid="{00000000-0005-0000-0000-0000FF1E0000}"/>
    <cellStyle name="Input 29" xfId="8050" xr:uid="{00000000-0005-0000-0000-0000001F0000}"/>
    <cellStyle name="Input 29 2" xfId="8051" xr:uid="{00000000-0005-0000-0000-0000011F0000}"/>
    <cellStyle name="Input 29 3" xfId="8052" xr:uid="{00000000-0005-0000-0000-0000021F0000}"/>
    <cellStyle name="Input 290" xfId="8053" xr:uid="{00000000-0005-0000-0000-0000031F0000}"/>
    <cellStyle name="Input 291" xfId="8054" xr:uid="{00000000-0005-0000-0000-0000041F0000}"/>
    <cellStyle name="Input 292" xfId="8055" xr:uid="{00000000-0005-0000-0000-0000051F0000}"/>
    <cellStyle name="Input 293" xfId="8056" xr:uid="{00000000-0005-0000-0000-0000061F0000}"/>
    <cellStyle name="Input 294" xfId="8057" xr:uid="{00000000-0005-0000-0000-0000071F0000}"/>
    <cellStyle name="Input 295" xfId="8058" xr:uid="{00000000-0005-0000-0000-0000081F0000}"/>
    <cellStyle name="Input 296" xfId="8059" xr:uid="{00000000-0005-0000-0000-0000091F0000}"/>
    <cellStyle name="Input 297" xfId="8060" xr:uid="{00000000-0005-0000-0000-00000A1F0000}"/>
    <cellStyle name="Input 298" xfId="8061" xr:uid="{00000000-0005-0000-0000-00000B1F0000}"/>
    <cellStyle name="Input 299" xfId="8062" xr:uid="{00000000-0005-0000-0000-00000C1F0000}"/>
    <cellStyle name="Input 3" xfId="8063" xr:uid="{00000000-0005-0000-0000-00000D1F0000}"/>
    <cellStyle name="Input 3 2" xfId="8064" xr:uid="{00000000-0005-0000-0000-00000E1F0000}"/>
    <cellStyle name="Input 3 2 2" xfId="8065" xr:uid="{00000000-0005-0000-0000-00000F1F0000}"/>
    <cellStyle name="Input 3 2 3" xfId="8066" xr:uid="{00000000-0005-0000-0000-0000101F0000}"/>
    <cellStyle name="Input 3 2 4" xfId="8067" xr:uid="{00000000-0005-0000-0000-0000111F0000}"/>
    <cellStyle name="Input 3 2 5" xfId="8068" xr:uid="{00000000-0005-0000-0000-0000121F0000}"/>
    <cellStyle name="Input 3 3" xfId="8069" xr:uid="{00000000-0005-0000-0000-0000131F0000}"/>
    <cellStyle name="Input 3 3 2" xfId="8070" xr:uid="{00000000-0005-0000-0000-0000141F0000}"/>
    <cellStyle name="Input 3 3 3" xfId="8071" xr:uid="{00000000-0005-0000-0000-0000151F0000}"/>
    <cellStyle name="Input 3 3 4" xfId="8072" xr:uid="{00000000-0005-0000-0000-0000161F0000}"/>
    <cellStyle name="Input 3 4" xfId="8073" xr:uid="{00000000-0005-0000-0000-0000171F0000}"/>
    <cellStyle name="Input 3 5" xfId="8074" xr:uid="{00000000-0005-0000-0000-0000181F0000}"/>
    <cellStyle name="Input 3_ยอดซื้อ AG ประจำวัน 10-54 ใหม่" xfId="8075" xr:uid="{00000000-0005-0000-0000-0000191F0000}"/>
    <cellStyle name="Input 30" xfId="8076" xr:uid="{00000000-0005-0000-0000-00001A1F0000}"/>
    <cellStyle name="Input 30 2" xfId="8077" xr:uid="{00000000-0005-0000-0000-00001B1F0000}"/>
    <cellStyle name="Input 30 3" xfId="8078" xr:uid="{00000000-0005-0000-0000-00001C1F0000}"/>
    <cellStyle name="Input 300" xfId="8079" xr:uid="{00000000-0005-0000-0000-00001D1F0000}"/>
    <cellStyle name="Input 301" xfId="8080" xr:uid="{00000000-0005-0000-0000-00001E1F0000}"/>
    <cellStyle name="Input 302" xfId="8081" xr:uid="{00000000-0005-0000-0000-00001F1F0000}"/>
    <cellStyle name="Input 303" xfId="8082" xr:uid="{00000000-0005-0000-0000-0000201F0000}"/>
    <cellStyle name="Input 304" xfId="8083" xr:uid="{00000000-0005-0000-0000-0000211F0000}"/>
    <cellStyle name="Input 305" xfId="8084" xr:uid="{00000000-0005-0000-0000-0000221F0000}"/>
    <cellStyle name="Input 306" xfId="8085" xr:uid="{00000000-0005-0000-0000-0000231F0000}"/>
    <cellStyle name="Input 307" xfId="8086" xr:uid="{00000000-0005-0000-0000-0000241F0000}"/>
    <cellStyle name="Input 308" xfId="8087" xr:uid="{00000000-0005-0000-0000-0000251F0000}"/>
    <cellStyle name="Input 309" xfId="8088" xr:uid="{00000000-0005-0000-0000-0000261F0000}"/>
    <cellStyle name="Input 31" xfId="8089" xr:uid="{00000000-0005-0000-0000-0000271F0000}"/>
    <cellStyle name="Input 31 2" xfId="8090" xr:uid="{00000000-0005-0000-0000-0000281F0000}"/>
    <cellStyle name="Input 31 3" xfId="8091" xr:uid="{00000000-0005-0000-0000-0000291F0000}"/>
    <cellStyle name="Input 310" xfId="8092" xr:uid="{00000000-0005-0000-0000-00002A1F0000}"/>
    <cellStyle name="Input 311" xfId="8093" xr:uid="{00000000-0005-0000-0000-00002B1F0000}"/>
    <cellStyle name="Input 312" xfId="8094" xr:uid="{00000000-0005-0000-0000-00002C1F0000}"/>
    <cellStyle name="Input 313" xfId="8095" xr:uid="{00000000-0005-0000-0000-00002D1F0000}"/>
    <cellStyle name="Input 313 2" xfId="8096" xr:uid="{00000000-0005-0000-0000-00002E1F0000}"/>
    <cellStyle name="Input 314" xfId="8097" xr:uid="{00000000-0005-0000-0000-00002F1F0000}"/>
    <cellStyle name="Input 315" xfId="8098" xr:uid="{00000000-0005-0000-0000-0000301F0000}"/>
    <cellStyle name="Input 316" xfId="8099" xr:uid="{00000000-0005-0000-0000-0000311F0000}"/>
    <cellStyle name="Input 317" xfId="8100" xr:uid="{00000000-0005-0000-0000-0000321F0000}"/>
    <cellStyle name="Input 318" xfId="8101" xr:uid="{00000000-0005-0000-0000-0000331F0000}"/>
    <cellStyle name="Input 319" xfId="8102" xr:uid="{00000000-0005-0000-0000-0000341F0000}"/>
    <cellStyle name="Input 32" xfId="8103" xr:uid="{00000000-0005-0000-0000-0000351F0000}"/>
    <cellStyle name="Input 32 2" xfId="8104" xr:uid="{00000000-0005-0000-0000-0000361F0000}"/>
    <cellStyle name="Input 32 3" xfId="8105" xr:uid="{00000000-0005-0000-0000-0000371F0000}"/>
    <cellStyle name="Input 320" xfId="8106" xr:uid="{00000000-0005-0000-0000-0000381F0000}"/>
    <cellStyle name="Input 321" xfId="8107" xr:uid="{00000000-0005-0000-0000-0000391F0000}"/>
    <cellStyle name="Input 322" xfId="8108" xr:uid="{00000000-0005-0000-0000-00003A1F0000}"/>
    <cellStyle name="Input 323" xfId="8109" xr:uid="{00000000-0005-0000-0000-00003B1F0000}"/>
    <cellStyle name="Input 324" xfId="8110" xr:uid="{00000000-0005-0000-0000-00003C1F0000}"/>
    <cellStyle name="Input 325" xfId="8111" xr:uid="{00000000-0005-0000-0000-00003D1F0000}"/>
    <cellStyle name="Input 326" xfId="8112" xr:uid="{00000000-0005-0000-0000-00003E1F0000}"/>
    <cellStyle name="Input 326 2" xfId="8113" xr:uid="{00000000-0005-0000-0000-00003F1F0000}"/>
    <cellStyle name="Input 326 3" xfId="8114" xr:uid="{00000000-0005-0000-0000-0000401F0000}"/>
    <cellStyle name="Input 327" xfId="8115" xr:uid="{00000000-0005-0000-0000-0000411F0000}"/>
    <cellStyle name="Input 327 2" xfId="8116" xr:uid="{00000000-0005-0000-0000-0000421F0000}"/>
    <cellStyle name="Input 328" xfId="8117" xr:uid="{00000000-0005-0000-0000-0000431F0000}"/>
    <cellStyle name="Input 329" xfId="8118" xr:uid="{00000000-0005-0000-0000-0000441F0000}"/>
    <cellStyle name="Input 33" xfId="8119" xr:uid="{00000000-0005-0000-0000-0000451F0000}"/>
    <cellStyle name="Input 33 2" xfId="8120" xr:uid="{00000000-0005-0000-0000-0000461F0000}"/>
    <cellStyle name="Input 33 3" xfId="8121" xr:uid="{00000000-0005-0000-0000-0000471F0000}"/>
    <cellStyle name="Input 330" xfId="8122" xr:uid="{00000000-0005-0000-0000-0000481F0000}"/>
    <cellStyle name="Input 34" xfId="8123" xr:uid="{00000000-0005-0000-0000-0000491F0000}"/>
    <cellStyle name="Input 34 2" xfId="8124" xr:uid="{00000000-0005-0000-0000-00004A1F0000}"/>
    <cellStyle name="Input 34 3" xfId="8125" xr:uid="{00000000-0005-0000-0000-00004B1F0000}"/>
    <cellStyle name="Input 35" xfId="8126" xr:uid="{00000000-0005-0000-0000-00004C1F0000}"/>
    <cellStyle name="Input 35 2" xfId="8127" xr:uid="{00000000-0005-0000-0000-00004D1F0000}"/>
    <cellStyle name="Input 35 3" xfId="8128" xr:uid="{00000000-0005-0000-0000-00004E1F0000}"/>
    <cellStyle name="Input 36" xfId="8129" xr:uid="{00000000-0005-0000-0000-00004F1F0000}"/>
    <cellStyle name="Input 36 2" xfId="8130" xr:uid="{00000000-0005-0000-0000-0000501F0000}"/>
    <cellStyle name="Input 36 3" xfId="8131" xr:uid="{00000000-0005-0000-0000-0000511F0000}"/>
    <cellStyle name="Input 37" xfId="8132" xr:uid="{00000000-0005-0000-0000-0000521F0000}"/>
    <cellStyle name="Input 37 2" xfId="8133" xr:uid="{00000000-0005-0000-0000-0000531F0000}"/>
    <cellStyle name="Input 37 3" xfId="8134" xr:uid="{00000000-0005-0000-0000-0000541F0000}"/>
    <cellStyle name="Input 38" xfId="8135" xr:uid="{00000000-0005-0000-0000-0000551F0000}"/>
    <cellStyle name="Input 38 2" xfId="8136" xr:uid="{00000000-0005-0000-0000-0000561F0000}"/>
    <cellStyle name="Input 38 3" xfId="8137" xr:uid="{00000000-0005-0000-0000-0000571F0000}"/>
    <cellStyle name="Input 39" xfId="8138" xr:uid="{00000000-0005-0000-0000-0000581F0000}"/>
    <cellStyle name="Input 39 2" xfId="8139" xr:uid="{00000000-0005-0000-0000-0000591F0000}"/>
    <cellStyle name="Input 39 3" xfId="8140" xr:uid="{00000000-0005-0000-0000-00005A1F0000}"/>
    <cellStyle name="Input 4" xfId="8141" xr:uid="{00000000-0005-0000-0000-00005B1F0000}"/>
    <cellStyle name="Input 4 2" xfId="8142" xr:uid="{00000000-0005-0000-0000-00005C1F0000}"/>
    <cellStyle name="Input 4 2 2" xfId="8143" xr:uid="{00000000-0005-0000-0000-00005D1F0000}"/>
    <cellStyle name="Input 4 2 3" xfId="8144" xr:uid="{00000000-0005-0000-0000-00005E1F0000}"/>
    <cellStyle name="Input 4 2 4" xfId="8145" xr:uid="{00000000-0005-0000-0000-00005F1F0000}"/>
    <cellStyle name="Input 4 2 5" xfId="8146" xr:uid="{00000000-0005-0000-0000-0000601F0000}"/>
    <cellStyle name="Input 4 3" xfId="8147" xr:uid="{00000000-0005-0000-0000-0000611F0000}"/>
    <cellStyle name="Input 4 4" xfId="8148" xr:uid="{00000000-0005-0000-0000-0000621F0000}"/>
    <cellStyle name="Input 40" xfId="8149" xr:uid="{00000000-0005-0000-0000-0000631F0000}"/>
    <cellStyle name="Input 40 2" xfId="8150" xr:uid="{00000000-0005-0000-0000-0000641F0000}"/>
    <cellStyle name="Input 40 3" xfId="8151" xr:uid="{00000000-0005-0000-0000-0000651F0000}"/>
    <cellStyle name="Input 41" xfId="8152" xr:uid="{00000000-0005-0000-0000-0000661F0000}"/>
    <cellStyle name="Input 41 2" xfId="8153" xr:uid="{00000000-0005-0000-0000-0000671F0000}"/>
    <cellStyle name="Input 41 3" xfId="8154" xr:uid="{00000000-0005-0000-0000-0000681F0000}"/>
    <cellStyle name="Input 42" xfId="8155" xr:uid="{00000000-0005-0000-0000-0000691F0000}"/>
    <cellStyle name="Input 42 2" xfId="8156" xr:uid="{00000000-0005-0000-0000-00006A1F0000}"/>
    <cellStyle name="Input 42 3" xfId="8157" xr:uid="{00000000-0005-0000-0000-00006B1F0000}"/>
    <cellStyle name="Input 43" xfId="8158" xr:uid="{00000000-0005-0000-0000-00006C1F0000}"/>
    <cellStyle name="Input 43 2" xfId="8159" xr:uid="{00000000-0005-0000-0000-00006D1F0000}"/>
    <cellStyle name="Input 43 3" xfId="8160" xr:uid="{00000000-0005-0000-0000-00006E1F0000}"/>
    <cellStyle name="Input 44" xfId="8161" xr:uid="{00000000-0005-0000-0000-00006F1F0000}"/>
    <cellStyle name="Input 44 2" xfId="8162" xr:uid="{00000000-0005-0000-0000-0000701F0000}"/>
    <cellStyle name="Input 44 3" xfId="8163" xr:uid="{00000000-0005-0000-0000-0000711F0000}"/>
    <cellStyle name="Input 45" xfId="8164" xr:uid="{00000000-0005-0000-0000-0000721F0000}"/>
    <cellStyle name="Input 45 2" xfId="8165" xr:uid="{00000000-0005-0000-0000-0000731F0000}"/>
    <cellStyle name="Input 45 3" xfId="8166" xr:uid="{00000000-0005-0000-0000-0000741F0000}"/>
    <cellStyle name="Input 46" xfId="8167" xr:uid="{00000000-0005-0000-0000-0000751F0000}"/>
    <cellStyle name="Input 46 2" xfId="8168" xr:uid="{00000000-0005-0000-0000-0000761F0000}"/>
    <cellStyle name="Input 46 3" xfId="8169" xr:uid="{00000000-0005-0000-0000-0000771F0000}"/>
    <cellStyle name="Input 47" xfId="8170" xr:uid="{00000000-0005-0000-0000-0000781F0000}"/>
    <cellStyle name="Input 47 2" xfId="8171" xr:uid="{00000000-0005-0000-0000-0000791F0000}"/>
    <cellStyle name="Input 47 3" xfId="8172" xr:uid="{00000000-0005-0000-0000-00007A1F0000}"/>
    <cellStyle name="Input 48" xfId="8173" xr:uid="{00000000-0005-0000-0000-00007B1F0000}"/>
    <cellStyle name="Input 48 2" xfId="8174" xr:uid="{00000000-0005-0000-0000-00007C1F0000}"/>
    <cellStyle name="Input 48 3" xfId="8175" xr:uid="{00000000-0005-0000-0000-00007D1F0000}"/>
    <cellStyle name="Input 49" xfId="8176" xr:uid="{00000000-0005-0000-0000-00007E1F0000}"/>
    <cellStyle name="Input 49 2" xfId="8177" xr:uid="{00000000-0005-0000-0000-00007F1F0000}"/>
    <cellStyle name="Input 49 3" xfId="8178" xr:uid="{00000000-0005-0000-0000-0000801F0000}"/>
    <cellStyle name="Input 5" xfId="8179" xr:uid="{00000000-0005-0000-0000-0000811F0000}"/>
    <cellStyle name="Input 5 2" xfId="8180" xr:uid="{00000000-0005-0000-0000-0000821F0000}"/>
    <cellStyle name="Input 5 2 2" xfId="8181" xr:uid="{00000000-0005-0000-0000-0000831F0000}"/>
    <cellStyle name="Input 5 2 3" xfId="8182" xr:uid="{00000000-0005-0000-0000-0000841F0000}"/>
    <cellStyle name="Input 5 2 4" xfId="8183" xr:uid="{00000000-0005-0000-0000-0000851F0000}"/>
    <cellStyle name="Input 5 2 5" xfId="8184" xr:uid="{00000000-0005-0000-0000-0000861F0000}"/>
    <cellStyle name="Input 5 3" xfId="8185" xr:uid="{00000000-0005-0000-0000-0000871F0000}"/>
    <cellStyle name="Input 5 4" xfId="8186" xr:uid="{00000000-0005-0000-0000-0000881F0000}"/>
    <cellStyle name="Input 50" xfId="8187" xr:uid="{00000000-0005-0000-0000-0000891F0000}"/>
    <cellStyle name="Input 50 2" xfId="8188" xr:uid="{00000000-0005-0000-0000-00008A1F0000}"/>
    <cellStyle name="Input 50 3" xfId="8189" xr:uid="{00000000-0005-0000-0000-00008B1F0000}"/>
    <cellStyle name="Input 51" xfId="8190" xr:uid="{00000000-0005-0000-0000-00008C1F0000}"/>
    <cellStyle name="Input 51 2" xfId="8191" xr:uid="{00000000-0005-0000-0000-00008D1F0000}"/>
    <cellStyle name="Input 51 3" xfId="8192" xr:uid="{00000000-0005-0000-0000-00008E1F0000}"/>
    <cellStyle name="Input 52" xfId="8193" xr:uid="{00000000-0005-0000-0000-00008F1F0000}"/>
    <cellStyle name="Input 52 2" xfId="8194" xr:uid="{00000000-0005-0000-0000-0000901F0000}"/>
    <cellStyle name="Input 52 3" xfId="8195" xr:uid="{00000000-0005-0000-0000-0000911F0000}"/>
    <cellStyle name="Input 53" xfId="8196" xr:uid="{00000000-0005-0000-0000-0000921F0000}"/>
    <cellStyle name="Input 53 2" xfId="8197" xr:uid="{00000000-0005-0000-0000-0000931F0000}"/>
    <cellStyle name="Input 53 3" xfId="8198" xr:uid="{00000000-0005-0000-0000-0000941F0000}"/>
    <cellStyle name="Input 54" xfId="8199" xr:uid="{00000000-0005-0000-0000-0000951F0000}"/>
    <cellStyle name="Input 54 2" xfId="8200" xr:uid="{00000000-0005-0000-0000-0000961F0000}"/>
    <cellStyle name="Input 54 3" xfId="8201" xr:uid="{00000000-0005-0000-0000-0000971F0000}"/>
    <cellStyle name="Input 55" xfId="8202" xr:uid="{00000000-0005-0000-0000-0000981F0000}"/>
    <cellStyle name="Input 55 2" xfId="8203" xr:uid="{00000000-0005-0000-0000-0000991F0000}"/>
    <cellStyle name="Input 55 3" xfId="8204" xr:uid="{00000000-0005-0000-0000-00009A1F0000}"/>
    <cellStyle name="Input 56" xfId="8205" xr:uid="{00000000-0005-0000-0000-00009B1F0000}"/>
    <cellStyle name="Input 56 2" xfId="8206" xr:uid="{00000000-0005-0000-0000-00009C1F0000}"/>
    <cellStyle name="Input 56 3" xfId="8207" xr:uid="{00000000-0005-0000-0000-00009D1F0000}"/>
    <cellStyle name="Input 57" xfId="8208" xr:uid="{00000000-0005-0000-0000-00009E1F0000}"/>
    <cellStyle name="Input 57 2" xfId="8209" xr:uid="{00000000-0005-0000-0000-00009F1F0000}"/>
    <cellStyle name="Input 57 3" xfId="8210" xr:uid="{00000000-0005-0000-0000-0000A01F0000}"/>
    <cellStyle name="Input 58" xfId="8211" xr:uid="{00000000-0005-0000-0000-0000A11F0000}"/>
    <cellStyle name="Input 58 2" xfId="8212" xr:uid="{00000000-0005-0000-0000-0000A21F0000}"/>
    <cellStyle name="Input 58 3" xfId="8213" xr:uid="{00000000-0005-0000-0000-0000A31F0000}"/>
    <cellStyle name="Input 59" xfId="8214" xr:uid="{00000000-0005-0000-0000-0000A41F0000}"/>
    <cellStyle name="Input 59 2" xfId="8215" xr:uid="{00000000-0005-0000-0000-0000A51F0000}"/>
    <cellStyle name="Input 59 3" xfId="8216" xr:uid="{00000000-0005-0000-0000-0000A61F0000}"/>
    <cellStyle name="Input 6" xfId="8217" xr:uid="{00000000-0005-0000-0000-0000A71F0000}"/>
    <cellStyle name="Input 6 2" xfId="8218" xr:uid="{00000000-0005-0000-0000-0000A81F0000}"/>
    <cellStyle name="Input 6 2 2" xfId="8219" xr:uid="{00000000-0005-0000-0000-0000A91F0000}"/>
    <cellStyle name="Input 6 2 3" xfId="8220" xr:uid="{00000000-0005-0000-0000-0000AA1F0000}"/>
    <cellStyle name="Input 6 2 4" xfId="8221" xr:uid="{00000000-0005-0000-0000-0000AB1F0000}"/>
    <cellStyle name="Input 6 3" xfId="8222" xr:uid="{00000000-0005-0000-0000-0000AC1F0000}"/>
    <cellStyle name="Input 6 4" xfId="8223" xr:uid="{00000000-0005-0000-0000-0000AD1F0000}"/>
    <cellStyle name="Input 6 5" xfId="8224" xr:uid="{00000000-0005-0000-0000-0000AE1F0000}"/>
    <cellStyle name="Input 60" xfId="8225" xr:uid="{00000000-0005-0000-0000-0000AF1F0000}"/>
    <cellStyle name="Input 60 2" xfId="8226" xr:uid="{00000000-0005-0000-0000-0000B01F0000}"/>
    <cellStyle name="Input 60 3" xfId="8227" xr:uid="{00000000-0005-0000-0000-0000B11F0000}"/>
    <cellStyle name="Input 61" xfId="8228" xr:uid="{00000000-0005-0000-0000-0000B21F0000}"/>
    <cellStyle name="Input 61 2" xfId="8229" xr:uid="{00000000-0005-0000-0000-0000B31F0000}"/>
    <cellStyle name="Input 61 3" xfId="8230" xr:uid="{00000000-0005-0000-0000-0000B41F0000}"/>
    <cellStyle name="Input 62" xfId="8231" xr:uid="{00000000-0005-0000-0000-0000B51F0000}"/>
    <cellStyle name="Input 62 2" xfId="8232" xr:uid="{00000000-0005-0000-0000-0000B61F0000}"/>
    <cellStyle name="Input 62 3" xfId="8233" xr:uid="{00000000-0005-0000-0000-0000B71F0000}"/>
    <cellStyle name="Input 63" xfId="8234" xr:uid="{00000000-0005-0000-0000-0000B81F0000}"/>
    <cellStyle name="Input 63 2" xfId="8235" xr:uid="{00000000-0005-0000-0000-0000B91F0000}"/>
    <cellStyle name="Input 63 3" xfId="8236" xr:uid="{00000000-0005-0000-0000-0000BA1F0000}"/>
    <cellStyle name="Input 64" xfId="8237" xr:uid="{00000000-0005-0000-0000-0000BB1F0000}"/>
    <cellStyle name="Input 64 2" xfId="8238" xr:uid="{00000000-0005-0000-0000-0000BC1F0000}"/>
    <cellStyle name="Input 64 3" xfId="8239" xr:uid="{00000000-0005-0000-0000-0000BD1F0000}"/>
    <cellStyle name="Input 65" xfId="8240" xr:uid="{00000000-0005-0000-0000-0000BE1F0000}"/>
    <cellStyle name="Input 65 2" xfId="8241" xr:uid="{00000000-0005-0000-0000-0000BF1F0000}"/>
    <cellStyle name="Input 65 3" xfId="8242" xr:uid="{00000000-0005-0000-0000-0000C01F0000}"/>
    <cellStyle name="Input 66" xfId="8243" xr:uid="{00000000-0005-0000-0000-0000C11F0000}"/>
    <cellStyle name="Input 66 2" xfId="8244" xr:uid="{00000000-0005-0000-0000-0000C21F0000}"/>
    <cellStyle name="Input 66 3" xfId="8245" xr:uid="{00000000-0005-0000-0000-0000C31F0000}"/>
    <cellStyle name="Input 67" xfId="8246" xr:uid="{00000000-0005-0000-0000-0000C41F0000}"/>
    <cellStyle name="Input 67 2" xfId="8247" xr:uid="{00000000-0005-0000-0000-0000C51F0000}"/>
    <cellStyle name="Input 67 3" xfId="8248" xr:uid="{00000000-0005-0000-0000-0000C61F0000}"/>
    <cellStyle name="Input 68" xfId="8249" xr:uid="{00000000-0005-0000-0000-0000C71F0000}"/>
    <cellStyle name="Input 68 2" xfId="8250" xr:uid="{00000000-0005-0000-0000-0000C81F0000}"/>
    <cellStyle name="Input 68 3" xfId="8251" xr:uid="{00000000-0005-0000-0000-0000C91F0000}"/>
    <cellStyle name="Input 69" xfId="8252" xr:uid="{00000000-0005-0000-0000-0000CA1F0000}"/>
    <cellStyle name="Input 69 2" xfId="8253" xr:uid="{00000000-0005-0000-0000-0000CB1F0000}"/>
    <cellStyle name="Input 69 3" xfId="8254" xr:uid="{00000000-0005-0000-0000-0000CC1F0000}"/>
    <cellStyle name="Input 7" xfId="8255" xr:uid="{00000000-0005-0000-0000-0000CD1F0000}"/>
    <cellStyle name="Input 7 2" xfId="8256" xr:uid="{00000000-0005-0000-0000-0000CE1F0000}"/>
    <cellStyle name="Input 7 3" xfId="8257" xr:uid="{00000000-0005-0000-0000-0000CF1F0000}"/>
    <cellStyle name="Input 7 4" xfId="8258" xr:uid="{00000000-0005-0000-0000-0000D01F0000}"/>
    <cellStyle name="Input 70" xfId="8259" xr:uid="{00000000-0005-0000-0000-0000D11F0000}"/>
    <cellStyle name="Input 70 2" xfId="8260" xr:uid="{00000000-0005-0000-0000-0000D21F0000}"/>
    <cellStyle name="Input 70 3" xfId="8261" xr:uid="{00000000-0005-0000-0000-0000D31F0000}"/>
    <cellStyle name="Input 71" xfId="8262" xr:uid="{00000000-0005-0000-0000-0000D41F0000}"/>
    <cellStyle name="Input 71 2" xfId="8263" xr:uid="{00000000-0005-0000-0000-0000D51F0000}"/>
    <cellStyle name="Input 71 3" xfId="8264" xr:uid="{00000000-0005-0000-0000-0000D61F0000}"/>
    <cellStyle name="Input 72" xfId="8265" xr:uid="{00000000-0005-0000-0000-0000D71F0000}"/>
    <cellStyle name="Input 72 2" xfId="8266" xr:uid="{00000000-0005-0000-0000-0000D81F0000}"/>
    <cellStyle name="Input 72 3" xfId="8267" xr:uid="{00000000-0005-0000-0000-0000D91F0000}"/>
    <cellStyle name="Input 73" xfId="8268" xr:uid="{00000000-0005-0000-0000-0000DA1F0000}"/>
    <cellStyle name="Input 73 2" xfId="8269" xr:uid="{00000000-0005-0000-0000-0000DB1F0000}"/>
    <cellStyle name="Input 73 3" xfId="8270" xr:uid="{00000000-0005-0000-0000-0000DC1F0000}"/>
    <cellStyle name="Input 74" xfId="8271" xr:uid="{00000000-0005-0000-0000-0000DD1F0000}"/>
    <cellStyle name="Input 74 2" xfId="8272" xr:uid="{00000000-0005-0000-0000-0000DE1F0000}"/>
    <cellStyle name="Input 74 3" xfId="8273" xr:uid="{00000000-0005-0000-0000-0000DF1F0000}"/>
    <cellStyle name="Input 75" xfId="8274" xr:uid="{00000000-0005-0000-0000-0000E01F0000}"/>
    <cellStyle name="Input 75 2" xfId="8275" xr:uid="{00000000-0005-0000-0000-0000E11F0000}"/>
    <cellStyle name="Input 75 3" xfId="8276" xr:uid="{00000000-0005-0000-0000-0000E21F0000}"/>
    <cellStyle name="Input 76" xfId="8277" xr:uid="{00000000-0005-0000-0000-0000E31F0000}"/>
    <cellStyle name="Input 76 2" xfId="8278" xr:uid="{00000000-0005-0000-0000-0000E41F0000}"/>
    <cellStyle name="Input 76 3" xfId="8279" xr:uid="{00000000-0005-0000-0000-0000E51F0000}"/>
    <cellStyle name="Input 77" xfId="8280" xr:uid="{00000000-0005-0000-0000-0000E61F0000}"/>
    <cellStyle name="Input 77 2" xfId="8281" xr:uid="{00000000-0005-0000-0000-0000E71F0000}"/>
    <cellStyle name="Input 77 3" xfId="8282" xr:uid="{00000000-0005-0000-0000-0000E81F0000}"/>
    <cellStyle name="Input 78" xfId="8283" xr:uid="{00000000-0005-0000-0000-0000E91F0000}"/>
    <cellStyle name="Input 78 2" xfId="8284" xr:uid="{00000000-0005-0000-0000-0000EA1F0000}"/>
    <cellStyle name="Input 78 3" xfId="8285" xr:uid="{00000000-0005-0000-0000-0000EB1F0000}"/>
    <cellStyle name="Input 79" xfId="8286" xr:uid="{00000000-0005-0000-0000-0000EC1F0000}"/>
    <cellStyle name="Input 79 2" xfId="8287" xr:uid="{00000000-0005-0000-0000-0000ED1F0000}"/>
    <cellStyle name="Input 79 3" xfId="8288" xr:uid="{00000000-0005-0000-0000-0000EE1F0000}"/>
    <cellStyle name="Input 8" xfId="8289" xr:uid="{00000000-0005-0000-0000-0000EF1F0000}"/>
    <cellStyle name="Input 8 2" xfId="8290" xr:uid="{00000000-0005-0000-0000-0000F01F0000}"/>
    <cellStyle name="Input 8 3" xfId="8291" xr:uid="{00000000-0005-0000-0000-0000F11F0000}"/>
    <cellStyle name="Input 8 4" xfId="8292" xr:uid="{00000000-0005-0000-0000-0000F21F0000}"/>
    <cellStyle name="Input 80" xfId="8293" xr:uid="{00000000-0005-0000-0000-0000F31F0000}"/>
    <cellStyle name="Input 80 2" xfId="8294" xr:uid="{00000000-0005-0000-0000-0000F41F0000}"/>
    <cellStyle name="Input 80 3" xfId="8295" xr:uid="{00000000-0005-0000-0000-0000F51F0000}"/>
    <cellStyle name="Input 81" xfId="8296" xr:uid="{00000000-0005-0000-0000-0000F61F0000}"/>
    <cellStyle name="Input 81 2" xfId="8297" xr:uid="{00000000-0005-0000-0000-0000F71F0000}"/>
    <cellStyle name="Input 81 3" xfId="8298" xr:uid="{00000000-0005-0000-0000-0000F81F0000}"/>
    <cellStyle name="Input 82" xfId="8299" xr:uid="{00000000-0005-0000-0000-0000F91F0000}"/>
    <cellStyle name="Input 82 2" xfId="8300" xr:uid="{00000000-0005-0000-0000-0000FA1F0000}"/>
    <cellStyle name="Input 82 3" xfId="8301" xr:uid="{00000000-0005-0000-0000-0000FB1F0000}"/>
    <cellStyle name="Input 83" xfId="8302" xr:uid="{00000000-0005-0000-0000-0000FC1F0000}"/>
    <cellStyle name="Input 83 2" xfId="8303" xr:uid="{00000000-0005-0000-0000-0000FD1F0000}"/>
    <cellStyle name="Input 83 3" xfId="8304" xr:uid="{00000000-0005-0000-0000-0000FE1F0000}"/>
    <cellStyle name="Input 84" xfId="8305" xr:uid="{00000000-0005-0000-0000-0000FF1F0000}"/>
    <cellStyle name="Input 84 2" xfId="8306" xr:uid="{00000000-0005-0000-0000-000000200000}"/>
    <cellStyle name="Input 84 3" xfId="8307" xr:uid="{00000000-0005-0000-0000-000001200000}"/>
    <cellStyle name="Input 85" xfId="8308" xr:uid="{00000000-0005-0000-0000-000002200000}"/>
    <cellStyle name="Input 85 2" xfId="8309" xr:uid="{00000000-0005-0000-0000-000003200000}"/>
    <cellStyle name="Input 85 3" xfId="8310" xr:uid="{00000000-0005-0000-0000-000004200000}"/>
    <cellStyle name="Input 86" xfId="8311" xr:uid="{00000000-0005-0000-0000-000005200000}"/>
    <cellStyle name="Input 86 2" xfId="8312" xr:uid="{00000000-0005-0000-0000-000006200000}"/>
    <cellStyle name="Input 86 3" xfId="8313" xr:uid="{00000000-0005-0000-0000-000007200000}"/>
    <cellStyle name="Input 87" xfId="8314" xr:uid="{00000000-0005-0000-0000-000008200000}"/>
    <cellStyle name="Input 87 2" xfId="8315" xr:uid="{00000000-0005-0000-0000-000009200000}"/>
    <cellStyle name="Input 87 3" xfId="8316" xr:uid="{00000000-0005-0000-0000-00000A200000}"/>
    <cellStyle name="Input 88" xfId="8317" xr:uid="{00000000-0005-0000-0000-00000B200000}"/>
    <cellStyle name="Input 88 2" xfId="8318" xr:uid="{00000000-0005-0000-0000-00000C200000}"/>
    <cellStyle name="Input 88 3" xfId="8319" xr:uid="{00000000-0005-0000-0000-00000D200000}"/>
    <cellStyle name="Input 89" xfId="8320" xr:uid="{00000000-0005-0000-0000-00000E200000}"/>
    <cellStyle name="Input 89 2" xfId="8321" xr:uid="{00000000-0005-0000-0000-00000F200000}"/>
    <cellStyle name="Input 89 3" xfId="8322" xr:uid="{00000000-0005-0000-0000-000010200000}"/>
    <cellStyle name="Input 9" xfId="8323" xr:uid="{00000000-0005-0000-0000-000011200000}"/>
    <cellStyle name="Input 9 2" xfId="8324" xr:uid="{00000000-0005-0000-0000-000012200000}"/>
    <cellStyle name="Input 9 3" xfId="8325" xr:uid="{00000000-0005-0000-0000-000013200000}"/>
    <cellStyle name="Input 90" xfId="8326" xr:uid="{00000000-0005-0000-0000-000014200000}"/>
    <cellStyle name="Input 90 2" xfId="8327" xr:uid="{00000000-0005-0000-0000-000015200000}"/>
    <cellStyle name="Input 90 3" xfId="8328" xr:uid="{00000000-0005-0000-0000-000016200000}"/>
    <cellStyle name="Input 91" xfId="8329" xr:uid="{00000000-0005-0000-0000-000017200000}"/>
    <cellStyle name="Input 91 2" xfId="8330" xr:uid="{00000000-0005-0000-0000-000018200000}"/>
    <cellStyle name="Input 91 3" xfId="8331" xr:uid="{00000000-0005-0000-0000-000019200000}"/>
    <cellStyle name="Input 92" xfId="8332" xr:uid="{00000000-0005-0000-0000-00001A200000}"/>
    <cellStyle name="Input 92 2" xfId="8333" xr:uid="{00000000-0005-0000-0000-00001B200000}"/>
    <cellStyle name="Input 92 3" xfId="8334" xr:uid="{00000000-0005-0000-0000-00001C200000}"/>
    <cellStyle name="Input 93" xfId="8335" xr:uid="{00000000-0005-0000-0000-00001D200000}"/>
    <cellStyle name="Input 93 2" xfId="8336" xr:uid="{00000000-0005-0000-0000-00001E200000}"/>
    <cellStyle name="Input 93 3" xfId="8337" xr:uid="{00000000-0005-0000-0000-00001F200000}"/>
    <cellStyle name="Input 94" xfId="8338" xr:uid="{00000000-0005-0000-0000-000020200000}"/>
    <cellStyle name="Input 94 2" xfId="8339" xr:uid="{00000000-0005-0000-0000-000021200000}"/>
    <cellStyle name="Input 94 3" xfId="8340" xr:uid="{00000000-0005-0000-0000-000022200000}"/>
    <cellStyle name="Input 95" xfId="8341" xr:uid="{00000000-0005-0000-0000-000023200000}"/>
    <cellStyle name="Input 95 2" xfId="8342" xr:uid="{00000000-0005-0000-0000-000024200000}"/>
    <cellStyle name="Input 95 3" xfId="8343" xr:uid="{00000000-0005-0000-0000-000025200000}"/>
    <cellStyle name="Input 96" xfId="8344" xr:uid="{00000000-0005-0000-0000-000026200000}"/>
    <cellStyle name="Input 96 2" xfId="8345" xr:uid="{00000000-0005-0000-0000-000027200000}"/>
    <cellStyle name="Input 96 3" xfId="8346" xr:uid="{00000000-0005-0000-0000-000028200000}"/>
    <cellStyle name="Input 97" xfId="8347" xr:uid="{00000000-0005-0000-0000-000029200000}"/>
    <cellStyle name="Input 97 2" xfId="8348" xr:uid="{00000000-0005-0000-0000-00002A200000}"/>
    <cellStyle name="Input 97 3" xfId="8349" xr:uid="{00000000-0005-0000-0000-00002B200000}"/>
    <cellStyle name="Input 98" xfId="8350" xr:uid="{00000000-0005-0000-0000-00002C200000}"/>
    <cellStyle name="Input 98 2" xfId="8351" xr:uid="{00000000-0005-0000-0000-00002D200000}"/>
    <cellStyle name="Input 98 3" xfId="8352" xr:uid="{00000000-0005-0000-0000-00002E200000}"/>
    <cellStyle name="Input 99" xfId="8353" xr:uid="{00000000-0005-0000-0000-00002F200000}"/>
    <cellStyle name="Input 99 2" xfId="8354" xr:uid="{00000000-0005-0000-0000-000030200000}"/>
    <cellStyle name="Input 99 3" xfId="8355" xr:uid="{00000000-0005-0000-0000-000031200000}"/>
    <cellStyle name="Linked Cell 10" xfId="8356" xr:uid="{00000000-0005-0000-0000-000032200000}"/>
    <cellStyle name="Linked Cell 11" xfId="8357" xr:uid="{00000000-0005-0000-0000-000033200000}"/>
    <cellStyle name="Linked Cell 12" xfId="8358" xr:uid="{00000000-0005-0000-0000-000034200000}"/>
    <cellStyle name="Linked Cell 13" xfId="8359" xr:uid="{00000000-0005-0000-0000-000035200000}"/>
    <cellStyle name="Linked Cell 14" xfId="8360" xr:uid="{00000000-0005-0000-0000-000036200000}"/>
    <cellStyle name="Linked Cell 15" xfId="8361" xr:uid="{00000000-0005-0000-0000-000037200000}"/>
    <cellStyle name="Linked Cell 16" xfId="8362" xr:uid="{00000000-0005-0000-0000-000038200000}"/>
    <cellStyle name="Linked Cell 17" xfId="8363" xr:uid="{00000000-0005-0000-0000-000039200000}"/>
    <cellStyle name="Linked Cell 18" xfId="8364" xr:uid="{00000000-0005-0000-0000-00003A200000}"/>
    <cellStyle name="Linked Cell 19" xfId="8365" xr:uid="{00000000-0005-0000-0000-00003B200000}"/>
    <cellStyle name="Linked Cell 2" xfId="69" xr:uid="{00000000-0005-0000-0000-00003C200000}"/>
    <cellStyle name="Linked Cell 2 2" xfId="8367" xr:uid="{00000000-0005-0000-0000-00003D200000}"/>
    <cellStyle name="Linked Cell 2 2 2" xfId="8368" xr:uid="{00000000-0005-0000-0000-00003E200000}"/>
    <cellStyle name="Linked Cell 2 2 3" xfId="8369" xr:uid="{00000000-0005-0000-0000-00003F200000}"/>
    <cellStyle name="Linked Cell 2 2 4" xfId="8370" xr:uid="{00000000-0005-0000-0000-000040200000}"/>
    <cellStyle name="Linked Cell 2 3" xfId="8371" xr:uid="{00000000-0005-0000-0000-000041200000}"/>
    <cellStyle name="Linked Cell 2 4" xfId="8372" xr:uid="{00000000-0005-0000-0000-000042200000}"/>
    <cellStyle name="Linked Cell 2 5" xfId="8373" xr:uid="{00000000-0005-0000-0000-000043200000}"/>
    <cellStyle name="Linked Cell 2 6" xfId="8374" xr:uid="{00000000-0005-0000-0000-000044200000}"/>
    <cellStyle name="Linked Cell 2 7" xfId="8366" xr:uid="{00000000-0005-0000-0000-000045200000}"/>
    <cellStyle name="Linked Cell 2_Coding_CAP_Feb'13_P Aey_020213_Na+ Actual" xfId="8375" xr:uid="{00000000-0005-0000-0000-000046200000}"/>
    <cellStyle name="Linked Cell 20" xfId="8376" xr:uid="{00000000-0005-0000-0000-000047200000}"/>
    <cellStyle name="Linked Cell 21" xfId="8377" xr:uid="{00000000-0005-0000-0000-000048200000}"/>
    <cellStyle name="Linked Cell 22" xfId="8378" xr:uid="{00000000-0005-0000-0000-000049200000}"/>
    <cellStyle name="Linked Cell 23" xfId="8379" xr:uid="{00000000-0005-0000-0000-00004A200000}"/>
    <cellStyle name="Linked Cell 24" xfId="8380" xr:uid="{00000000-0005-0000-0000-00004B200000}"/>
    <cellStyle name="Linked Cell 25" xfId="8381" xr:uid="{00000000-0005-0000-0000-00004C200000}"/>
    <cellStyle name="Linked Cell 26" xfId="8382" xr:uid="{00000000-0005-0000-0000-00004D200000}"/>
    <cellStyle name="Linked Cell 27" xfId="8383" xr:uid="{00000000-0005-0000-0000-00004E200000}"/>
    <cellStyle name="Linked Cell 28" xfId="8384" xr:uid="{00000000-0005-0000-0000-00004F200000}"/>
    <cellStyle name="Linked Cell 29" xfId="8385" xr:uid="{00000000-0005-0000-0000-000050200000}"/>
    <cellStyle name="Linked Cell 3" xfId="8386" xr:uid="{00000000-0005-0000-0000-000051200000}"/>
    <cellStyle name="Linked Cell 3 2" xfId="8387" xr:uid="{00000000-0005-0000-0000-000052200000}"/>
    <cellStyle name="Linked Cell 3 3" xfId="8388" xr:uid="{00000000-0005-0000-0000-000053200000}"/>
    <cellStyle name="Linked Cell 3 4" xfId="8389" xr:uid="{00000000-0005-0000-0000-000054200000}"/>
    <cellStyle name="Linked Cell 30" xfId="8390" xr:uid="{00000000-0005-0000-0000-000055200000}"/>
    <cellStyle name="Linked Cell 31" xfId="8391" xr:uid="{00000000-0005-0000-0000-000056200000}"/>
    <cellStyle name="Linked Cell 32" xfId="8392" xr:uid="{00000000-0005-0000-0000-000057200000}"/>
    <cellStyle name="Linked Cell 33" xfId="8393" xr:uid="{00000000-0005-0000-0000-000058200000}"/>
    <cellStyle name="Linked Cell 34" xfId="8394" xr:uid="{00000000-0005-0000-0000-000059200000}"/>
    <cellStyle name="Linked Cell 35" xfId="8395" xr:uid="{00000000-0005-0000-0000-00005A200000}"/>
    <cellStyle name="Linked Cell 36" xfId="8396" xr:uid="{00000000-0005-0000-0000-00005B200000}"/>
    <cellStyle name="Linked Cell 37" xfId="8397" xr:uid="{00000000-0005-0000-0000-00005C200000}"/>
    <cellStyle name="Linked Cell 38" xfId="8398" xr:uid="{00000000-0005-0000-0000-00005D200000}"/>
    <cellStyle name="Linked Cell 39" xfId="8399" xr:uid="{00000000-0005-0000-0000-00005E200000}"/>
    <cellStyle name="Linked Cell 4" xfId="8400" xr:uid="{00000000-0005-0000-0000-00005F200000}"/>
    <cellStyle name="Linked Cell 4 2" xfId="8401" xr:uid="{00000000-0005-0000-0000-000060200000}"/>
    <cellStyle name="Linked Cell 4 3" xfId="8402" xr:uid="{00000000-0005-0000-0000-000061200000}"/>
    <cellStyle name="Linked Cell 4 4" xfId="8403" xr:uid="{00000000-0005-0000-0000-000062200000}"/>
    <cellStyle name="Linked Cell 40" xfId="8404" xr:uid="{00000000-0005-0000-0000-000063200000}"/>
    <cellStyle name="Linked Cell 40 2" xfId="8405" xr:uid="{00000000-0005-0000-0000-000064200000}"/>
    <cellStyle name="Linked Cell 41" xfId="8406" xr:uid="{00000000-0005-0000-0000-000065200000}"/>
    <cellStyle name="Linked Cell 42" xfId="8407" xr:uid="{00000000-0005-0000-0000-000066200000}"/>
    <cellStyle name="Linked Cell 5" xfId="8408" xr:uid="{00000000-0005-0000-0000-000067200000}"/>
    <cellStyle name="Linked Cell 5 2" xfId="8409" xr:uid="{00000000-0005-0000-0000-000068200000}"/>
    <cellStyle name="Linked Cell 5 3" xfId="8410" xr:uid="{00000000-0005-0000-0000-000069200000}"/>
    <cellStyle name="Linked Cell 5 4" xfId="8411" xr:uid="{00000000-0005-0000-0000-00006A200000}"/>
    <cellStyle name="Linked Cell 6" xfId="8412" xr:uid="{00000000-0005-0000-0000-00006B200000}"/>
    <cellStyle name="Linked Cell 6 2" xfId="8413" xr:uid="{00000000-0005-0000-0000-00006C200000}"/>
    <cellStyle name="Linked Cell 6 3" xfId="8414" xr:uid="{00000000-0005-0000-0000-00006D200000}"/>
    <cellStyle name="Linked Cell 6 4" xfId="8415" xr:uid="{00000000-0005-0000-0000-00006E200000}"/>
    <cellStyle name="Linked Cell 6 5" xfId="8416" xr:uid="{00000000-0005-0000-0000-00006F200000}"/>
    <cellStyle name="Linked Cell 6 6" xfId="8417" xr:uid="{00000000-0005-0000-0000-000070200000}"/>
    <cellStyle name="Linked Cell 7" xfId="8418" xr:uid="{00000000-0005-0000-0000-000071200000}"/>
    <cellStyle name="Linked Cell 7 2" xfId="8419" xr:uid="{00000000-0005-0000-0000-000072200000}"/>
    <cellStyle name="Linked Cell 8" xfId="8420" xr:uid="{00000000-0005-0000-0000-000073200000}"/>
    <cellStyle name="Linked Cell 8 2" xfId="8421" xr:uid="{00000000-0005-0000-0000-000074200000}"/>
    <cellStyle name="Linked Cell 9" xfId="8422" xr:uid="{00000000-0005-0000-0000-000075200000}"/>
    <cellStyle name="Neutral 10" xfId="8423" xr:uid="{00000000-0005-0000-0000-000076200000}"/>
    <cellStyle name="Neutral 11" xfId="8424" xr:uid="{00000000-0005-0000-0000-000077200000}"/>
    <cellStyle name="Neutral 12" xfId="8425" xr:uid="{00000000-0005-0000-0000-000078200000}"/>
    <cellStyle name="Neutral 13" xfId="8426" xr:uid="{00000000-0005-0000-0000-000079200000}"/>
    <cellStyle name="Neutral 14" xfId="8427" xr:uid="{00000000-0005-0000-0000-00007A200000}"/>
    <cellStyle name="Neutral 15" xfId="8428" xr:uid="{00000000-0005-0000-0000-00007B200000}"/>
    <cellStyle name="Neutral 16" xfId="8429" xr:uid="{00000000-0005-0000-0000-00007C200000}"/>
    <cellStyle name="Neutral 17" xfId="8430" xr:uid="{00000000-0005-0000-0000-00007D200000}"/>
    <cellStyle name="Neutral 18" xfId="8431" xr:uid="{00000000-0005-0000-0000-00007E200000}"/>
    <cellStyle name="Neutral 19" xfId="8432" xr:uid="{00000000-0005-0000-0000-00007F200000}"/>
    <cellStyle name="Neutral 2" xfId="70" xr:uid="{00000000-0005-0000-0000-000080200000}"/>
    <cellStyle name="Neutral 2 2" xfId="8434" xr:uid="{00000000-0005-0000-0000-000081200000}"/>
    <cellStyle name="Neutral 2 2 2" xfId="8435" xr:uid="{00000000-0005-0000-0000-000082200000}"/>
    <cellStyle name="Neutral 2 2 3" xfId="8436" xr:uid="{00000000-0005-0000-0000-000083200000}"/>
    <cellStyle name="Neutral 2 2 4" xfId="8437" xr:uid="{00000000-0005-0000-0000-000084200000}"/>
    <cellStyle name="Neutral 2 3" xfId="8438" xr:uid="{00000000-0005-0000-0000-000085200000}"/>
    <cellStyle name="Neutral 2 4" xfId="8439" xr:uid="{00000000-0005-0000-0000-000086200000}"/>
    <cellStyle name="Neutral 2 5" xfId="8440" xr:uid="{00000000-0005-0000-0000-000087200000}"/>
    <cellStyle name="Neutral 2 6" xfId="8441" xr:uid="{00000000-0005-0000-0000-000088200000}"/>
    <cellStyle name="Neutral 2 7" xfId="8433" xr:uid="{00000000-0005-0000-0000-000089200000}"/>
    <cellStyle name="Neutral 2_Coding_CAP_Feb'13_P Aey_020213_Na+ Actual" xfId="8442" xr:uid="{00000000-0005-0000-0000-00008A200000}"/>
    <cellStyle name="Neutral 20" xfId="8443" xr:uid="{00000000-0005-0000-0000-00008B200000}"/>
    <cellStyle name="Neutral 21" xfId="8444" xr:uid="{00000000-0005-0000-0000-00008C200000}"/>
    <cellStyle name="Neutral 22" xfId="8445" xr:uid="{00000000-0005-0000-0000-00008D200000}"/>
    <cellStyle name="Neutral 23" xfId="8446" xr:uid="{00000000-0005-0000-0000-00008E200000}"/>
    <cellStyle name="Neutral 24" xfId="8447" xr:uid="{00000000-0005-0000-0000-00008F200000}"/>
    <cellStyle name="Neutral 25" xfId="8448" xr:uid="{00000000-0005-0000-0000-000090200000}"/>
    <cellStyle name="Neutral 26" xfId="8449" xr:uid="{00000000-0005-0000-0000-000091200000}"/>
    <cellStyle name="Neutral 27" xfId="8450" xr:uid="{00000000-0005-0000-0000-000092200000}"/>
    <cellStyle name="Neutral 28" xfId="8451" xr:uid="{00000000-0005-0000-0000-000093200000}"/>
    <cellStyle name="Neutral 29" xfId="8452" xr:uid="{00000000-0005-0000-0000-000094200000}"/>
    <cellStyle name="Neutral 3" xfId="8453" xr:uid="{00000000-0005-0000-0000-000095200000}"/>
    <cellStyle name="Neutral 3 2" xfId="8454" xr:uid="{00000000-0005-0000-0000-000096200000}"/>
    <cellStyle name="Neutral 3 3" xfId="8455" xr:uid="{00000000-0005-0000-0000-000097200000}"/>
    <cellStyle name="Neutral 3 4" xfId="8456" xr:uid="{00000000-0005-0000-0000-000098200000}"/>
    <cellStyle name="Neutral 30" xfId="8457" xr:uid="{00000000-0005-0000-0000-000099200000}"/>
    <cellStyle name="Neutral 31" xfId="8458" xr:uid="{00000000-0005-0000-0000-00009A200000}"/>
    <cellStyle name="Neutral 32" xfId="8459" xr:uid="{00000000-0005-0000-0000-00009B200000}"/>
    <cellStyle name="Neutral 33" xfId="8460" xr:uid="{00000000-0005-0000-0000-00009C200000}"/>
    <cellStyle name="Neutral 34" xfId="8461" xr:uid="{00000000-0005-0000-0000-00009D200000}"/>
    <cellStyle name="Neutral 35" xfId="8462" xr:uid="{00000000-0005-0000-0000-00009E200000}"/>
    <cellStyle name="Neutral 36" xfId="8463" xr:uid="{00000000-0005-0000-0000-00009F200000}"/>
    <cellStyle name="Neutral 37" xfId="8464" xr:uid="{00000000-0005-0000-0000-0000A0200000}"/>
    <cellStyle name="Neutral 38" xfId="8465" xr:uid="{00000000-0005-0000-0000-0000A1200000}"/>
    <cellStyle name="Neutral 39" xfId="8466" xr:uid="{00000000-0005-0000-0000-0000A2200000}"/>
    <cellStyle name="Neutral 4" xfId="8467" xr:uid="{00000000-0005-0000-0000-0000A3200000}"/>
    <cellStyle name="Neutral 4 2" xfId="8468" xr:uid="{00000000-0005-0000-0000-0000A4200000}"/>
    <cellStyle name="Neutral 4 3" xfId="8469" xr:uid="{00000000-0005-0000-0000-0000A5200000}"/>
    <cellStyle name="Neutral 4 4" xfId="8470" xr:uid="{00000000-0005-0000-0000-0000A6200000}"/>
    <cellStyle name="Neutral 40" xfId="8471" xr:uid="{00000000-0005-0000-0000-0000A7200000}"/>
    <cellStyle name="Neutral 40 2" xfId="8472" xr:uid="{00000000-0005-0000-0000-0000A8200000}"/>
    <cellStyle name="Neutral 41" xfId="8473" xr:uid="{00000000-0005-0000-0000-0000A9200000}"/>
    <cellStyle name="Neutral 42" xfId="8474" xr:uid="{00000000-0005-0000-0000-0000AA200000}"/>
    <cellStyle name="Neutral 5" xfId="8475" xr:uid="{00000000-0005-0000-0000-0000AB200000}"/>
    <cellStyle name="Neutral 5 2" xfId="8476" xr:uid="{00000000-0005-0000-0000-0000AC200000}"/>
    <cellStyle name="Neutral 5 3" xfId="8477" xr:uid="{00000000-0005-0000-0000-0000AD200000}"/>
    <cellStyle name="Neutral 5 4" xfId="8478" xr:uid="{00000000-0005-0000-0000-0000AE200000}"/>
    <cellStyle name="Neutral 6" xfId="8479" xr:uid="{00000000-0005-0000-0000-0000AF200000}"/>
    <cellStyle name="Neutral 6 2" xfId="8480" xr:uid="{00000000-0005-0000-0000-0000B0200000}"/>
    <cellStyle name="Neutral 6 3" xfId="8481" xr:uid="{00000000-0005-0000-0000-0000B1200000}"/>
    <cellStyle name="Neutral 6 4" xfId="8482" xr:uid="{00000000-0005-0000-0000-0000B2200000}"/>
    <cellStyle name="Neutral 6 5" xfId="8483" xr:uid="{00000000-0005-0000-0000-0000B3200000}"/>
    <cellStyle name="Neutral 6 6" xfId="8484" xr:uid="{00000000-0005-0000-0000-0000B4200000}"/>
    <cellStyle name="Neutral 7" xfId="8485" xr:uid="{00000000-0005-0000-0000-0000B5200000}"/>
    <cellStyle name="Neutral 7 2" xfId="8486" xr:uid="{00000000-0005-0000-0000-0000B6200000}"/>
    <cellStyle name="Neutral 8" xfId="8487" xr:uid="{00000000-0005-0000-0000-0000B7200000}"/>
    <cellStyle name="Neutral 8 2" xfId="8488" xr:uid="{00000000-0005-0000-0000-0000B8200000}"/>
    <cellStyle name="Neutral 9" xfId="8489" xr:uid="{00000000-0005-0000-0000-0000B9200000}"/>
    <cellStyle name="no dec" xfId="8490" xr:uid="{00000000-0005-0000-0000-0000BA200000}"/>
    <cellStyle name="no dec 2" xfId="8491" xr:uid="{00000000-0005-0000-0000-0000BB200000}"/>
    <cellStyle name="no dec 2 2" xfId="8492" xr:uid="{00000000-0005-0000-0000-0000BC200000}"/>
    <cellStyle name="no dec 2 2 2" xfId="8493" xr:uid="{00000000-0005-0000-0000-0000BD200000}"/>
    <cellStyle name="no dec 2 2 2 2" xfId="8494" xr:uid="{00000000-0005-0000-0000-0000BE200000}"/>
    <cellStyle name="no dec 2 2 3" xfId="8495" xr:uid="{00000000-0005-0000-0000-0000BF200000}"/>
    <cellStyle name="no dec 2 3" xfId="8496" xr:uid="{00000000-0005-0000-0000-0000C0200000}"/>
    <cellStyle name="no dec 2 3 2" xfId="8497" xr:uid="{00000000-0005-0000-0000-0000C1200000}"/>
    <cellStyle name="no dec 2_ฟอร์มข้อมูลเอเย่นต์-เพชรบุรี-31-03-55" xfId="8498" xr:uid="{00000000-0005-0000-0000-0000C2200000}"/>
    <cellStyle name="no dec 3" xfId="8499" xr:uid="{00000000-0005-0000-0000-0000C3200000}"/>
    <cellStyle name="no dec 3 2" xfId="8500" xr:uid="{00000000-0005-0000-0000-0000C4200000}"/>
    <cellStyle name="no dec 3 2 2" xfId="8501" xr:uid="{00000000-0005-0000-0000-0000C5200000}"/>
    <cellStyle name="no dec 3 3" xfId="8502" xr:uid="{00000000-0005-0000-0000-0000C6200000}"/>
    <cellStyle name="no dec 4" xfId="8503" xr:uid="{00000000-0005-0000-0000-0000C7200000}"/>
    <cellStyle name="no dec 4 2" xfId="8504" xr:uid="{00000000-0005-0000-0000-0000C8200000}"/>
    <cellStyle name="no dec 4 2 2" xfId="8505" xr:uid="{00000000-0005-0000-0000-0000C9200000}"/>
    <cellStyle name="no dec 4 3" xfId="8506" xr:uid="{00000000-0005-0000-0000-0000CA200000}"/>
    <cellStyle name="no dec 5" xfId="8507" xr:uid="{00000000-0005-0000-0000-0000CB200000}"/>
    <cellStyle name="no dec 5 2" xfId="8508" xr:uid="{00000000-0005-0000-0000-0000CC200000}"/>
    <cellStyle name="no dec 5 2 2" xfId="8509" xr:uid="{00000000-0005-0000-0000-0000CD200000}"/>
    <cellStyle name="no dec 5 3" xfId="8510" xr:uid="{00000000-0005-0000-0000-0000CE200000}"/>
    <cellStyle name="no dec 6" xfId="8511" xr:uid="{00000000-0005-0000-0000-0000CF200000}"/>
    <cellStyle name="no dec 6 2" xfId="8512" xr:uid="{00000000-0005-0000-0000-0000D0200000}"/>
    <cellStyle name="no dec 6 2 2" xfId="8513" xr:uid="{00000000-0005-0000-0000-0000D1200000}"/>
    <cellStyle name="no dec 6 3" xfId="8514" xr:uid="{00000000-0005-0000-0000-0000D2200000}"/>
    <cellStyle name="no dec 7" xfId="8515" xr:uid="{00000000-0005-0000-0000-0000D3200000}"/>
    <cellStyle name="no dec 7 2" xfId="8516" xr:uid="{00000000-0005-0000-0000-0000D4200000}"/>
    <cellStyle name="no dec 7 2 2" xfId="8517" xr:uid="{00000000-0005-0000-0000-0000D5200000}"/>
    <cellStyle name="no dec 7 3" xfId="8518" xr:uid="{00000000-0005-0000-0000-0000D6200000}"/>
    <cellStyle name="no dec_Copy of งานที่ต้องทำส่งในปัจจุบัน ของธุรการประจำเขต17  งานที่ 1-9" xfId="8519" xr:uid="{00000000-0005-0000-0000-0000D7200000}"/>
    <cellStyle name="Normal" xfId="0" builtinId="0"/>
    <cellStyle name="Normal - Style1" xfId="8520" xr:uid="{00000000-0005-0000-0000-0000D9200000}"/>
    <cellStyle name="Normal - Style1 10" xfId="8521" xr:uid="{00000000-0005-0000-0000-0000DA200000}"/>
    <cellStyle name="Normal - Style1 11" xfId="8522" xr:uid="{00000000-0005-0000-0000-0000DB200000}"/>
    <cellStyle name="Normal - Style1 12" xfId="8523" xr:uid="{00000000-0005-0000-0000-0000DC200000}"/>
    <cellStyle name="Normal - Style1 13" xfId="8524" xr:uid="{00000000-0005-0000-0000-0000DD200000}"/>
    <cellStyle name="Normal - Style1 14" xfId="8525" xr:uid="{00000000-0005-0000-0000-0000DE200000}"/>
    <cellStyle name="Normal - Style1 15" xfId="8526" xr:uid="{00000000-0005-0000-0000-0000DF200000}"/>
    <cellStyle name="Normal - Style1 16" xfId="8527" xr:uid="{00000000-0005-0000-0000-0000E0200000}"/>
    <cellStyle name="Normal - Style1 2" xfId="8528" xr:uid="{00000000-0005-0000-0000-0000E1200000}"/>
    <cellStyle name="Normal - Style1 2 2" xfId="8529" xr:uid="{00000000-0005-0000-0000-0000E2200000}"/>
    <cellStyle name="Normal - Style1 2 2 2" xfId="8530" xr:uid="{00000000-0005-0000-0000-0000E3200000}"/>
    <cellStyle name="Normal - Style1 2 2 2 2" xfId="8531" xr:uid="{00000000-0005-0000-0000-0000E4200000}"/>
    <cellStyle name="Normal - Style1 2 2 2 3" xfId="8532" xr:uid="{00000000-0005-0000-0000-0000E5200000}"/>
    <cellStyle name="Normal - Style1 2 2 3" xfId="8533" xr:uid="{00000000-0005-0000-0000-0000E6200000}"/>
    <cellStyle name="Normal - Style1 2 2 4" xfId="8534" xr:uid="{00000000-0005-0000-0000-0000E7200000}"/>
    <cellStyle name="Normal - Style1 2 3" xfId="8535" xr:uid="{00000000-0005-0000-0000-0000E8200000}"/>
    <cellStyle name="Normal - Style1 2 3 2" xfId="8536" xr:uid="{00000000-0005-0000-0000-0000E9200000}"/>
    <cellStyle name="Normal - Style1 2 3 3" xfId="8537" xr:uid="{00000000-0005-0000-0000-0000EA200000}"/>
    <cellStyle name="Normal - Style1 2 4" xfId="8538" xr:uid="{00000000-0005-0000-0000-0000EB200000}"/>
    <cellStyle name="Normal - Style1 2 5" xfId="8539" xr:uid="{00000000-0005-0000-0000-0000EC200000}"/>
    <cellStyle name="Normal - Style1 2_ฟอร์มข้อมูลเอเย่นต์-เพชรบุรี-31-03-55" xfId="8540" xr:uid="{00000000-0005-0000-0000-0000ED200000}"/>
    <cellStyle name="Normal - Style1 3" xfId="8541" xr:uid="{00000000-0005-0000-0000-0000EE200000}"/>
    <cellStyle name="Normal - Style1 3 2" xfId="8542" xr:uid="{00000000-0005-0000-0000-0000EF200000}"/>
    <cellStyle name="Normal - Style1 3 2 2" xfId="8543" xr:uid="{00000000-0005-0000-0000-0000F0200000}"/>
    <cellStyle name="Normal - Style1 3 2 3" xfId="8544" xr:uid="{00000000-0005-0000-0000-0000F1200000}"/>
    <cellStyle name="Normal - Style1 3 3" xfId="8545" xr:uid="{00000000-0005-0000-0000-0000F2200000}"/>
    <cellStyle name="Normal - Style1 3 3 2" xfId="8546" xr:uid="{00000000-0005-0000-0000-0000F3200000}"/>
    <cellStyle name="Normal - Style1 3 3 3" xfId="8547" xr:uid="{00000000-0005-0000-0000-0000F4200000}"/>
    <cellStyle name="Normal - Style1 3 4" xfId="8548" xr:uid="{00000000-0005-0000-0000-0000F5200000}"/>
    <cellStyle name="Normal - Style1 3 5" xfId="8549" xr:uid="{00000000-0005-0000-0000-0000F6200000}"/>
    <cellStyle name="Normal - Style1 4" xfId="8550" xr:uid="{00000000-0005-0000-0000-0000F7200000}"/>
    <cellStyle name="Normal - Style1 4 2" xfId="8551" xr:uid="{00000000-0005-0000-0000-0000F8200000}"/>
    <cellStyle name="Normal - Style1 4 2 2" xfId="8552" xr:uid="{00000000-0005-0000-0000-0000F9200000}"/>
    <cellStyle name="Normal - Style1 4 2 3" xfId="8553" xr:uid="{00000000-0005-0000-0000-0000FA200000}"/>
    <cellStyle name="Normal - Style1 4 3" xfId="8554" xr:uid="{00000000-0005-0000-0000-0000FB200000}"/>
    <cellStyle name="Normal - Style1 4 4" xfId="8555" xr:uid="{00000000-0005-0000-0000-0000FC200000}"/>
    <cellStyle name="Normal - Style1 5" xfId="8556" xr:uid="{00000000-0005-0000-0000-0000FD200000}"/>
    <cellStyle name="Normal - Style1 5 2" xfId="8557" xr:uid="{00000000-0005-0000-0000-0000FE200000}"/>
    <cellStyle name="Normal - Style1 5 2 2" xfId="8558" xr:uid="{00000000-0005-0000-0000-0000FF200000}"/>
    <cellStyle name="Normal - Style1 5 2 3" xfId="8559" xr:uid="{00000000-0005-0000-0000-000000210000}"/>
    <cellStyle name="Normal - Style1 5 3" xfId="8560" xr:uid="{00000000-0005-0000-0000-000001210000}"/>
    <cellStyle name="Normal - Style1 5 4" xfId="8561" xr:uid="{00000000-0005-0000-0000-000002210000}"/>
    <cellStyle name="Normal - Style1 6" xfId="8562" xr:uid="{00000000-0005-0000-0000-000003210000}"/>
    <cellStyle name="Normal - Style1 6 2" xfId="8563" xr:uid="{00000000-0005-0000-0000-000004210000}"/>
    <cellStyle name="Normal - Style1 6 2 2" xfId="8564" xr:uid="{00000000-0005-0000-0000-000005210000}"/>
    <cellStyle name="Normal - Style1 6 2 3" xfId="8565" xr:uid="{00000000-0005-0000-0000-000006210000}"/>
    <cellStyle name="Normal - Style1 6 3" xfId="8566" xr:uid="{00000000-0005-0000-0000-000007210000}"/>
    <cellStyle name="Normal - Style1 6 4" xfId="8567" xr:uid="{00000000-0005-0000-0000-000008210000}"/>
    <cellStyle name="Normal - Style1 7" xfId="8568" xr:uid="{00000000-0005-0000-0000-000009210000}"/>
    <cellStyle name="Normal - Style1 7 2" xfId="8569" xr:uid="{00000000-0005-0000-0000-00000A210000}"/>
    <cellStyle name="Normal - Style1 7 2 2" xfId="8570" xr:uid="{00000000-0005-0000-0000-00000B210000}"/>
    <cellStyle name="Normal - Style1 7 2 3" xfId="8571" xr:uid="{00000000-0005-0000-0000-00000C210000}"/>
    <cellStyle name="Normal - Style1 7 3" xfId="8572" xr:uid="{00000000-0005-0000-0000-00000D210000}"/>
    <cellStyle name="Normal - Style1 7 4" xfId="8573" xr:uid="{00000000-0005-0000-0000-00000E210000}"/>
    <cellStyle name="Normal - Style1 8" xfId="8574" xr:uid="{00000000-0005-0000-0000-00000F210000}"/>
    <cellStyle name="Normal - Style1 8 2" xfId="8575" xr:uid="{00000000-0005-0000-0000-000010210000}"/>
    <cellStyle name="Normal - Style1 8 3" xfId="8576" xr:uid="{00000000-0005-0000-0000-000011210000}"/>
    <cellStyle name="Normal - Style1 9" xfId="8577" xr:uid="{00000000-0005-0000-0000-000012210000}"/>
    <cellStyle name="Normal - Style1_เป้าหมายเอเย่นต์ 1-12-54 (ใช้ชุดนี้)" xfId="8578" xr:uid="{00000000-0005-0000-0000-000013210000}"/>
    <cellStyle name="Normal 10" xfId="71" xr:uid="{00000000-0005-0000-0000-000014210000}"/>
    <cellStyle name="Normal 10 2" xfId="8579" xr:uid="{00000000-0005-0000-0000-000015210000}"/>
    <cellStyle name="Normal 10 2 2" xfId="8580" xr:uid="{00000000-0005-0000-0000-000016210000}"/>
    <cellStyle name="Normal 10 2 2 2" xfId="8581" xr:uid="{00000000-0005-0000-0000-000017210000}"/>
    <cellStyle name="Normal 10 2 2 2 2" xfId="8582" xr:uid="{00000000-0005-0000-0000-000018210000}"/>
    <cellStyle name="Normal 10 2 2 2 3" xfId="8583" xr:uid="{00000000-0005-0000-0000-000019210000}"/>
    <cellStyle name="Normal 10 2 2 3" xfId="8584" xr:uid="{00000000-0005-0000-0000-00001A210000}"/>
    <cellStyle name="Normal 10 2 2 3 2" xfId="8585" xr:uid="{00000000-0005-0000-0000-00001B210000}"/>
    <cellStyle name="Normal 10 2 2 3 2 2" xfId="8586" xr:uid="{00000000-0005-0000-0000-00001C210000}"/>
    <cellStyle name="Normal 10 2 2 3 2 3" xfId="8587" xr:uid="{00000000-0005-0000-0000-00001D210000}"/>
    <cellStyle name="Normal 10 2 2 3 3" xfId="8588" xr:uid="{00000000-0005-0000-0000-00001E210000}"/>
    <cellStyle name="Normal 10 2 2 3 4" xfId="8589" xr:uid="{00000000-0005-0000-0000-00001F210000}"/>
    <cellStyle name="Normal 10 2 2 4" xfId="8590" xr:uid="{00000000-0005-0000-0000-000020210000}"/>
    <cellStyle name="Normal 10 2 2 4 2" xfId="8591" xr:uid="{00000000-0005-0000-0000-000021210000}"/>
    <cellStyle name="Normal 10 2 2 4 3" xfId="8592" xr:uid="{00000000-0005-0000-0000-000022210000}"/>
    <cellStyle name="Normal 10 2 2 5" xfId="8593" xr:uid="{00000000-0005-0000-0000-000023210000}"/>
    <cellStyle name="Normal 10 2 2 6" xfId="8594" xr:uid="{00000000-0005-0000-0000-000024210000}"/>
    <cellStyle name="Normal 10 2 3" xfId="8595" xr:uid="{00000000-0005-0000-0000-000025210000}"/>
    <cellStyle name="Normal 10 2 3 2" xfId="8596" xr:uid="{00000000-0005-0000-0000-000026210000}"/>
    <cellStyle name="Normal 10 2 3 3" xfId="8597" xr:uid="{00000000-0005-0000-0000-000027210000}"/>
    <cellStyle name="Normal 10 2 4" xfId="8598" xr:uid="{00000000-0005-0000-0000-000028210000}"/>
    <cellStyle name="Normal 10 2 4 2" xfId="8599" xr:uid="{00000000-0005-0000-0000-000029210000}"/>
    <cellStyle name="Normal 10 2 4 2 2" xfId="8600" xr:uid="{00000000-0005-0000-0000-00002A210000}"/>
    <cellStyle name="Normal 10 2 4 2 3" xfId="8601" xr:uid="{00000000-0005-0000-0000-00002B210000}"/>
    <cellStyle name="Normal 10 2 4 3" xfId="8602" xr:uid="{00000000-0005-0000-0000-00002C210000}"/>
    <cellStyle name="Normal 10 2 4 4" xfId="8603" xr:uid="{00000000-0005-0000-0000-00002D210000}"/>
    <cellStyle name="Normal 10 2 5" xfId="8604" xr:uid="{00000000-0005-0000-0000-00002E210000}"/>
    <cellStyle name="Normal 10 2 5 2" xfId="8605" xr:uid="{00000000-0005-0000-0000-00002F210000}"/>
    <cellStyle name="Normal 10 2 5 3" xfId="8606" xr:uid="{00000000-0005-0000-0000-000030210000}"/>
    <cellStyle name="Normal 10 2 6" xfId="8607" xr:uid="{00000000-0005-0000-0000-000031210000}"/>
    <cellStyle name="Normal 10 2 7" xfId="8608" xr:uid="{00000000-0005-0000-0000-000032210000}"/>
    <cellStyle name="Normal 10 2_April 14" xfId="8609" xr:uid="{00000000-0005-0000-0000-000033210000}"/>
    <cellStyle name="Normal 10 3" xfId="8610" xr:uid="{00000000-0005-0000-0000-000034210000}"/>
    <cellStyle name="Normal 10 3 2" xfId="8611" xr:uid="{00000000-0005-0000-0000-000035210000}"/>
    <cellStyle name="Normal 10 3 2 2" xfId="8612" xr:uid="{00000000-0005-0000-0000-000036210000}"/>
    <cellStyle name="Normal 10 3 2 3" xfId="8613" xr:uid="{00000000-0005-0000-0000-000037210000}"/>
    <cellStyle name="Normal 10 3 3" xfId="8614" xr:uid="{00000000-0005-0000-0000-000038210000}"/>
    <cellStyle name="Normal 10 3 3 2" xfId="8615" xr:uid="{00000000-0005-0000-0000-000039210000}"/>
    <cellStyle name="Normal 10 3 3 2 2" xfId="8616" xr:uid="{00000000-0005-0000-0000-00003A210000}"/>
    <cellStyle name="Normal 10 3 3 2 3" xfId="8617" xr:uid="{00000000-0005-0000-0000-00003B210000}"/>
    <cellStyle name="Normal 10 3 3 3" xfId="8618" xr:uid="{00000000-0005-0000-0000-00003C210000}"/>
    <cellStyle name="Normal 10 3 3 4" xfId="8619" xr:uid="{00000000-0005-0000-0000-00003D210000}"/>
    <cellStyle name="Normal 10 3 4" xfId="8620" xr:uid="{00000000-0005-0000-0000-00003E210000}"/>
    <cellStyle name="Normal 10 3 4 2" xfId="8621" xr:uid="{00000000-0005-0000-0000-00003F210000}"/>
    <cellStyle name="Normal 10 3 4 3" xfId="8622" xr:uid="{00000000-0005-0000-0000-000040210000}"/>
    <cellStyle name="Normal 10 3 5" xfId="8623" xr:uid="{00000000-0005-0000-0000-000041210000}"/>
    <cellStyle name="Normal 10 3 6" xfId="8624" xr:uid="{00000000-0005-0000-0000-000042210000}"/>
    <cellStyle name="Normal 10 4" xfId="8625" xr:uid="{00000000-0005-0000-0000-000043210000}"/>
    <cellStyle name="Normal 10 4 2" xfId="8626" xr:uid="{00000000-0005-0000-0000-000044210000}"/>
    <cellStyle name="Normal 10 4 3" xfId="8627" xr:uid="{00000000-0005-0000-0000-000045210000}"/>
    <cellStyle name="Normal 10 5" xfId="8628" xr:uid="{00000000-0005-0000-0000-000046210000}"/>
    <cellStyle name="Normal 10 5 2" xfId="8629" xr:uid="{00000000-0005-0000-0000-000047210000}"/>
    <cellStyle name="Normal 10 5 3" xfId="8630" xr:uid="{00000000-0005-0000-0000-000048210000}"/>
    <cellStyle name="Normal 10 6" xfId="8631" xr:uid="{00000000-0005-0000-0000-000049210000}"/>
    <cellStyle name="Normal 10 7" xfId="8632" xr:uid="{00000000-0005-0000-0000-00004A210000}"/>
    <cellStyle name="Normal 10 8" xfId="8633" xr:uid="{00000000-0005-0000-0000-00004B210000}"/>
    <cellStyle name="Normal 10_30.12.54 (5.1.55)" xfId="8634" xr:uid="{00000000-0005-0000-0000-00004C210000}"/>
    <cellStyle name="Normal 100" xfId="72" xr:uid="{00000000-0005-0000-0000-00004D210000}"/>
    <cellStyle name="Normal 100 2" xfId="8635" xr:uid="{00000000-0005-0000-0000-00004E210000}"/>
    <cellStyle name="Normal 100 2 2" xfId="8636" xr:uid="{00000000-0005-0000-0000-00004F210000}"/>
    <cellStyle name="Normal 100 2 2 2" xfId="8637" xr:uid="{00000000-0005-0000-0000-000050210000}"/>
    <cellStyle name="Normal 100 2 2 3" xfId="8638" xr:uid="{00000000-0005-0000-0000-000051210000}"/>
    <cellStyle name="Normal 100 2 3" xfId="8639" xr:uid="{00000000-0005-0000-0000-000052210000}"/>
    <cellStyle name="Normal 100 2 4" xfId="8640" xr:uid="{00000000-0005-0000-0000-000053210000}"/>
    <cellStyle name="Normal 100 2 5" xfId="8641" xr:uid="{00000000-0005-0000-0000-000054210000}"/>
    <cellStyle name="Normal 100 3" xfId="8642" xr:uid="{00000000-0005-0000-0000-000055210000}"/>
    <cellStyle name="Normal 100 3 2" xfId="8643" xr:uid="{00000000-0005-0000-0000-000056210000}"/>
    <cellStyle name="Normal 100 3 3" xfId="8644" xr:uid="{00000000-0005-0000-0000-000057210000}"/>
    <cellStyle name="Normal 100 4" xfId="8645" xr:uid="{00000000-0005-0000-0000-000058210000}"/>
    <cellStyle name="Normal 100 5" xfId="8646" xr:uid="{00000000-0005-0000-0000-000059210000}"/>
    <cellStyle name="Normal 100 6" xfId="8647" xr:uid="{00000000-0005-0000-0000-00005A210000}"/>
    <cellStyle name="Normal 1000" xfId="33159" xr:uid="{00000000-0005-0000-0000-00005B210000}"/>
    <cellStyle name="Normal 1001" xfId="33160" xr:uid="{00000000-0005-0000-0000-00005C210000}"/>
    <cellStyle name="Normal 1002" xfId="33161" xr:uid="{00000000-0005-0000-0000-00005D210000}"/>
    <cellStyle name="Normal 1003" xfId="33162" xr:uid="{00000000-0005-0000-0000-00005E210000}"/>
    <cellStyle name="Normal 1004" xfId="33163" xr:uid="{00000000-0005-0000-0000-00005F210000}"/>
    <cellStyle name="Normal 1005" xfId="33164" xr:uid="{00000000-0005-0000-0000-000060210000}"/>
    <cellStyle name="Normal 1006" xfId="33165" xr:uid="{00000000-0005-0000-0000-000061210000}"/>
    <cellStyle name="Normal 1007" xfId="33166" xr:uid="{00000000-0005-0000-0000-000062210000}"/>
    <cellStyle name="Normal 1008" xfId="33167" xr:uid="{00000000-0005-0000-0000-000063210000}"/>
    <cellStyle name="Normal 1009" xfId="33168" xr:uid="{00000000-0005-0000-0000-000064210000}"/>
    <cellStyle name="Normal 101" xfId="73" xr:uid="{00000000-0005-0000-0000-000065210000}"/>
    <cellStyle name="Normal 101 2" xfId="8648" xr:uid="{00000000-0005-0000-0000-000066210000}"/>
    <cellStyle name="Normal 101 2 2" xfId="8649" xr:uid="{00000000-0005-0000-0000-000067210000}"/>
    <cellStyle name="Normal 101 2 2 2" xfId="8650" xr:uid="{00000000-0005-0000-0000-000068210000}"/>
    <cellStyle name="Normal 101 2 2 3" xfId="8651" xr:uid="{00000000-0005-0000-0000-000069210000}"/>
    <cellStyle name="Normal 101 2 3" xfId="8652" xr:uid="{00000000-0005-0000-0000-00006A210000}"/>
    <cellStyle name="Normal 101 2 3 2" xfId="8653" xr:uid="{00000000-0005-0000-0000-00006B210000}"/>
    <cellStyle name="Normal 101 2 3 2 2" xfId="8654" xr:uid="{00000000-0005-0000-0000-00006C210000}"/>
    <cellStyle name="Normal 101 2 3 2 2 2" xfId="8655" xr:uid="{00000000-0005-0000-0000-00006D210000}"/>
    <cellStyle name="Normal 101 2 3 2 2 2 2" xfId="8656" xr:uid="{00000000-0005-0000-0000-00006E210000}"/>
    <cellStyle name="Normal 101 2 3 2 2 2 2 2" xfId="8657" xr:uid="{00000000-0005-0000-0000-00006F210000}"/>
    <cellStyle name="Normal 101 2 3 2 2 2 2 2 2" xfId="233" xr:uid="{00000000-0005-0000-0000-000070210000}"/>
    <cellStyle name="Normal 101 2 3 2 2 2 2 2 2 10" xfId="8658" xr:uid="{00000000-0005-0000-0000-000071210000}"/>
    <cellStyle name="Normal 101 2 3 2 2 2 2 2 2 11" xfId="8659" xr:uid="{00000000-0005-0000-0000-000072210000}"/>
    <cellStyle name="Normal 101 2 3 2 2 2 2 2 2 12" xfId="8660" xr:uid="{00000000-0005-0000-0000-000073210000}"/>
    <cellStyle name="Normal 101 2 3 2 2 2 2 2 2 13" xfId="8661" xr:uid="{00000000-0005-0000-0000-000074210000}"/>
    <cellStyle name="Normal 101 2 3 2 2 2 2 2 2 14" xfId="8662" xr:uid="{00000000-0005-0000-0000-000075210000}"/>
    <cellStyle name="Normal 101 2 3 2 2 2 2 2 2 15" xfId="8663" xr:uid="{00000000-0005-0000-0000-000076210000}"/>
    <cellStyle name="Normal 101 2 3 2 2 2 2 2 2 2" xfId="239" xr:uid="{00000000-0005-0000-0000-000077210000}"/>
    <cellStyle name="Normal 101 2 3 2 2 2 2 2 2 2 2" xfId="8665" xr:uid="{00000000-0005-0000-0000-000078210000}"/>
    <cellStyle name="Normal 101 2 3 2 2 2 2 2 2 2 3" xfId="8666" xr:uid="{00000000-0005-0000-0000-000079210000}"/>
    <cellStyle name="Normal 101 2 3 2 2 2 2 2 2 2 4" xfId="8664" xr:uid="{00000000-0005-0000-0000-00007A210000}"/>
    <cellStyle name="Normal 101 2 3 2 2 2 2 2 2 3" xfId="243" xr:uid="{00000000-0005-0000-0000-00007B210000}"/>
    <cellStyle name="Normal 101 2 3 2 2 2 2 2 2 3 10" xfId="283" xr:uid="{00000000-0005-0000-0000-00007C210000}"/>
    <cellStyle name="Normal 101 2 3 2 2 2 2 2 2 3 11" xfId="287" xr:uid="{00000000-0005-0000-0000-00007D210000}"/>
    <cellStyle name="Normal 101 2 3 2 2 2 2 2 2 3 12" xfId="291" xr:uid="{00000000-0005-0000-0000-00007E210000}"/>
    <cellStyle name="Normal 101 2 3 2 2 2 2 2 2 3 12 11" xfId="33114" xr:uid="{00000000-0005-0000-0000-00007F210000}"/>
    <cellStyle name="Normal 101 2 3 2 2 2 2 2 2 3 12 11 2" xfId="33122" xr:uid="{00000000-0005-0000-0000-000080210000}"/>
    <cellStyle name="Normal 101 2 3 2 2 2 2 2 2 3 12 11 2 2" xfId="33126" xr:uid="{00000000-0005-0000-0000-000081210000}"/>
    <cellStyle name="Normal 101 2 3 2 2 2 2 2 2 3 12 11 2 2 2" xfId="33130" xr:uid="{00000000-0005-0000-0000-000082210000}"/>
    <cellStyle name="Normal 101 2 3 2 2 2 2 2 2 3 12 11 2 2 2 2" xfId="33138" xr:uid="{00000000-0005-0000-0000-000083210000}"/>
    <cellStyle name="Normal 101 2 3 2 2 2 2 2 2 3 12 11 2 2 2 3" xfId="33142" xr:uid="{00000000-0005-0000-0000-000084210000}"/>
    <cellStyle name="Normal 101 2 3 2 2 2 2 2 2 3 12 11 2 2 2 3 2" xfId="33148" xr:uid="{00000000-0005-0000-0000-000085210000}"/>
    <cellStyle name="Normal 101 2 3 2 2 2 2 2 2 3 12 11 2 2 2 3 2 2" xfId="33175" xr:uid="{00000000-0005-0000-0000-000086210000}"/>
    <cellStyle name="Normal 101 2 3 2 2 2 2 2 2 3 12 11 2 2 2 3 2 2 2" xfId="33186" xr:uid="{00000000-0005-0000-0000-000087210000}"/>
    <cellStyle name="Normal 101 2 3 2 2 2 2 2 2 3 12 11 2 2 2 3 2 2 2 2" xfId="33238" xr:uid="{00000000-0005-0000-0000-000088210000}"/>
    <cellStyle name="Normal 101 2 3 2 2 2 2 2 2 3 12 11 2 2 2 3 2 2 2 2 2" xfId="33249" xr:uid="{00000000-0005-0000-0000-000089210000}"/>
    <cellStyle name="Normal 101 2 3 2 2 2 2 2 2 3 12 11 2 2 2 3 2 2 2 2 2 2" xfId="33295" xr:uid="{00000000-0005-0000-0000-00008A210000}"/>
    <cellStyle name="Normal 101 2 3 2 2 2 2 2 2 3 12 11 2 2 2 3 2 2 2 2 2 2 2" xfId="33309" xr:uid="{00000000-0005-0000-0000-00008B210000}"/>
    <cellStyle name="Normal 101 2 3 2 2 2 2 2 2 3 12 11 2 2 2 3 2 2 2 2 2 2 2 2" xfId="33321" xr:uid="{3C9F4EAD-13F1-436E-98BA-73CB0A4F245A}"/>
    <cellStyle name="Normal 101 2 3 2 2 2 2 2 2 3 12 11 2 2 2 3 2 2 2 2 2 2 2 2 2" xfId="33394" xr:uid="{79FC334A-9873-44BF-85BB-E50AE274C43F}"/>
    <cellStyle name="Normal 101 2 3 2 2 2 2 2 2 3 12 2" xfId="33076" xr:uid="{00000000-0005-0000-0000-00008C210000}"/>
    <cellStyle name="Normal 101 2 3 2 2 2 2 2 2 3 12 3" xfId="33082" xr:uid="{00000000-0005-0000-0000-00008D210000}"/>
    <cellStyle name="Normal 101 2 3 2 2 2 2 2 2 3 12 4" xfId="33090" xr:uid="{00000000-0005-0000-0000-00008E210000}"/>
    <cellStyle name="Normal 101 2 3 2 2 2 2 2 2 3 12 5" xfId="33094" xr:uid="{00000000-0005-0000-0000-00008F210000}"/>
    <cellStyle name="Normal 101 2 3 2 2 2 2 2 2 3 12 6" xfId="33098" xr:uid="{00000000-0005-0000-0000-000090210000}"/>
    <cellStyle name="Normal 101 2 3 2 2 2 2 2 2 3 12 7" xfId="33102" xr:uid="{00000000-0005-0000-0000-000091210000}"/>
    <cellStyle name="Normal 101 2 3 2 2 2 2 2 2 3 12 8" xfId="33106" xr:uid="{00000000-0005-0000-0000-000092210000}"/>
    <cellStyle name="Normal 101 2 3 2 2 2 2 2 2 3 12 9" xfId="33110" xr:uid="{00000000-0005-0000-0000-000093210000}"/>
    <cellStyle name="Normal 101 2 3 2 2 2 2 2 2 3 2" xfId="248" xr:uid="{00000000-0005-0000-0000-000094210000}"/>
    <cellStyle name="Normal 101 2 3 2 2 2 2 2 2 3 2 2" xfId="8667" xr:uid="{00000000-0005-0000-0000-000095210000}"/>
    <cellStyle name="Normal 101 2 3 2 2 2 2 2 2 3 3" xfId="252" xr:uid="{00000000-0005-0000-0000-000096210000}"/>
    <cellStyle name="Normal 101 2 3 2 2 2 2 2 2 3 4" xfId="256" xr:uid="{00000000-0005-0000-0000-000097210000}"/>
    <cellStyle name="Normal 101 2 3 2 2 2 2 2 2 3 5" xfId="262" xr:uid="{00000000-0005-0000-0000-000098210000}"/>
    <cellStyle name="Normal 101 2 3 2 2 2 2 2 2 3 6" xfId="265" xr:uid="{00000000-0005-0000-0000-000099210000}"/>
    <cellStyle name="Normal 101 2 3 2 2 2 2 2 2 3 7" xfId="270" xr:uid="{00000000-0005-0000-0000-00009A210000}"/>
    <cellStyle name="Normal 101 2 3 2 2 2 2 2 2 3 8" xfId="275" xr:uid="{00000000-0005-0000-0000-00009B210000}"/>
    <cellStyle name="Normal 101 2 3 2 2 2 2 2 2 3 9" xfId="279" xr:uid="{00000000-0005-0000-0000-00009C210000}"/>
    <cellStyle name="Normal 101 2 3 2 2 2 2 2 2 4" xfId="8668" xr:uid="{00000000-0005-0000-0000-00009D210000}"/>
    <cellStyle name="Normal 101 2 3 2 2 2 2 2 2 5" xfId="8669" xr:uid="{00000000-0005-0000-0000-00009E210000}"/>
    <cellStyle name="Normal 101 2 3 2 2 2 2 2 2 6" xfId="8670" xr:uid="{00000000-0005-0000-0000-00009F210000}"/>
    <cellStyle name="Normal 101 2 3 2 2 2 2 2 2 7" xfId="8671" xr:uid="{00000000-0005-0000-0000-0000A0210000}"/>
    <cellStyle name="Normal 101 2 3 2 2 2 2 2 2 8" xfId="8672" xr:uid="{00000000-0005-0000-0000-0000A1210000}"/>
    <cellStyle name="Normal 101 2 3 2 2 2 2 2 2 9" xfId="8673" xr:uid="{00000000-0005-0000-0000-0000A2210000}"/>
    <cellStyle name="Normal 101 2 3 2 2 2 2 2 3" xfId="8674" xr:uid="{00000000-0005-0000-0000-0000A3210000}"/>
    <cellStyle name="Normal 101 2 3 2 2 2 2 2 3 2" xfId="8675" xr:uid="{00000000-0005-0000-0000-0000A4210000}"/>
    <cellStyle name="Normal 101 2 3 2 2 2 2 2 4" xfId="8676" xr:uid="{00000000-0005-0000-0000-0000A5210000}"/>
    <cellStyle name="Normal 101 2 3 2 2 2 2 3" xfId="8677" xr:uid="{00000000-0005-0000-0000-0000A6210000}"/>
    <cellStyle name="Normal 101 2 3 2 2 2 2 3 2" xfId="8678" xr:uid="{00000000-0005-0000-0000-0000A7210000}"/>
    <cellStyle name="Normal 101 2 3 2 2 2 2 3 2 2" xfId="8679" xr:uid="{00000000-0005-0000-0000-0000A8210000}"/>
    <cellStyle name="Normal 101 2 3 2 2 2 2 3 3" xfId="8680" xr:uid="{00000000-0005-0000-0000-0000A9210000}"/>
    <cellStyle name="Normal 101 2 3 2 2 2 2 4" xfId="8681" xr:uid="{00000000-0005-0000-0000-0000AA210000}"/>
    <cellStyle name="Normal 101 2 3 2 2 2 2 4 2" xfId="8682" xr:uid="{00000000-0005-0000-0000-0000AB210000}"/>
    <cellStyle name="Normal 101 2 3 2 2 2 2 4 3 2 3" xfId="33086" xr:uid="{00000000-0005-0000-0000-0000AC210000}"/>
    <cellStyle name="Normal 101 2 3 2 2 2 2 5" xfId="8683" xr:uid="{00000000-0005-0000-0000-0000AD210000}"/>
    <cellStyle name="Normal 101 2 3 2 2 2 3" xfId="8684" xr:uid="{00000000-0005-0000-0000-0000AE210000}"/>
    <cellStyle name="Normal 101 2 3 2 2 2 3 2" xfId="8685" xr:uid="{00000000-0005-0000-0000-0000AF210000}"/>
    <cellStyle name="Normal 101 2 3 2 2 2 3 2 10" xfId="8686" xr:uid="{00000000-0005-0000-0000-0000B0210000}"/>
    <cellStyle name="Normal 101 2 3 2 2 2 3 2 11" xfId="8687" xr:uid="{00000000-0005-0000-0000-0000B1210000}"/>
    <cellStyle name="Normal 101 2 3 2 2 2 3 2 12" xfId="8688" xr:uid="{00000000-0005-0000-0000-0000B2210000}"/>
    <cellStyle name="Normal 101 2 3 2 2 2 3 2 13" xfId="8689" xr:uid="{00000000-0005-0000-0000-0000B3210000}"/>
    <cellStyle name="Normal 101 2 3 2 2 2 3 2 14" xfId="8690" xr:uid="{00000000-0005-0000-0000-0000B4210000}"/>
    <cellStyle name="Normal 101 2 3 2 2 2 3 2 2" xfId="8691" xr:uid="{00000000-0005-0000-0000-0000B5210000}"/>
    <cellStyle name="Normal 101 2 3 2 2 2 3 2 2 2" xfId="8692" xr:uid="{00000000-0005-0000-0000-0000B6210000}"/>
    <cellStyle name="Normal 101 2 3 2 2 2 3 2 2 3" xfId="8693" xr:uid="{00000000-0005-0000-0000-0000B7210000}"/>
    <cellStyle name="Normal 101 2 3 2 2 2 3 2 3" xfId="8694" xr:uid="{00000000-0005-0000-0000-0000B8210000}"/>
    <cellStyle name="Normal 101 2 3 2 2 2 3 2 3 2" xfId="8695" xr:uid="{00000000-0005-0000-0000-0000B9210000}"/>
    <cellStyle name="Normal 101 2 3 2 2 2 3 2 4" xfId="8696" xr:uid="{00000000-0005-0000-0000-0000BA210000}"/>
    <cellStyle name="Normal 101 2 3 2 2 2 3 2 5" xfId="8697" xr:uid="{00000000-0005-0000-0000-0000BB210000}"/>
    <cellStyle name="Normal 101 2 3 2 2 2 3 2 6" xfId="8698" xr:uid="{00000000-0005-0000-0000-0000BC210000}"/>
    <cellStyle name="Normal 101 2 3 2 2 2 3 2 7" xfId="8699" xr:uid="{00000000-0005-0000-0000-0000BD210000}"/>
    <cellStyle name="Normal 101 2 3 2 2 2 3 2 8" xfId="8700" xr:uid="{00000000-0005-0000-0000-0000BE210000}"/>
    <cellStyle name="Normal 101 2 3 2 2 2 3 2 9" xfId="8701" xr:uid="{00000000-0005-0000-0000-0000BF210000}"/>
    <cellStyle name="Normal 101 2 3 2 2 2 3 3" xfId="8702" xr:uid="{00000000-0005-0000-0000-0000C0210000}"/>
    <cellStyle name="Normal 101 2 3 2 2 2 3 3 2" xfId="8703" xr:uid="{00000000-0005-0000-0000-0000C1210000}"/>
    <cellStyle name="Normal 101 2 3 2 2 2 3 4" xfId="8704" xr:uid="{00000000-0005-0000-0000-0000C2210000}"/>
    <cellStyle name="Normal 101 2 3 2 2 2 3 5" xfId="8705" xr:uid="{00000000-0005-0000-0000-0000C3210000}"/>
    <cellStyle name="Normal 101 2 3 2 2 2 4" xfId="8706" xr:uid="{00000000-0005-0000-0000-0000C4210000}"/>
    <cellStyle name="Normal 101 2 3 2 2 2 4 2" xfId="8707" xr:uid="{00000000-0005-0000-0000-0000C5210000}"/>
    <cellStyle name="Normal 101 2 3 2 2 2 4 2 2" xfId="8708" xr:uid="{00000000-0005-0000-0000-0000C6210000}"/>
    <cellStyle name="Normal 101 2 3 2 2 2 4 3" xfId="8709" xr:uid="{00000000-0005-0000-0000-0000C7210000}"/>
    <cellStyle name="Normal 101 2 3 2 2 2 5" xfId="8710" xr:uid="{00000000-0005-0000-0000-0000C8210000}"/>
    <cellStyle name="Normal 101 2 3 2 2 2 5 2" xfId="8711" xr:uid="{00000000-0005-0000-0000-0000C9210000}"/>
    <cellStyle name="Normal 101 2 3 2 2 2 6" xfId="8712" xr:uid="{00000000-0005-0000-0000-0000CA210000}"/>
    <cellStyle name="Normal 101 2 3 2 2 3" xfId="8713" xr:uid="{00000000-0005-0000-0000-0000CB210000}"/>
    <cellStyle name="Normal 101 2 3 2 2 3 2" xfId="8714" xr:uid="{00000000-0005-0000-0000-0000CC210000}"/>
    <cellStyle name="Normal 101 2 3 2 2 3 2 2" xfId="8715" xr:uid="{00000000-0005-0000-0000-0000CD210000}"/>
    <cellStyle name="Normal 101 2 3 2 2 3 2 2 2" xfId="8716" xr:uid="{00000000-0005-0000-0000-0000CE210000}"/>
    <cellStyle name="Normal 101 2 3 2 2 3 2 3" xfId="8717" xr:uid="{00000000-0005-0000-0000-0000CF210000}"/>
    <cellStyle name="Normal 101 2 3 2 2 3 3" xfId="8718" xr:uid="{00000000-0005-0000-0000-0000D0210000}"/>
    <cellStyle name="Normal 101 2 3 2 2 3 3 2" xfId="8719" xr:uid="{00000000-0005-0000-0000-0000D1210000}"/>
    <cellStyle name="Normal 101 2 3 2 2 3 4" xfId="8720" xr:uid="{00000000-0005-0000-0000-0000D2210000}"/>
    <cellStyle name="Normal 101 2 3 2 2 4" xfId="8721" xr:uid="{00000000-0005-0000-0000-0000D3210000}"/>
    <cellStyle name="Normal 101 2 3 2 2 4 2" xfId="8722" xr:uid="{00000000-0005-0000-0000-0000D4210000}"/>
    <cellStyle name="Normal 101 2 3 2 2 4 2 2" xfId="8723" xr:uid="{00000000-0005-0000-0000-0000D5210000}"/>
    <cellStyle name="Normal 101 2 3 2 2 4 3" xfId="8724" xr:uid="{00000000-0005-0000-0000-0000D6210000}"/>
    <cellStyle name="Normal 101 2 3 2 2 5" xfId="8725" xr:uid="{00000000-0005-0000-0000-0000D7210000}"/>
    <cellStyle name="Normal 101 2 3 2 2 5 2" xfId="8726" xr:uid="{00000000-0005-0000-0000-0000D8210000}"/>
    <cellStyle name="Normal 101 2 3 2 2 6" xfId="8727" xr:uid="{00000000-0005-0000-0000-0000D9210000}"/>
    <cellStyle name="Normal 101 2 3 2 3" xfId="8728" xr:uid="{00000000-0005-0000-0000-0000DA210000}"/>
    <cellStyle name="Normal 101 2 3 2 3 2" xfId="8729" xr:uid="{00000000-0005-0000-0000-0000DB210000}"/>
    <cellStyle name="Normal 101 2 3 2 3 2 2" xfId="8730" xr:uid="{00000000-0005-0000-0000-0000DC210000}"/>
    <cellStyle name="Normal 101 2 3 2 3 2 2 2" xfId="8731" xr:uid="{00000000-0005-0000-0000-0000DD210000}"/>
    <cellStyle name="Normal 101 2 3 2 3 2 3" xfId="8732" xr:uid="{00000000-0005-0000-0000-0000DE210000}"/>
    <cellStyle name="Normal 101 2 3 2 3 2 4" xfId="8733" xr:uid="{00000000-0005-0000-0000-0000DF210000}"/>
    <cellStyle name="Normal 101 2 3 2 3 3" xfId="8734" xr:uid="{00000000-0005-0000-0000-0000E0210000}"/>
    <cellStyle name="Normal 101 2 3 2 3 3 2" xfId="8735" xr:uid="{00000000-0005-0000-0000-0000E1210000}"/>
    <cellStyle name="Normal 101 2 3 2 3 3 3" xfId="8736" xr:uid="{00000000-0005-0000-0000-0000E2210000}"/>
    <cellStyle name="Normal 101 2 3 2 3 4" xfId="8737" xr:uid="{00000000-0005-0000-0000-0000E3210000}"/>
    <cellStyle name="Normal 101 2 3 2 4" xfId="8738" xr:uid="{00000000-0005-0000-0000-0000E4210000}"/>
    <cellStyle name="Normal 101 2 3 2 4 2" xfId="8739" xr:uid="{00000000-0005-0000-0000-0000E5210000}"/>
    <cellStyle name="Normal 101 2 3 2 4 2 2" xfId="8740" xr:uid="{00000000-0005-0000-0000-0000E6210000}"/>
    <cellStyle name="Normal 101 2 3 2 4 3" xfId="8741" xr:uid="{00000000-0005-0000-0000-0000E7210000}"/>
    <cellStyle name="Normal 101 2 3 2 5" xfId="8742" xr:uid="{00000000-0005-0000-0000-0000E8210000}"/>
    <cellStyle name="Normal 101 2 3 2 5 2" xfId="8743" xr:uid="{00000000-0005-0000-0000-0000E9210000}"/>
    <cellStyle name="Normal 101 2 3 2 6" xfId="8744" xr:uid="{00000000-0005-0000-0000-0000EA210000}"/>
    <cellStyle name="Normal 101 2 3 3" xfId="8745" xr:uid="{00000000-0005-0000-0000-0000EB210000}"/>
    <cellStyle name="Normal 101 2 3 3 2" xfId="8746" xr:uid="{00000000-0005-0000-0000-0000EC210000}"/>
    <cellStyle name="Normal 101 2 3 3 2 2" xfId="8747" xr:uid="{00000000-0005-0000-0000-0000ED210000}"/>
    <cellStyle name="Normal 101 2 3 3 2 2 2" xfId="8748" xr:uid="{00000000-0005-0000-0000-0000EE210000}"/>
    <cellStyle name="Normal 101 2 3 3 2 2 2 2" xfId="8749" xr:uid="{00000000-0005-0000-0000-0000EF210000}"/>
    <cellStyle name="Normal 101 2 3 3 2 2 2 2 2" xfId="8750" xr:uid="{00000000-0005-0000-0000-0000F0210000}"/>
    <cellStyle name="Normal 101 2 3 3 2 2 2 2 2 2" xfId="8751" xr:uid="{00000000-0005-0000-0000-0000F1210000}"/>
    <cellStyle name="Normal 101 2 3 3 2 2 2 2 3" xfId="8752" xr:uid="{00000000-0005-0000-0000-0000F2210000}"/>
    <cellStyle name="Normal 101 2 3 3 2 2 2 3" xfId="8753" xr:uid="{00000000-0005-0000-0000-0000F3210000}"/>
    <cellStyle name="Normal 101 2 3 3 2 2 2 3 2" xfId="8754" xr:uid="{00000000-0005-0000-0000-0000F4210000}"/>
    <cellStyle name="Normal 101 2 3 3 2 2 2 4" xfId="8755" xr:uid="{00000000-0005-0000-0000-0000F5210000}"/>
    <cellStyle name="Normal 101 2 3 3 2 2 3" xfId="8756" xr:uid="{00000000-0005-0000-0000-0000F6210000}"/>
    <cellStyle name="Normal 101 2 3 3 2 2 3 2" xfId="8757" xr:uid="{00000000-0005-0000-0000-0000F7210000}"/>
    <cellStyle name="Normal 101 2 3 3 2 2 3 2 2" xfId="8758" xr:uid="{00000000-0005-0000-0000-0000F8210000}"/>
    <cellStyle name="Normal 101 2 3 3 2 2 3 3" xfId="8759" xr:uid="{00000000-0005-0000-0000-0000F9210000}"/>
    <cellStyle name="Normal 101 2 3 3 2 2 4" xfId="8760" xr:uid="{00000000-0005-0000-0000-0000FA210000}"/>
    <cellStyle name="Normal 101 2 3 3 2 2 4 2" xfId="8761" xr:uid="{00000000-0005-0000-0000-0000FB210000}"/>
    <cellStyle name="Normal 101 2 3 3 2 2 5" xfId="8762" xr:uid="{00000000-0005-0000-0000-0000FC210000}"/>
    <cellStyle name="Normal 101 2 3 3 2 2 6" xfId="8763" xr:uid="{00000000-0005-0000-0000-0000FD210000}"/>
    <cellStyle name="Normal 101 2 3 3 2 3" xfId="8764" xr:uid="{00000000-0005-0000-0000-0000FE210000}"/>
    <cellStyle name="Normal 101 2 3 3 2 3 2" xfId="8765" xr:uid="{00000000-0005-0000-0000-0000FF210000}"/>
    <cellStyle name="Normal 101 2 3 3 2 3 2 2" xfId="8766" xr:uid="{00000000-0005-0000-0000-000000220000}"/>
    <cellStyle name="Normal 101 2 3 3 2 3 2 2 2" xfId="8767" xr:uid="{00000000-0005-0000-0000-000001220000}"/>
    <cellStyle name="Normal 101 2 3 3 2 3 2 3" xfId="8768" xr:uid="{00000000-0005-0000-0000-000002220000}"/>
    <cellStyle name="Normal 101 2 3 3 2 3 3" xfId="8769" xr:uid="{00000000-0005-0000-0000-000003220000}"/>
    <cellStyle name="Normal 101 2 3 3 2 3 3 2" xfId="8770" xr:uid="{00000000-0005-0000-0000-000004220000}"/>
    <cellStyle name="Normal 101 2 3 3 2 3 4" xfId="8771" xr:uid="{00000000-0005-0000-0000-000005220000}"/>
    <cellStyle name="Normal 101 2 3 3 2 3 5" xfId="8772" xr:uid="{00000000-0005-0000-0000-000006220000}"/>
    <cellStyle name="Normal 101 2 3 3 2 4" xfId="8773" xr:uid="{00000000-0005-0000-0000-000007220000}"/>
    <cellStyle name="Normal 101 2 3 3 2 4 2" xfId="8774" xr:uid="{00000000-0005-0000-0000-000008220000}"/>
    <cellStyle name="Normal 101 2 3 3 2 4 2 2" xfId="8775" xr:uid="{00000000-0005-0000-0000-000009220000}"/>
    <cellStyle name="Normal 101 2 3 3 2 4 3" xfId="8776" xr:uid="{00000000-0005-0000-0000-00000A220000}"/>
    <cellStyle name="Normal 101 2 3 3 2 5" xfId="8777" xr:uid="{00000000-0005-0000-0000-00000B220000}"/>
    <cellStyle name="Normal 101 2 3 3 2 5 2" xfId="8778" xr:uid="{00000000-0005-0000-0000-00000C220000}"/>
    <cellStyle name="Normal 101 2 3 3 2 6" xfId="8779" xr:uid="{00000000-0005-0000-0000-00000D220000}"/>
    <cellStyle name="Normal 101 2 3 3 3" xfId="8780" xr:uid="{00000000-0005-0000-0000-00000E220000}"/>
    <cellStyle name="Normal 101 2 3 3 3 2" xfId="8781" xr:uid="{00000000-0005-0000-0000-00000F220000}"/>
    <cellStyle name="Normal 101 2 3 3 3 2 2" xfId="8782" xr:uid="{00000000-0005-0000-0000-000010220000}"/>
    <cellStyle name="Normal 101 2 3 3 3 2 2 2" xfId="8783" xr:uid="{00000000-0005-0000-0000-000011220000}"/>
    <cellStyle name="Normal 101 2 3 3 3 2 2 2 2" xfId="8784" xr:uid="{00000000-0005-0000-0000-000012220000}"/>
    <cellStyle name="Normal 101 2 3 3 3 2 2 2 2 2" xfId="8785" xr:uid="{00000000-0005-0000-0000-000013220000}"/>
    <cellStyle name="Normal 101 2 3 3 3 2 2 2 3" xfId="8786" xr:uid="{00000000-0005-0000-0000-000014220000}"/>
    <cellStyle name="Normal 101 2 3 3 3 2 2 3" xfId="8787" xr:uid="{00000000-0005-0000-0000-000015220000}"/>
    <cellStyle name="Normal 101 2 3 3 3 2 2 3 2" xfId="8788" xr:uid="{00000000-0005-0000-0000-000016220000}"/>
    <cellStyle name="Normal 101 2 3 3 3 2 2 4" xfId="8789" xr:uid="{00000000-0005-0000-0000-000017220000}"/>
    <cellStyle name="Normal 101 2 3 3 3 2 3" xfId="8790" xr:uid="{00000000-0005-0000-0000-000018220000}"/>
    <cellStyle name="Normal 101 2 3 3 3 2 3 2" xfId="8791" xr:uid="{00000000-0005-0000-0000-000019220000}"/>
    <cellStyle name="Normal 101 2 3 3 3 2 3 2 2" xfId="8792" xr:uid="{00000000-0005-0000-0000-00001A220000}"/>
    <cellStyle name="Normal 101 2 3 3 3 2 3 3" xfId="8793" xr:uid="{00000000-0005-0000-0000-00001B220000}"/>
    <cellStyle name="Normal 101 2 3 3 3 2 4" xfId="8794" xr:uid="{00000000-0005-0000-0000-00001C220000}"/>
    <cellStyle name="Normal 101 2 3 3 3 2 4 2" xfId="8795" xr:uid="{00000000-0005-0000-0000-00001D220000}"/>
    <cellStyle name="Normal 101 2 3 3 3 2 5" xfId="8796" xr:uid="{00000000-0005-0000-0000-00001E220000}"/>
    <cellStyle name="Normal 101 2 3 3 3 3" xfId="8797" xr:uid="{00000000-0005-0000-0000-00001F220000}"/>
    <cellStyle name="Normal 101 2 3 3 3 3 2" xfId="8798" xr:uid="{00000000-0005-0000-0000-000020220000}"/>
    <cellStyle name="Normal 101 2 3 3 3 3 2 2" xfId="8799" xr:uid="{00000000-0005-0000-0000-000021220000}"/>
    <cellStyle name="Normal 101 2 3 3 3 3 2 2 2" xfId="8800" xr:uid="{00000000-0005-0000-0000-000022220000}"/>
    <cellStyle name="Normal 101 2 3 3 3 3 2 3" xfId="8801" xr:uid="{00000000-0005-0000-0000-000023220000}"/>
    <cellStyle name="Normal 101 2 3 3 3 3 3" xfId="8802" xr:uid="{00000000-0005-0000-0000-000024220000}"/>
    <cellStyle name="Normal 101 2 3 3 3 3 3 2" xfId="8803" xr:uid="{00000000-0005-0000-0000-000025220000}"/>
    <cellStyle name="Normal 101 2 3 3 3 3 4" xfId="8804" xr:uid="{00000000-0005-0000-0000-000026220000}"/>
    <cellStyle name="Normal 101 2 3 3 3 4" xfId="8805" xr:uid="{00000000-0005-0000-0000-000027220000}"/>
    <cellStyle name="Normal 101 2 3 3 3 4 2" xfId="8806" xr:uid="{00000000-0005-0000-0000-000028220000}"/>
    <cellStyle name="Normal 101 2 3 3 3 4 2 2" xfId="8807" xr:uid="{00000000-0005-0000-0000-000029220000}"/>
    <cellStyle name="Normal 101 2 3 3 3 4 3" xfId="8808" xr:uid="{00000000-0005-0000-0000-00002A220000}"/>
    <cellStyle name="Normal 101 2 3 3 3 5" xfId="8809" xr:uid="{00000000-0005-0000-0000-00002B220000}"/>
    <cellStyle name="Normal 101 2 3 3 3 5 2" xfId="8810" xr:uid="{00000000-0005-0000-0000-00002C220000}"/>
    <cellStyle name="Normal 101 2 3 3 3 6" xfId="8811" xr:uid="{00000000-0005-0000-0000-00002D220000}"/>
    <cellStyle name="Normal 101 2 3 3 3 7" xfId="8812" xr:uid="{00000000-0005-0000-0000-00002E220000}"/>
    <cellStyle name="Normal 101 2 3 3 4" xfId="8813" xr:uid="{00000000-0005-0000-0000-00002F220000}"/>
    <cellStyle name="Normal 101 2 3 3 4 2" xfId="8814" xr:uid="{00000000-0005-0000-0000-000030220000}"/>
    <cellStyle name="Normal 101 2 3 3 4 2 2" xfId="8815" xr:uid="{00000000-0005-0000-0000-000031220000}"/>
    <cellStyle name="Normal 101 2 3 3 4 2 2 2" xfId="8816" xr:uid="{00000000-0005-0000-0000-000032220000}"/>
    <cellStyle name="Normal 101 2 3 3 4 2 2 2 2" xfId="8817" xr:uid="{00000000-0005-0000-0000-000033220000}"/>
    <cellStyle name="Normal 101 2 3 3 4 2 2 3" xfId="8818" xr:uid="{00000000-0005-0000-0000-000034220000}"/>
    <cellStyle name="Normal 101 2 3 3 4 2 3" xfId="8819" xr:uid="{00000000-0005-0000-0000-000035220000}"/>
    <cellStyle name="Normal 101 2 3 3 4 2 3 2" xfId="8820" xr:uid="{00000000-0005-0000-0000-000036220000}"/>
    <cellStyle name="Normal 101 2 3 3 4 2 4" xfId="8821" xr:uid="{00000000-0005-0000-0000-000037220000}"/>
    <cellStyle name="Normal 101 2 3 3 4 3" xfId="8822" xr:uid="{00000000-0005-0000-0000-000038220000}"/>
    <cellStyle name="Normal 101 2 3 3 4 3 2" xfId="8823" xr:uid="{00000000-0005-0000-0000-000039220000}"/>
    <cellStyle name="Normal 101 2 3 3 4 3 2 2" xfId="8824" xr:uid="{00000000-0005-0000-0000-00003A220000}"/>
    <cellStyle name="Normal 101 2 3 3 4 3 3" xfId="8825" xr:uid="{00000000-0005-0000-0000-00003B220000}"/>
    <cellStyle name="Normal 101 2 3 3 4 4" xfId="8826" xr:uid="{00000000-0005-0000-0000-00003C220000}"/>
    <cellStyle name="Normal 101 2 3 3 4 4 2" xfId="8827" xr:uid="{00000000-0005-0000-0000-00003D220000}"/>
    <cellStyle name="Normal 101 2 3 3 4 5" xfId="8828" xr:uid="{00000000-0005-0000-0000-00003E220000}"/>
    <cellStyle name="Normal 101 2 3 3 4 6" xfId="8829" xr:uid="{00000000-0005-0000-0000-00003F220000}"/>
    <cellStyle name="Normal 101 2 3 3 5" xfId="8830" xr:uid="{00000000-0005-0000-0000-000040220000}"/>
    <cellStyle name="Normal 101 2 3 3 5 2" xfId="8831" xr:uid="{00000000-0005-0000-0000-000041220000}"/>
    <cellStyle name="Normal 101 2 3 3 5 2 2" xfId="8832" xr:uid="{00000000-0005-0000-0000-000042220000}"/>
    <cellStyle name="Normal 101 2 3 3 5 2 2 2" xfId="8833" xr:uid="{00000000-0005-0000-0000-000043220000}"/>
    <cellStyle name="Normal 101 2 3 3 5 2 3" xfId="8834" xr:uid="{00000000-0005-0000-0000-000044220000}"/>
    <cellStyle name="Normal 101 2 3 3 5 3" xfId="8835" xr:uid="{00000000-0005-0000-0000-000045220000}"/>
    <cellStyle name="Normal 101 2 3 3 5 3 2" xfId="8836" xr:uid="{00000000-0005-0000-0000-000046220000}"/>
    <cellStyle name="Normal 101 2 3 3 5 4" xfId="8837" xr:uid="{00000000-0005-0000-0000-000047220000}"/>
    <cellStyle name="Normal 101 2 3 3 6" xfId="8838" xr:uid="{00000000-0005-0000-0000-000048220000}"/>
    <cellStyle name="Normal 101 2 3 3 6 2" xfId="8839" xr:uid="{00000000-0005-0000-0000-000049220000}"/>
    <cellStyle name="Normal 101 2 3 3 6 2 2" xfId="8840" xr:uid="{00000000-0005-0000-0000-00004A220000}"/>
    <cellStyle name="Normal 101 2 3 3 6 3" xfId="8841" xr:uid="{00000000-0005-0000-0000-00004B220000}"/>
    <cellStyle name="Normal 101 2 3 3 7" xfId="8842" xr:uid="{00000000-0005-0000-0000-00004C220000}"/>
    <cellStyle name="Normal 101 2 3 3 7 2" xfId="8843" xr:uid="{00000000-0005-0000-0000-00004D220000}"/>
    <cellStyle name="Normal 101 2 3 3 8" xfId="8844" xr:uid="{00000000-0005-0000-0000-00004E220000}"/>
    <cellStyle name="Normal 101 2 3 4" xfId="8845" xr:uid="{00000000-0005-0000-0000-00004F220000}"/>
    <cellStyle name="Normal 101 2 3 4 2" xfId="8846" xr:uid="{00000000-0005-0000-0000-000050220000}"/>
    <cellStyle name="Normal 101 2 3 4 2 2" xfId="8847" xr:uid="{00000000-0005-0000-0000-000051220000}"/>
    <cellStyle name="Normal 101 2 3 4 2 2 2" xfId="8848" xr:uid="{00000000-0005-0000-0000-000052220000}"/>
    <cellStyle name="Normal 101 2 3 4 2 2 2 2" xfId="8849" xr:uid="{00000000-0005-0000-0000-000053220000}"/>
    <cellStyle name="Normal 101 2 3 4 2 2 3" xfId="8850" xr:uid="{00000000-0005-0000-0000-000054220000}"/>
    <cellStyle name="Normal 101 2 3 4 2 2 4" xfId="8851" xr:uid="{00000000-0005-0000-0000-000055220000}"/>
    <cellStyle name="Normal 101 2 3 4 2 3" xfId="8852" xr:uid="{00000000-0005-0000-0000-000056220000}"/>
    <cellStyle name="Normal 101 2 3 4 2 3 2" xfId="8853" xr:uid="{00000000-0005-0000-0000-000057220000}"/>
    <cellStyle name="Normal 101 2 3 4 2 3 3" xfId="8854" xr:uid="{00000000-0005-0000-0000-000058220000}"/>
    <cellStyle name="Normal 101 2 3 4 2 4" xfId="8855" xr:uid="{00000000-0005-0000-0000-000059220000}"/>
    <cellStyle name="Normal 101 2 3 4 3" xfId="8856" xr:uid="{00000000-0005-0000-0000-00005A220000}"/>
    <cellStyle name="Normal 101 2 3 4 3 2" xfId="8857" xr:uid="{00000000-0005-0000-0000-00005B220000}"/>
    <cellStyle name="Normal 101 2 3 4 3 2 2" xfId="8858" xr:uid="{00000000-0005-0000-0000-00005C220000}"/>
    <cellStyle name="Normal 101 2 3 4 3 3" xfId="8859" xr:uid="{00000000-0005-0000-0000-00005D220000}"/>
    <cellStyle name="Normal 101 2 3 4 3 4" xfId="8860" xr:uid="{00000000-0005-0000-0000-00005E220000}"/>
    <cellStyle name="Normal 101 2 3 4 4" xfId="8861" xr:uid="{00000000-0005-0000-0000-00005F220000}"/>
    <cellStyle name="Normal 101 2 3 4 4 2" xfId="8862" xr:uid="{00000000-0005-0000-0000-000060220000}"/>
    <cellStyle name="Normal 101 2 3 4 4 3" xfId="8863" xr:uid="{00000000-0005-0000-0000-000061220000}"/>
    <cellStyle name="Normal 101 2 3 4 5" xfId="8864" xr:uid="{00000000-0005-0000-0000-000062220000}"/>
    <cellStyle name="Normal 101 2 3 5" xfId="8865" xr:uid="{00000000-0005-0000-0000-000063220000}"/>
    <cellStyle name="Normal 101 2 3 5 2" xfId="8866" xr:uid="{00000000-0005-0000-0000-000064220000}"/>
    <cellStyle name="Normal 101 2 3 5 2 2" xfId="8867" xr:uid="{00000000-0005-0000-0000-000065220000}"/>
    <cellStyle name="Normal 101 2 3 5 2 2 2" xfId="8868" xr:uid="{00000000-0005-0000-0000-000066220000}"/>
    <cellStyle name="Normal 101 2 3 5 2 3" xfId="8869" xr:uid="{00000000-0005-0000-0000-000067220000}"/>
    <cellStyle name="Normal 101 2 3 5 2 4" xfId="8870" xr:uid="{00000000-0005-0000-0000-000068220000}"/>
    <cellStyle name="Normal 101 2 3 5 3" xfId="8871" xr:uid="{00000000-0005-0000-0000-000069220000}"/>
    <cellStyle name="Normal 101 2 3 5 3 2" xfId="8872" xr:uid="{00000000-0005-0000-0000-00006A220000}"/>
    <cellStyle name="Normal 101 2 3 5 3 3" xfId="8873" xr:uid="{00000000-0005-0000-0000-00006B220000}"/>
    <cellStyle name="Normal 101 2 3 5 4" xfId="8874" xr:uid="{00000000-0005-0000-0000-00006C220000}"/>
    <cellStyle name="Normal 101 2 3 6" xfId="8875" xr:uid="{00000000-0005-0000-0000-00006D220000}"/>
    <cellStyle name="Normal 101 2 3 6 2" xfId="8876" xr:uid="{00000000-0005-0000-0000-00006E220000}"/>
    <cellStyle name="Normal 101 2 3 6 2 2" xfId="8877" xr:uid="{00000000-0005-0000-0000-00006F220000}"/>
    <cellStyle name="Normal 101 2 3 6 3" xfId="8878" xr:uid="{00000000-0005-0000-0000-000070220000}"/>
    <cellStyle name="Normal 101 2 3 6 4" xfId="8879" xr:uid="{00000000-0005-0000-0000-000071220000}"/>
    <cellStyle name="Normal 101 2 3 7" xfId="8880" xr:uid="{00000000-0005-0000-0000-000072220000}"/>
    <cellStyle name="Normal 101 2 3 7 2" xfId="8881" xr:uid="{00000000-0005-0000-0000-000073220000}"/>
    <cellStyle name="Normal 101 2 3 8" xfId="8882" xr:uid="{00000000-0005-0000-0000-000074220000}"/>
    <cellStyle name="Normal 101 2 4" xfId="8883" xr:uid="{00000000-0005-0000-0000-000075220000}"/>
    <cellStyle name="Normal 101 2 4 2" xfId="8884" xr:uid="{00000000-0005-0000-0000-000076220000}"/>
    <cellStyle name="Normal 101 2 4 2 2" xfId="8885" xr:uid="{00000000-0005-0000-0000-000077220000}"/>
    <cellStyle name="Normal 101 2 4 2 2 2" xfId="8886" xr:uid="{00000000-0005-0000-0000-000078220000}"/>
    <cellStyle name="Normal 101 2 4 2 3" xfId="8887" xr:uid="{00000000-0005-0000-0000-000079220000}"/>
    <cellStyle name="Normal 101 2 4 2 4" xfId="8888" xr:uid="{00000000-0005-0000-0000-00007A220000}"/>
    <cellStyle name="Normal 101 2 4 3" xfId="8889" xr:uid="{00000000-0005-0000-0000-00007B220000}"/>
    <cellStyle name="Normal 101 2 4 3 2" xfId="8890" xr:uid="{00000000-0005-0000-0000-00007C220000}"/>
    <cellStyle name="Normal 101 2 4 4" xfId="8891" xr:uid="{00000000-0005-0000-0000-00007D220000}"/>
    <cellStyle name="Normal 101 2 4 5" xfId="8892" xr:uid="{00000000-0005-0000-0000-00007E220000}"/>
    <cellStyle name="Normal 101 2 5" xfId="8893" xr:uid="{00000000-0005-0000-0000-00007F220000}"/>
    <cellStyle name="Normal 101 2 5 2" xfId="8894" xr:uid="{00000000-0005-0000-0000-000080220000}"/>
    <cellStyle name="Normal 101 2 5 2 2" xfId="8895" xr:uid="{00000000-0005-0000-0000-000081220000}"/>
    <cellStyle name="Normal 101 2 5 3" xfId="8896" xr:uid="{00000000-0005-0000-0000-000082220000}"/>
    <cellStyle name="Normal 101 2 5 4" xfId="8897" xr:uid="{00000000-0005-0000-0000-000083220000}"/>
    <cellStyle name="Normal 101 2 6" xfId="8898" xr:uid="{00000000-0005-0000-0000-000084220000}"/>
    <cellStyle name="Normal 101 2 6 2" xfId="8899" xr:uid="{00000000-0005-0000-0000-000085220000}"/>
    <cellStyle name="Normal 101 2 7" xfId="8900" xr:uid="{00000000-0005-0000-0000-000086220000}"/>
    <cellStyle name="Normal 101 2_April 14" xfId="8901" xr:uid="{00000000-0005-0000-0000-000087220000}"/>
    <cellStyle name="Normal 101 3" xfId="8902" xr:uid="{00000000-0005-0000-0000-000088220000}"/>
    <cellStyle name="Normal 101 3 2" xfId="8903" xr:uid="{00000000-0005-0000-0000-000089220000}"/>
    <cellStyle name="Normal 101 3 3" xfId="8904" xr:uid="{00000000-0005-0000-0000-00008A220000}"/>
    <cellStyle name="Normal 101 3 4" xfId="8905" xr:uid="{00000000-0005-0000-0000-00008B220000}"/>
    <cellStyle name="Normal 101 4" xfId="8906" xr:uid="{00000000-0005-0000-0000-00008C220000}"/>
    <cellStyle name="Normal 101 4 2" xfId="8907" xr:uid="{00000000-0005-0000-0000-00008D220000}"/>
    <cellStyle name="Normal 101 4 2 2" xfId="8908" xr:uid="{00000000-0005-0000-0000-00008E220000}"/>
    <cellStyle name="Normal 101 4 2 2 2" xfId="8909" xr:uid="{00000000-0005-0000-0000-00008F220000}"/>
    <cellStyle name="Normal 101 4 2 3" xfId="8910" xr:uid="{00000000-0005-0000-0000-000090220000}"/>
    <cellStyle name="Normal 101 4 2 4" xfId="8911" xr:uid="{00000000-0005-0000-0000-000091220000}"/>
    <cellStyle name="Normal 101 4 3" xfId="8912" xr:uid="{00000000-0005-0000-0000-000092220000}"/>
    <cellStyle name="Normal 101 4 3 2" xfId="8913" xr:uid="{00000000-0005-0000-0000-000093220000}"/>
    <cellStyle name="Normal 101 4 4" xfId="8914" xr:uid="{00000000-0005-0000-0000-000094220000}"/>
    <cellStyle name="Normal 101 4 5" xfId="8915" xr:uid="{00000000-0005-0000-0000-000095220000}"/>
    <cellStyle name="Normal 101 5" xfId="8916" xr:uid="{00000000-0005-0000-0000-000096220000}"/>
    <cellStyle name="Normal 101 5 2" xfId="8917" xr:uid="{00000000-0005-0000-0000-000097220000}"/>
    <cellStyle name="Normal 101 5 2 2" xfId="8918" xr:uid="{00000000-0005-0000-0000-000098220000}"/>
    <cellStyle name="Normal 101 5 2 2 2" xfId="8919" xr:uid="{00000000-0005-0000-0000-000099220000}"/>
    <cellStyle name="Normal 101 5 2 3" xfId="8920" xr:uid="{00000000-0005-0000-0000-00009A220000}"/>
    <cellStyle name="Normal 101 5 3" xfId="8921" xr:uid="{00000000-0005-0000-0000-00009B220000}"/>
    <cellStyle name="Normal 101 5 3 2" xfId="8922" xr:uid="{00000000-0005-0000-0000-00009C220000}"/>
    <cellStyle name="Normal 101 5 4" xfId="8923" xr:uid="{00000000-0005-0000-0000-00009D220000}"/>
    <cellStyle name="Normal 101 5 5" xfId="8924" xr:uid="{00000000-0005-0000-0000-00009E220000}"/>
    <cellStyle name="Normal 101 6" xfId="8925" xr:uid="{00000000-0005-0000-0000-00009F220000}"/>
    <cellStyle name="Normal 101 6 2" xfId="8926" xr:uid="{00000000-0005-0000-0000-0000A0220000}"/>
    <cellStyle name="Normal 101 7" xfId="8927" xr:uid="{00000000-0005-0000-0000-0000A1220000}"/>
    <cellStyle name="Normal 101_April 14" xfId="8928" xr:uid="{00000000-0005-0000-0000-0000A2220000}"/>
    <cellStyle name="Normal 1010" xfId="33169" xr:uid="{00000000-0005-0000-0000-0000A3220000}"/>
    <cellStyle name="Normal 1011" xfId="33170" xr:uid="{00000000-0005-0000-0000-0000A4220000}"/>
    <cellStyle name="Normal 1012" xfId="33176" xr:uid="{00000000-0005-0000-0000-0000A5220000}"/>
    <cellStyle name="Normal 1013" xfId="33177" xr:uid="{00000000-0005-0000-0000-0000A6220000}"/>
    <cellStyle name="Normal 1014" xfId="33178" xr:uid="{00000000-0005-0000-0000-0000A7220000}"/>
    <cellStyle name="Normal 1015" xfId="33179" xr:uid="{00000000-0005-0000-0000-0000A8220000}"/>
    <cellStyle name="Normal 1016" xfId="33180" xr:uid="{00000000-0005-0000-0000-0000A9220000}"/>
    <cellStyle name="Normal 1017" xfId="33181" xr:uid="{00000000-0005-0000-0000-0000AA220000}"/>
    <cellStyle name="Normal 1018" xfId="33182" xr:uid="{00000000-0005-0000-0000-0000AB220000}"/>
    <cellStyle name="Normal 1019" xfId="33183" xr:uid="{00000000-0005-0000-0000-0000AC220000}"/>
    <cellStyle name="Normal 102" xfId="74" xr:uid="{00000000-0005-0000-0000-0000AD220000}"/>
    <cellStyle name="Normal 102 2" xfId="8929" xr:uid="{00000000-0005-0000-0000-0000AE220000}"/>
    <cellStyle name="Normal 102 2 2" xfId="8930" xr:uid="{00000000-0005-0000-0000-0000AF220000}"/>
    <cellStyle name="Normal 102 2 2 2" xfId="8931" xr:uid="{00000000-0005-0000-0000-0000B0220000}"/>
    <cellStyle name="Normal 102 2 2 2 2" xfId="8932" xr:uid="{00000000-0005-0000-0000-0000B1220000}"/>
    <cellStyle name="Normal 102 2 2 2 2 2" xfId="8933" xr:uid="{00000000-0005-0000-0000-0000B2220000}"/>
    <cellStyle name="Normal 102 2 2 2 3" xfId="8934" xr:uid="{00000000-0005-0000-0000-0000B3220000}"/>
    <cellStyle name="Normal 102 2 2 2 4" xfId="8935" xr:uid="{00000000-0005-0000-0000-0000B4220000}"/>
    <cellStyle name="Normal 102 2 2 3" xfId="8936" xr:uid="{00000000-0005-0000-0000-0000B5220000}"/>
    <cellStyle name="Normal 102 2 2 3 2" xfId="8937" xr:uid="{00000000-0005-0000-0000-0000B6220000}"/>
    <cellStyle name="Normal 102 2 2 4" xfId="8938" xr:uid="{00000000-0005-0000-0000-0000B7220000}"/>
    <cellStyle name="Normal 102 2 2 5" xfId="8939" xr:uid="{00000000-0005-0000-0000-0000B8220000}"/>
    <cellStyle name="Normal 102 2 3" xfId="8940" xr:uid="{00000000-0005-0000-0000-0000B9220000}"/>
    <cellStyle name="Normal 102 2 3 2" xfId="8941" xr:uid="{00000000-0005-0000-0000-0000BA220000}"/>
    <cellStyle name="Normal 102 2 3 2 2" xfId="8942" xr:uid="{00000000-0005-0000-0000-0000BB220000}"/>
    <cellStyle name="Normal 102 2 3 3" xfId="8943" xr:uid="{00000000-0005-0000-0000-0000BC220000}"/>
    <cellStyle name="Normal 102 2 3 4" xfId="8944" xr:uid="{00000000-0005-0000-0000-0000BD220000}"/>
    <cellStyle name="Normal 102 2 4" xfId="8945" xr:uid="{00000000-0005-0000-0000-0000BE220000}"/>
    <cellStyle name="Normal 102 2 4 2" xfId="8946" xr:uid="{00000000-0005-0000-0000-0000BF220000}"/>
    <cellStyle name="Normal 102 2 5" xfId="8947" xr:uid="{00000000-0005-0000-0000-0000C0220000}"/>
    <cellStyle name="Normal 102 2 6" xfId="8948" xr:uid="{00000000-0005-0000-0000-0000C1220000}"/>
    <cellStyle name="Normal 102 3" xfId="8949" xr:uid="{00000000-0005-0000-0000-0000C2220000}"/>
    <cellStyle name="Normal 102 3 2" xfId="8950" xr:uid="{00000000-0005-0000-0000-0000C3220000}"/>
    <cellStyle name="Normal 102 3 2 2" xfId="8951" xr:uid="{00000000-0005-0000-0000-0000C4220000}"/>
    <cellStyle name="Normal 102 3 2 2 2" xfId="8952" xr:uid="{00000000-0005-0000-0000-0000C5220000}"/>
    <cellStyle name="Normal 102 3 2 3" xfId="8953" xr:uid="{00000000-0005-0000-0000-0000C6220000}"/>
    <cellStyle name="Normal 102 3 2 4" xfId="8954" xr:uid="{00000000-0005-0000-0000-0000C7220000}"/>
    <cellStyle name="Normal 102 3 3" xfId="8955" xr:uid="{00000000-0005-0000-0000-0000C8220000}"/>
    <cellStyle name="Normal 102 3 3 2" xfId="8956" xr:uid="{00000000-0005-0000-0000-0000C9220000}"/>
    <cellStyle name="Normal 102 3 4" xfId="8957" xr:uid="{00000000-0005-0000-0000-0000CA220000}"/>
    <cellStyle name="Normal 102 3 5" xfId="8958" xr:uid="{00000000-0005-0000-0000-0000CB220000}"/>
    <cellStyle name="Normal 102 4" xfId="8959" xr:uid="{00000000-0005-0000-0000-0000CC220000}"/>
    <cellStyle name="Normal 102 4 2" xfId="8960" xr:uid="{00000000-0005-0000-0000-0000CD220000}"/>
    <cellStyle name="Normal 102 4 2 2" xfId="8961" xr:uid="{00000000-0005-0000-0000-0000CE220000}"/>
    <cellStyle name="Normal 102 4 2 2 2" xfId="8962" xr:uid="{00000000-0005-0000-0000-0000CF220000}"/>
    <cellStyle name="Normal 102 4 2 3" xfId="8963" xr:uid="{00000000-0005-0000-0000-0000D0220000}"/>
    <cellStyle name="Normal 102 4 3" xfId="8964" xr:uid="{00000000-0005-0000-0000-0000D1220000}"/>
    <cellStyle name="Normal 102 4 3 2" xfId="8965" xr:uid="{00000000-0005-0000-0000-0000D2220000}"/>
    <cellStyle name="Normal 102 4 4" xfId="8966" xr:uid="{00000000-0005-0000-0000-0000D3220000}"/>
    <cellStyle name="Normal 102 4 5" xfId="8967" xr:uid="{00000000-0005-0000-0000-0000D4220000}"/>
    <cellStyle name="Normal 102 5" xfId="8968" xr:uid="{00000000-0005-0000-0000-0000D5220000}"/>
    <cellStyle name="Normal 102 5 2" xfId="8969" xr:uid="{00000000-0005-0000-0000-0000D6220000}"/>
    <cellStyle name="Normal 102 6" xfId="8970" xr:uid="{00000000-0005-0000-0000-0000D7220000}"/>
    <cellStyle name="Normal 102 7" xfId="8971" xr:uid="{00000000-0005-0000-0000-0000D8220000}"/>
    <cellStyle name="Normal 102_April 14" xfId="8972" xr:uid="{00000000-0005-0000-0000-0000D9220000}"/>
    <cellStyle name="Normal 1020" xfId="33188" xr:uid="{00000000-0005-0000-0000-0000DA220000}"/>
    <cellStyle name="Normal 1021" xfId="33189" xr:uid="{00000000-0005-0000-0000-0000DB220000}"/>
    <cellStyle name="Normal 1022" xfId="33190" xr:uid="{00000000-0005-0000-0000-0000DC220000}"/>
    <cellStyle name="Normal 1023" xfId="33191" xr:uid="{00000000-0005-0000-0000-0000DD220000}"/>
    <cellStyle name="Normal 1024" xfId="33192" xr:uid="{00000000-0005-0000-0000-0000DE220000}"/>
    <cellStyle name="Normal 1025" xfId="33193" xr:uid="{00000000-0005-0000-0000-0000DF220000}"/>
    <cellStyle name="Normal 1026" xfId="33194" xr:uid="{00000000-0005-0000-0000-0000E0220000}"/>
    <cellStyle name="Normal 1027" xfId="33195" xr:uid="{00000000-0005-0000-0000-0000E1220000}"/>
    <cellStyle name="Normal 1028" xfId="33197" xr:uid="{00000000-0005-0000-0000-0000E2220000}"/>
    <cellStyle name="Normal 1029" xfId="33198" xr:uid="{00000000-0005-0000-0000-0000E3220000}"/>
    <cellStyle name="Normal 103" xfId="75" xr:uid="{00000000-0005-0000-0000-0000E4220000}"/>
    <cellStyle name="Normal 103 2" xfId="8973" xr:uid="{00000000-0005-0000-0000-0000E5220000}"/>
    <cellStyle name="Normal 103 2 2" xfId="8974" xr:uid="{00000000-0005-0000-0000-0000E6220000}"/>
    <cellStyle name="Normal 103 2 2 2" xfId="8975" xr:uid="{00000000-0005-0000-0000-0000E7220000}"/>
    <cellStyle name="Normal 103 2 2 3" xfId="8976" xr:uid="{00000000-0005-0000-0000-0000E8220000}"/>
    <cellStyle name="Normal 103 2 3" xfId="8977" xr:uid="{00000000-0005-0000-0000-0000E9220000}"/>
    <cellStyle name="Normal 103 2 4" xfId="8978" xr:uid="{00000000-0005-0000-0000-0000EA220000}"/>
    <cellStyle name="Normal 103 2 5" xfId="8979" xr:uid="{00000000-0005-0000-0000-0000EB220000}"/>
    <cellStyle name="Normal 103 3" xfId="8980" xr:uid="{00000000-0005-0000-0000-0000EC220000}"/>
    <cellStyle name="Normal 103 3 2" xfId="8981" xr:uid="{00000000-0005-0000-0000-0000ED220000}"/>
    <cellStyle name="Normal 103 3 3" xfId="8982" xr:uid="{00000000-0005-0000-0000-0000EE220000}"/>
    <cellStyle name="Normal 103 4" xfId="8983" xr:uid="{00000000-0005-0000-0000-0000EF220000}"/>
    <cellStyle name="Normal 103 5" xfId="8984" xr:uid="{00000000-0005-0000-0000-0000F0220000}"/>
    <cellStyle name="Normal 103 6" xfId="8985" xr:uid="{00000000-0005-0000-0000-0000F1220000}"/>
    <cellStyle name="Normal 1030" xfId="33200" xr:uid="{00000000-0005-0000-0000-0000F2220000}"/>
    <cellStyle name="Normal 1031" xfId="33202" xr:uid="{00000000-0005-0000-0000-0000F3220000}"/>
    <cellStyle name="Normal 1032" xfId="33204" xr:uid="{00000000-0005-0000-0000-0000F4220000}"/>
    <cellStyle name="Normal 1033" xfId="33206" xr:uid="{00000000-0005-0000-0000-0000F5220000}"/>
    <cellStyle name="Normal 1034" xfId="33208" xr:uid="{00000000-0005-0000-0000-0000F6220000}"/>
    <cellStyle name="Normal 1035" xfId="33210" xr:uid="{00000000-0005-0000-0000-0000F7220000}"/>
    <cellStyle name="Normal 1036" xfId="33212" xr:uid="{00000000-0005-0000-0000-0000F8220000}"/>
    <cellStyle name="Normal 1037" xfId="33215" xr:uid="{00000000-0005-0000-0000-0000F9220000}"/>
    <cellStyle name="Normal 1038" xfId="33216" xr:uid="{00000000-0005-0000-0000-0000FA220000}"/>
    <cellStyle name="Normal 1039" xfId="33217" xr:uid="{00000000-0005-0000-0000-0000FB220000}"/>
    <cellStyle name="Normal 104" xfId="76" xr:uid="{00000000-0005-0000-0000-0000FC220000}"/>
    <cellStyle name="Normal 104 2" xfId="8986" xr:uid="{00000000-0005-0000-0000-0000FD220000}"/>
    <cellStyle name="Normal 104 2 2" xfId="8987" xr:uid="{00000000-0005-0000-0000-0000FE220000}"/>
    <cellStyle name="Normal 104 2 2 2" xfId="8988" xr:uid="{00000000-0005-0000-0000-0000FF220000}"/>
    <cellStyle name="Normal 104 2 2 3" xfId="8989" xr:uid="{00000000-0005-0000-0000-000000230000}"/>
    <cellStyle name="Normal 104 2 3" xfId="8990" xr:uid="{00000000-0005-0000-0000-000001230000}"/>
    <cellStyle name="Normal 104 2 4" xfId="8991" xr:uid="{00000000-0005-0000-0000-000002230000}"/>
    <cellStyle name="Normal 104 2 5" xfId="8992" xr:uid="{00000000-0005-0000-0000-000003230000}"/>
    <cellStyle name="Normal 104 3" xfId="8993" xr:uid="{00000000-0005-0000-0000-000004230000}"/>
    <cellStyle name="Normal 104 3 2" xfId="8994" xr:uid="{00000000-0005-0000-0000-000005230000}"/>
    <cellStyle name="Normal 104 3 3" xfId="8995" xr:uid="{00000000-0005-0000-0000-000006230000}"/>
    <cellStyle name="Normal 104 4" xfId="8996" xr:uid="{00000000-0005-0000-0000-000007230000}"/>
    <cellStyle name="Normal 104 5" xfId="8997" xr:uid="{00000000-0005-0000-0000-000008230000}"/>
    <cellStyle name="Normal 104 6" xfId="8998" xr:uid="{00000000-0005-0000-0000-000009230000}"/>
    <cellStyle name="Normal 1040" xfId="33219" xr:uid="{00000000-0005-0000-0000-00000A230000}"/>
    <cellStyle name="Normal 1041" xfId="33221" xr:uid="{00000000-0005-0000-0000-00000B230000}"/>
    <cellStyle name="Normal 1042" xfId="33222" xr:uid="{00000000-0005-0000-0000-00000C230000}"/>
    <cellStyle name="Normal 1043" xfId="33224" xr:uid="{00000000-0005-0000-0000-00000D230000}"/>
    <cellStyle name="Normal 1044" xfId="33226" xr:uid="{00000000-0005-0000-0000-00000E230000}"/>
    <cellStyle name="Normal 1045" xfId="33227" xr:uid="{00000000-0005-0000-0000-00000F230000}"/>
    <cellStyle name="Normal 1046" xfId="33228" xr:uid="{00000000-0005-0000-0000-000010230000}"/>
    <cellStyle name="Normal 1047" xfId="33229" xr:uid="{00000000-0005-0000-0000-000011230000}"/>
    <cellStyle name="Normal 1048" xfId="33230" xr:uid="{00000000-0005-0000-0000-000012230000}"/>
    <cellStyle name="Normal 1049" xfId="33231" xr:uid="{00000000-0005-0000-0000-000013230000}"/>
    <cellStyle name="Normal 105" xfId="77" xr:uid="{00000000-0005-0000-0000-000014230000}"/>
    <cellStyle name="Normal 105 2" xfId="8999" xr:uid="{00000000-0005-0000-0000-000015230000}"/>
    <cellStyle name="Normal 105 2 2" xfId="9000" xr:uid="{00000000-0005-0000-0000-000016230000}"/>
    <cellStyle name="Normal 105 2 2 2" xfId="9001" xr:uid="{00000000-0005-0000-0000-000017230000}"/>
    <cellStyle name="Normal 105 2 2 3" xfId="9002" xr:uid="{00000000-0005-0000-0000-000018230000}"/>
    <cellStyle name="Normal 105 2 3" xfId="9003" xr:uid="{00000000-0005-0000-0000-000019230000}"/>
    <cellStyle name="Normal 105 2 4" xfId="9004" xr:uid="{00000000-0005-0000-0000-00001A230000}"/>
    <cellStyle name="Normal 105 2 5" xfId="9005" xr:uid="{00000000-0005-0000-0000-00001B230000}"/>
    <cellStyle name="Normal 105 3" xfId="9006" xr:uid="{00000000-0005-0000-0000-00001C230000}"/>
    <cellStyle name="Normal 105 3 2" xfId="9007" xr:uid="{00000000-0005-0000-0000-00001D230000}"/>
    <cellStyle name="Normal 105 3 3" xfId="9008" xr:uid="{00000000-0005-0000-0000-00001E230000}"/>
    <cellStyle name="Normal 105 4" xfId="9009" xr:uid="{00000000-0005-0000-0000-00001F230000}"/>
    <cellStyle name="Normal 105 5" xfId="9010" xr:uid="{00000000-0005-0000-0000-000020230000}"/>
    <cellStyle name="Normal 105 6" xfId="9011" xr:uid="{00000000-0005-0000-0000-000021230000}"/>
    <cellStyle name="Normal 1050" xfId="33232" xr:uid="{00000000-0005-0000-0000-000022230000}"/>
    <cellStyle name="Normal 1051" xfId="33233" xr:uid="{00000000-0005-0000-0000-000023230000}"/>
    <cellStyle name="Normal 1052" xfId="33235" xr:uid="{00000000-0005-0000-0000-000024230000}"/>
    <cellStyle name="Normal 1053" xfId="33234" xr:uid="{00000000-0005-0000-0000-000025230000}"/>
    <cellStyle name="Normal 1054" xfId="33240" xr:uid="{00000000-0005-0000-0000-000026230000}"/>
    <cellStyle name="Normal 1055" xfId="33241" xr:uid="{00000000-0005-0000-0000-000027230000}"/>
    <cellStyle name="Normal 1056" xfId="33242" xr:uid="{00000000-0005-0000-0000-000028230000}"/>
    <cellStyle name="Normal 1057" xfId="33243" xr:uid="{00000000-0005-0000-0000-000029230000}"/>
    <cellStyle name="Normal 1058" xfId="33244" xr:uid="{00000000-0005-0000-0000-00002A230000}"/>
    <cellStyle name="Normal 1059" xfId="33245" xr:uid="{00000000-0005-0000-0000-00002B230000}"/>
    <cellStyle name="Normal 106" xfId="78" xr:uid="{00000000-0005-0000-0000-00002C230000}"/>
    <cellStyle name="Normal 106 2" xfId="9012" xr:uid="{00000000-0005-0000-0000-00002D230000}"/>
    <cellStyle name="Normal 106 2 2" xfId="9013" xr:uid="{00000000-0005-0000-0000-00002E230000}"/>
    <cellStyle name="Normal 106 2 2 2" xfId="9014" xr:uid="{00000000-0005-0000-0000-00002F230000}"/>
    <cellStyle name="Normal 106 2 2 3" xfId="9015" xr:uid="{00000000-0005-0000-0000-000030230000}"/>
    <cellStyle name="Normal 106 2 3" xfId="9016" xr:uid="{00000000-0005-0000-0000-000031230000}"/>
    <cellStyle name="Normal 106 2 4" xfId="9017" xr:uid="{00000000-0005-0000-0000-000032230000}"/>
    <cellStyle name="Normal 106 2 5" xfId="9018" xr:uid="{00000000-0005-0000-0000-000033230000}"/>
    <cellStyle name="Normal 106 3" xfId="9019" xr:uid="{00000000-0005-0000-0000-000034230000}"/>
    <cellStyle name="Normal 106 3 2" xfId="9020" xr:uid="{00000000-0005-0000-0000-000035230000}"/>
    <cellStyle name="Normal 106 3 3" xfId="9021" xr:uid="{00000000-0005-0000-0000-000036230000}"/>
    <cellStyle name="Normal 106 4" xfId="9022" xr:uid="{00000000-0005-0000-0000-000037230000}"/>
    <cellStyle name="Normal 106 5" xfId="9023" xr:uid="{00000000-0005-0000-0000-000038230000}"/>
    <cellStyle name="Normal 106 6" xfId="9024" xr:uid="{00000000-0005-0000-0000-000039230000}"/>
    <cellStyle name="Normal 1060" xfId="33246" xr:uid="{00000000-0005-0000-0000-00003A230000}"/>
    <cellStyle name="Normal 1061" xfId="33251" xr:uid="{00000000-0005-0000-0000-00003B230000}"/>
    <cellStyle name="Normal 1062" xfId="33252" xr:uid="{00000000-0005-0000-0000-00003C230000}"/>
    <cellStyle name="Normal 1063" xfId="33253" xr:uid="{00000000-0005-0000-0000-00003D230000}"/>
    <cellStyle name="Normal 1064" xfId="33254" xr:uid="{00000000-0005-0000-0000-00003E230000}"/>
    <cellStyle name="Normal 1065" xfId="33255" xr:uid="{00000000-0005-0000-0000-00003F230000}"/>
    <cellStyle name="Normal 1066" xfId="33256" xr:uid="{00000000-0005-0000-0000-000040230000}"/>
    <cellStyle name="Normal 1067" xfId="33257" xr:uid="{00000000-0005-0000-0000-000041230000}"/>
    <cellStyle name="Normal 1068" xfId="33258" xr:uid="{00000000-0005-0000-0000-000042230000}"/>
    <cellStyle name="Normal 1069" xfId="33259" xr:uid="{00000000-0005-0000-0000-000043230000}"/>
    <cellStyle name="Normal 107" xfId="79" xr:uid="{00000000-0005-0000-0000-000044230000}"/>
    <cellStyle name="Normal 107 2" xfId="9025" xr:uid="{00000000-0005-0000-0000-000045230000}"/>
    <cellStyle name="Normal 107 2 2" xfId="9026" xr:uid="{00000000-0005-0000-0000-000046230000}"/>
    <cellStyle name="Normal 107 2 2 2" xfId="9027" xr:uid="{00000000-0005-0000-0000-000047230000}"/>
    <cellStyle name="Normal 107 2 2 2 2" xfId="9028" xr:uid="{00000000-0005-0000-0000-000048230000}"/>
    <cellStyle name="Normal 107 2 2 2 2 2" xfId="9029" xr:uid="{00000000-0005-0000-0000-000049230000}"/>
    <cellStyle name="Normal 107 2 2 2 3" xfId="9030" xr:uid="{00000000-0005-0000-0000-00004A230000}"/>
    <cellStyle name="Normal 107 2 2 2 4" xfId="9031" xr:uid="{00000000-0005-0000-0000-00004B230000}"/>
    <cellStyle name="Normal 107 2 2 3" xfId="9032" xr:uid="{00000000-0005-0000-0000-00004C230000}"/>
    <cellStyle name="Normal 107 2 2 3 2" xfId="9033" xr:uid="{00000000-0005-0000-0000-00004D230000}"/>
    <cellStyle name="Normal 107 2 2 4" xfId="9034" xr:uid="{00000000-0005-0000-0000-00004E230000}"/>
    <cellStyle name="Normal 107 2 2 5" xfId="9035" xr:uid="{00000000-0005-0000-0000-00004F230000}"/>
    <cellStyle name="Normal 107 2 3" xfId="9036" xr:uid="{00000000-0005-0000-0000-000050230000}"/>
    <cellStyle name="Normal 107 2 3 2" xfId="9037" xr:uid="{00000000-0005-0000-0000-000051230000}"/>
    <cellStyle name="Normal 107 2 3 2 2" xfId="9038" xr:uid="{00000000-0005-0000-0000-000052230000}"/>
    <cellStyle name="Normal 107 2 3 3" xfId="9039" xr:uid="{00000000-0005-0000-0000-000053230000}"/>
    <cellStyle name="Normal 107 2 3 4" xfId="9040" xr:uid="{00000000-0005-0000-0000-000054230000}"/>
    <cellStyle name="Normal 107 2 4" xfId="9041" xr:uid="{00000000-0005-0000-0000-000055230000}"/>
    <cellStyle name="Normal 107 2 4 2" xfId="9042" xr:uid="{00000000-0005-0000-0000-000056230000}"/>
    <cellStyle name="Normal 107 2 5" xfId="9043" xr:uid="{00000000-0005-0000-0000-000057230000}"/>
    <cellStyle name="Normal 107 2 6" xfId="9044" xr:uid="{00000000-0005-0000-0000-000058230000}"/>
    <cellStyle name="Normal 107 3" xfId="9045" xr:uid="{00000000-0005-0000-0000-000059230000}"/>
    <cellStyle name="Normal 107 3 2" xfId="9046" xr:uid="{00000000-0005-0000-0000-00005A230000}"/>
    <cellStyle name="Normal 107 3 2 2" xfId="9047" xr:uid="{00000000-0005-0000-0000-00005B230000}"/>
    <cellStyle name="Normal 107 3 2 2 2" xfId="9048" xr:uid="{00000000-0005-0000-0000-00005C230000}"/>
    <cellStyle name="Normal 107 3 2 3" xfId="9049" xr:uid="{00000000-0005-0000-0000-00005D230000}"/>
    <cellStyle name="Normal 107 3 2 4" xfId="9050" xr:uid="{00000000-0005-0000-0000-00005E230000}"/>
    <cellStyle name="Normal 107 3 3" xfId="9051" xr:uid="{00000000-0005-0000-0000-00005F230000}"/>
    <cellStyle name="Normal 107 3 3 2" xfId="9052" xr:uid="{00000000-0005-0000-0000-000060230000}"/>
    <cellStyle name="Normal 107 3 4" xfId="9053" xr:uid="{00000000-0005-0000-0000-000061230000}"/>
    <cellStyle name="Normal 107 3 5" xfId="9054" xr:uid="{00000000-0005-0000-0000-000062230000}"/>
    <cellStyle name="Normal 107 4" xfId="9055" xr:uid="{00000000-0005-0000-0000-000063230000}"/>
    <cellStyle name="Normal 107 4 2" xfId="9056" xr:uid="{00000000-0005-0000-0000-000064230000}"/>
    <cellStyle name="Normal 107 4 2 2" xfId="9057" xr:uid="{00000000-0005-0000-0000-000065230000}"/>
    <cellStyle name="Normal 107 4 2 2 2" xfId="9058" xr:uid="{00000000-0005-0000-0000-000066230000}"/>
    <cellStyle name="Normal 107 4 2 3" xfId="9059" xr:uid="{00000000-0005-0000-0000-000067230000}"/>
    <cellStyle name="Normal 107 4 3" xfId="9060" xr:uid="{00000000-0005-0000-0000-000068230000}"/>
    <cellStyle name="Normal 107 4 3 2" xfId="9061" xr:uid="{00000000-0005-0000-0000-000069230000}"/>
    <cellStyle name="Normal 107 4 4" xfId="9062" xr:uid="{00000000-0005-0000-0000-00006A230000}"/>
    <cellStyle name="Normal 107 4 5" xfId="9063" xr:uid="{00000000-0005-0000-0000-00006B230000}"/>
    <cellStyle name="Normal 107 5" xfId="9064" xr:uid="{00000000-0005-0000-0000-00006C230000}"/>
    <cellStyle name="Normal 107 5 2" xfId="9065" xr:uid="{00000000-0005-0000-0000-00006D230000}"/>
    <cellStyle name="Normal 107 6" xfId="9066" xr:uid="{00000000-0005-0000-0000-00006E230000}"/>
    <cellStyle name="Normal 107 7" xfId="9067" xr:uid="{00000000-0005-0000-0000-00006F230000}"/>
    <cellStyle name="Normal 107_April 14" xfId="9068" xr:uid="{00000000-0005-0000-0000-000070230000}"/>
    <cellStyle name="Normal 1070" xfId="33260" xr:uid="{00000000-0005-0000-0000-000071230000}"/>
    <cellStyle name="Normal 1071" xfId="33291" xr:uid="{00000000-0005-0000-0000-000072230000}"/>
    <cellStyle name="Normal 1072" xfId="33292" xr:uid="{00000000-0005-0000-0000-000073230000}"/>
    <cellStyle name="Normal 1073" xfId="33297" xr:uid="{00000000-0005-0000-0000-000074230000}"/>
    <cellStyle name="Normal 1074" xfId="33298" xr:uid="{00000000-0005-0000-0000-000075230000}"/>
    <cellStyle name="Normal 1075" xfId="33299" xr:uid="{00000000-0005-0000-0000-000076230000}"/>
    <cellStyle name="Normal 1076" xfId="33300" xr:uid="{00000000-0005-0000-0000-000077230000}"/>
    <cellStyle name="Normal 1077" xfId="33301" xr:uid="{00000000-0005-0000-0000-000078230000}"/>
    <cellStyle name="Normal 1078" xfId="33302" xr:uid="{00000000-0005-0000-0000-000079230000}"/>
    <cellStyle name="Normal 1079" xfId="33303" xr:uid="{00000000-0005-0000-0000-00007A230000}"/>
    <cellStyle name="Normal 108" xfId="80" xr:uid="{00000000-0005-0000-0000-00007B230000}"/>
    <cellStyle name="Normal 108 2" xfId="9069" xr:uid="{00000000-0005-0000-0000-00007C230000}"/>
    <cellStyle name="Normal 108 2 2" xfId="9070" xr:uid="{00000000-0005-0000-0000-00007D230000}"/>
    <cellStyle name="Normal 108 2 2 2" xfId="9071" xr:uid="{00000000-0005-0000-0000-00007E230000}"/>
    <cellStyle name="Normal 108 2 2 2 2" xfId="9072" xr:uid="{00000000-0005-0000-0000-00007F230000}"/>
    <cellStyle name="Normal 108 2 2 2 2 2" xfId="9073" xr:uid="{00000000-0005-0000-0000-000080230000}"/>
    <cellStyle name="Normal 108 2 2 2 3" xfId="9074" xr:uid="{00000000-0005-0000-0000-000081230000}"/>
    <cellStyle name="Normal 108 2 2 2 4" xfId="9075" xr:uid="{00000000-0005-0000-0000-000082230000}"/>
    <cellStyle name="Normal 108 2 2 3" xfId="9076" xr:uid="{00000000-0005-0000-0000-000083230000}"/>
    <cellStyle name="Normal 108 2 2 3 2" xfId="9077" xr:uid="{00000000-0005-0000-0000-000084230000}"/>
    <cellStyle name="Normal 108 2 2 4" xfId="9078" xr:uid="{00000000-0005-0000-0000-000085230000}"/>
    <cellStyle name="Normal 108 2 2 5" xfId="9079" xr:uid="{00000000-0005-0000-0000-000086230000}"/>
    <cellStyle name="Normal 108 2 3" xfId="9080" xr:uid="{00000000-0005-0000-0000-000087230000}"/>
    <cellStyle name="Normal 108 2 3 2" xfId="9081" xr:uid="{00000000-0005-0000-0000-000088230000}"/>
    <cellStyle name="Normal 108 2 3 2 2" xfId="9082" xr:uid="{00000000-0005-0000-0000-000089230000}"/>
    <cellStyle name="Normal 108 2 3 3" xfId="9083" xr:uid="{00000000-0005-0000-0000-00008A230000}"/>
    <cellStyle name="Normal 108 2 3 4" xfId="9084" xr:uid="{00000000-0005-0000-0000-00008B230000}"/>
    <cellStyle name="Normal 108 2 4" xfId="9085" xr:uid="{00000000-0005-0000-0000-00008C230000}"/>
    <cellStyle name="Normal 108 2 4 2" xfId="9086" xr:uid="{00000000-0005-0000-0000-00008D230000}"/>
    <cellStyle name="Normal 108 2 5" xfId="9087" xr:uid="{00000000-0005-0000-0000-00008E230000}"/>
    <cellStyle name="Normal 108 2 6" xfId="9088" xr:uid="{00000000-0005-0000-0000-00008F230000}"/>
    <cellStyle name="Normal 108 3" xfId="9089" xr:uid="{00000000-0005-0000-0000-000090230000}"/>
    <cellStyle name="Normal 108 3 2" xfId="9090" xr:uid="{00000000-0005-0000-0000-000091230000}"/>
    <cellStyle name="Normal 108 3 2 2" xfId="9091" xr:uid="{00000000-0005-0000-0000-000092230000}"/>
    <cellStyle name="Normal 108 3 2 2 2" xfId="9092" xr:uid="{00000000-0005-0000-0000-000093230000}"/>
    <cellStyle name="Normal 108 3 2 3" xfId="9093" xr:uid="{00000000-0005-0000-0000-000094230000}"/>
    <cellStyle name="Normal 108 3 2 4" xfId="9094" xr:uid="{00000000-0005-0000-0000-000095230000}"/>
    <cellStyle name="Normal 108 3 3" xfId="9095" xr:uid="{00000000-0005-0000-0000-000096230000}"/>
    <cellStyle name="Normal 108 3 3 2" xfId="9096" xr:uid="{00000000-0005-0000-0000-000097230000}"/>
    <cellStyle name="Normal 108 3 4" xfId="9097" xr:uid="{00000000-0005-0000-0000-000098230000}"/>
    <cellStyle name="Normal 108 3 5" xfId="9098" xr:uid="{00000000-0005-0000-0000-000099230000}"/>
    <cellStyle name="Normal 108 4" xfId="9099" xr:uid="{00000000-0005-0000-0000-00009A230000}"/>
    <cellStyle name="Normal 108 4 2" xfId="9100" xr:uid="{00000000-0005-0000-0000-00009B230000}"/>
    <cellStyle name="Normal 108 4 2 2" xfId="9101" xr:uid="{00000000-0005-0000-0000-00009C230000}"/>
    <cellStyle name="Normal 108 4 2 2 2" xfId="9102" xr:uid="{00000000-0005-0000-0000-00009D230000}"/>
    <cellStyle name="Normal 108 4 2 3" xfId="9103" xr:uid="{00000000-0005-0000-0000-00009E230000}"/>
    <cellStyle name="Normal 108 4 3" xfId="9104" xr:uid="{00000000-0005-0000-0000-00009F230000}"/>
    <cellStyle name="Normal 108 4 3 2" xfId="9105" xr:uid="{00000000-0005-0000-0000-0000A0230000}"/>
    <cellStyle name="Normal 108 4 4" xfId="9106" xr:uid="{00000000-0005-0000-0000-0000A1230000}"/>
    <cellStyle name="Normal 108 4 5" xfId="9107" xr:uid="{00000000-0005-0000-0000-0000A2230000}"/>
    <cellStyle name="Normal 108 5" xfId="9108" xr:uid="{00000000-0005-0000-0000-0000A3230000}"/>
    <cellStyle name="Normal 108 5 2" xfId="9109" xr:uid="{00000000-0005-0000-0000-0000A4230000}"/>
    <cellStyle name="Normal 108 6" xfId="9110" xr:uid="{00000000-0005-0000-0000-0000A5230000}"/>
    <cellStyle name="Normal 108 7" xfId="9111" xr:uid="{00000000-0005-0000-0000-0000A6230000}"/>
    <cellStyle name="Normal 108_April 14" xfId="9112" xr:uid="{00000000-0005-0000-0000-0000A7230000}"/>
    <cellStyle name="Normal 1080" xfId="33304" xr:uid="{00000000-0005-0000-0000-0000A8230000}"/>
    <cellStyle name="Normal 1081" xfId="33305" xr:uid="{00000000-0005-0000-0000-0000A9230000}"/>
    <cellStyle name="Normal 1082" xfId="33306" xr:uid="{00000000-0005-0000-0000-0000AA230000}"/>
    <cellStyle name="Normal 1083" xfId="33311" xr:uid="{00000000-0005-0000-0000-0000AB230000}"/>
    <cellStyle name="Normal 1084" xfId="33312" xr:uid="{00000000-0005-0000-0000-0000AC230000}"/>
    <cellStyle name="Normal 1085" xfId="33313" xr:uid="{00000000-0005-0000-0000-0000AD230000}"/>
    <cellStyle name="Normal 1086" xfId="33314" xr:uid="{00000000-0005-0000-0000-0000AE230000}"/>
    <cellStyle name="Normal 1087" xfId="33315" xr:uid="{00000000-0005-0000-0000-0000AF230000}"/>
    <cellStyle name="Normal 1088" xfId="33316" xr:uid="{00000000-0005-0000-0000-0000B0230000}"/>
    <cellStyle name="Normal 1089" xfId="33317" xr:uid="{00000000-0005-0000-0000-0000B1230000}"/>
    <cellStyle name="Normal 109" xfId="81" xr:uid="{00000000-0005-0000-0000-0000B2230000}"/>
    <cellStyle name="Normal 109 2" xfId="9113" xr:uid="{00000000-0005-0000-0000-0000B3230000}"/>
    <cellStyle name="Normal 109 2 2" xfId="9114" xr:uid="{00000000-0005-0000-0000-0000B4230000}"/>
    <cellStyle name="Normal 109 2 2 2" xfId="9115" xr:uid="{00000000-0005-0000-0000-0000B5230000}"/>
    <cellStyle name="Normal 109 2 2 3" xfId="9116" xr:uid="{00000000-0005-0000-0000-0000B6230000}"/>
    <cellStyle name="Normal 109 2 3" xfId="9117" xr:uid="{00000000-0005-0000-0000-0000B7230000}"/>
    <cellStyle name="Normal 109 2 4" xfId="9118" xr:uid="{00000000-0005-0000-0000-0000B8230000}"/>
    <cellStyle name="Normal 109 2 5" xfId="9119" xr:uid="{00000000-0005-0000-0000-0000B9230000}"/>
    <cellStyle name="Normal 109 3" xfId="9120" xr:uid="{00000000-0005-0000-0000-0000BA230000}"/>
    <cellStyle name="Normal 109 3 2" xfId="9121" xr:uid="{00000000-0005-0000-0000-0000BB230000}"/>
    <cellStyle name="Normal 109 3 3" xfId="9122" xr:uid="{00000000-0005-0000-0000-0000BC230000}"/>
    <cellStyle name="Normal 109 4" xfId="9123" xr:uid="{00000000-0005-0000-0000-0000BD230000}"/>
    <cellStyle name="Normal 109 5" xfId="9124" xr:uid="{00000000-0005-0000-0000-0000BE230000}"/>
    <cellStyle name="Normal 109 6" xfId="9125" xr:uid="{00000000-0005-0000-0000-0000BF230000}"/>
    <cellStyle name="Normal 1090" xfId="33318" xr:uid="{10D58A37-3B3B-48B5-B06B-2B2465A0C4B9}"/>
    <cellStyle name="Normal 1091" xfId="33323" xr:uid="{29B009BA-8E54-445C-ADEC-E4F12322A4BE}"/>
    <cellStyle name="Normal 1092" xfId="33324" xr:uid="{2E4A2E47-A4F7-43BA-BAA6-5A11D09E25E2}"/>
    <cellStyle name="Normal 1093" xfId="33325" xr:uid="{226BA39E-2C08-43AA-BAAC-994B4C487830}"/>
    <cellStyle name="Normal 1094" xfId="33326" xr:uid="{E1807974-45AB-40A1-B5B5-30BEC9E4FD75}"/>
    <cellStyle name="Normal 1095" xfId="33327" xr:uid="{5AEB9D5C-C492-4C3B-80C1-DE9B3446CA86}"/>
    <cellStyle name="Normal 1096" xfId="33328" xr:uid="{B6F91835-206D-4DC1-8320-5BA63EDE5E00}"/>
    <cellStyle name="Normal 1097" xfId="33329" xr:uid="{B98A5BD6-D162-4A6D-B18F-37FED7C153DB}"/>
    <cellStyle name="Normal 1098" xfId="33330" xr:uid="{9D12A93F-93DC-429D-9E09-17774F19468F}"/>
    <cellStyle name="Normal 1099" xfId="33331" xr:uid="{03B41D3F-F0B7-48AD-BDD6-C3440EB7D40F}"/>
    <cellStyle name="Normal 11" xfId="82" xr:uid="{00000000-0005-0000-0000-0000C0230000}"/>
    <cellStyle name="Normal 11 2" xfId="9126" xr:uid="{00000000-0005-0000-0000-0000C1230000}"/>
    <cellStyle name="Normal 11 2 2" xfId="9127" xr:uid="{00000000-0005-0000-0000-0000C2230000}"/>
    <cellStyle name="Normal 11 2 2 2" xfId="9128" xr:uid="{00000000-0005-0000-0000-0000C3230000}"/>
    <cellStyle name="Normal 11 2 2 3" xfId="9129" xr:uid="{00000000-0005-0000-0000-0000C4230000}"/>
    <cellStyle name="Normal 11 2 3" xfId="9130" xr:uid="{00000000-0005-0000-0000-0000C5230000}"/>
    <cellStyle name="Normal 11 2 4" xfId="9131" xr:uid="{00000000-0005-0000-0000-0000C6230000}"/>
    <cellStyle name="Normal 11 3" xfId="9132" xr:uid="{00000000-0005-0000-0000-0000C7230000}"/>
    <cellStyle name="Normal 11 3 2" xfId="9133" xr:uid="{00000000-0005-0000-0000-0000C8230000}"/>
    <cellStyle name="Normal 11 3 2 2" xfId="9134" xr:uid="{00000000-0005-0000-0000-0000C9230000}"/>
    <cellStyle name="Normal 11 3 2 3" xfId="9135" xr:uid="{00000000-0005-0000-0000-0000CA230000}"/>
    <cellStyle name="Normal 11 3 3" xfId="9136" xr:uid="{00000000-0005-0000-0000-0000CB230000}"/>
    <cellStyle name="Normal 11 3 4" xfId="9137" xr:uid="{00000000-0005-0000-0000-0000CC230000}"/>
    <cellStyle name="Normal 11 4" xfId="9138" xr:uid="{00000000-0005-0000-0000-0000CD230000}"/>
    <cellStyle name="Normal 11 4 2" xfId="9139" xr:uid="{00000000-0005-0000-0000-0000CE230000}"/>
    <cellStyle name="Normal 11 4 3" xfId="9140" xr:uid="{00000000-0005-0000-0000-0000CF230000}"/>
    <cellStyle name="Normal 11 5" xfId="9141" xr:uid="{00000000-0005-0000-0000-0000D0230000}"/>
    <cellStyle name="Normal 11 5 2" xfId="9142" xr:uid="{00000000-0005-0000-0000-0000D1230000}"/>
    <cellStyle name="Normal 11 5 3" xfId="9143" xr:uid="{00000000-0005-0000-0000-0000D2230000}"/>
    <cellStyle name="Normal 11 6" xfId="9144" xr:uid="{00000000-0005-0000-0000-0000D3230000}"/>
    <cellStyle name="Normal 11 6 2" xfId="9145" xr:uid="{00000000-0005-0000-0000-0000D4230000}"/>
    <cellStyle name="Normal 11 6 3" xfId="9146" xr:uid="{00000000-0005-0000-0000-0000D5230000}"/>
    <cellStyle name="Normal 11 7" xfId="9147" xr:uid="{00000000-0005-0000-0000-0000D6230000}"/>
    <cellStyle name="Normal 11 8" xfId="9148" xr:uid="{00000000-0005-0000-0000-0000D7230000}"/>
    <cellStyle name="Normal 11 9" xfId="9149" xr:uid="{00000000-0005-0000-0000-0000D8230000}"/>
    <cellStyle name="Normal 11_30.12.54 (5.1.55)" xfId="9150" xr:uid="{00000000-0005-0000-0000-0000D9230000}"/>
    <cellStyle name="Normal 110" xfId="83" xr:uid="{00000000-0005-0000-0000-0000DA230000}"/>
    <cellStyle name="Normal 110 2" xfId="9151" xr:uid="{00000000-0005-0000-0000-0000DB230000}"/>
    <cellStyle name="Normal 110 2 2" xfId="9152" xr:uid="{00000000-0005-0000-0000-0000DC230000}"/>
    <cellStyle name="Normal 110 2 2 2" xfId="9153" xr:uid="{00000000-0005-0000-0000-0000DD230000}"/>
    <cellStyle name="Normal 110 2 2 2 2" xfId="9154" xr:uid="{00000000-0005-0000-0000-0000DE230000}"/>
    <cellStyle name="Normal 110 2 2 2 2 2" xfId="9155" xr:uid="{00000000-0005-0000-0000-0000DF230000}"/>
    <cellStyle name="Normal 110 2 2 2 3" xfId="9156" xr:uid="{00000000-0005-0000-0000-0000E0230000}"/>
    <cellStyle name="Normal 110 2 2 2 4" xfId="9157" xr:uid="{00000000-0005-0000-0000-0000E1230000}"/>
    <cellStyle name="Normal 110 2 2 3" xfId="9158" xr:uid="{00000000-0005-0000-0000-0000E2230000}"/>
    <cellStyle name="Normal 110 2 2 3 2" xfId="9159" xr:uid="{00000000-0005-0000-0000-0000E3230000}"/>
    <cellStyle name="Normal 110 2 2 4" xfId="9160" xr:uid="{00000000-0005-0000-0000-0000E4230000}"/>
    <cellStyle name="Normal 110 2 2 5" xfId="9161" xr:uid="{00000000-0005-0000-0000-0000E5230000}"/>
    <cellStyle name="Normal 110 2 3" xfId="9162" xr:uid="{00000000-0005-0000-0000-0000E6230000}"/>
    <cellStyle name="Normal 110 2 3 2" xfId="9163" xr:uid="{00000000-0005-0000-0000-0000E7230000}"/>
    <cellStyle name="Normal 110 2 3 2 2" xfId="9164" xr:uid="{00000000-0005-0000-0000-0000E8230000}"/>
    <cellStyle name="Normal 110 2 3 3" xfId="9165" xr:uid="{00000000-0005-0000-0000-0000E9230000}"/>
    <cellStyle name="Normal 110 2 3 4" xfId="9166" xr:uid="{00000000-0005-0000-0000-0000EA230000}"/>
    <cellStyle name="Normal 110 2 4" xfId="9167" xr:uid="{00000000-0005-0000-0000-0000EB230000}"/>
    <cellStyle name="Normal 110 2 4 2" xfId="9168" xr:uid="{00000000-0005-0000-0000-0000EC230000}"/>
    <cellStyle name="Normal 110 2 5" xfId="9169" xr:uid="{00000000-0005-0000-0000-0000ED230000}"/>
    <cellStyle name="Normal 110 2 6" xfId="9170" xr:uid="{00000000-0005-0000-0000-0000EE230000}"/>
    <cellStyle name="Normal 110 3" xfId="9171" xr:uid="{00000000-0005-0000-0000-0000EF230000}"/>
    <cellStyle name="Normal 110 3 2" xfId="9172" xr:uid="{00000000-0005-0000-0000-0000F0230000}"/>
    <cellStyle name="Normal 110 3 2 2" xfId="9173" xr:uid="{00000000-0005-0000-0000-0000F1230000}"/>
    <cellStyle name="Normal 110 3 2 2 2" xfId="9174" xr:uid="{00000000-0005-0000-0000-0000F2230000}"/>
    <cellStyle name="Normal 110 3 2 3" xfId="9175" xr:uid="{00000000-0005-0000-0000-0000F3230000}"/>
    <cellStyle name="Normal 110 3 2 4" xfId="9176" xr:uid="{00000000-0005-0000-0000-0000F4230000}"/>
    <cellStyle name="Normal 110 3 3" xfId="9177" xr:uid="{00000000-0005-0000-0000-0000F5230000}"/>
    <cellStyle name="Normal 110 3 3 2" xfId="9178" xr:uid="{00000000-0005-0000-0000-0000F6230000}"/>
    <cellStyle name="Normal 110 3 4" xfId="9179" xr:uid="{00000000-0005-0000-0000-0000F7230000}"/>
    <cellStyle name="Normal 110 3 5" xfId="9180" xr:uid="{00000000-0005-0000-0000-0000F8230000}"/>
    <cellStyle name="Normal 110 4" xfId="9181" xr:uid="{00000000-0005-0000-0000-0000F9230000}"/>
    <cellStyle name="Normal 110 4 2" xfId="9182" xr:uid="{00000000-0005-0000-0000-0000FA230000}"/>
    <cellStyle name="Normal 110 4 2 2" xfId="9183" xr:uid="{00000000-0005-0000-0000-0000FB230000}"/>
    <cellStyle name="Normal 110 4 2 2 2" xfId="9184" xr:uid="{00000000-0005-0000-0000-0000FC230000}"/>
    <cellStyle name="Normal 110 4 2 3" xfId="9185" xr:uid="{00000000-0005-0000-0000-0000FD230000}"/>
    <cellStyle name="Normal 110 4 3" xfId="9186" xr:uid="{00000000-0005-0000-0000-0000FE230000}"/>
    <cellStyle name="Normal 110 4 3 2" xfId="9187" xr:uid="{00000000-0005-0000-0000-0000FF230000}"/>
    <cellStyle name="Normal 110 4 4" xfId="9188" xr:uid="{00000000-0005-0000-0000-000000240000}"/>
    <cellStyle name="Normal 110 4 5" xfId="9189" xr:uid="{00000000-0005-0000-0000-000001240000}"/>
    <cellStyle name="Normal 110 5" xfId="9190" xr:uid="{00000000-0005-0000-0000-000002240000}"/>
    <cellStyle name="Normal 110 5 2" xfId="9191" xr:uid="{00000000-0005-0000-0000-000003240000}"/>
    <cellStyle name="Normal 110 6" xfId="9192" xr:uid="{00000000-0005-0000-0000-000004240000}"/>
    <cellStyle name="Normal 110 7" xfId="9193" xr:uid="{00000000-0005-0000-0000-000005240000}"/>
    <cellStyle name="Normal 110_April 14" xfId="9194" xr:uid="{00000000-0005-0000-0000-000006240000}"/>
    <cellStyle name="Normal 1100" xfId="33332" xr:uid="{A5558EE4-5C83-474B-AA30-E6DF522358F9}"/>
    <cellStyle name="Normal 1101" xfId="33333" xr:uid="{92F1902B-F35E-4822-8421-5D192B229844}"/>
    <cellStyle name="Normal 1102" xfId="33334" xr:uid="{507E044D-2B2D-4F46-A766-B4C8CE3B6956}"/>
    <cellStyle name="Normal 1103" xfId="33335" xr:uid="{B0DF4124-2F48-45B6-845D-9EE8C32F82D3}"/>
    <cellStyle name="Normal 1104" xfId="33336" xr:uid="{E5C18D58-3C7C-4241-8E71-E7DB3B277904}"/>
    <cellStyle name="Normal 1105" xfId="33337" xr:uid="{0EE2A895-D33C-4263-B875-31CCA71B9944}"/>
    <cellStyle name="Normal 1106" xfId="33338" xr:uid="{CB90F1D7-863D-414C-9265-6BBAD88D7C67}"/>
    <cellStyle name="Normal 1107" xfId="33339" xr:uid="{180AD175-7C9F-4E10-9A96-AEE80E7327AD}"/>
    <cellStyle name="Normal 1108" xfId="33340" xr:uid="{5CD3B353-2FFE-4CA7-9880-D5189BAC2A59}"/>
    <cellStyle name="Normal 1109" xfId="33341" xr:uid="{43B1A942-7B58-44A9-8F13-1687342C747A}"/>
    <cellStyle name="Normal 111" xfId="84" xr:uid="{00000000-0005-0000-0000-000007240000}"/>
    <cellStyle name="Normal 111 2" xfId="9195" xr:uid="{00000000-0005-0000-0000-000008240000}"/>
    <cellStyle name="Normal 111 2 2" xfId="9196" xr:uid="{00000000-0005-0000-0000-000009240000}"/>
    <cellStyle name="Normal 111 2 2 2" xfId="9197" xr:uid="{00000000-0005-0000-0000-00000A240000}"/>
    <cellStyle name="Normal 111 2 2 2 2" xfId="9198" xr:uid="{00000000-0005-0000-0000-00000B240000}"/>
    <cellStyle name="Normal 111 2 2 2 2 2" xfId="9199" xr:uid="{00000000-0005-0000-0000-00000C240000}"/>
    <cellStyle name="Normal 111 2 2 2 3" xfId="9200" xr:uid="{00000000-0005-0000-0000-00000D240000}"/>
    <cellStyle name="Normal 111 2 2 2 4" xfId="9201" xr:uid="{00000000-0005-0000-0000-00000E240000}"/>
    <cellStyle name="Normal 111 2 2 3" xfId="9202" xr:uid="{00000000-0005-0000-0000-00000F240000}"/>
    <cellStyle name="Normal 111 2 2 3 2" xfId="9203" xr:uid="{00000000-0005-0000-0000-000010240000}"/>
    <cellStyle name="Normal 111 2 2 4" xfId="9204" xr:uid="{00000000-0005-0000-0000-000011240000}"/>
    <cellStyle name="Normal 111 2 2 5" xfId="9205" xr:uid="{00000000-0005-0000-0000-000012240000}"/>
    <cellStyle name="Normal 111 2 3" xfId="9206" xr:uid="{00000000-0005-0000-0000-000013240000}"/>
    <cellStyle name="Normal 111 2 3 2" xfId="9207" xr:uid="{00000000-0005-0000-0000-000014240000}"/>
    <cellStyle name="Normal 111 2 3 2 2" xfId="9208" xr:uid="{00000000-0005-0000-0000-000015240000}"/>
    <cellStyle name="Normal 111 2 3 3" xfId="9209" xr:uid="{00000000-0005-0000-0000-000016240000}"/>
    <cellStyle name="Normal 111 2 3 4" xfId="9210" xr:uid="{00000000-0005-0000-0000-000017240000}"/>
    <cellStyle name="Normal 111 2 4" xfId="9211" xr:uid="{00000000-0005-0000-0000-000018240000}"/>
    <cellStyle name="Normal 111 2 4 2" xfId="9212" xr:uid="{00000000-0005-0000-0000-000019240000}"/>
    <cellStyle name="Normal 111 2 5" xfId="9213" xr:uid="{00000000-0005-0000-0000-00001A240000}"/>
    <cellStyle name="Normal 111 2 6" xfId="9214" xr:uid="{00000000-0005-0000-0000-00001B240000}"/>
    <cellStyle name="Normal 111 3" xfId="9215" xr:uid="{00000000-0005-0000-0000-00001C240000}"/>
    <cellStyle name="Normal 111 3 2" xfId="9216" xr:uid="{00000000-0005-0000-0000-00001D240000}"/>
    <cellStyle name="Normal 111 3 2 2" xfId="9217" xr:uid="{00000000-0005-0000-0000-00001E240000}"/>
    <cellStyle name="Normal 111 3 2 2 2" xfId="9218" xr:uid="{00000000-0005-0000-0000-00001F240000}"/>
    <cellStyle name="Normal 111 3 2 3" xfId="9219" xr:uid="{00000000-0005-0000-0000-000020240000}"/>
    <cellStyle name="Normal 111 3 2 4" xfId="9220" xr:uid="{00000000-0005-0000-0000-000021240000}"/>
    <cellStyle name="Normal 111 3 3" xfId="9221" xr:uid="{00000000-0005-0000-0000-000022240000}"/>
    <cellStyle name="Normal 111 3 3 2" xfId="9222" xr:uid="{00000000-0005-0000-0000-000023240000}"/>
    <cellStyle name="Normal 111 3 4" xfId="9223" xr:uid="{00000000-0005-0000-0000-000024240000}"/>
    <cellStyle name="Normal 111 3 5" xfId="9224" xr:uid="{00000000-0005-0000-0000-000025240000}"/>
    <cellStyle name="Normal 111 4" xfId="9225" xr:uid="{00000000-0005-0000-0000-000026240000}"/>
    <cellStyle name="Normal 111 4 2" xfId="9226" xr:uid="{00000000-0005-0000-0000-000027240000}"/>
    <cellStyle name="Normal 111 4 2 2" xfId="9227" xr:uid="{00000000-0005-0000-0000-000028240000}"/>
    <cellStyle name="Normal 111 4 2 2 2" xfId="9228" xr:uid="{00000000-0005-0000-0000-000029240000}"/>
    <cellStyle name="Normal 111 4 2 3" xfId="9229" xr:uid="{00000000-0005-0000-0000-00002A240000}"/>
    <cellStyle name="Normal 111 4 3" xfId="9230" xr:uid="{00000000-0005-0000-0000-00002B240000}"/>
    <cellStyle name="Normal 111 4 3 2" xfId="9231" xr:uid="{00000000-0005-0000-0000-00002C240000}"/>
    <cellStyle name="Normal 111 4 4" xfId="9232" xr:uid="{00000000-0005-0000-0000-00002D240000}"/>
    <cellStyle name="Normal 111 4 5" xfId="9233" xr:uid="{00000000-0005-0000-0000-00002E240000}"/>
    <cellStyle name="Normal 111 5" xfId="9234" xr:uid="{00000000-0005-0000-0000-00002F240000}"/>
    <cellStyle name="Normal 111 5 2" xfId="9235" xr:uid="{00000000-0005-0000-0000-000030240000}"/>
    <cellStyle name="Normal 111 6" xfId="9236" xr:uid="{00000000-0005-0000-0000-000031240000}"/>
    <cellStyle name="Normal 111 7" xfId="9237" xr:uid="{00000000-0005-0000-0000-000032240000}"/>
    <cellStyle name="Normal 111_April 14" xfId="9238" xr:uid="{00000000-0005-0000-0000-000033240000}"/>
    <cellStyle name="Normal 1110" xfId="33342" xr:uid="{E5871AB4-A435-4378-AB67-DBD52DD94FDA}"/>
    <cellStyle name="Normal 1111" xfId="33343" xr:uid="{E6D60389-7C76-48B6-B0B2-C7DF102E2952}"/>
    <cellStyle name="Normal 1112" xfId="33344" xr:uid="{02402255-E2B4-4874-BAAE-662C51763688}"/>
    <cellStyle name="Normal 1113" xfId="33345" xr:uid="{5179ACC2-31F1-46BC-ADC1-C752441F8637}"/>
    <cellStyle name="Normal 1114" xfId="33346" xr:uid="{F0E6AAFF-5087-4360-97AF-E2522B2BB783}"/>
    <cellStyle name="Normal 1115" xfId="33347" xr:uid="{51943CB5-EA44-42E9-ACE4-62FC74B1BEBE}"/>
    <cellStyle name="Normal 1116" xfId="33348" xr:uid="{0EB17AC6-39C6-4150-8EB3-8344A720A8E0}"/>
    <cellStyle name="Normal 1117" xfId="33349" xr:uid="{3DDEBB74-3D96-4FC9-A6C3-BC6DEFF30BA3}"/>
    <cellStyle name="Normal 1118" xfId="33350" xr:uid="{0C93BAA0-C839-4C23-A78F-C91AEC46C046}"/>
    <cellStyle name="Normal 1119" xfId="33363" xr:uid="{CAECAA5B-F828-48D1-8B07-CA66C18774C6}"/>
    <cellStyle name="Normal 112" xfId="85" xr:uid="{00000000-0005-0000-0000-000034240000}"/>
    <cellStyle name="Normal 112 2" xfId="9239" xr:uid="{00000000-0005-0000-0000-000035240000}"/>
    <cellStyle name="Normal 112 2 2" xfId="9240" xr:uid="{00000000-0005-0000-0000-000036240000}"/>
    <cellStyle name="Normal 112 2 2 2" xfId="9241" xr:uid="{00000000-0005-0000-0000-000037240000}"/>
    <cellStyle name="Normal 112 2 2 3" xfId="9242" xr:uid="{00000000-0005-0000-0000-000038240000}"/>
    <cellStyle name="Normal 112 2 3" xfId="9243" xr:uid="{00000000-0005-0000-0000-000039240000}"/>
    <cellStyle name="Normal 112 2 4" xfId="9244" xr:uid="{00000000-0005-0000-0000-00003A240000}"/>
    <cellStyle name="Normal 112 2 5" xfId="9245" xr:uid="{00000000-0005-0000-0000-00003B240000}"/>
    <cellStyle name="Normal 112 3" xfId="9246" xr:uid="{00000000-0005-0000-0000-00003C240000}"/>
    <cellStyle name="Normal 112 3 2" xfId="9247" xr:uid="{00000000-0005-0000-0000-00003D240000}"/>
    <cellStyle name="Normal 112 3 3" xfId="9248" xr:uid="{00000000-0005-0000-0000-00003E240000}"/>
    <cellStyle name="Normal 112 4" xfId="9249" xr:uid="{00000000-0005-0000-0000-00003F240000}"/>
    <cellStyle name="Normal 112 5" xfId="9250" xr:uid="{00000000-0005-0000-0000-000040240000}"/>
    <cellStyle name="Normal 112 6" xfId="9251" xr:uid="{00000000-0005-0000-0000-000041240000}"/>
    <cellStyle name="Normal 1120" xfId="33364" xr:uid="{4A4AD29B-5DBE-40A9-805C-206C9EEA4039}"/>
    <cellStyle name="Normal 1121" xfId="33365" xr:uid="{3E091547-262B-4EE2-8A5B-6D9AF366F490}"/>
    <cellStyle name="Normal 1122" xfId="33366" xr:uid="{A137F5F3-988E-4E5E-B618-C00CFE2E9235}"/>
    <cellStyle name="Normal 1123" xfId="33367" xr:uid="{D87425B2-2FA3-42EA-AB20-E409019E35B6}"/>
    <cellStyle name="Normal 1124" xfId="33369" xr:uid="{0FFC16AB-FE78-4871-B12E-64F5F81EF0F3}"/>
    <cellStyle name="Normal 1125" xfId="33371" xr:uid="{0A32BBF3-BC59-4C7A-9FF9-550167033CFF}"/>
    <cellStyle name="Normal 1126" xfId="33373" xr:uid="{EA9F2277-DB44-4EAC-B2EE-B87D67D48109}"/>
    <cellStyle name="Normal 1127" xfId="33375" xr:uid="{92B16000-03EC-429B-B979-26BE65786AF0}"/>
    <cellStyle name="Normal 1128" xfId="33377" xr:uid="{2103117D-2EFF-4F1C-B91E-3321BF83DBF6}"/>
    <cellStyle name="Normal 1129" xfId="33379" xr:uid="{A5EA98C1-EBC1-4554-9758-3F57F5284EAC}"/>
    <cellStyle name="Normal 113" xfId="86" xr:uid="{00000000-0005-0000-0000-000042240000}"/>
    <cellStyle name="Normal 113 2" xfId="9252" xr:uid="{00000000-0005-0000-0000-000043240000}"/>
    <cellStyle name="Normal 113 2 2" xfId="9253" xr:uid="{00000000-0005-0000-0000-000044240000}"/>
    <cellStyle name="Normal 113 2 3" xfId="9254" xr:uid="{00000000-0005-0000-0000-000045240000}"/>
    <cellStyle name="Normal 113 3" xfId="9255" xr:uid="{00000000-0005-0000-0000-000046240000}"/>
    <cellStyle name="Normal 113 4" xfId="9256" xr:uid="{00000000-0005-0000-0000-000047240000}"/>
    <cellStyle name="Normal 113 5" xfId="9257" xr:uid="{00000000-0005-0000-0000-000048240000}"/>
    <cellStyle name="Normal 1130" xfId="33381" xr:uid="{775CBFE5-A078-45F0-9CA1-7B71402E9486}"/>
    <cellStyle name="Normal 1131" xfId="33383" xr:uid="{DB7C0B0D-B700-4E57-9F8E-6F2DD72381F5}"/>
    <cellStyle name="Normal 1132" xfId="33385" xr:uid="{30006D6B-1EDD-4764-A659-53D7A33B7662}"/>
    <cellStyle name="Normal 1133" xfId="33387" xr:uid="{C2257D88-B21A-493B-BCA0-DB01DA6FE6C5}"/>
    <cellStyle name="Normal 1134" xfId="33388" xr:uid="{2702265F-80A7-42BE-8554-A44EAD29598B}"/>
    <cellStyle name="Normal 1135" xfId="33389" xr:uid="{C295B582-71DB-4F21-A41A-5AA9C5F0D93B}"/>
    <cellStyle name="Normal 1136" xfId="33390" xr:uid="{63B2564B-CA7D-44D3-BF6C-8DE6577E724C}"/>
    <cellStyle name="Normal 1137" xfId="33391" xr:uid="{E1DD8FB0-DAD6-46DE-8BDA-B50BD6D4B690}"/>
    <cellStyle name="Normal 1138" xfId="33397" xr:uid="{E9D37D46-B3AE-432F-9B38-B5BFF1F65F31}"/>
    <cellStyle name="Normal 1139" xfId="33398" xr:uid="{5108EE2D-807E-45DB-A1CE-10F18E5DE547}"/>
    <cellStyle name="Normal 114" xfId="87" xr:uid="{00000000-0005-0000-0000-000049240000}"/>
    <cellStyle name="Normal 114 2" xfId="9258" xr:uid="{00000000-0005-0000-0000-00004A240000}"/>
    <cellStyle name="Normal 114 2 2" xfId="9259" xr:uid="{00000000-0005-0000-0000-00004B240000}"/>
    <cellStyle name="Normal 114 2 3" xfId="9260" xr:uid="{00000000-0005-0000-0000-00004C240000}"/>
    <cellStyle name="Normal 114 3" xfId="9261" xr:uid="{00000000-0005-0000-0000-00004D240000}"/>
    <cellStyle name="Normal 114 4" xfId="9262" xr:uid="{00000000-0005-0000-0000-00004E240000}"/>
    <cellStyle name="Normal 114 5" xfId="9263" xr:uid="{00000000-0005-0000-0000-00004F240000}"/>
    <cellStyle name="Normal 1140" xfId="33399" xr:uid="{EE784CF7-2468-4BFA-851A-4DE4512C8EA2}"/>
    <cellStyle name="Normal 1141" xfId="33400" xr:uid="{8488624A-0DB3-4E4D-BE77-6871E7C54BF9}"/>
    <cellStyle name="Normal 1142" xfId="33401" xr:uid="{EB95F83A-EC81-4A03-A83F-1C64EDADC818}"/>
    <cellStyle name="Normal 1143" xfId="33402" xr:uid="{2464FB3B-B6CA-485D-919D-7CE1101B8A65}"/>
    <cellStyle name="Normal 1144" xfId="33403" xr:uid="{AEB2D2E7-DDDE-4FBD-83BE-B0E7C62D91ED}"/>
    <cellStyle name="Normal 1145" xfId="33404" xr:uid="{3698A836-86F7-4635-BD20-F74440340C79}"/>
    <cellStyle name="Normal 1146" xfId="33405" xr:uid="{CEC1B51B-1E76-4E9E-892A-33B83B3BBA57}"/>
    <cellStyle name="Normal 1147" xfId="33406" xr:uid="{FF7AC7E3-8117-4004-A8C1-066414FF1EC9}"/>
    <cellStyle name="Normal 1148" xfId="33407" xr:uid="{65DE13A2-B07A-453F-9117-741ADE74C2FC}"/>
    <cellStyle name="Normal 1149" xfId="33408" xr:uid="{2E9D3C55-E3F0-460C-A2D0-4E9E6FB5BE3F}"/>
    <cellStyle name="Normal 115" xfId="245" xr:uid="{00000000-0005-0000-0000-000050240000}"/>
    <cellStyle name="Normal 115 2" xfId="9265" xr:uid="{00000000-0005-0000-0000-000051240000}"/>
    <cellStyle name="Normal 115 2 2" xfId="9266" xr:uid="{00000000-0005-0000-0000-000052240000}"/>
    <cellStyle name="Normal 115 2 2 2" xfId="9267" xr:uid="{00000000-0005-0000-0000-000053240000}"/>
    <cellStyle name="Normal 115 2 2 3" xfId="9268" xr:uid="{00000000-0005-0000-0000-000054240000}"/>
    <cellStyle name="Normal 115 2 3" xfId="9269" xr:uid="{00000000-0005-0000-0000-000055240000}"/>
    <cellStyle name="Normal 115 2 4" xfId="9270" xr:uid="{00000000-0005-0000-0000-000056240000}"/>
    <cellStyle name="Normal 115 2 5" xfId="9271" xr:uid="{00000000-0005-0000-0000-000057240000}"/>
    <cellStyle name="Normal 115 3" xfId="9272" xr:uid="{00000000-0005-0000-0000-000058240000}"/>
    <cellStyle name="Normal 115 3 2" xfId="9273" xr:uid="{00000000-0005-0000-0000-000059240000}"/>
    <cellStyle name="Normal 115 3 3" xfId="9274" xr:uid="{00000000-0005-0000-0000-00005A240000}"/>
    <cellStyle name="Normal 115 4" xfId="9275" xr:uid="{00000000-0005-0000-0000-00005B240000}"/>
    <cellStyle name="Normal 115 5" xfId="9276" xr:uid="{00000000-0005-0000-0000-00005C240000}"/>
    <cellStyle name="Normal 115 6" xfId="9277" xr:uid="{00000000-0005-0000-0000-00005D240000}"/>
    <cellStyle name="Normal 115 7" xfId="9264" xr:uid="{00000000-0005-0000-0000-00005E240000}"/>
    <cellStyle name="Normal 1150" xfId="33409" xr:uid="{B23A6DC3-14A2-45E7-ADBC-461856E1EB37}"/>
    <cellStyle name="Normal 1151" xfId="33410" xr:uid="{0AE8B587-2ABB-4238-99C4-03BC4C09FF26}"/>
    <cellStyle name="Normal 1152" xfId="33411" xr:uid="{D3BDC93D-FA54-4615-86DD-F5D95923ECE0}"/>
    <cellStyle name="Normal 1153" xfId="33412" xr:uid="{C79371B4-D76A-47DE-A78A-C31B6F343A2E}"/>
    <cellStyle name="Normal 1154" xfId="33413" xr:uid="{4786374D-9289-4995-961F-1697FABF3433}"/>
    <cellStyle name="Normal 1155" xfId="33414" xr:uid="{E0F39DA7-CF50-490A-8DB9-4F9F80B665D8}"/>
    <cellStyle name="Normal 116" xfId="267" xr:uid="{00000000-0005-0000-0000-00005F240000}"/>
    <cellStyle name="Normal 116 2" xfId="9279" xr:uid="{00000000-0005-0000-0000-000060240000}"/>
    <cellStyle name="Normal 116 2 2" xfId="9280" xr:uid="{00000000-0005-0000-0000-000061240000}"/>
    <cellStyle name="Normal 116 2 3" xfId="9281" xr:uid="{00000000-0005-0000-0000-000062240000}"/>
    <cellStyle name="Normal 116 3" xfId="9282" xr:uid="{00000000-0005-0000-0000-000063240000}"/>
    <cellStyle name="Normal 116 4" xfId="9283" xr:uid="{00000000-0005-0000-0000-000064240000}"/>
    <cellStyle name="Normal 116 5" xfId="9284" xr:uid="{00000000-0005-0000-0000-000065240000}"/>
    <cellStyle name="Normal 116 6" xfId="9278" xr:uid="{00000000-0005-0000-0000-000066240000}"/>
    <cellStyle name="Normal 117" xfId="272" xr:uid="{00000000-0005-0000-0000-000067240000}"/>
    <cellStyle name="Normal 117 2" xfId="9286" xr:uid="{00000000-0005-0000-0000-000068240000}"/>
    <cellStyle name="Normal 117 2 2" xfId="9287" xr:uid="{00000000-0005-0000-0000-000069240000}"/>
    <cellStyle name="Normal 117 2 3" xfId="9288" xr:uid="{00000000-0005-0000-0000-00006A240000}"/>
    <cellStyle name="Normal 117 3" xfId="9289" xr:uid="{00000000-0005-0000-0000-00006B240000}"/>
    <cellStyle name="Normal 117 4" xfId="9290" xr:uid="{00000000-0005-0000-0000-00006C240000}"/>
    <cellStyle name="Normal 117 5" xfId="9291" xr:uid="{00000000-0005-0000-0000-00006D240000}"/>
    <cellStyle name="Normal 117 6" xfId="9285" xr:uid="{00000000-0005-0000-0000-00006E240000}"/>
    <cellStyle name="Normal 118" xfId="293" xr:uid="{00000000-0005-0000-0000-00006F240000}"/>
    <cellStyle name="Normal 118 2" xfId="9293" xr:uid="{00000000-0005-0000-0000-000070240000}"/>
    <cellStyle name="Normal 118 2 2" xfId="9294" xr:uid="{00000000-0005-0000-0000-000071240000}"/>
    <cellStyle name="Normal 118 2 3" xfId="9295" xr:uid="{00000000-0005-0000-0000-000072240000}"/>
    <cellStyle name="Normal 118 3" xfId="9296" xr:uid="{00000000-0005-0000-0000-000073240000}"/>
    <cellStyle name="Normal 118 4" xfId="9297" xr:uid="{00000000-0005-0000-0000-000074240000}"/>
    <cellStyle name="Normal 118 5" xfId="9298" xr:uid="{00000000-0005-0000-0000-000075240000}"/>
    <cellStyle name="Normal 118 6" xfId="9292" xr:uid="{00000000-0005-0000-0000-000076240000}"/>
    <cellStyle name="Normal 119" xfId="294" xr:uid="{00000000-0005-0000-0000-000077240000}"/>
    <cellStyle name="Normal 119 2" xfId="9300" xr:uid="{00000000-0005-0000-0000-000078240000}"/>
    <cellStyle name="Normal 119 2 2" xfId="9301" xr:uid="{00000000-0005-0000-0000-000079240000}"/>
    <cellStyle name="Normal 119 2 3" xfId="9302" xr:uid="{00000000-0005-0000-0000-00007A240000}"/>
    <cellStyle name="Normal 119 3" xfId="9303" xr:uid="{00000000-0005-0000-0000-00007B240000}"/>
    <cellStyle name="Normal 119 4" xfId="9304" xr:uid="{00000000-0005-0000-0000-00007C240000}"/>
    <cellStyle name="Normal 119 5" xfId="9305" xr:uid="{00000000-0005-0000-0000-00007D240000}"/>
    <cellStyle name="Normal 119 6" xfId="9299" xr:uid="{00000000-0005-0000-0000-00007E240000}"/>
    <cellStyle name="Normal 12" xfId="88" xr:uid="{00000000-0005-0000-0000-00007F240000}"/>
    <cellStyle name="Normal 12 2" xfId="9306" xr:uid="{00000000-0005-0000-0000-000080240000}"/>
    <cellStyle name="Normal 12 2 2" xfId="9307" xr:uid="{00000000-0005-0000-0000-000081240000}"/>
    <cellStyle name="Normal 12 2 3" xfId="9308" xr:uid="{00000000-0005-0000-0000-000082240000}"/>
    <cellStyle name="Normal 12 3" xfId="9309" xr:uid="{00000000-0005-0000-0000-000083240000}"/>
    <cellStyle name="Normal 12 3 2" xfId="9310" xr:uid="{00000000-0005-0000-0000-000084240000}"/>
    <cellStyle name="Normal 12 3 2 2" xfId="9311" xr:uid="{00000000-0005-0000-0000-000085240000}"/>
    <cellStyle name="Normal 12 3 3" xfId="9312" xr:uid="{00000000-0005-0000-0000-000086240000}"/>
    <cellStyle name="Normal 12 3 4" xfId="9313" xr:uid="{00000000-0005-0000-0000-000087240000}"/>
    <cellStyle name="Normal 12 4" xfId="9314" xr:uid="{00000000-0005-0000-0000-000088240000}"/>
    <cellStyle name="Normal 12 4 2" xfId="9315" xr:uid="{00000000-0005-0000-0000-000089240000}"/>
    <cellStyle name="Normal 12 4 3" xfId="9316" xr:uid="{00000000-0005-0000-0000-00008A240000}"/>
    <cellStyle name="Normal 12 5" xfId="9317" xr:uid="{00000000-0005-0000-0000-00008B240000}"/>
    <cellStyle name="Normal 12 6" xfId="9318" xr:uid="{00000000-0005-0000-0000-00008C240000}"/>
    <cellStyle name="Normal 12 7" xfId="9319" xr:uid="{00000000-0005-0000-0000-00008D240000}"/>
    <cellStyle name="Normal 12 8" xfId="9320" xr:uid="{00000000-0005-0000-0000-00008E240000}"/>
    <cellStyle name="Normal 12_30.12.54 (5.1.55)" xfId="9321" xr:uid="{00000000-0005-0000-0000-00008F240000}"/>
    <cellStyle name="Normal 120" xfId="296" xr:uid="{00000000-0005-0000-0000-000090240000}"/>
    <cellStyle name="Normal 120 2" xfId="302" xr:uid="{00000000-0005-0000-0000-000091240000}"/>
    <cellStyle name="Normal 120 2 2" xfId="9324" xr:uid="{00000000-0005-0000-0000-000092240000}"/>
    <cellStyle name="Normal 120 2 3" xfId="9325" xr:uid="{00000000-0005-0000-0000-000093240000}"/>
    <cellStyle name="Normal 120 2 4" xfId="9323" xr:uid="{00000000-0005-0000-0000-000094240000}"/>
    <cellStyle name="Normal 120 3" xfId="9326" xr:uid="{00000000-0005-0000-0000-000095240000}"/>
    <cellStyle name="Normal 120 4" xfId="9327" xr:uid="{00000000-0005-0000-0000-000096240000}"/>
    <cellStyle name="Normal 120 5" xfId="9328" xr:uid="{00000000-0005-0000-0000-000097240000}"/>
    <cellStyle name="Normal 120 6" xfId="9322" xr:uid="{00000000-0005-0000-0000-000098240000}"/>
    <cellStyle name="Normal 121" xfId="301" xr:uid="{00000000-0005-0000-0000-000099240000}"/>
    <cellStyle name="Normal 121 2" xfId="9330" xr:uid="{00000000-0005-0000-0000-00009A240000}"/>
    <cellStyle name="Normal 121 2 2" xfId="9331" xr:uid="{00000000-0005-0000-0000-00009B240000}"/>
    <cellStyle name="Normal 121 2 3" xfId="9332" xr:uid="{00000000-0005-0000-0000-00009C240000}"/>
    <cellStyle name="Normal 121 3" xfId="9333" xr:uid="{00000000-0005-0000-0000-00009D240000}"/>
    <cellStyle name="Normal 121 4" xfId="9334" xr:uid="{00000000-0005-0000-0000-00009E240000}"/>
    <cellStyle name="Normal 121 5" xfId="9335" xr:uid="{00000000-0005-0000-0000-00009F240000}"/>
    <cellStyle name="Normal 121 6" xfId="9329" xr:uid="{00000000-0005-0000-0000-0000A0240000}"/>
    <cellStyle name="Normal 122" xfId="9336" xr:uid="{00000000-0005-0000-0000-0000A1240000}"/>
    <cellStyle name="Normal 122 2" xfId="9337" xr:uid="{00000000-0005-0000-0000-0000A2240000}"/>
    <cellStyle name="Normal 122 2 2" xfId="9338" xr:uid="{00000000-0005-0000-0000-0000A3240000}"/>
    <cellStyle name="Normal 122 2 3" xfId="9339" xr:uid="{00000000-0005-0000-0000-0000A4240000}"/>
    <cellStyle name="Normal 122 3" xfId="9340" xr:uid="{00000000-0005-0000-0000-0000A5240000}"/>
    <cellStyle name="Normal 122 4" xfId="9341" xr:uid="{00000000-0005-0000-0000-0000A6240000}"/>
    <cellStyle name="Normal 122 5" xfId="9342" xr:uid="{00000000-0005-0000-0000-0000A7240000}"/>
    <cellStyle name="Normal 123" xfId="9343" xr:uid="{00000000-0005-0000-0000-0000A8240000}"/>
    <cellStyle name="Normal 123 2" xfId="9344" xr:uid="{00000000-0005-0000-0000-0000A9240000}"/>
    <cellStyle name="Normal 123 2 2" xfId="9345" xr:uid="{00000000-0005-0000-0000-0000AA240000}"/>
    <cellStyle name="Normal 123 2 3" xfId="9346" xr:uid="{00000000-0005-0000-0000-0000AB240000}"/>
    <cellStyle name="Normal 123 3" xfId="9347" xr:uid="{00000000-0005-0000-0000-0000AC240000}"/>
    <cellStyle name="Normal 123 4" xfId="9348" xr:uid="{00000000-0005-0000-0000-0000AD240000}"/>
    <cellStyle name="Normal 123 5" xfId="9349" xr:uid="{00000000-0005-0000-0000-0000AE240000}"/>
    <cellStyle name="Normal 124" xfId="9350" xr:uid="{00000000-0005-0000-0000-0000AF240000}"/>
    <cellStyle name="Normal 124 2" xfId="9351" xr:uid="{00000000-0005-0000-0000-0000B0240000}"/>
    <cellStyle name="Normal 124 2 2" xfId="9352" xr:uid="{00000000-0005-0000-0000-0000B1240000}"/>
    <cellStyle name="Normal 124 2 3" xfId="9353" xr:uid="{00000000-0005-0000-0000-0000B2240000}"/>
    <cellStyle name="Normal 124 3" xfId="9354" xr:uid="{00000000-0005-0000-0000-0000B3240000}"/>
    <cellStyle name="Normal 124 4" xfId="9355" xr:uid="{00000000-0005-0000-0000-0000B4240000}"/>
    <cellStyle name="Normal 124 5" xfId="9356" xr:uid="{00000000-0005-0000-0000-0000B5240000}"/>
    <cellStyle name="Normal 125" xfId="9357" xr:uid="{00000000-0005-0000-0000-0000B6240000}"/>
    <cellStyle name="Normal 125 2" xfId="9358" xr:uid="{00000000-0005-0000-0000-0000B7240000}"/>
    <cellStyle name="Normal 125 2 2" xfId="9359" xr:uid="{00000000-0005-0000-0000-0000B8240000}"/>
    <cellStyle name="Normal 125 2 3" xfId="9360" xr:uid="{00000000-0005-0000-0000-0000B9240000}"/>
    <cellStyle name="Normal 125 3" xfId="9361" xr:uid="{00000000-0005-0000-0000-0000BA240000}"/>
    <cellStyle name="Normal 125 4" xfId="9362" xr:uid="{00000000-0005-0000-0000-0000BB240000}"/>
    <cellStyle name="Normal 125 5" xfId="9363" xr:uid="{00000000-0005-0000-0000-0000BC240000}"/>
    <cellStyle name="Normal 126" xfId="9364" xr:uid="{00000000-0005-0000-0000-0000BD240000}"/>
    <cellStyle name="Normal 126 2" xfId="9365" xr:uid="{00000000-0005-0000-0000-0000BE240000}"/>
    <cellStyle name="Normal 126 2 2" xfId="9366" xr:uid="{00000000-0005-0000-0000-0000BF240000}"/>
    <cellStyle name="Normal 126 2 3" xfId="9367" xr:uid="{00000000-0005-0000-0000-0000C0240000}"/>
    <cellStyle name="Normal 126 3" xfId="9368" xr:uid="{00000000-0005-0000-0000-0000C1240000}"/>
    <cellStyle name="Normal 126 4" xfId="9369" xr:uid="{00000000-0005-0000-0000-0000C2240000}"/>
    <cellStyle name="Normal 126 5" xfId="9370" xr:uid="{00000000-0005-0000-0000-0000C3240000}"/>
    <cellStyle name="Normal 127" xfId="9371" xr:uid="{00000000-0005-0000-0000-0000C4240000}"/>
    <cellStyle name="Normal 127 2" xfId="9372" xr:uid="{00000000-0005-0000-0000-0000C5240000}"/>
    <cellStyle name="Normal 127 2 2" xfId="9373" xr:uid="{00000000-0005-0000-0000-0000C6240000}"/>
    <cellStyle name="Normal 127 2 3" xfId="9374" xr:uid="{00000000-0005-0000-0000-0000C7240000}"/>
    <cellStyle name="Normal 127 3" xfId="9375" xr:uid="{00000000-0005-0000-0000-0000C8240000}"/>
    <cellStyle name="Normal 127 4" xfId="9376" xr:uid="{00000000-0005-0000-0000-0000C9240000}"/>
    <cellStyle name="Normal 127 5" xfId="9377" xr:uid="{00000000-0005-0000-0000-0000CA240000}"/>
    <cellStyle name="Normal 128" xfId="9378" xr:uid="{00000000-0005-0000-0000-0000CB240000}"/>
    <cellStyle name="Normal 128 2" xfId="9379" xr:uid="{00000000-0005-0000-0000-0000CC240000}"/>
    <cellStyle name="Normal 128 2 2" xfId="9380" xr:uid="{00000000-0005-0000-0000-0000CD240000}"/>
    <cellStyle name="Normal 128 2 3" xfId="9381" xr:uid="{00000000-0005-0000-0000-0000CE240000}"/>
    <cellStyle name="Normal 128 3" xfId="9382" xr:uid="{00000000-0005-0000-0000-0000CF240000}"/>
    <cellStyle name="Normal 128 4" xfId="9383" xr:uid="{00000000-0005-0000-0000-0000D0240000}"/>
    <cellStyle name="Normal 128 5" xfId="9384" xr:uid="{00000000-0005-0000-0000-0000D1240000}"/>
    <cellStyle name="Normal 129" xfId="9385" xr:uid="{00000000-0005-0000-0000-0000D2240000}"/>
    <cellStyle name="Normal 129 2" xfId="9386" xr:uid="{00000000-0005-0000-0000-0000D3240000}"/>
    <cellStyle name="Normal 129 2 2" xfId="9387" xr:uid="{00000000-0005-0000-0000-0000D4240000}"/>
    <cellStyle name="Normal 129 2 3" xfId="9388" xr:uid="{00000000-0005-0000-0000-0000D5240000}"/>
    <cellStyle name="Normal 129 3" xfId="9389" xr:uid="{00000000-0005-0000-0000-0000D6240000}"/>
    <cellStyle name="Normal 129 4" xfId="9390" xr:uid="{00000000-0005-0000-0000-0000D7240000}"/>
    <cellStyle name="Normal 129 5" xfId="9391" xr:uid="{00000000-0005-0000-0000-0000D8240000}"/>
    <cellStyle name="Normal 13" xfId="89" xr:uid="{00000000-0005-0000-0000-0000D9240000}"/>
    <cellStyle name="Normal 13 2" xfId="9392" xr:uid="{00000000-0005-0000-0000-0000DA240000}"/>
    <cellStyle name="Normal 13 2 10" xfId="9393" xr:uid="{00000000-0005-0000-0000-0000DB240000}"/>
    <cellStyle name="Normal 13 2 11" xfId="9394" xr:uid="{00000000-0005-0000-0000-0000DC240000}"/>
    <cellStyle name="Normal 13 2 2" xfId="9395" xr:uid="{00000000-0005-0000-0000-0000DD240000}"/>
    <cellStyle name="Normal 13 2 2 2" xfId="9396" xr:uid="{00000000-0005-0000-0000-0000DE240000}"/>
    <cellStyle name="Normal 13 2 2 2 2" xfId="9397" xr:uid="{00000000-0005-0000-0000-0000DF240000}"/>
    <cellStyle name="Normal 13 2 2 2 2 2" xfId="9398" xr:uid="{00000000-0005-0000-0000-0000E0240000}"/>
    <cellStyle name="Normal 13 2 2 2 2 3" xfId="9399" xr:uid="{00000000-0005-0000-0000-0000E1240000}"/>
    <cellStyle name="Normal 13 2 2 2 3" xfId="9400" xr:uid="{00000000-0005-0000-0000-0000E2240000}"/>
    <cellStyle name="Normal 13 2 2 2 4" xfId="9401" xr:uid="{00000000-0005-0000-0000-0000E3240000}"/>
    <cellStyle name="Normal 13 2 2 3" xfId="9402" xr:uid="{00000000-0005-0000-0000-0000E4240000}"/>
    <cellStyle name="Normal 13 2 2 3 2" xfId="9403" xr:uid="{00000000-0005-0000-0000-0000E5240000}"/>
    <cellStyle name="Normal 13 2 2 3 3" xfId="9404" xr:uid="{00000000-0005-0000-0000-0000E6240000}"/>
    <cellStyle name="Normal 13 2 2 4" xfId="9405" xr:uid="{00000000-0005-0000-0000-0000E7240000}"/>
    <cellStyle name="Normal 13 2 2 5" xfId="9406" xr:uid="{00000000-0005-0000-0000-0000E8240000}"/>
    <cellStyle name="Normal 13 2 3" xfId="9407" xr:uid="{00000000-0005-0000-0000-0000E9240000}"/>
    <cellStyle name="Normal 13 2 3 2" xfId="9408" xr:uid="{00000000-0005-0000-0000-0000EA240000}"/>
    <cellStyle name="Normal 13 2 3 2 2" xfId="9409" xr:uid="{00000000-0005-0000-0000-0000EB240000}"/>
    <cellStyle name="Normal 13 2 3 2 2 2" xfId="9410" xr:uid="{00000000-0005-0000-0000-0000EC240000}"/>
    <cellStyle name="Normal 13 2 3 2 2 3" xfId="9411" xr:uid="{00000000-0005-0000-0000-0000ED240000}"/>
    <cellStyle name="Normal 13 2 3 2 3" xfId="9412" xr:uid="{00000000-0005-0000-0000-0000EE240000}"/>
    <cellStyle name="Normal 13 2 3 2 4" xfId="9413" xr:uid="{00000000-0005-0000-0000-0000EF240000}"/>
    <cellStyle name="Normal 13 2 3 3" xfId="9414" xr:uid="{00000000-0005-0000-0000-0000F0240000}"/>
    <cellStyle name="Normal 13 2 3 3 2" xfId="9415" xr:uid="{00000000-0005-0000-0000-0000F1240000}"/>
    <cellStyle name="Normal 13 2 3 3 3" xfId="9416" xr:uid="{00000000-0005-0000-0000-0000F2240000}"/>
    <cellStyle name="Normal 13 2 3 4" xfId="9417" xr:uid="{00000000-0005-0000-0000-0000F3240000}"/>
    <cellStyle name="Normal 13 2 3 5" xfId="9418" xr:uid="{00000000-0005-0000-0000-0000F4240000}"/>
    <cellStyle name="Normal 13 2 4" xfId="9419" xr:uid="{00000000-0005-0000-0000-0000F5240000}"/>
    <cellStyle name="Normal 13 2 4 2" xfId="9420" xr:uid="{00000000-0005-0000-0000-0000F6240000}"/>
    <cellStyle name="Normal 13 2 4 2 2" xfId="9421" xr:uid="{00000000-0005-0000-0000-0000F7240000}"/>
    <cellStyle name="Normal 13 2 4 2 2 2" xfId="9422" xr:uid="{00000000-0005-0000-0000-0000F8240000}"/>
    <cellStyle name="Normal 13 2 4 2 2 3" xfId="9423" xr:uid="{00000000-0005-0000-0000-0000F9240000}"/>
    <cellStyle name="Normal 13 2 4 2 3" xfId="9424" xr:uid="{00000000-0005-0000-0000-0000FA240000}"/>
    <cellStyle name="Normal 13 2 4 2 4" xfId="9425" xr:uid="{00000000-0005-0000-0000-0000FB240000}"/>
    <cellStyle name="Normal 13 2 4 3" xfId="9426" xr:uid="{00000000-0005-0000-0000-0000FC240000}"/>
    <cellStyle name="Normal 13 2 4 3 2" xfId="9427" xr:uid="{00000000-0005-0000-0000-0000FD240000}"/>
    <cellStyle name="Normal 13 2 4 3 3" xfId="9428" xr:uid="{00000000-0005-0000-0000-0000FE240000}"/>
    <cellStyle name="Normal 13 2 4 4" xfId="9429" xr:uid="{00000000-0005-0000-0000-0000FF240000}"/>
    <cellStyle name="Normal 13 2 4 5" xfId="9430" xr:uid="{00000000-0005-0000-0000-000000250000}"/>
    <cellStyle name="Normal 13 2 5" xfId="9431" xr:uid="{00000000-0005-0000-0000-000001250000}"/>
    <cellStyle name="Normal 13 2 5 2" xfId="9432" xr:uid="{00000000-0005-0000-0000-000002250000}"/>
    <cellStyle name="Normal 13 2 5 2 2" xfId="9433" xr:uid="{00000000-0005-0000-0000-000003250000}"/>
    <cellStyle name="Normal 13 2 5 2 2 2" xfId="9434" xr:uid="{00000000-0005-0000-0000-000004250000}"/>
    <cellStyle name="Normal 13 2 5 2 2 3" xfId="9435" xr:uid="{00000000-0005-0000-0000-000005250000}"/>
    <cellStyle name="Normal 13 2 5 2 3" xfId="9436" xr:uid="{00000000-0005-0000-0000-000006250000}"/>
    <cellStyle name="Normal 13 2 5 2 4" xfId="9437" xr:uid="{00000000-0005-0000-0000-000007250000}"/>
    <cellStyle name="Normal 13 2 5 3" xfId="9438" xr:uid="{00000000-0005-0000-0000-000008250000}"/>
    <cellStyle name="Normal 13 2 5 3 2" xfId="9439" xr:uid="{00000000-0005-0000-0000-000009250000}"/>
    <cellStyle name="Normal 13 2 5 3 3" xfId="9440" xr:uid="{00000000-0005-0000-0000-00000A250000}"/>
    <cellStyle name="Normal 13 2 5 4" xfId="9441" xr:uid="{00000000-0005-0000-0000-00000B250000}"/>
    <cellStyle name="Normal 13 2 5 5" xfId="9442" xr:uid="{00000000-0005-0000-0000-00000C250000}"/>
    <cellStyle name="Normal 13 2 6" xfId="9443" xr:uid="{00000000-0005-0000-0000-00000D250000}"/>
    <cellStyle name="Normal 13 2 6 2" xfId="9444" xr:uid="{00000000-0005-0000-0000-00000E250000}"/>
    <cellStyle name="Normal 13 2 6 2 2" xfId="9445" xr:uid="{00000000-0005-0000-0000-00000F250000}"/>
    <cellStyle name="Normal 13 2 6 2 3" xfId="9446" xr:uid="{00000000-0005-0000-0000-000010250000}"/>
    <cellStyle name="Normal 13 2 6 3" xfId="9447" xr:uid="{00000000-0005-0000-0000-000011250000}"/>
    <cellStyle name="Normal 13 2 6 4" xfId="9448" xr:uid="{00000000-0005-0000-0000-000012250000}"/>
    <cellStyle name="Normal 13 2 7" xfId="9449" xr:uid="{00000000-0005-0000-0000-000013250000}"/>
    <cellStyle name="Normal 13 2 7 2" xfId="9450" xr:uid="{00000000-0005-0000-0000-000014250000}"/>
    <cellStyle name="Normal 13 2 7 2 2" xfId="9451" xr:uid="{00000000-0005-0000-0000-000015250000}"/>
    <cellStyle name="Normal 13 2 7 3" xfId="9452" xr:uid="{00000000-0005-0000-0000-000016250000}"/>
    <cellStyle name="Normal 13 2 7 4" xfId="9453" xr:uid="{00000000-0005-0000-0000-000017250000}"/>
    <cellStyle name="Normal 13 2 8" xfId="9454" xr:uid="{00000000-0005-0000-0000-000018250000}"/>
    <cellStyle name="Normal 13 2 8 2" xfId="9455" xr:uid="{00000000-0005-0000-0000-000019250000}"/>
    <cellStyle name="Normal 13 2 9" xfId="9456" xr:uid="{00000000-0005-0000-0000-00001A250000}"/>
    <cellStyle name="Normal 13 2_R8" xfId="9457" xr:uid="{00000000-0005-0000-0000-00001B250000}"/>
    <cellStyle name="Normal 13 3" xfId="9458" xr:uid="{00000000-0005-0000-0000-00001C250000}"/>
    <cellStyle name="Normal 13 3 2" xfId="9459" xr:uid="{00000000-0005-0000-0000-00001D250000}"/>
    <cellStyle name="Normal 13 3 3" xfId="9460" xr:uid="{00000000-0005-0000-0000-00001E250000}"/>
    <cellStyle name="Normal 13 4" xfId="9461" xr:uid="{00000000-0005-0000-0000-00001F250000}"/>
    <cellStyle name="Normal 13 5" xfId="9462" xr:uid="{00000000-0005-0000-0000-000020250000}"/>
    <cellStyle name="Normal 13 6" xfId="9463" xr:uid="{00000000-0005-0000-0000-000021250000}"/>
    <cellStyle name="Normal 13 7" xfId="9464" xr:uid="{00000000-0005-0000-0000-000022250000}"/>
    <cellStyle name="Normal 13 8" xfId="9465" xr:uid="{00000000-0005-0000-0000-000023250000}"/>
    <cellStyle name="Normal 13_April 14" xfId="9466" xr:uid="{00000000-0005-0000-0000-000024250000}"/>
    <cellStyle name="Normal 130" xfId="9467" xr:uid="{00000000-0005-0000-0000-000025250000}"/>
    <cellStyle name="Normal 130 2" xfId="9468" xr:uid="{00000000-0005-0000-0000-000026250000}"/>
    <cellStyle name="Normal 130 2 2" xfId="9469" xr:uid="{00000000-0005-0000-0000-000027250000}"/>
    <cellStyle name="Normal 130 2 3" xfId="9470" xr:uid="{00000000-0005-0000-0000-000028250000}"/>
    <cellStyle name="Normal 130 3" xfId="9471" xr:uid="{00000000-0005-0000-0000-000029250000}"/>
    <cellStyle name="Normal 130 4" xfId="9472" xr:uid="{00000000-0005-0000-0000-00002A250000}"/>
    <cellStyle name="Normal 130 5" xfId="9473" xr:uid="{00000000-0005-0000-0000-00002B250000}"/>
    <cellStyle name="Normal 131" xfId="9474" xr:uid="{00000000-0005-0000-0000-00002C250000}"/>
    <cellStyle name="Normal 131 2" xfId="9475" xr:uid="{00000000-0005-0000-0000-00002D250000}"/>
    <cellStyle name="Normal 131 2 2" xfId="9476" xr:uid="{00000000-0005-0000-0000-00002E250000}"/>
    <cellStyle name="Normal 131 2 3" xfId="9477" xr:uid="{00000000-0005-0000-0000-00002F250000}"/>
    <cellStyle name="Normal 131 3" xfId="9478" xr:uid="{00000000-0005-0000-0000-000030250000}"/>
    <cellStyle name="Normal 131 4" xfId="9479" xr:uid="{00000000-0005-0000-0000-000031250000}"/>
    <cellStyle name="Normal 131 5" xfId="9480" xr:uid="{00000000-0005-0000-0000-000032250000}"/>
    <cellStyle name="Normal 132" xfId="9481" xr:uid="{00000000-0005-0000-0000-000033250000}"/>
    <cellStyle name="Normal 132 2" xfId="9482" xr:uid="{00000000-0005-0000-0000-000034250000}"/>
    <cellStyle name="Normal 132 2 2" xfId="9483" xr:uid="{00000000-0005-0000-0000-000035250000}"/>
    <cellStyle name="Normal 132 2 3" xfId="9484" xr:uid="{00000000-0005-0000-0000-000036250000}"/>
    <cellStyle name="Normal 132 3" xfId="9485" xr:uid="{00000000-0005-0000-0000-000037250000}"/>
    <cellStyle name="Normal 132 4" xfId="9486" xr:uid="{00000000-0005-0000-0000-000038250000}"/>
    <cellStyle name="Normal 132 5" xfId="9487" xr:uid="{00000000-0005-0000-0000-000039250000}"/>
    <cellStyle name="Normal 133" xfId="9488" xr:uid="{00000000-0005-0000-0000-00003A250000}"/>
    <cellStyle name="Normal 133 2" xfId="9489" xr:uid="{00000000-0005-0000-0000-00003B250000}"/>
    <cellStyle name="Normal 133 2 2" xfId="9490" xr:uid="{00000000-0005-0000-0000-00003C250000}"/>
    <cellStyle name="Normal 133 2 3" xfId="9491" xr:uid="{00000000-0005-0000-0000-00003D250000}"/>
    <cellStyle name="Normal 133 3" xfId="9492" xr:uid="{00000000-0005-0000-0000-00003E250000}"/>
    <cellStyle name="Normal 133 4" xfId="9493" xr:uid="{00000000-0005-0000-0000-00003F250000}"/>
    <cellStyle name="Normal 133 5" xfId="9494" xr:uid="{00000000-0005-0000-0000-000040250000}"/>
    <cellStyle name="Normal 134" xfId="9495" xr:uid="{00000000-0005-0000-0000-000041250000}"/>
    <cellStyle name="Normal 134 2" xfId="9496" xr:uid="{00000000-0005-0000-0000-000042250000}"/>
    <cellStyle name="Normal 134 2 2" xfId="9497" xr:uid="{00000000-0005-0000-0000-000043250000}"/>
    <cellStyle name="Normal 134 2 3" xfId="9498" xr:uid="{00000000-0005-0000-0000-000044250000}"/>
    <cellStyle name="Normal 134 3" xfId="9499" xr:uid="{00000000-0005-0000-0000-000045250000}"/>
    <cellStyle name="Normal 134 4" xfId="9500" xr:uid="{00000000-0005-0000-0000-000046250000}"/>
    <cellStyle name="Normal 134 5" xfId="9501" xr:uid="{00000000-0005-0000-0000-000047250000}"/>
    <cellStyle name="Normal 135" xfId="9502" xr:uid="{00000000-0005-0000-0000-000048250000}"/>
    <cellStyle name="Normal 135 2" xfId="9503" xr:uid="{00000000-0005-0000-0000-000049250000}"/>
    <cellStyle name="Normal 135 2 2" xfId="9504" xr:uid="{00000000-0005-0000-0000-00004A250000}"/>
    <cellStyle name="Normal 135 2 2 2" xfId="9505" xr:uid="{00000000-0005-0000-0000-00004B250000}"/>
    <cellStyle name="Normal 135 2 2 3" xfId="9506" xr:uid="{00000000-0005-0000-0000-00004C250000}"/>
    <cellStyle name="Normal 135 2 3" xfId="9507" xr:uid="{00000000-0005-0000-0000-00004D250000}"/>
    <cellStyle name="Normal 135 2 4" xfId="9508" xr:uid="{00000000-0005-0000-0000-00004E250000}"/>
    <cellStyle name="Normal 135 2 5" xfId="9509" xr:uid="{00000000-0005-0000-0000-00004F250000}"/>
    <cellStyle name="Normal 135 3" xfId="9510" xr:uid="{00000000-0005-0000-0000-000050250000}"/>
    <cellStyle name="Normal 135 3 2" xfId="9511" xr:uid="{00000000-0005-0000-0000-000051250000}"/>
    <cellStyle name="Normal 135 3 3" xfId="9512" xr:uid="{00000000-0005-0000-0000-000052250000}"/>
    <cellStyle name="Normal 135 4" xfId="9513" xr:uid="{00000000-0005-0000-0000-000053250000}"/>
    <cellStyle name="Normal 135 5" xfId="9514" xr:uid="{00000000-0005-0000-0000-000054250000}"/>
    <cellStyle name="Normal 135 6" xfId="9515" xr:uid="{00000000-0005-0000-0000-000055250000}"/>
    <cellStyle name="Normal 136" xfId="9516" xr:uid="{00000000-0005-0000-0000-000056250000}"/>
    <cellStyle name="Normal 136 2" xfId="9517" xr:uid="{00000000-0005-0000-0000-000057250000}"/>
    <cellStyle name="Normal 136 2 2" xfId="9518" xr:uid="{00000000-0005-0000-0000-000058250000}"/>
    <cellStyle name="Normal 136 2 3" xfId="9519" xr:uid="{00000000-0005-0000-0000-000059250000}"/>
    <cellStyle name="Normal 136 3" xfId="9520" xr:uid="{00000000-0005-0000-0000-00005A250000}"/>
    <cellStyle name="Normal 136 4" xfId="9521" xr:uid="{00000000-0005-0000-0000-00005B250000}"/>
    <cellStyle name="Normal 136 5" xfId="9522" xr:uid="{00000000-0005-0000-0000-00005C250000}"/>
    <cellStyle name="Normal 137" xfId="9523" xr:uid="{00000000-0005-0000-0000-00005D250000}"/>
    <cellStyle name="Normal 137 2" xfId="9524" xr:uid="{00000000-0005-0000-0000-00005E250000}"/>
    <cellStyle name="Normal 137 2 2" xfId="9525" xr:uid="{00000000-0005-0000-0000-00005F250000}"/>
    <cellStyle name="Normal 137 2 3" xfId="9526" xr:uid="{00000000-0005-0000-0000-000060250000}"/>
    <cellStyle name="Normal 137 3" xfId="9527" xr:uid="{00000000-0005-0000-0000-000061250000}"/>
    <cellStyle name="Normal 137 4" xfId="9528" xr:uid="{00000000-0005-0000-0000-000062250000}"/>
    <cellStyle name="Normal 137 5" xfId="9529" xr:uid="{00000000-0005-0000-0000-000063250000}"/>
    <cellStyle name="Normal 138" xfId="9530" xr:uid="{00000000-0005-0000-0000-000064250000}"/>
    <cellStyle name="Normal 138 2" xfId="9531" xr:uid="{00000000-0005-0000-0000-000065250000}"/>
    <cellStyle name="Normal 138 2 2" xfId="9532" xr:uid="{00000000-0005-0000-0000-000066250000}"/>
    <cellStyle name="Normal 138 2 2 2" xfId="9533" xr:uid="{00000000-0005-0000-0000-000067250000}"/>
    <cellStyle name="Normal 138 2 2 3" xfId="9534" xr:uid="{00000000-0005-0000-0000-000068250000}"/>
    <cellStyle name="Normal 138 2 3" xfId="9535" xr:uid="{00000000-0005-0000-0000-000069250000}"/>
    <cellStyle name="Normal 138 2 4" xfId="9536" xr:uid="{00000000-0005-0000-0000-00006A250000}"/>
    <cellStyle name="Normal 138 2 5" xfId="9537" xr:uid="{00000000-0005-0000-0000-00006B250000}"/>
    <cellStyle name="Normal 138 3" xfId="9538" xr:uid="{00000000-0005-0000-0000-00006C250000}"/>
    <cellStyle name="Normal 138 3 2" xfId="9539" xr:uid="{00000000-0005-0000-0000-00006D250000}"/>
    <cellStyle name="Normal 138 3 3" xfId="9540" xr:uid="{00000000-0005-0000-0000-00006E250000}"/>
    <cellStyle name="Normal 138 4" xfId="9541" xr:uid="{00000000-0005-0000-0000-00006F250000}"/>
    <cellStyle name="Normal 138 5" xfId="9542" xr:uid="{00000000-0005-0000-0000-000070250000}"/>
    <cellStyle name="Normal 138 6" xfId="9543" xr:uid="{00000000-0005-0000-0000-000071250000}"/>
    <cellStyle name="Normal 139" xfId="9544" xr:uid="{00000000-0005-0000-0000-000072250000}"/>
    <cellStyle name="Normal 139 2" xfId="9545" xr:uid="{00000000-0005-0000-0000-000073250000}"/>
    <cellStyle name="Normal 139 2 2" xfId="9546" xr:uid="{00000000-0005-0000-0000-000074250000}"/>
    <cellStyle name="Normal 139 2 2 2" xfId="9547" xr:uid="{00000000-0005-0000-0000-000075250000}"/>
    <cellStyle name="Normal 139 2 2 3" xfId="9548" xr:uid="{00000000-0005-0000-0000-000076250000}"/>
    <cellStyle name="Normal 139 2 3" xfId="9549" xr:uid="{00000000-0005-0000-0000-000077250000}"/>
    <cellStyle name="Normal 139 2 4" xfId="9550" xr:uid="{00000000-0005-0000-0000-000078250000}"/>
    <cellStyle name="Normal 139 2 5" xfId="9551" xr:uid="{00000000-0005-0000-0000-000079250000}"/>
    <cellStyle name="Normal 139 3" xfId="9552" xr:uid="{00000000-0005-0000-0000-00007A250000}"/>
    <cellStyle name="Normal 139 3 2" xfId="9553" xr:uid="{00000000-0005-0000-0000-00007B250000}"/>
    <cellStyle name="Normal 139 3 3" xfId="9554" xr:uid="{00000000-0005-0000-0000-00007C250000}"/>
    <cellStyle name="Normal 139 4" xfId="9555" xr:uid="{00000000-0005-0000-0000-00007D250000}"/>
    <cellStyle name="Normal 139 5" xfId="9556" xr:uid="{00000000-0005-0000-0000-00007E250000}"/>
    <cellStyle name="Normal 139 6" xfId="9557" xr:uid="{00000000-0005-0000-0000-00007F250000}"/>
    <cellStyle name="Normal 14" xfId="90" xr:uid="{00000000-0005-0000-0000-000080250000}"/>
    <cellStyle name="Normal 14 2" xfId="9558" xr:uid="{00000000-0005-0000-0000-000081250000}"/>
    <cellStyle name="Normal 14 2 2" xfId="9559" xr:uid="{00000000-0005-0000-0000-000082250000}"/>
    <cellStyle name="Normal 14 2 2 2" xfId="9560" xr:uid="{00000000-0005-0000-0000-000083250000}"/>
    <cellStyle name="Normal 14 2 2 3" xfId="9561" xr:uid="{00000000-0005-0000-0000-000084250000}"/>
    <cellStyle name="Normal 14 2 3" xfId="9562" xr:uid="{00000000-0005-0000-0000-000085250000}"/>
    <cellStyle name="Normal 14 2 4" xfId="9563" xr:uid="{00000000-0005-0000-0000-000086250000}"/>
    <cellStyle name="Normal 14 2 5" xfId="9564" xr:uid="{00000000-0005-0000-0000-000087250000}"/>
    <cellStyle name="Normal 14 2 6" xfId="9565" xr:uid="{00000000-0005-0000-0000-000088250000}"/>
    <cellStyle name="Normal 14 3" xfId="9566" xr:uid="{00000000-0005-0000-0000-000089250000}"/>
    <cellStyle name="Normal 14 3 10" xfId="9567" xr:uid="{00000000-0005-0000-0000-00008A250000}"/>
    <cellStyle name="Normal 14 3 2" xfId="9568" xr:uid="{00000000-0005-0000-0000-00008B250000}"/>
    <cellStyle name="Normal 14 3 2 2" xfId="9569" xr:uid="{00000000-0005-0000-0000-00008C250000}"/>
    <cellStyle name="Normal 14 3 2 2 2" xfId="9570" xr:uid="{00000000-0005-0000-0000-00008D250000}"/>
    <cellStyle name="Normal 14 3 2 2 2 2" xfId="9571" xr:uid="{00000000-0005-0000-0000-00008E250000}"/>
    <cellStyle name="Normal 14 3 2 2 2 3" xfId="9572" xr:uid="{00000000-0005-0000-0000-00008F250000}"/>
    <cellStyle name="Normal 14 3 2 2 3" xfId="9573" xr:uid="{00000000-0005-0000-0000-000090250000}"/>
    <cellStyle name="Normal 14 3 2 2 4" xfId="9574" xr:uid="{00000000-0005-0000-0000-000091250000}"/>
    <cellStyle name="Normal 14 3 2 3" xfId="9575" xr:uid="{00000000-0005-0000-0000-000092250000}"/>
    <cellStyle name="Normal 14 3 2 3 2" xfId="9576" xr:uid="{00000000-0005-0000-0000-000093250000}"/>
    <cellStyle name="Normal 14 3 2 3 3" xfId="9577" xr:uid="{00000000-0005-0000-0000-000094250000}"/>
    <cellStyle name="Normal 14 3 2 4" xfId="9578" xr:uid="{00000000-0005-0000-0000-000095250000}"/>
    <cellStyle name="Normal 14 3 2 5" xfId="9579" xr:uid="{00000000-0005-0000-0000-000096250000}"/>
    <cellStyle name="Normal 14 3 3" xfId="9580" xr:uid="{00000000-0005-0000-0000-000097250000}"/>
    <cellStyle name="Normal 14 3 3 2" xfId="9581" xr:uid="{00000000-0005-0000-0000-000098250000}"/>
    <cellStyle name="Normal 14 3 3 2 2" xfId="9582" xr:uid="{00000000-0005-0000-0000-000099250000}"/>
    <cellStyle name="Normal 14 3 3 2 2 2" xfId="9583" xr:uid="{00000000-0005-0000-0000-00009A250000}"/>
    <cellStyle name="Normal 14 3 3 2 2 3" xfId="9584" xr:uid="{00000000-0005-0000-0000-00009B250000}"/>
    <cellStyle name="Normal 14 3 3 2 3" xfId="9585" xr:uid="{00000000-0005-0000-0000-00009C250000}"/>
    <cellStyle name="Normal 14 3 3 2 4" xfId="9586" xr:uid="{00000000-0005-0000-0000-00009D250000}"/>
    <cellStyle name="Normal 14 3 3 3" xfId="9587" xr:uid="{00000000-0005-0000-0000-00009E250000}"/>
    <cellStyle name="Normal 14 3 3 3 2" xfId="9588" xr:uid="{00000000-0005-0000-0000-00009F250000}"/>
    <cellStyle name="Normal 14 3 3 3 3" xfId="9589" xr:uid="{00000000-0005-0000-0000-0000A0250000}"/>
    <cellStyle name="Normal 14 3 3 4" xfId="9590" xr:uid="{00000000-0005-0000-0000-0000A1250000}"/>
    <cellStyle name="Normal 14 3 3 5" xfId="9591" xr:uid="{00000000-0005-0000-0000-0000A2250000}"/>
    <cellStyle name="Normal 14 3 4" xfId="9592" xr:uid="{00000000-0005-0000-0000-0000A3250000}"/>
    <cellStyle name="Normal 14 3 4 2" xfId="9593" xr:uid="{00000000-0005-0000-0000-0000A4250000}"/>
    <cellStyle name="Normal 14 3 4 2 2" xfId="9594" xr:uid="{00000000-0005-0000-0000-0000A5250000}"/>
    <cellStyle name="Normal 14 3 4 2 2 2" xfId="9595" xr:uid="{00000000-0005-0000-0000-0000A6250000}"/>
    <cellStyle name="Normal 14 3 4 2 2 3" xfId="9596" xr:uid="{00000000-0005-0000-0000-0000A7250000}"/>
    <cellStyle name="Normal 14 3 4 2 3" xfId="9597" xr:uid="{00000000-0005-0000-0000-0000A8250000}"/>
    <cellStyle name="Normal 14 3 4 2 4" xfId="9598" xr:uid="{00000000-0005-0000-0000-0000A9250000}"/>
    <cellStyle name="Normal 14 3 4 3" xfId="9599" xr:uid="{00000000-0005-0000-0000-0000AA250000}"/>
    <cellStyle name="Normal 14 3 4 3 2" xfId="9600" xr:uid="{00000000-0005-0000-0000-0000AB250000}"/>
    <cellStyle name="Normal 14 3 4 3 3" xfId="9601" xr:uid="{00000000-0005-0000-0000-0000AC250000}"/>
    <cellStyle name="Normal 14 3 4 4" xfId="9602" xr:uid="{00000000-0005-0000-0000-0000AD250000}"/>
    <cellStyle name="Normal 14 3 4 5" xfId="9603" xr:uid="{00000000-0005-0000-0000-0000AE250000}"/>
    <cellStyle name="Normal 14 3 5" xfId="9604" xr:uid="{00000000-0005-0000-0000-0000AF250000}"/>
    <cellStyle name="Normal 14 3 5 2" xfId="9605" xr:uid="{00000000-0005-0000-0000-0000B0250000}"/>
    <cellStyle name="Normal 14 3 5 2 2" xfId="9606" xr:uid="{00000000-0005-0000-0000-0000B1250000}"/>
    <cellStyle name="Normal 14 3 5 2 2 2" xfId="9607" xr:uid="{00000000-0005-0000-0000-0000B2250000}"/>
    <cellStyle name="Normal 14 3 5 2 2 3" xfId="9608" xr:uid="{00000000-0005-0000-0000-0000B3250000}"/>
    <cellStyle name="Normal 14 3 5 2 3" xfId="9609" xr:uid="{00000000-0005-0000-0000-0000B4250000}"/>
    <cellStyle name="Normal 14 3 5 2 4" xfId="9610" xr:uid="{00000000-0005-0000-0000-0000B5250000}"/>
    <cellStyle name="Normal 14 3 5 3" xfId="9611" xr:uid="{00000000-0005-0000-0000-0000B6250000}"/>
    <cellStyle name="Normal 14 3 5 3 2" xfId="9612" xr:uid="{00000000-0005-0000-0000-0000B7250000}"/>
    <cellStyle name="Normal 14 3 5 3 3" xfId="9613" xr:uid="{00000000-0005-0000-0000-0000B8250000}"/>
    <cellStyle name="Normal 14 3 5 4" xfId="9614" xr:uid="{00000000-0005-0000-0000-0000B9250000}"/>
    <cellStyle name="Normal 14 3 5 5" xfId="9615" xr:uid="{00000000-0005-0000-0000-0000BA250000}"/>
    <cellStyle name="Normal 14 3 6" xfId="9616" xr:uid="{00000000-0005-0000-0000-0000BB250000}"/>
    <cellStyle name="Normal 14 3 6 2" xfId="9617" xr:uid="{00000000-0005-0000-0000-0000BC250000}"/>
    <cellStyle name="Normal 14 3 6 2 2" xfId="9618" xr:uid="{00000000-0005-0000-0000-0000BD250000}"/>
    <cellStyle name="Normal 14 3 6 2 3" xfId="9619" xr:uid="{00000000-0005-0000-0000-0000BE250000}"/>
    <cellStyle name="Normal 14 3 6 3" xfId="9620" xr:uid="{00000000-0005-0000-0000-0000BF250000}"/>
    <cellStyle name="Normal 14 3 6 4" xfId="9621" xr:uid="{00000000-0005-0000-0000-0000C0250000}"/>
    <cellStyle name="Normal 14 3 7" xfId="9622" xr:uid="{00000000-0005-0000-0000-0000C1250000}"/>
    <cellStyle name="Normal 14 3 7 2" xfId="9623" xr:uid="{00000000-0005-0000-0000-0000C2250000}"/>
    <cellStyle name="Normal 14 3 7 2 2" xfId="9624" xr:uid="{00000000-0005-0000-0000-0000C3250000}"/>
    <cellStyle name="Normal 14 3 7 3" xfId="9625" xr:uid="{00000000-0005-0000-0000-0000C4250000}"/>
    <cellStyle name="Normal 14 3 7 4" xfId="9626" xr:uid="{00000000-0005-0000-0000-0000C5250000}"/>
    <cellStyle name="Normal 14 3 8" xfId="9627" xr:uid="{00000000-0005-0000-0000-0000C6250000}"/>
    <cellStyle name="Normal 14 3 8 2" xfId="9628" xr:uid="{00000000-0005-0000-0000-0000C7250000}"/>
    <cellStyle name="Normal 14 3 9" xfId="9629" xr:uid="{00000000-0005-0000-0000-0000C8250000}"/>
    <cellStyle name="Normal 14 3_R8" xfId="9630" xr:uid="{00000000-0005-0000-0000-0000C9250000}"/>
    <cellStyle name="Normal 14 4" xfId="9631" xr:uid="{00000000-0005-0000-0000-0000CA250000}"/>
    <cellStyle name="Normal 14 4 2" xfId="9632" xr:uid="{00000000-0005-0000-0000-0000CB250000}"/>
    <cellStyle name="Normal 14 4 3" xfId="9633" xr:uid="{00000000-0005-0000-0000-0000CC250000}"/>
    <cellStyle name="Normal 14 5" xfId="9634" xr:uid="{00000000-0005-0000-0000-0000CD250000}"/>
    <cellStyle name="Normal 14 6" xfId="9635" xr:uid="{00000000-0005-0000-0000-0000CE250000}"/>
    <cellStyle name="Normal 14 7" xfId="9636" xr:uid="{00000000-0005-0000-0000-0000CF250000}"/>
    <cellStyle name="Normal 14 8" xfId="9637" xr:uid="{00000000-0005-0000-0000-0000D0250000}"/>
    <cellStyle name="Normal 14 9" xfId="9638" xr:uid="{00000000-0005-0000-0000-0000D1250000}"/>
    <cellStyle name="Normal 14_Inventoryday Report" xfId="9639" xr:uid="{00000000-0005-0000-0000-0000D2250000}"/>
    <cellStyle name="Normal 140" xfId="9640" xr:uid="{00000000-0005-0000-0000-0000D3250000}"/>
    <cellStyle name="Normal 140 2" xfId="9641" xr:uid="{00000000-0005-0000-0000-0000D4250000}"/>
    <cellStyle name="Normal 140 2 2" xfId="9642" xr:uid="{00000000-0005-0000-0000-0000D5250000}"/>
    <cellStyle name="Normal 140 2 3" xfId="9643" xr:uid="{00000000-0005-0000-0000-0000D6250000}"/>
    <cellStyle name="Normal 140 3" xfId="9644" xr:uid="{00000000-0005-0000-0000-0000D7250000}"/>
    <cellStyle name="Normal 140 4" xfId="9645" xr:uid="{00000000-0005-0000-0000-0000D8250000}"/>
    <cellStyle name="Normal 140 5" xfId="9646" xr:uid="{00000000-0005-0000-0000-0000D9250000}"/>
    <cellStyle name="Normal 141" xfId="9647" xr:uid="{00000000-0005-0000-0000-0000DA250000}"/>
    <cellStyle name="Normal 141 2" xfId="9648" xr:uid="{00000000-0005-0000-0000-0000DB250000}"/>
    <cellStyle name="Normal 141 2 2" xfId="9649" xr:uid="{00000000-0005-0000-0000-0000DC250000}"/>
    <cellStyle name="Normal 141 2 3" xfId="9650" xr:uid="{00000000-0005-0000-0000-0000DD250000}"/>
    <cellStyle name="Normal 141 3" xfId="9651" xr:uid="{00000000-0005-0000-0000-0000DE250000}"/>
    <cellStyle name="Normal 141 4" xfId="9652" xr:uid="{00000000-0005-0000-0000-0000DF250000}"/>
    <cellStyle name="Normal 141 5" xfId="9653" xr:uid="{00000000-0005-0000-0000-0000E0250000}"/>
    <cellStyle name="Normal 142" xfId="9654" xr:uid="{00000000-0005-0000-0000-0000E1250000}"/>
    <cellStyle name="Normal 142 2" xfId="9655" xr:uid="{00000000-0005-0000-0000-0000E2250000}"/>
    <cellStyle name="Normal 142 2 2" xfId="9656" xr:uid="{00000000-0005-0000-0000-0000E3250000}"/>
    <cellStyle name="Normal 142 2 3" xfId="9657" xr:uid="{00000000-0005-0000-0000-0000E4250000}"/>
    <cellStyle name="Normal 142 3" xfId="9658" xr:uid="{00000000-0005-0000-0000-0000E5250000}"/>
    <cellStyle name="Normal 142 4" xfId="9659" xr:uid="{00000000-0005-0000-0000-0000E6250000}"/>
    <cellStyle name="Normal 142 5" xfId="9660" xr:uid="{00000000-0005-0000-0000-0000E7250000}"/>
    <cellStyle name="Normal 143" xfId="297" xr:uid="{00000000-0005-0000-0000-0000E8250000}"/>
    <cellStyle name="Normal 143 2" xfId="9662" xr:uid="{00000000-0005-0000-0000-0000E9250000}"/>
    <cellStyle name="Normal 143 2 2" xfId="9663" xr:uid="{00000000-0005-0000-0000-0000EA250000}"/>
    <cellStyle name="Normal 143 2 3" xfId="9664" xr:uid="{00000000-0005-0000-0000-0000EB250000}"/>
    <cellStyle name="Normal 143 3" xfId="9665" xr:uid="{00000000-0005-0000-0000-0000EC250000}"/>
    <cellStyle name="Normal 143 4" xfId="9666" xr:uid="{00000000-0005-0000-0000-0000ED250000}"/>
    <cellStyle name="Normal 143 5" xfId="9667" xr:uid="{00000000-0005-0000-0000-0000EE250000}"/>
    <cellStyle name="Normal 143 6" xfId="9661" xr:uid="{00000000-0005-0000-0000-0000EF250000}"/>
    <cellStyle name="Normal 144" xfId="9668" xr:uid="{00000000-0005-0000-0000-0000F0250000}"/>
    <cellStyle name="Normal 144 2" xfId="9669" xr:uid="{00000000-0005-0000-0000-0000F1250000}"/>
    <cellStyle name="Normal 144 2 2" xfId="9670" xr:uid="{00000000-0005-0000-0000-0000F2250000}"/>
    <cellStyle name="Normal 144 2 2 2" xfId="9671" xr:uid="{00000000-0005-0000-0000-0000F3250000}"/>
    <cellStyle name="Normal 144 2 2 3" xfId="9672" xr:uid="{00000000-0005-0000-0000-0000F4250000}"/>
    <cellStyle name="Normal 144 2 3" xfId="9673" xr:uid="{00000000-0005-0000-0000-0000F5250000}"/>
    <cellStyle name="Normal 144 2 4" xfId="9674" xr:uid="{00000000-0005-0000-0000-0000F6250000}"/>
    <cellStyle name="Normal 144 2 5" xfId="9675" xr:uid="{00000000-0005-0000-0000-0000F7250000}"/>
    <cellStyle name="Normal 144 3" xfId="9676" xr:uid="{00000000-0005-0000-0000-0000F8250000}"/>
    <cellStyle name="Normal 144 3 2" xfId="9677" xr:uid="{00000000-0005-0000-0000-0000F9250000}"/>
    <cellStyle name="Normal 144 3 3" xfId="9678" xr:uid="{00000000-0005-0000-0000-0000FA250000}"/>
    <cellStyle name="Normal 144 4" xfId="9679" xr:uid="{00000000-0005-0000-0000-0000FB250000}"/>
    <cellStyle name="Normal 144 5" xfId="9680" xr:uid="{00000000-0005-0000-0000-0000FC250000}"/>
    <cellStyle name="Normal 144 6" xfId="9681" xr:uid="{00000000-0005-0000-0000-0000FD250000}"/>
    <cellStyle name="Normal 145" xfId="9682" xr:uid="{00000000-0005-0000-0000-0000FE250000}"/>
    <cellStyle name="Normal 145 2" xfId="9683" xr:uid="{00000000-0005-0000-0000-0000FF250000}"/>
    <cellStyle name="Normal 145 2 2" xfId="9684" xr:uid="{00000000-0005-0000-0000-000000260000}"/>
    <cellStyle name="Normal 145 2 3" xfId="9685" xr:uid="{00000000-0005-0000-0000-000001260000}"/>
    <cellStyle name="Normal 145 3" xfId="9686" xr:uid="{00000000-0005-0000-0000-000002260000}"/>
    <cellStyle name="Normal 145 4" xfId="9687" xr:uid="{00000000-0005-0000-0000-000003260000}"/>
    <cellStyle name="Normal 145 5" xfId="9688" xr:uid="{00000000-0005-0000-0000-000004260000}"/>
    <cellStyle name="Normal 146" xfId="9689" xr:uid="{00000000-0005-0000-0000-000005260000}"/>
    <cellStyle name="Normal 146 2" xfId="9690" xr:uid="{00000000-0005-0000-0000-000006260000}"/>
    <cellStyle name="Normal 146 2 2" xfId="9691" xr:uid="{00000000-0005-0000-0000-000007260000}"/>
    <cellStyle name="Normal 146 2 3" xfId="9692" xr:uid="{00000000-0005-0000-0000-000008260000}"/>
    <cellStyle name="Normal 146 3" xfId="9693" xr:uid="{00000000-0005-0000-0000-000009260000}"/>
    <cellStyle name="Normal 146 4" xfId="9694" xr:uid="{00000000-0005-0000-0000-00000A260000}"/>
    <cellStyle name="Normal 146 5" xfId="9695" xr:uid="{00000000-0005-0000-0000-00000B260000}"/>
    <cellStyle name="Normal 147" xfId="9696" xr:uid="{00000000-0005-0000-0000-00000C260000}"/>
    <cellStyle name="Normal 147 2" xfId="9697" xr:uid="{00000000-0005-0000-0000-00000D260000}"/>
    <cellStyle name="Normal 147 2 2" xfId="9698" xr:uid="{00000000-0005-0000-0000-00000E260000}"/>
    <cellStyle name="Normal 147 2 3" xfId="9699" xr:uid="{00000000-0005-0000-0000-00000F260000}"/>
    <cellStyle name="Normal 147 3" xfId="9700" xr:uid="{00000000-0005-0000-0000-000010260000}"/>
    <cellStyle name="Normal 147 4" xfId="9701" xr:uid="{00000000-0005-0000-0000-000011260000}"/>
    <cellStyle name="Normal 147 5" xfId="9702" xr:uid="{00000000-0005-0000-0000-000012260000}"/>
    <cellStyle name="Normal 148" xfId="9703" xr:uid="{00000000-0005-0000-0000-000013260000}"/>
    <cellStyle name="Normal 148 2" xfId="9704" xr:uid="{00000000-0005-0000-0000-000014260000}"/>
    <cellStyle name="Normal 148 2 2" xfId="9705" xr:uid="{00000000-0005-0000-0000-000015260000}"/>
    <cellStyle name="Normal 148 2 3" xfId="9706" xr:uid="{00000000-0005-0000-0000-000016260000}"/>
    <cellStyle name="Normal 148 3" xfId="9707" xr:uid="{00000000-0005-0000-0000-000017260000}"/>
    <cellStyle name="Normal 148 4" xfId="9708" xr:uid="{00000000-0005-0000-0000-000018260000}"/>
    <cellStyle name="Normal 148 5" xfId="9709" xr:uid="{00000000-0005-0000-0000-000019260000}"/>
    <cellStyle name="Normal 149" xfId="9710" xr:uid="{00000000-0005-0000-0000-00001A260000}"/>
    <cellStyle name="Normal 149 2" xfId="9711" xr:uid="{00000000-0005-0000-0000-00001B260000}"/>
    <cellStyle name="Normal 149 2 2" xfId="9712" xr:uid="{00000000-0005-0000-0000-00001C260000}"/>
    <cellStyle name="Normal 149 2 3" xfId="9713" xr:uid="{00000000-0005-0000-0000-00001D260000}"/>
    <cellStyle name="Normal 149 3" xfId="9714" xr:uid="{00000000-0005-0000-0000-00001E260000}"/>
    <cellStyle name="Normal 149 4" xfId="9715" xr:uid="{00000000-0005-0000-0000-00001F260000}"/>
    <cellStyle name="Normal 149 5" xfId="9716" xr:uid="{00000000-0005-0000-0000-000020260000}"/>
    <cellStyle name="Normal 15" xfId="91" xr:uid="{00000000-0005-0000-0000-000021260000}"/>
    <cellStyle name="Normal 15 2" xfId="9717" xr:uid="{00000000-0005-0000-0000-000022260000}"/>
    <cellStyle name="Normal 15 2 2" xfId="9718" xr:uid="{00000000-0005-0000-0000-000023260000}"/>
    <cellStyle name="Normal 15 2 2 2" xfId="9719" xr:uid="{00000000-0005-0000-0000-000024260000}"/>
    <cellStyle name="Normal 15 2 2 3" xfId="9720" xr:uid="{00000000-0005-0000-0000-000025260000}"/>
    <cellStyle name="Normal 15 2 3" xfId="9721" xr:uid="{00000000-0005-0000-0000-000026260000}"/>
    <cellStyle name="Normal 15 2 4" xfId="9722" xr:uid="{00000000-0005-0000-0000-000027260000}"/>
    <cellStyle name="Normal 15 2 5" xfId="9723" xr:uid="{00000000-0005-0000-0000-000028260000}"/>
    <cellStyle name="Normal 15 3" xfId="9724" xr:uid="{00000000-0005-0000-0000-000029260000}"/>
    <cellStyle name="Normal 15 3 2" xfId="9725" xr:uid="{00000000-0005-0000-0000-00002A260000}"/>
    <cellStyle name="Normal 15 3 3" xfId="9726" xr:uid="{00000000-0005-0000-0000-00002B260000}"/>
    <cellStyle name="Normal 15 4" xfId="9727" xr:uid="{00000000-0005-0000-0000-00002C260000}"/>
    <cellStyle name="Normal 15 5" xfId="9728" xr:uid="{00000000-0005-0000-0000-00002D260000}"/>
    <cellStyle name="Normal 15 6" xfId="9729" xr:uid="{00000000-0005-0000-0000-00002E260000}"/>
    <cellStyle name="Normal 15 7" xfId="9730" xr:uid="{00000000-0005-0000-0000-00002F260000}"/>
    <cellStyle name="Normal 15_Inventoryday Report" xfId="9731" xr:uid="{00000000-0005-0000-0000-000030260000}"/>
    <cellStyle name="Normal 150" xfId="9732" xr:uid="{00000000-0005-0000-0000-000031260000}"/>
    <cellStyle name="Normal 150 2" xfId="9733" xr:uid="{00000000-0005-0000-0000-000032260000}"/>
    <cellStyle name="Normal 150 2 2" xfId="9734" xr:uid="{00000000-0005-0000-0000-000033260000}"/>
    <cellStyle name="Normal 150 2 3" xfId="9735" xr:uid="{00000000-0005-0000-0000-000034260000}"/>
    <cellStyle name="Normal 150 3" xfId="9736" xr:uid="{00000000-0005-0000-0000-000035260000}"/>
    <cellStyle name="Normal 150 4" xfId="9737" xr:uid="{00000000-0005-0000-0000-000036260000}"/>
    <cellStyle name="Normal 150 5" xfId="9738" xr:uid="{00000000-0005-0000-0000-000037260000}"/>
    <cellStyle name="Normal 151" xfId="9739" xr:uid="{00000000-0005-0000-0000-000038260000}"/>
    <cellStyle name="Normal 151 2" xfId="9740" xr:uid="{00000000-0005-0000-0000-000039260000}"/>
    <cellStyle name="Normal 151 2 2" xfId="9741" xr:uid="{00000000-0005-0000-0000-00003A260000}"/>
    <cellStyle name="Normal 151 2 3" xfId="9742" xr:uid="{00000000-0005-0000-0000-00003B260000}"/>
    <cellStyle name="Normal 151 3" xfId="9743" xr:uid="{00000000-0005-0000-0000-00003C260000}"/>
    <cellStyle name="Normal 151 4" xfId="9744" xr:uid="{00000000-0005-0000-0000-00003D260000}"/>
    <cellStyle name="Normal 151 5" xfId="9745" xr:uid="{00000000-0005-0000-0000-00003E260000}"/>
    <cellStyle name="Normal 152" xfId="9746" xr:uid="{00000000-0005-0000-0000-00003F260000}"/>
    <cellStyle name="Normal 152 2" xfId="9747" xr:uid="{00000000-0005-0000-0000-000040260000}"/>
    <cellStyle name="Normal 152 2 2" xfId="9748" xr:uid="{00000000-0005-0000-0000-000041260000}"/>
    <cellStyle name="Normal 152 2 3" xfId="9749" xr:uid="{00000000-0005-0000-0000-000042260000}"/>
    <cellStyle name="Normal 152 3" xfId="9750" xr:uid="{00000000-0005-0000-0000-000043260000}"/>
    <cellStyle name="Normal 152 4" xfId="9751" xr:uid="{00000000-0005-0000-0000-000044260000}"/>
    <cellStyle name="Normal 152 5" xfId="9752" xr:uid="{00000000-0005-0000-0000-000045260000}"/>
    <cellStyle name="Normal 153" xfId="9753" xr:uid="{00000000-0005-0000-0000-000046260000}"/>
    <cellStyle name="Normal 153 2" xfId="9754" xr:uid="{00000000-0005-0000-0000-000047260000}"/>
    <cellStyle name="Normal 153 2 2" xfId="9755" xr:uid="{00000000-0005-0000-0000-000048260000}"/>
    <cellStyle name="Normal 153 2 3" xfId="9756" xr:uid="{00000000-0005-0000-0000-000049260000}"/>
    <cellStyle name="Normal 153 3" xfId="9757" xr:uid="{00000000-0005-0000-0000-00004A260000}"/>
    <cellStyle name="Normal 153 4" xfId="9758" xr:uid="{00000000-0005-0000-0000-00004B260000}"/>
    <cellStyle name="Normal 153 5" xfId="9759" xr:uid="{00000000-0005-0000-0000-00004C260000}"/>
    <cellStyle name="Normal 154" xfId="9760" xr:uid="{00000000-0005-0000-0000-00004D260000}"/>
    <cellStyle name="Normal 154 2" xfId="9761" xr:uid="{00000000-0005-0000-0000-00004E260000}"/>
    <cellStyle name="Normal 154 2 2" xfId="9762" xr:uid="{00000000-0005-0000-0000-00004F260000}"/>
    <cellStyle name="Normal 154 2 3" xfId="9763" xr:uid="{00000000-0005-0000-0000-000050260000}"/>
    <cellStyle name="Normal 154 3" xfId="9764" xr:uid="{00000000-0005-0000-0000-000051260000}"/>
    <cellStyle name="Normal 154 4" xfId="9765" xr:uid="{00000000-0005-0000-0000-000052260000}"/>
    <cellStyle name="Normal 154 5" xfId="9766" xr:uid="{00000000-0005-0000-0000-000053260000}"/>
    <cellStyle name="Normal 155" xfId="9767" xr:uid="{00000000-0005-0000-0000-000054260000}"/>
    <cellStyle name="Normal 155 2" xfId="9768" xr:uid="{00000000-0005-0000-0000-000055260000}"/>
    <cellStyle name="Normal 155 2 2" xfId="9769" xr:uid="{00000000-0005-0000-0000-000056260000}"/>
    <cellStyle name="Normal 155 2 3" xfId="9770" xr:uid="{00000000-0005-0000-0000-000057260000}"/>
    <cellStyle name="Normal 155 3" xfId="9771" xr:uid="{00000000-0005-0000-0000-000058260000}"/>
    <cellStyle name="Normal 155 4" xfId="9772" xr:uid="{00000000-0005-0000-0000-000059260000}"/>
    <cellStyle name="Normal 155 5" xfId="9773" xr:uid="{00000000-0005-0000-0000-00005A260000}"/>
    <cellStyle name="Normal 156" xfId="9774" xr:uid="{00000000-0005-0000-0000-00005B260000}"/>
    <cellStyle name="Normal 156 2" xfId="9775" xr:uid="{00000000-0005-0000-0000-00005C260000}"/>
    <cellStyle name="Normal 156 2 2" xfId="9776" xr:uid="{00000000-0005-0000-0000-00005D260000}"/>
    <cellStyle name="Normal 156 2 3" xfId="9777" xr:uid="{00000000-0005-0000-0000-00005E260000}"/>
    <cellStyle name="Normal 156 3" xfId="9778" xr:uid="{00000000-0005-0000-0000-00005F260000}"/>
    <cellStyle name="Normal 156 4" xfId="9779" xr:uid="{00000000-0005-0000-0000-000060260000}"/>
    <cellStyle name="Normal 156 5" xfId="9780" xr:uid="{00000000-0005-0000-0000-000061260000}"/>
    <cellStyle name="Normal 157" xfId="9781" xr:uid="{00000000-0005-0000-0000-000062260000}"/>
    <cellStyle name="Normal 157 2" xfId="9782" xr:uid="{00000000-0005-0000-0000-000063260000}"/>
    <cellStyle name="Normal 157 2 2" xfId="9783" xr:uid="{00000000-0005-0000-0000-000064260000}"/>
    <cellStyle name="Normal 157 2 2 2" xfId="9784" xr:uid="{00000000-0005-0000-0000-000065260000}"/>
    <cellStyle name="Normal 157 2 2 2 2" xfId="9785" xr:uid="{00000000-0005-0000-0000-000066260000}"/>
    <cellStyle name="Normal 157 2 2 2 2 2" xfId="9786" xr:uid="{00000000-0005-0000-0000-000067260000}"/>
    <cellStyle name="Normal 157 2 2 2 3" xfId="9787" xr:uid="{00000000-0005-0000-0000-000068260000}"/>
    <cellStyle name="Normal 157 2 2 2 4" xfId="9788" xr:uid="{00000000-0005-0000-0000-000069260000}"/>
    <cellStyle name="Normal 157 2 2 3" xfId="9789" xr:uid="{00000000-0005-0000-0000-00006A260000}"/>
    <cellStyle name="Normal 157 2 2 3 2" xfId="9790" xr:uid="{00000000-0005-0000-0000-00006B260000}"/>
    <cellStyle name="Normal 157 2 2 4" xfId="9791" xr:uid="{00000000-0005-0000-0000-00006C260000}"/>
    <cellStyle name="Normal 157 2 2 5" xfId="9792" xr:uid="{00000000-0005-0000-0000-00006D260000}"/>
    <cellStyle name="Normal 157 2 3" xfId="9793" xr:uid="{00000000-0005-0000-0000-00006E260000}"/>
    <cellStyle name="Normal 157 2 3 2" xfId="9794" xr:uid="{00000000-0005-0000-0000-00006F260000}"/>
    <cellStyle name="Normal 157 2 3 2 2" xfId="9795" xr:uid="{00000000-0005-0000-0000-000070260000}"/>
    <cellStyle name="Normal 157 2 3 3" xfId="9796" xr:uid="{00000000-0005-0000-0000-000071260000}"/>
    <cellStyle name="Normal 157 2 3 4" xfId="9797" xr:uid="{00000000-0005-0000-0000-000072260000}"/>
    <cellStyle name="Normal 157 2 4" xfId="9798" xr:uid="{00000000-0005-0000-0000-000073260000}"/>
    <cellStyle name="Normal 157 2 4 2" xfId="9799" xr:uid="{00000000-0005-0000-0000-000074260000}"/>
    <cellStyle name="Normal 157 2 5" xfId="9800" xr:uid="{00000000-0005-0000-0000-000075260000}"/>
    <cellStyle name="Normal 157 2 6" xfId="9801" xr:uid="{00000000-0005-0000-0000-000076260000}"/>
    <cellStyle name="Normal 157 3" xfId="9802" xr:uid="{00000000-0005-0000-0000-000077260000}"/>
    <cellStyle name="Normal 157 3 2" xfId="9803" xr:uid="{00000000-0005-0000-0000-000078260000}"/>
    <cellStyle name="Normal 157 3 2 2" xfId="9804" xr:uid="{00000000-0005-0000-0000-000079260000}"/>
    <cellStyle name="Normal 157 3 2 2 2" xfId="9805" xr:uid="{00000000-0005-0000-0000-00007A260000}"/>
    <cellStyle name="Normal 157 3 2 3" xfId="9806" xr:uid="{00000000-0005-0000-0000-00007B260000}"/>
    <cellStyle name="Normal 157 3 2 4" xfId="9807" xr:uid="{00000000-0005-0000-0000-00007C260000}"/>
    <cellStyle name="Normal 157 3 3" xfId="9808" xr:uid="{00000000-0005-0000-0000-00007D260000}"/>
    <cellStyle name="Normal 157 3 3 2" xfId="9809" xr:uid="{00000000-0005-0000-0000-00007E260000}"/>
    <cellStyle name="Normal 157 3 4" xfId="9810" xr:uid="{00000000-0005-0000-0000-00007F260000}"/>
    <cellStyle name="Normal 157 3 5" xfId="9811" xr:uid="{00000000-0005-0000-0000-000080260000}"/>
    <cellStyle name="Normal 157 4" xfId="9812" xr:uid="{00000000-0005-0000-0000-000081260000}"/>
    <cellStyle name="Normal 157 4 2" xfId="9813" xr:uid="{00000000-0005-0000-0000-000082260000}"/>
    <cellStyle name="Normal 157 4 2 2" xfId="9814" xr:uid="{00000000-0005-0000-0000-000083260000}"/>
    <cellStyle name="Normal 157 4 2 2 2" xfId="9815" xr:uid="{00000000-0005-0000-0000-000084260000}"/>
    <cellStyle name="Normal 157 4 2 3" xfId="9816" xr:uid="{00000000-0005-0000-0000-000085260000}"/>
    <cellStyle name="Normal 157 4 3" xfId="9817" xr:uid="{00000000-0005-0000-0000-000086260000}"/>
    <cellStyle name="Normal 157 4 3 2" xfId="9818" xr:uid="{00000000-0005-0000-0000-000087260000}"/>
    <cellStyle name="Normal 157 4 4" xfId="9819" xr:uid="{00000000-0005-0000-0000-000088260000}"/>
    <cellStyle name="Normal 157 4 5" xfId="9820" xr:uid="{00000000-0005-0000-0000-000089260000}"/>
    <cellStyle name="Normal 157 5" xfId="9821" xr:uid="{00000000-0005-0000-0000-00008A260000}"/>
    <cellStyle name="Normal 157 5 2" xfId="9822" xr:uid="{00000000-0005-0000-0000-00008B260000}"/>
    <cellStyle name="Normal 157 6" xfId="9823" xr:uid="{00000000-0005-0000-0000-00008C260000}"/>
    <cellStyle name="Normal 157 7" xfId="9824" xr:uid="{00000000-0005-0000-0000-00008D260000}"/>
    <cellStyle name="Normal 157_April 14" xfId="9825" xr:uid="{00000000-0005-0000-0000-00008E260000}"/>
    <cellStyle name="Normal 158" xfId="9826" xr:uid="{00000000-0005-0000-0000-00008F260000}"/>
    <cellStyle name="Normal 158 2" xfId="9827" xr:uid="{00000000-0005-0000-0000-000090260000}"/>
    <cellStyle name="Normal 158 2 2" xfId="9828" xr:uid="{00000000-0005-0000-0000-000091260000}"/>
    <cellStyle name="Normal 158 2 2 2" xfId="9829" xr:uid="{00000000-0005-0000-0000-000092260000}"/>
    <cellStyle name="Normal 158 2 2 2 2" xfId="9830" xr:uid="{00000000-0005-0000-0000-000093260000}"/>
    <cellStyle name="Normal 158 2 2 2 2 2" xfId="9831" xr:uid="{00000000-0005-0000-0000-000094260000}"/>
    <cellStyle name="Normal 158 2 2 2 3" xfId="9832" xr:uid="{00000000-0005-0000-0000-000095260000}"/>
    <cellStyle name="Normal 158 2 2 2 4" xfId="9833" xr:uid="{00000000-0005-0000-0000-000096260000}"/>
    <cellStyle name="Normal 158 2 2 3" xfId="9834" xr:uid="{00000000-0005-0000-0000-000097260000}"/>
    <cellStyle name="Normal 158 2 2 3 2" xfId="9835" xr:uid="{00000000-0005-0000-0000-000098260000}"/>
    <cellStyle name="Normal 158 2 2 4" xfId="9836" xr:uid="{00000000-0005-0000-0000-000099260000}"/>
    <cellStyle name="Normal 158 2 2 5" xfId="9837" xr:uid="{00000000-0005-0000-0000-00009A260000}"/>
    <cellStyle name="Normal 158 2 3" xfId="9838" xr:uid="{00000000-0005-0000-0000-00009B260000}"/>
    <cellStyle name="Normal 158 2 3 2" xfId="9839" xr:uid="{00000000-0005-0000-0000-00009C260000}"/>
    <cellStyle name="Normal 158 2 3 2 2" xfId="9840" xr:uid="{00000000-0005-0000-0000-00009D260000}"/>
    <cellStyle name="Normal 158 2 3 3" xfId="9841" xr:uid="{00000000-0005-0000-0000-00009E260000}"/>
    <cellStyle name="Normal 158 2 3 4" xfId="9842" xr:uid="{00000000-0005-0000-0000-00009F260000}"/>
    <cellStyle name="Normal 158 2 4" xfId="9843" xr:uid="{00000000-0005-0000-0000-0000A0260000}"/>
    <cellStyle name="Normal 158 2 4 2" xfId="9844" xr:uid="{00000000-0005-0000-0000-0000A1260000}"/>
    <cellStyle name="Normal 158 2 5" xfId="9845" xr:uid="{00000000-0005-0000-0000-0000A2260000}"/>
    <cellStyle name="Normal 158 2 6" xfId="9846" xr:uid="{00000000-0005-0000-0000-0000A3260000}"/>
    <cellStyle name="Normal 158 3" xfId="9847" xr:uid="{00000000-0005-0000-0000-0000A4260000}"/>
    <cellStyle name="Normal 158 3 2" xfId="9848" xr:uid="{00000000-0005-0000-0000-0000A5260000}"/>
    <cellStyle name="Normal 158 3 2 2" xfId="9849" xr:uid="{00000000-0005-0000-0000-0000A6260000}"/>
    <cellStyle name="Normal 158 3 2 2 2" xfId="9850" xr:uid="{00000000-0005-0000-0000-0000A7260000}"/>
    <cellStyle name="Normal 158 3 2 3" xfId="9851" xr:uid="{00000000-0005-0000-0000-0000A8260000}"/>
    <cellStyle name="Normal 158 3 2 4" xfId="9852" xr:uid="{00000000-0005-0000-0000-0000A9260000}"/>
    <cellStyle name="Normal 158 3 3" xfId="9853" xr:uid="{00000000-0005-0000-0000-0000AA260000}"/>
    <cellStyle name="Normal 158 3 3 2" xfId="9854" xr:uid="{00000000-0005-0000-0000-0000AB260000}"/>
    <cellStyle name="Normal 158 3 4" xfId="9855" xr:uid="{00000000-0005-0000-0000-0000AC260000}"/>
    <cellStyle name="Normal 158 3 5" xfId="9856" xr:uid="{00000000-0005-0000-0000-0000AD260000}"/>
    <cellStyle name="Normal 158 4" xfId="9857" xr:uid="{00000000-0005-0000-0000-0000AE260000}"/>
    <cellStyle name="Normal 158 4 2" xfId="9858" xr:uid="{00000000-0005-0000-0000-0000AF260000}"/>
    <cellStyle name="Normal 158 4 2 2" xfId="9859" xr:uid="{00000000-0005-0000-0000-0000B0260000}"/>
    <cellStyle name="Normal 158 4 2 2 2" xfId="9860" xr:uid="{00000000-0005-0000-0000-0000B1260000}"/>
    <cellStyle name="Normal 158 4 2 3" xfId="9861" xr:uid="{00000000-0005-0000-0000-0000B2260000}"/>
    <cellStyle name="Normal 158 4 3" xfId="9862" xr:uid="{00000000-0005-0000-0000-0000B3260000}"/>
    <cellStyle name="Normal 158 4 3 2" xfId="9863" xr:uid="{00000000-0005-0000-0000-0000B4260000}"/>
    <cellStyle name="Normal 158 4 4" xfId="9864" xr:uid="{00000000-0005-0000-0000-0000B5260000}"/>
    <cellStyle name="Normal 158 4 5" xfId="9865" xr:uid="{00000000-0005-0000-0000-0000B6260000}"/>
    <cellStyle name="Normal 158 5" xfId="9866" xr:uid="{00000000-0005-0000-0000-0000B7260000}"/>
    <cellStyle name="Normal 158 5 2" xfId="9867" xr:uid="{00000000-0005-0000-0000-0000B8260000}"/>
    <cellStyle name="Normal 158 6" xfId="9868" xr:uid="{00000000-0005-0000-0000-0000B9260000}"/>
    <cellStyle name="Normal 158 7" xfId="9869" xr:uid="{00000000-0005-0000-0000-0000BA260000}"/>
    <cellStyle name="Normal 158_April 14" xfId="9870" xr:uid="{00000000-0005-0000-0000-0000BB260000}"/>
    <cellStyle name="Normal 159" xfId="9871" xr:uid="{00000000-0005-0000-0000-0000BC260000}"/>
    <cellStyle name="Normal 159 2" xfId="9872" xr:uid="{00000000-0005-0000-0000-0000BD260000}"/>
    <cellStyle name="Normal 159 2 2" xfId="9873" xr:uid="{00000000-0005-0000-0000-0000BE260000}"/>
    <cellStyle name="Normal 159 2 2 2" xfId="9874" xr:uid="{00000000-0005-0000-0000-0000BF260000}"/>
    <cellStyle name="Normal 159 2 2 2 2" xfId="9875" xr:uid="{00000000-0005-0000-0000-0000C0260000}"/>
    <cellStyle name="Normal 159 2 2 2 2 2" xfId="9876" xr:uid="{00000000-0005-0000-0000-0000C1260000}"/>
    <cellStyle name="Normal 159 2 2 2 3" xfId="9877" xr:uid="{00000000-0005-0000-0000-0000C2260000}"/>
    <cellStyle name="Normal 159 2 2 2 4" xfId="9878" xr:uid="{00000000-0005-0000-0000-0000C3260000}"/>
    <cellStyle name="Normal 159 2 2 3" xfId="9879" xr:uid="{00000000-0005-0000-0000-0000C4260000}"/>
    <cellStyle name="Normal 159 2 2 3 2" xfId="9880" xr:uid="{00000000-0005-0000-0000-0000C5260000}"/>
    <cellStyle name="Normal 159 2 2 4" xfId="9881" xr:uid="{00000000-0005-0000-0000-0000C6260000}"/>
    <cellStyle name="Normal 159 2 2 5" xfId="9882" xr:uid="{00000000-0005-0000-0000-0000C7260000}"/>
    <cellStyle name="Normal 159 2 3" xfId="9883" xr:uid="{00000000-0005-0000-0000-0000C8260000}"/>
    <cellStyle name="Normal 159 2 3 2" xfId="9884" xr:uid="{00000000-0005-0000-0000-0000C9260000}"/>
    <cellStyle name="Normal 159 2 3 2 2" xfId="9885" xr:uid="{00000000-0005-0000-0000-0000CA260000}"/>
    <cellStyle name="Normal 159 2 3 3" xfId="9886" xr:uid="{00000000-0005-0000-0000-0000CB260000}"/>
    <cellStyle name="Normal 159 2 3 4" xfId="9887" xr:uid="{00000000-0005-0000-0000-0000CC260000}"/>
    <cellStyle name="Normal 159 2 4" xfId="9888" xr:uid="{00000000-0005-0000-0000-0000CD260000}"/>
    <cellStyle name="Normal 159 2 4 2" xfId="9889" xr:uid="{00000000-0005-0000-0000-0000CE260000}"/>
    <cellStyle name="Normal 159 2 5" xfId="9890" xr:uid="{00000000-0005-0000-0000-0000CF260000}"/>
    <cellStyle name="Normal 159 2 6" xfId="9891" xr:uid="{00000000-0005-0000-0000-0000D0260000}"/>
    <cellStyle name="Normal 159 3" xfId="9892" xr:uid="{00000000-0005-0000-0000-0000D1260000}"/>
    <cellStyle name="Normal 159 3 2" xfId="9893" xr:uid="{00000000-0005-0000-0000-0000D2260000}"/>
    <cellStyle name="Normal 159 3 2 2" xfId="9894" xr:uid="{00000000-0005-0000-0000-0000D3260000}"/>
    <cellStyle name="Normal 159 3 2 2 2" xfId="9895" xr:uid="{00000000-0005-0000-0000-0000D4260000}"/>
    <cellStyle name="Normal 159 3 2 3" xfId="9896" xr:uid="{00000000-0005-0000-0000-0000D5260000}"/>
    <cellStyle name="Normal 159 3 2 4" xfId="9897" xr:uid="{00000000-0005-0000-0000-0000D6260000}"/>
    <cellStyle name="Normal 159 3 3" xfId="9898" xr:uid="{00000000-0005-0000-0000-0000D7260000}"/>
    <cellStyle name="Normal 159 3 3 2" xfId="9899" xr:uid="{00000000-0005-0000-0000-0000D8260000}"/>
    <cellStyle name="Normal 159 3 4" xfId="9900" xr:uid="{00000000-0005-0000-0000-0000D9260000}"/>
    <cellStyle name="Normal 159 3 5" xfId="9901" xr:uid="{00000000-0005-0000-0000-0000DA260000}"/>
    <cellStyle name="Normal 159 4" xfId="9902" xr:uid="{00000000-0005-0000-0000-0000DB260000}"/>
    <cellStyle name="Normal 159 4 2" xfId="9903" xr:uid="{00000000-0005-0000-0000-0000DC260000}"/>
    <cellStyle name="Normal 159 4 2 2" xfId="9904" xr:uid="{00000000-0005-0000-0000-0000DD260000}"/>
    <cellStyle name="Normal 159 4 2 2 2" xfId="9905" xr:uid="{00000000-0005-0000-0000-0000DE260000}"/>
    <cellStyle name="Normal 159 4 2 3" xfId="9906" xr:uid="{00000000-0005-0000-0000-0000DF260000}"/>
    <cellStyle name="Normal 159 4 3" xfId="9907" xr:uid="{00000000-0005-0000-0000-0000E0260000}"/>
    <cellStyle name="Normal 159 4 3 2" xfId="9908" xr:uid="{00000000-0005-0000-0000-0000E1260000}"/>
    <cellStyle name="Normal 159 4 4" xfId="9909" xr:uid="{00000000-0005-0000-0000-0000E2260000}"/>
    <cellStyle name="Normal 159 4 5" xfId="9910" xr:uid="{00000000-0005-0000-0000-0000E3260000}"/>
    <cellStyle name="Normal 159 5" xfId="9911" xr:uid="{00000000-0005-0000-0000-0000E4260000}"/>
    <cellStyle name="Normal 159 5 2" xfId="9912" xr:uid="{00000000-0005-0000-0000-0000E5260000}"/>
    <cellStyle name="Normal 159 6" xfId="9913" xr:uid="{00000000-0005-0000-0000-0000E6260000}"/>
    <cellStyle name="Normal 159 7" xfId="9914" xr:uid="{00000000-0005-0000-0000-0000E7260000}"/>
    <cellStyle name="Normal 159_April 14" xfId="9915" xr:uid="{00000000-0005-0000-0000-0000E8260000}"/>
    <cellStyle name="Normal 16" xfId="92" xr:uid="{00000000-0005-0000-0000-0000E9260000}"/>
    <cellStyle name="Normal 16 2" xfId="9916" xr:uid="{00000000-0005-0000-0000-0000EA260000}"/>
    <cellStyle name="Normal 16 2 2" xfId="9917" xr:uid="{00000000-0005-0000-0000-0000EB260000}"/>
    <cellStyle name="Normal 16 2 2 2" xfId="9918" xr:uid="{00000000-0005-0000-0000-0000EC260000}"/>
    <cellStyle name="Normal 16 2 2 2 2" xfId="9919" xr:uid="{00000000-0005-0000-0000-0000ED260000}"/>
    <cellStyle name="Normal 16 2 2 2 2 2" xfId="9920" xr:uid="{00000000-0005-0000-0000-0000EE260000}"/>
    <cellStyle name="Normal 16 2 2 2 2 2 2" xfId="9921" xr:uid="{00000000-0005-0000-0000-0000EF260000}"/>
    <cellStyle name="Normal 16 2 2 2 2 3" xfId="9922" xr:uid="{00000000-0005-0000-0000-0000F0260000}"/>
    <cellStyle name="Normal 16 2 2 2 3" xfId="9923" xr:uid="{00000000-0005-0000-0000-0000F1260000}"/>
    <cellStyle name="Normal 16 2 2 2 3 2" xfId="9924" xr:uid="{00000000-0005-0000-0000-0000F2260000}"/>
    <cellStyle name="Normal 16 2 2 2 4" xfId="9925" xr:uid="{00000000-0005-0000-0000-0000F3260000}"/>
    <cellStyle name="Normal 16 2 2 2 5" xfId="9926" xr:uid="{00000000-0005-0000-0000-0000F4260000}"/>
    <cellStyle name="Normal 16 2 2 3" xfId="9927" xr:uid="{00000000-0005-0000-0000-0000F5260000}"/>
    <cellStyle name="Normal 16 2 2 3 2" xfId="9928" xr:uid="{00000000-0005-0000-0000-0000F6260000}"/>
    <cellStyle name="Normal 16 2 2 3 2 2" xfId="9929" xr:uid="{00000000-0005-0000-0000-0000F7260000}"/>
    <cellStyle name="Normal 16 2 2 3 3" xfId="9930" xr:uid="{00000000-0005-0000-0000-0000F8260000}"/>
    <cellStyle name="Normal 16 2 2 4" xfId="9931" xr:uid="{00000000-0005-0000-0000-0000F9260000}"/>
    <cellStyle name="Normal 16 2 2 4 2" xfId="9932" xr:uid="{00000000-0005-0000-0000-0000FA260000}"/>
    <cellStyle name="Normal 16 2 2 5" xfId="9933" xr:uid="{00000000-0005-0000-0000-0000FB260000}"/>
    <cellStyle name="Normal 16 2 3" xfId="9934" xr:uid="{00000000-0005-0000-0000-0000FC260000}"/>
    <cellStyle name="Normal 16 2 3 2" xfId="9935" xr:uid="{00000000-0005-0000-0000-0000FD260000}"/>
    <cellStyle name="Normal 16 2 3 2 2" xfId="9936" xr:uid="{00000000-0005-0000-0000-0000FE260000}"/>
    <cellStyle name="Normal 16 2 3 2 2 2" xfId="9937" xr:uid="{00000000-0005-0000-0000-0000FF260000}"/>
    <cellStyle name="Normal 16 2 3 2 3" xfId="9938" xr:uid="{00000000-0005-0000-0000-000000270000}"/>
    <cellStyle name="Normal 16 2 3 3" xfId="9939" xr:uid="{00000000-0005-0000-0000-000001270000}"/>
    <cellStyle name="Normal 16 2 3 3 2" xfId="9940" xr:uid="{00000000-0005-0000-0000-000002270000}"/>
    <cellStyle name="Normal 16 2 3 4" xfId="9941" xr:uid="{00000000-0005-0000-0000-000003270000}"/>
    <cellStyle name="Normal 16 2 3 5" xfId="9942" xr:uid="{00000000-0005-0000-0000-000004270000}"/>
    <cellStyle name="Normal 16 2 4" xfId="9943" xr:uid="{00000000-0005-0000-0000-000005270000}"/>
    <cellStyle name="Normal 16 2 4 2" xfId="9944" xr:uid="{00000000-0005-0000-0000-000006270000}"/>
    <cellStyle name="Normal 16 2 4 2 2" xfId="9945" xr:uid="{00000000-0005-0000-0000-000007270000}"/>
    <cellStyle name="Normal 16 2 4 3" xfId="9946" xr:uid="{00000000-0005-0000-0000-000008270000}"/>
    <cellStyle name="Normal 16 2 4 4" xfId="9947" xr:uid="{00000000-0005-0000-0000-000009270000}"/>
    <cellStyle name="Normal 16 2 5" xfId="9948" xr:uid="{00000000-0005-0000-0000-00000A270000}"/>
    <cellStyle name="Normal 16 2 5 2" xfId="9949" xr:uid="{00000000-0005-0000-0000-00000B270000}"/>
    <cellStyle name="Normal 16 2 6" xfId="9950" xr:uid="{00000000-0005-0000-0000-00000C270000}"/>
    <cellStyle name="Normal 16 3" xfId="9951" xr:uid="{00000000-0005-0000-0000-00000D270000}"/>
    <cellStyle name="Normal 16 3 2" xfId="9952" xr:uid="{00000000-0005-0000-0000-00000E270000}"/>
    <cellStyle name="Normal 16 3 2 2" xfId="9953" xr:uid="{00000000-0005-0000-0000-00000F270000}"/>
    <cellStyle name="Normal 16 3 2 2 2" xfId="9954" xr:uid="{00000000-0005-0000-0000-000010270000}"/>
    <cellStyle name="Normal 16 3 2 2 2 2" xfId="9955" xr:uid="{00000000-0005-0000-0000-000011270000}"/>
    <cellStyle name="Normal 16 3 2 2 3" xfId="9956" xr:uid="{00000000-0005-0000-0000-000012270000}"/>
    <cellStyle name="Normal 16 3 2 3" xfId="9957" xr:uid="{00000000-0005-0000-0000-000013270000}"/>
    <cellStyle name="Normal 16 3 2 3 2" xfId="9958" xr:uid="{00000000-0005-0000-0000-000014270000}"/>
    <cellStyle name="Normal 16 3 2 4" xfId="9959" xr:uid="{00000000-0005-0000-0000-000015270000}"/>
    <cellStyle name="Normal 16 3 2 5" xfId="9960" xr:uid="{00000000-0005-0000-0000-000016270000}"/>
    <cellStyle name="Normal 16 3 3" xfId="9961" xr:uid="{00000000-0005-0000-0000-000017270000}"/>
    <cellStyle name="Normal 16 3 3 2" xfId="9962" xr:uid="{00000000-0005-0000-0000-000018270000}"/>
    <cellStyle name="Normal 16 3 3 2 2" xfId="9963" xr:uid="{00000000-0005-0000-0000-000019270000}"/>
    <cellStyle name="Normal 16 3 3 3" xfId="9964" xr:uid="{00000000-0005-0000-0000-00001A270000}"/>
    <cellStyle name="Normal 16 3 4" xfId="9965" xr:uid="{00000000-0005-0000-0000-00001B270000}"/>
    <cellStyle name="Normal 16 3 4 2" xfId="9966" xr:uid="{00000000-0005-0000-0000-00001C270000}"/>
    <cellStyle name="Normal 16 3 5" xfId="9967" xr:uid="{00000000-0005-0000-0000-00001D270000}"/>
    <cellStyle name="Normal 16 4" xfId="9968" xr:uid="{00000000-0005-0000-0000-00001E270000}"/>
    <cellStyle name="Normal 16 4 2" xfId="9969" xr:uid="{00000000-0005-0000-0000-00001F270000}"/>
    <cellStyle name="Normal 16 4 2 2" xfId="9970" xr:uid="{00000000-0005-0000-0000-000020270000}"/>
    <cellStyle name="Normal 16 4 2 2 2" xfId="9971" xr:uid="{00000000-0005-0000-0000-000021270000}"/>
    <cellStyle name="Normal 16 4 2 3" xfId="9972" xr:uid="{00000000-0005-0000-0000-000022270000}"/>
    <cellStyle name="Normal 16 4 2 4" xfId="9973" xr:uid="{00000000-0005-0000-0000-000023270000}"/>
    <cellStyle name="Normal 16 4 3" xfId="9974" xr:uid="{00000000-0005-0000-0000-000024270000}"/>
    <cellStyle name="Normal 16 4 3 2" xfId="9975" xr:uid="{00000000-0005-0000-0000-000025270000}"/>
    <cellStyle name="Normal 16 4 4" xfId="9976" xr:uid="{00000000-0005-0000-0000-000026270000}"/>
    <cellStyle name="Normal 16 5" xfId="9977" xr:uid="{00000000-0005-0000-0000-000027270000}"/>
    <cellStyle name="Normal 16 5 2" xfId="9978" xr:uid="{00000000-0005-0000-0000-000028270000}"/>
    <cellStyle name="Normal 16 5 2 2" xfId="9979" xr:uid="{00000000-0005-0000-0000-000029270000}"/>
    <cellStyle name="Normal 16 5 3" xfId="9980" xr:uid="{00000000-0005-0000-0000-00002A270000}"/>
    <cellStyle name="Normal 16 5 4" xfId="9981" xr:uid="{00000000-0005-0000-0000-00002B270000}"/>
    <cellStyle name="Normal 16 6" xfId="9982" xr:uid="{00000000-0005-0000-0000-00002C270000}"/>
    <cellStyle name="Normal 16 6 2" xfId="9983" xr:uid="{00000000-0005-0000-0000-00002D270000}"/>
    <cellStyle name="Normal 16 6 3" xfId="9984" xr:uid="{00000000-0005-0000-0000-00002E270000}"/>
    <cellStyle name="Normal 16 7" xfId="9985" xr:uid="{00000000-0005-0000-0000-00002F270000}"/>
    <cellStyle name="Normal 16_Inventoryday Report" xfId="9986" xr:uid="{00000000-0005-0000-0000-000030270000}"/>
    <cellStyle name="Normal 160" xfId="9987" xr:uid="{00000000-0005-0000-0000-000031270000}"/>
    <cellStyle name="Normal 160 2" xfId="9988" xr:uid="{00000000-0005-0000-0000-000032270000}"/>
    <cellStyle name="Normal 160 2 2" xfId="9989" xr:uid="{00000000-0005-0000-0000-000033270000}"/>
    <cellStyle name="Normal 160 2 3" xfId="9990" xr:uid="{00000000-0005-0000-0000-000034270000}"/>
    <cellStyle name="Normal 160 3" xfId="9991" xr:uid="{00000000-0005-0000-0000-000035270000}"/>
    <cellStyle name="Normal 160 4" xfId="9992" xr:uid="{00000000-0005-0000-0000-000036270000}"/>
    <cellStyle name="Normal 160 5" xfId="9993" xr:uid="{00000000-0005-0000-0000-000037270000}"/>
    <cellStyle name="Normal 161" xfId="9994" xr:uid="{00000000-0005-0000-0000-000038270000}"/>
    <cellStyle name="Normal 161 2" xfId="9995" xr:uid="{00000000-0005-0000-0000-000039270000}"/>
    <cellStyle name="Normal 161 2 2" xfId="9996" xr:uid="{00000000-0005-0000-0000-00003A270000}"/>
    <cellStyle name="Normal 161 2 3" xfId="9997" xr:uid="{00000000-0005-0000-0000-00003B270000}"/>
    <cellStyle name="Normal 161 3" xfId="9998" xr:uid="{00000000-0005-0000-0000-00003C270000}"/>
    <cellStyle name="Normal 161 4" xfId="9999" xr:uid="{00000000-0005-0000-0000-00003D270000}"/>
    <cellStyle name="Normal 161 5" xfId="10000" xr:uid="{00000000-0005-0000-0000-00003E270000}"/>
    <cellStyle name="Normal 162" xfId="10001" xr:uid="{00000000-0005-0000-0000-00003F270000}"/>
    <cellStyle name="Normal 162 2" xfId="10002" xr:uid="{00000000-0005-0000-0000-000040270000}"/>
    <cellStyle name="Normal 162 2 2" xfId="10003" xr:uid="{00000000-0005-0000-0000-000041270000}"/>
    <cellStyle name="Normal 162 2 3" xfId="10004" xr:uid="{00000000-0005-0000-0000-000042270000}"/>
    <cellStyle name="Normal 162 3" xfId="10005" xr:uid="{00000000-0005-0000-0000-000043270000}"/>
    <cellStyle name="Normal 162 4" xfId="10006" xr:uid="{00000000-0005-0000-0000-000044270000}"/>
    <cellStyle name="Normal 162 5" xfId="10007" xr:uid="{00000000-0005-0000-0000-000045270000}"/>
    <cellStyle name="Normal 163" xfId="10008" xr:uid="{00000000-0005-0000-0000-000046270000}"/>
    <cellStyle name="Normal 163 2" xfId="10009" xr:uid="{00000000-0005-0000-0000-000047270000}"/>
    <cellStyle name="Normal 163 2 2" xfId="10010" xr:uid="{00000000-0005-0000-0000-000048270000}"/>
    <cellStyle name="Normal 163 2 3" xfId="10011" xr:uid="{00000000-0005-0000-0000-000049270000}"/>
    <cellStyle name="Normal 163 3" xfId="10012" xr:uid="{00000000-0005-0000-0000-00004A270000}"/>
    <cellStyle name="Normal 163 4" xfId="10013" xr:uid="{00000000-0005-0000-0000-00004B270000}"/>
    <cellStyle name="Normal 163 5" xfId="10014" xr:uid="{00000000-0005-0000-0000-00004C270000}"/>
    <cellStyle name="Normal 164" xfId="10015" xr:uid="{00000000-0005-0000-0000-00004D270000}"/>
    <cellStyle name="Normal 164 2" xfId="10016" xr:uid="{00000000-0005-0000-0000-00004E270000}"/>
    <cellStyle name="Normal 164 2 2" xfId="10017" xr:uid="{00000000-0005-0000-0000-00004F270000}"/>
    <cellStyle name="Normal 164 2 3" xfId="10018" xr:uid="{00000000-0005-0000-0000-000050270000}"/>
    <cellStyle name="Normal 164 3" xfId="10019" xr:uid="{00000000-0005-0000-0000-000051270000}"/>
    <cellStyle name="Normal 164 4" xfId="10020" xr:uid="{00000000-0005-0000-0000-000052270000}"/>
    <cellStyle name="Normal 164 5" xfId="10021" xr:uid="{00000000-0005-0000-0000-000053270000}"/>
    <cellStyle name="Normal 165" xfId="10022" xr:uid="{00000000-0005-0000-0000-000054270000}"/>
    <cellStyle name="Normal 165 2" xfId="10023" xr:uid="{00000000-0005-0000-0000-000055270000}"/>
    <cellStyle name="Normal 165 2 2" xfId="10024" xr:uid="{00000000-0005-0000-0000-000056270000}"/>
    <cellStyle name="Normal 165 2 3" xfId="10025" xr:uid="{00000000-0005-0000-0000-000057270000}"/>
    <cellStyle name="Normal 165 3" xfId="10026" xr:uid="{00000000-0005-0000-0000-000058270000}"/>
    <cellStyle name="Normal 165 4" xfId="10027" xr:uid="{00000000-0005-0000-0000-000059270000}"/>
    <cellStyle name="Normal 165 5" xfId="10028" xr:uid="{00000000-0005-0000-0000-00005A270000}"/>
    <cellStyle name="Normal 166" xfId="10029" xr:uid="{00000000-0005-0000-0000-00005B270000}"/>
    <cellStyle name="Normal 166 2" xfId="10030" xr:uid="{00000000-0005-0000-0000-00005C270000}"/>
    <cellStyle name="Normal 166 2 2" xfId="10031" xr:uid="{00000000-0005-0000-0000-00005D270000}"/>
    <cellStyle name="Normal 166 2 2 2" xfId="10032" xr:uid="{00000000-0005-0000-0000-00005E270000}"/>
    <cellStyle name="Normal 166 2 2 3" xfId="10033" xr:uid="{00000000-0005-0000-0000-00005F270000}"/>
    <cellStyle name="Normal 166 2 3" xfId="10034" xr:uid="{00000000-0005-0000-0000-000060270000}"/>
    <cellStyle name="Normal 166 2 4" xfId="10035" xr:uid="{00000000-0005-0000-0000-000061270000}"/>
    <cellStyle name="Normal 166 2 5" xfId="10036" xr:uid="{00000000-0005-0000-0000-000062270000}"/>
    <cellStyle name="Normal 166 3" xfId="10037" xr:uid="{00000000-0005-0000-0000-000063270000}"/>
    <cellStyle name="Normal 166 3 2" xfId="10038" xr:uid="{00000000-0005-0000-0000-000064270000}"/>
    <cellStyle name="Normal 166 3 3" xfId="10039" xr:uid="{00000000-0005-0000-0000-000065270000}"/>
    <cellStyle name="Normal 166 4" xfId="10040" xr:uid="{00000000-0005-0000-0000-000066270000}"/>
    <cellStyle name="Normal 166 5" xfId="10041" xr:uid="{00000000-0005-0000-0000-000067270000}"/>
    <cellStyle name="Normal 166 6" xfId="10042" xr:uid="{00000000-0005-0000-0000-000068270000}"/>
    <cellStyle name="Normal 167" xfId="10043" xr:uid="{00000000-0005-0000-0000-000069270000}"/>
    <cellStyle name="Normal 167 2" xfId="10044" xr:uid="{00000000-0005-0000-0000-00006A270000}"/>
    <cellStyle name="Normal 167 2 2" xfId="10045" xr:uid="{00000000-0005-0000-0000-00006B270000}"/>
    <cellStyle name="Normal 167 2 2 2" xfId="10046" xr:uid="{00000000-0005-0000-0000-00006C270000}"/>
    <cellStyle name="Normal 167 2 2 3" xfId="10047" xr:uid="{00000000-0005-0000-0000-00006D270000}"/>
    <cellStyle name="Normal 167 2 3" xfId="10048" xr:uid="{00000000-0005-0000-0000-00006E270000}"/>
    <cellStyle name="Normal 167 2 4" xfId="10049" xr:uid="{00000000-0005-0000-0000-00006F270000}"/>
    <cellStyle name="Normal 167 2 5" xfId="10050" xr:uid="{00000000-0005-0000-0000-000070270000}"/>
    <cellStyle name="Normal 167 3" xfId="10051" xr:uid="{00000000-0005-0000-0000-000071270000}"/>
    <cellStyle name="Normal 167 3 2" xfId="10052" xr:uid="{00000000-0005-0000-0000-000072270000}"/>
    <cellStyle name="Normal 167 3 3" xfId="10053" xr:uid="{00000000-0005-0000-0000-000073270000}"/>
    <cellStyle name="Normal 167 4" xfId="10054" xr:uid="{00000000-0005-0000-0000-000074270000}"/>
    <cellStyle name="Normal 167 5" xfId="10055" xr:uid="{00000000-0005-0000-0000-000075270000}"/>
    <cellStyle name="Normal 167 6" xfId="10056" xr:uid="{00000000-0005-0000-0000-000076270000}"/>
    <cellStyle name="Normal 168" xfId="10057" xr:uid="{00000000-0005-0000-0000-000077270000}"/>
    <cellStyle name="Normal 168 2" xfId="10058" xr:uid="{00000000-0005-0000-0000-000078270000}"/>
    <cellStyle name="Normal 168 2 2" xfId="10059" xr:uid="{00000000-0005-0000-0000-000079270000}"/>
    <cellStyle name="Normal 168 2 3" xfId="10060" xr:uid="{00000000-0005-0000-0000-00007A270000}"/>
    <cellStyle name="Normal 168 3" xfId="10061" xr:uid="{00000000-0005-0000-0000-00007B270000}"/>
    <cellStyle name="Normal 168 4" xfId="10062" xr:uid="{00000000-0005-0000-0000-00007C270000}"/>
    <cellStyle name="Normal 168 5" xfId="10063" xr:uid="{00000000-0005-0000-0000-00007D270000}"/>
    <cellStyle name="Normal 169" xfId="10064" xr:uid="{00000000-0005-0000-0000-00007E270000}"/>
    <cellStyle name="Normal 169 2" xfId="10065" xr:uid="{00000000-0005-0000-0000-00007F270000}"/>
    <cellStyle name="Normal 169 2 2" xfId="10066" xr:uid="{00000000-0005-0000-0000-000080270000}"/>
    <cellStyle name="Normal 169 2 3" xfId="10067" xr:uid="{00000000-0005-0000-0000-000081270000}"/>
    <cellStyle name="Normal 169 3" xfId="10068" xr:uid="{00000000-0005-0000-0000-000082270000}"/>
    <cellStyle name="Normal 169 4" xfId="10069" xr:uid="{00000000-0005-0000-0000-000083270000}"/>
    <cellStyle name="Normal 169 5" xfId="10070" xr:uid="{00000000-0005-0000-0000-000084270000}"/>
    <cellStyle name="Normal 17" xfId="93" xr:uid="{00000000-0005-0000-0000-000085270000}"/>
    <cellStyle name="Normal 17 2" xfId="10071" xr:uid="{00000000-0005-0000-0000-000086270000}"/>
    <cellStyle name="Normal 17 2 2" xfId="10072" xr:uid="{00000000-0005-0000-0000-000087270000}"/>
    <cellStyle name="Normal 17 2 2 2" xfId="10073" xr:uid="{00000000-0005-0000-0000-000088270000}"/>
    <cellStyle name="Normal 17 2 2 3" xfId="10074" xr:uid="{00000000-0005-0000-0000-000089270000}"/>
    <cellStyle name="Normal 17 2 3" xfId="10075" xr:uid="{00000000-0005-0000-0000-00008A270000}"/>
    <cellStyle name="Normal 17 2 4" xfId="10076" xr:uid="{00000000-0005-0000-0000-00008B270000}"/>
    <cellStyle name="Normal 17 2 5" xfId="10077" xr:uid="{00000000-0005-0000-0000-00008C270000}"/>
    <cellStyle name="Normal 17 3" xfId="10078" xr:uid="{00000000-0005-0000-0000-00008D270000}"/>
    <cellStyle name="Normal 17 3 2" xfId="10079" xr:uid="{00000000-0005-0000-0000-00008E270000}"/>
    <cellStyle name="Normal 17 3 2 2" xfId="10080" xr:uid="{00000000-0005-0000-0000-00008F270000}"/>
    <cellStyle name="Normal 17 3 2 3" xfId="10081" xr:uid="{00000000-0005-0000-0000-000090270000}"/>
    <cellStyle name="Normal 17 3 3" xfId="10082" xr:uid="{00000000-0005-0000-0000-000091270000}"/>
    <cellStyle name="Normal 17 3 4" xfId="10083" xr:uid="{00000000-0005-0000-0000-000092270000}"/>
    <cellStyle name="Normal 17 3 5" xfId="10084" xr:uid="{00000000-0005-0000-0000-000093270000}"/>
    <cellStyle name="Normal 17 4" xfId="10085" xr:uid="{00000000-0005-0000-0000-000094270000}"/>
    <cellStyle name="Normal 17 4 2" xfId="10086" xr:uid="{00000000-0005-0000-0000-000095270000}"/>
    <cellStyle name="Normal 17 4 3" xfId="10087" xr:uid="{00000000-0005-0000-0000-000096270000}"/>
    <cellStyle name="Normal 17 5" xfId="10088" xr:uid="{00000000-0005-0000-0000-000097270000}"/>
    <cellStyle name="Normal 17 6" xfId="10089" xr:uid="{00000000-0005-0000-0000-000098270000}"/>
    <cellStyle name="Normal 17 7" xfId="10090" xr:uid="{00000000-0005-0000-0000-000099270000}"/>
    <cellStyle name="Normal 17 8" xfId="10091" xr:uid="{00000000-0005-0000-0000-00009A270000}"/>
    <cellStyle name="Normal 17_เงินจูงใจผู้จัดการ13_02_55 (2)" xfId="10092" xr:uid="{00000000-0005-0000-0000-00009B270000}"/>
    <cellStyle name="Normal 170" xfId="10093" xr:uid="{00000000-0005-0000-0000-00009C270000}"/>
    <cellStyle name="Normal 170 2" xfId="10094" xr:uid="{00000000-0005-0000-0000-00009D270000}"/>
    <cellStyle name="Normal 170 2 2" xfId="10095" xr:uid="{00000000-0005-0000-0000-00009E270000}"/>
    <cellStyle name="Normal 170 2 2 2" xfId="10096" xr:uid="{00000000-0005-0000-0000-00009F270000}"/>
    <cellStyle name="Normal 170 2 2 3" xfId="10097" xr:uid="{00000000-0005-0000-0000-0000A0270000}"/>
    <cellStyle name="Normal 170 2 3" xfId="10098" xr:uid="{00000000-0005-0000-0000-0000A1270000}"/>
    <cellStyle name="Normal 170 2 4" xfId="10099" xr:uid="{00000000-0005-0000-0000-0000A2270000}"/>
    <cellStyle name="Normal 170 2 5" xfId="10100" xr:uid="{00000000-0005-0000-0000-0000A3270000}"/>
    <cellStyle name="Normal 170 3" xfId="10101" xr:uid="{00000000-0005-0000-0000-0000A4270000}"/>
    <cellStyle name="Normal 170 3 2" xfId="10102" xr:uid="{00000000-0005-0000-0000-0000A5270000}"/>
    <cellStyle name="Normal 170 3 3" xfId="10103" xr:uid="{00000000-0005-0000-0000-0000A6270000}"/>
    <cellStyle name="Normal 170 4" xfId="10104" xr:uid="{00000000-0005-0000-0000-0000A7270000}"/>
    <cellStyle name="Normal 170 5" xfId="10105" xr:uid="{00000000-0005-0000-0000-0000A8270000}"/>
    <cellStyle name="Normal 170 6" xfId="10106" xr:uid="{00000000-0005-0000-0000-0000A9270000}"/>
    <cellStyle name="Normal 171" xfId="10107" xr:uid="{00000000-0005-0000-0000-0000AA270000}"/>
    <cellStyle name="Normal 171 2" xfId="10108" xr:uid="{00000000-0005-0000-0000-0000AB270000}"/>
    <cellStyle name="Normal 171 2 2" xfId="10109" xr:uid="{00000000-0005-0000-0000-0000AC270000}"/>
    <cellStyle name="Normal 171 2 2 2" xfId="10110" xr:uid="{00000000-0005-0000-0000-0000AD270000}"/>
    <cellStyle name="Normal 171 2 2 3" xfId="10111" xr:uid="{00000000-0005-0000-0000-0000AE270000}"/>
    <cellStyle name="Normal 171 2 3" xfId="10112" xr:uid="{00000000-0005-0000-0000-0000AF270000}"/>
    <cellStyle name="Normal 171 2 4" xfId="10113" xr:uid="{00000000-0005-0000-0000-0000B0270000}"/>
    <cellStyle name="Normal 171 2 5" xfId="10114" xr:uid="{00000000-0005-0000-0000-0000B1270000}"/>
    <cellStyle name="Normal 171 3" xfId="10115" xr:uid="{00000000-0005-0000-0000-0000B2270000}"/>
    <cellStyle name="Normal 171 3 2" xfId="10116" xr:uid="{00000000-0005-0000-0000-0000B3270000}"/>
    <cellStyle name="Normal 171 3 3" xfId="10117" xr:uid="{00000000-0005-0000-0000-0000B4270000}"/>
    <cellStyle name="Normal 171 4" xfId="10118" xr:uid="{00000000-0005-0000-0000-0000B5270000}"/>
    <cellStyle name="Normal 171 5" xfId="10119" xr:uid="{00000000-0005-0000-0000-0000B6270000}"/>
    <cellStyle name="Normal 171 6" xfId="10120" xr:uid="{00000000-0005-0000-0000-0000B7270000}"/>
    <cellStyle name="Normal 172" xfId="10121" xr:uid="{00000000-0005-0000-0000-0000B8270000}"/>
    <cellStyle name="Normal 172 2" xfId="10122" xr:uid="{00000000-0005-0000-0000-0000B9270000}"/>
    <cellStyle name="Normal 172 2 2" xfId="10123" xr:uid="{00000000-0005-0000-0000-0000BA270000}"/>
    <cellStyle name="Normal 172 2 3" xfId="10124" xr:uid="{00000000-0005-0000-0000-0000BB270000}"/>
    <cellStyle name="Normal 172 3" xfId="10125" xr:uid="{00000000-0005-0000-0000-0000BC270000}"/>
    <cellStyle name="Normal 172 4" xfId="10126" xr:uid="{00000000-0005-0000-0000-0000BD270000}"/>
    <cellStyle name="Normal 172 5" xfId="10127" xr:uid="{00000000-0005-0000-0000-0000BE270000}"/>
    <cellStyle name="Normal 173" xfId="10128" xr:uid="{00000000-0005-0000-0000-0000BF270000}"/>
    <cellStyle name="Normal 173 2" xfId="10129" xr:uid="{00000000-0005-0000-0000-0000C0270000}"/>
    <cellStyle name="Normal 173 2 2" xfId="10130" xr:uid="{00000000-0005-0000-0000-0000C1270000}"/>
    <cellStyle name="Normal 173 2 3" xfId="10131" xr:uid="{00000000-0005-0000-0000-0000C2270000}"/>
    <cellStyle name="Normal 173 3" xfId="10132" xr:uid="{00000000-0005-0000-0000-0000C3270000}"/>
    <cellStyle name="Normal 173 4" xfId="10133" xr:uid="{00000000-0005-0000-0000-0000C4270000}"/>
    <cellStyle name="Normal 173 5" xfId="10134" xr:uid="{00000000-0005-0000-0000-0000C5270000}"/>
    <cellStyle name="Normal 174" xfId="10135" xr:uid="{00000000-0005-0000-0000-0000C6270000}"/>
    <cellStyle name="Normal 174 2" xfId="10136" xr:uid="{00000000-0005-0000-0000-0000C7270000}"/>
    <cellStyle name="Normal 174 2 2" xfId="10137" xr:uid="{00000000-0005-0000-0000-0000C8270000}"/>
    <cellStyle name="Normal 174 2 3" xfId="10138" xr:uid="{00000000-0005-0000-0000-0000C9270000}"/>
    <cellStyle name="Normal 174 3" xfId="10139" xr:uid="{00000000-0005-0000-0000-0000CA270000}"/>
    <cellStyle name="Normal 174 4" xfId="10140" xr:uid="{00000000-0005-0000-0000-0000CB270000}"/>
    <cellStyle name="Normal 174 5" xfId="10141" xr:uid="{00000000-0005-0000-0000-0000CC270000}"/>
    <cellStyle name="Normal 175" xfId="10142" xr:uid="{00000000-0005-0000-0000-0000CD270000}"/>
    <cellStyle name="Normal 175 2" xfId="10143" xr:uid="{00000000-0005-0000-0000-0000CE270000}"/>
    <cellStyle name="Normal 175 2 2" xfId="10144" xr:uid="{00000000-0005-0000-0000-0000CF270000}"/>
    <cellStyle name="Normal 175 2 3" xfId="10145" xr:uid="{00000000-0005-0000-0000-0000D0270000}"/>
    <cellStyle name="Normal 175 3" xfId="10146" xr:uid="{00000000-0005-0000-0000-0000D1270000}"/>
    <cellStyle name="Normal 175 4" xfId="10147" xr:uid="{00000000-0005-0000-0000-0000D2270000}"/>
    <cellStyle name="Normal 175 5" xfId="10148" xr:uid="{00000000-0005-0000-0000-0000D3270000}"/>
    <cellStyle name="Normal 176" xfId="10149" xr:uid="{00000000-0005-0000-0000-0000D4270000}"/>
    <cellStyle name="Normal 176 2" xfId="10150" xr:uid="{00000000-0005-0000-0000-0000D5270000}"/>
    <cellStyle name="Normal 176 2 2" xfId="10151" xr:uid="{00000000-0005-0000-0000-0000D6270000}"/>
    <cellStyle name="Normal 176 2 2 2" xfId="10152" xr:uid="{00000000-0005-0000-0000-0000D7270000}"/>
    <cellStyle name="Normal 176 2 2 3" xfId="10153" xr:uid="{00000000-0005-0000-0000-0000D8270000}"/>
    <cellStyle name="Normal 176 2 3" xfId="10154" xr:uid="{00000000-0005-0000-0000-0000D9270000}"/>
    <cellStyle name="Normal 176 2 4" xfId="10155" xr:uid="{00000000-0005-0000-0000-0000DA270000}"/>
    <cellStyle name="Normal 176 2 5" xfId="10156" xr:uid="{00000000-0005-0000-0000-0000DB270000}"/>
    <cellStyle name="Normal 176 3" xfId="10157" xr:uid="{00000000-0005-0000-0000-0000DC270000}"/>
    <cellStyle name="Normal 176 3 2" xfId="10158" xr:uid="{00000000-0005-0000-0000-0000DD270000}"/>
    <cellStyle name="Normal 176 3 3" xfId="10159" xr:uid="{00000000-0005-0000-0000-0000DE270000}"/>
    <cellStyle name="Normal 176 4" xfId="10160" xr:uid="{00000000-0005-0000-0000-0000DF270000}"/>
    <cellStyle name="Normal 176 5" xfId="10161" xr:uid="{00000000-0005-0000-0000-0000E0270000}"/>
    <cellStyle name="Normal 176 6" xfId="10162" xr:uid="{00000000-0005-0000-0000-0000E1270000}"/>
    <cellStyle name="Normal 177" xfId="10163" xr:uid="{00000000-0005-0000-0000-0000E2270000}"/>
    <cellStyle name="Normal 177 2" xfId="10164" xr:uid="{00000000-0005-0000-0000-0000E3270000}"/>
    <cellStyle name="Normal 177 2 2" xfId="10165" xr:uid="{00000000-0005-0000-0000-0000E4270000}"/>
    <cellStyle name="Normal 177 2 3" xfId="10166" xr:uid="{00000000-0005-0000-0000-0000E5270000}"/>
    <cellStyle name="Normal 177 3" xfId="10167" xr:uid="{00000000-0005-0000-0000-0000E6270000}"/>
    <cellStyle name="Normal 177 4" xfId="10168" xr:uid="{00000000-0005-0000-0000-0000E7270000}"/>
    <cellStyle name="Normal 177 5" xfId="10169" xr:uid="{00000000-0005-0000-0000-0000E8270000}"/>
    <cellStyle name="Normal 178" xfId="10170" xr:uid="{00000000-0005-0000-0000-0000E9270000}"/>
    <cellStyle name="Normal 178 2" xfId="10171" xr:uid="{00000000-0005-0000-0000-0000EA270000}"/>
    <cellStyle name="Normal 178 2 2" xfId="10172" xr:uid="{00000000-0005-0000-0000-0000EB270000}"/>
    <cellStyle name="Normal 178 2 3" xfId="10173" xr:uid="{00000000-0005-0000-0000-0000EC270000}"/>
    <cellStyle name="Normal 178 3" xfId="10174" xr:uid="{00000000-0005-0000-0000-0000ED270000}"/>
    <cellStyle name="Normal 178 4" xfId="10175" xr:uid="{00000000-0005-0000-0000-0000EE270000}"/>
    <cellStyle name="Normal 178 5" xfId="10176" xr:uid="{00000000-0005-0000-0000-0000EF270000}"/>
    <cellStyle name="Normal 179" xfId="10177" xr:uid="{00000000-0005-0000-0000-0000F0270000}"/>
    <cellStyle name="Normal 179 2" xfId="10178" xr:uid="{00000000-0005-0000-0000-0000F1270000}"/>
    <cellStyle name="Normal 179 2 2" xfId="10179" xr:uid="{00000000-0005-0000-0000-0000F2270000}"/>
    <cellStyle name="Normal 179 2 3" xfId="10180" xr:uid="{00000000-0005-0000-0000-0000F3270000}"/>
    <cellStyle name="Normal 179 3" xfId="10181" xr:uid="{00000000-0005-0000-0000-0000F4270000}"/>
    <cellStyle name="Normal 179 4" xfId="10182" xr:uid="{00000000-0005-0000-0000-0000F5270000}"/>
    <cellStyle name="Normal 179 5" xfId="10183" xr:uid="{00000000-0005-0000-0000-0000F6270000}"/>
    <cellStyle name="Normal 18" xfId="94" xr:uid="{00000000-0005-0000-0000-0000F7270000}"/>
    <cellStyle name="Normal 18 2" xfId="10184" xr:uid="{00000000-0005-0000-0000-0000F8270000}"/>
    <cellStyle name="Normal 18 2 2" xfId="10185" xr:uid="{00000000-0005-0000-0000-0000F9270000}"/>
    <cellStyle name="Normal 18 2 2 2" xfId="10186" xr:uid="{00000000-0005-0000-0000-0000FA270000}"/>
    <cellStyle name="Normal 18 2 2 2 2" xfId="10187" xr:uid="{00000000-0005-0000-0000-0000FB270000}"/>
    <cellStyle name="Normal 18 2 2 2 2 2" xfId="10188" xr:uid="{00000000-0005-0000-0000-0000FC270000}"/>
    <cellStyle name="Normal 18 2 2 2 3" xfId="10189" xr:uid="{00000000-0005-0000-0000-0000FD270000}"/>
    <cellStyle name="Normal 18 2 2 2 4" xfId="10190" xr:uid="{00000000-0005-0000-0000-0000FE270000}"/>
    <cellStyle name="Normal 18 2 2 3" xfId="10191" xr:uid="{00000000-0005-0000-0000-0000FF270000}"/>
    <cellStyle name="Normal 18 2 2 3 2" xfId="10192" xr:uid="{00000000-0005-0000-0000-000000280000}"/>
    <cellStyle name="Normal 18 2 2 4" xfId="10193" xr:uid="{00000000-0005-0000-0000-000001280000}"/>
    <cellStyle name="Normal 18 2 3" xfId="10194" xr:uid="{00000000-0005-0000-0000-000002280000}"/>
    <cellStyle name="Normal 18 2 3 2" xfId="10195" xr:uid="{00000000-0005-0000-0000-000003280000}"/>
    <cellStyle name="Normal 18 2 3 2 2" xfId="10196" xr:uid="{00000000-0005-0000-0000-000004280000}"/>
    <cellStyle name="Normal 18 2 3 2 3" xfId="10197" xr:uid="{00000000-0005-0000-0000-000005280000}"/>
    <cellStyle name="Normal 18 2 3 3" xfId="10198" xr:uid="{00000000-0005-0000-0000-000006280000}"/>
    <cellStyle name="Normal 18 2 4" xfId="10199" xr:uid="{00000000-0005-0000-0000-000007280000}"/>
    <cellStyle name="Normal 18 2 4 2" xfId="10200" xr:uid="{00000000-0005-0000-0000-000008280000}"/>
    <cellStyle name="Normal 18 2 4 3" xfId="10201" xr:uid="{00000000-0005-0000-0000-000009280000}"/>
    <cellStyle name="Normal 18 2 5" xfId="10202" xr:uid="{00000000-0005-0000-0000-00000A280000}"/>
    <cellStyle name="Normal 18 2 5 2" xfId="10203" xr:uid="{00000000-0005-0000-0000-00000B280000}"/>
    <cellStyle name="Normal 18 2 6" xfId="10204" xr:uid="{00000000-0005-0000-0000-00000C280000}"/>
    <cellStyle name="Normal 18 3" xfId="10205" xr:uid="{00000000-0005-0000-0000-00000D280000}"/>
    <cellStyle name="Normal 18 3 2" xfId="10206" xr:uid="{00000000-0005-0000-0000-00000E280000}"/>
    <cellStyle name="Normal 18 3 2 2" xfId="10207" xr:uid="{00000000-0005-0000-0000-00000F280000}"/>
    <cellStyle name="Normal 18 3 2 2 2" xfId="10208" xr:uid="{00000000-0005-0000-0000-000010280000}"/>
    <cellStyle name="Normal 18 3 2 2 3" xfId="10209" xr:uid="{00000000-0005-0000-0000-000011280000}"/>
    <cellStyle name="Normal 18 3 2 3" xfId="10210" xr:uid="{00000000-0005-0000-0000-000012280000}"/>
    <cellStyle name="Normal 18 3 3" xfId="10211" xr:uid="{00000000-0005-0000-0000-000013280000}"/>
    <cellStyle name="Normal 18 3 3 2" xfId="10212" xr:uid="{00000000-0005-0000-0000-000014280000}"/>
    <cellStyle name="Normal 18 3 3 3" xfId="10213" xr:uid="{00000000-0005-0000-0000-000015280000}"/>
    <cellStyle name="Normal 18 3 4" xfId="10214" xr:uid="{00000000-0005-0000-0000-000016280000}"/>
    <cellStyle name="Normal 18 4" xfId="10215" xr:uid="{00000000-0005-0000-0000-000017280000}"/>
    <cellStyle name="Normal 18 4 2" xfId="10216" xr:uid="{00000000-0005-0000-0000-000018280000}"/>
    <cellStyle name="Normal 18 4 2 2" xfId="10217" xr:uid="{00000000-0005-0000-0000-000019280000}"/>
    <cellStyle name="Normal 18 4 2 3" xfId="10218" xr:uid="{00000000-0005-0000-0000-00001A280000}"/>
    <cellStyle name="Normal 18 4 3" xfId="10219" xr:uid="{00000000-0005-0000-0000-00001B280000}"/>
    <cellStyle name="Normal 18 5" xfId="10220" xr:uid="{00000000-0005-0000-0000-00001C280000}"/>
    <cellStyle name="Normal 18 5 2" xfId="10221" xr:uid="{00000000-0005-0000-0000-00001D280000}"/>
    <cellStyle name="Normal 18 5 2 2" xfId="10222" xr:uid="{00000000-0005-0000-0000-00001E280000}"/>
    <cellStyle name="Normal 18 5 3" xfId="10223" xr:uid="{00000000-0005-0000-0000-00001F280000}"/>
    <cellStyle name="Normal 18 6" xfId="10224" xr:uid="{00000000-0005-0000-0000-000020280000}"/>
    <cellStyle name="Normal 18 6 2" xfId="10225" xr:uid="{00000000-0005-0000-0000-000021280000}"/>
    <cellStyle name="Normal 18 7" xfId="10226" xr:uid="{00000000-0005-0000-0000-000022280000}"/>
    <cellStyle name="Normal 18 8" xfId="10227" xr:uid="{00000000-0005-0000-0000-000023280000}"/>
    <cellStyle name="Normal 18_Inventoryday Report" xfId="10228" xr:uid="{00000000-0005-0000-0000-000024280000}"/>
    <cellStyle name="Normal 180" xfId="10229" xr:uid="{00000000-0005-0000-0000-000025280000}"/>
    <cellStyle name="Normal 180 2" xfId="10230" xr:uid="{00000000-0005-0000-0000-000026280000}"/>
    <cellStyle name="Normal 180 2 2" xfId="10231" xr:uid="{00000000-0005-0000-0000-000027280000}"/>
    <cellStyle name="Normal 180 2 2 2" xfId="10232" xr:uid="{00000000-0005-0000-0000-000028280000}"/>
    <cellStyle name="Normal 180 2 2 3" xfId="10233" xr:uid="{00000000-0005-0000-0000-000029280000}"/>
    <cellStyle name="Normal 180 2 3" xfId="10234" xr:uid="{00000000-0005-0000-0000-00002A280000}"/>
    <cellStyle name="Normal 180 2 4" xfId="10235" xr:uid="{00000000-0005-0000-0000-00002B280000}"/>
    <cellStyle name="Normal 180 2 5" xfId="10236" xr:uid="{00000000-0005-0000-0000-00002C280000}"/>
    <cellStyle name="Normal 180 3" xfId="10237" xr:uid="{00000000-0005-0000-0000-00002D280000}"/>
    <cellStyle name="Normal 180 3 2" xfId="10238" xr:uid="{00000000-0005-0000-0000-00002E280000}"/>
    <cellStyle name="Normal 180 3 3" xfId="10239" xr:uid="{00000000-0005-0000-0000-00002F280000}"/>
    <cellStyle name="Normal 180 4" xfId="10240" xr:uid="{00000000-0005-0000-0000-000030280000}"/>
    <cellStyle name="Normal 180 5" xfId="10241" xr:uid="{00000000-0005-0000-0000-000031280000}"/>
    <cellStyle name="Normal 180 6" xfId="10242" xr:uid="{00000000-0005-0000-0000-000032280000}"/>
    <cellStyle name="Normal 181" xfId="10243" xr:uid="{00000000-0005-0000-0000-000033280000}"/>
    <cellStyle name="Normal 181 2" xfId="10244" xr:uid="{00000000-0005-0000-0000-000034280000}"/>
    <cellStyle name="Normal 181 2 2" xfId="10245" xr:uid="{00000000-0005-0000-0000-000035280000}"/>
    <cellStyle name="Normal 181 2 2 2" xfId="10246" xr:uid="{00000000-0005-0000-0000-000036280000}"/>
    <cellStyle name="Normal 181 2 2 3" xfId="10247" xr:uid="{00000000-0005-0000-0000-000037280000}"/>
    <cellStyle name="Normal 181 2 3" xfId="10248" xr:uid="{00000000-0005-0000-0000-000038280000}"/>
    <cellStyle name="Normal 181 2 4" xfId="10249" xr:uid="{00000000-0005-0000-0000-000039280000}"/>
    <cellStyle name="Normal 181 2 5" xfId="10250" xr:uid="{00000000-0005-0000-0000-00003A280000}"/>
    <cellStyle name="Normal 181 3" xfId="10251" xr:uid="{00000000-0005-0000-0000-00003B280000}"/>
    <cellStyle name="Normal 181 3 2" xfId="10252" xr:uid="{00000000-0005-0000-0000-00003C280000}"/>
    <cellStyle name="Normal 181 3 3" xfId="10253" xr:uid="{00000000-0005-0000-0000-00003D280000}"/>
    <cellStyle name="Normal 181 4" xfId="10254" xr:uid="{00000000-0005-0000-0000-00003E280000}"/>
    <cellStyle name="Normal 181 5" xfId="10255" xr:uid="{00000000-0005-0000-0000-00003F280000}"/>
    <cellStyle name="Normal 181 6" xfId="10256" xr:uid="{00000000-0005-0000-0000-000040280000}"/>
    <cellStyle name="Normal 182" xfId="10257" xr:uid="{00000000-0005-0000-0000-000041280000}"/>
    <cellStyle name="Normal 182 2" xfId="10258" xr:uid="{00000000-0005-0000-0000-000042280000}"/>
    <cellStyle name="Normal 182 2 2" xfId="10259" xr:uid="{00000000-0005-0000-0000-000043280000}"/>
    <cellStyle name="Normal 182 2 3" xfId="10260" xr:uid="{00000000-0005-0000-0000-000044280000}"/>
    <cellStyle name="Normal 182 3" xfId="10261" xr:uid="{00000000-0005-0000-0000-000045280000}"/>
    <cellStyle name="Normal 182 4" xfId="10262" xr:uid="{00000000-0005-0000-0000-000046280000}"/>
    <cellStyle name="Normal 182 5" xfId="10263" xr:uid="{00000000-0005-0000-0000-000047280000}"/>
    <cellStyle name="Normal 183" xfId="10264" xr:uid="{00000000-0005-0000-0000-000048280000}"/>
    <cellStyle name="Normal 183 2" xfId="10265" xr:uid="{00000000-0005-0000-0000-000049280000}"/>
    <cellStyle name="Normal 183 2 2" xfId="10266" xr:uid="{00000000-0005-0000-0000-00004A280000}"/>
    <cellStyle name="Normal 183 2 3" xfId="10267" xr:uid="{00000000-0005-0000-0000-00004B280000}"/>
    <cellStyle name="Normal 183 3" xfId="10268" xr:uid="{00000000-0005-0000-0000-00004C280000}"/>
    <cellStyle name="Normal 183 4" xfId="10269" xr:uid="{00000000-0005-0000-0000-00004D280000}"/>
    <cellStyle name="Normal 183 5" xfId="10270" xr:uid="{00000000-0005-0000-0000-00004E280000}"/>
    <cellStyle name="Normal 184" xfId="10271" xr:uid="{00000000-0005-0000-0000-00004F280000}"/>
    <cellStyle name="Normal 184 2" xfId="10272" xr:uid="{00000000-0005-0000-0000-000050280000}"/>
    <cellStyle name="Normal 184 2 2" xfId="10273" xr:uid="{00000000-0005-0000-0000-000051280000}"/>
    <cellStyle name="Normal 184 2 3" xfId="10274" xr:uid="{00000000-0005-0000-0000-000052280000}"/>
    <cellStyle name="Normal 184 3" xfId="10275" xr:uid="{00000000-0005-0000-0000-000053280000}"/>
    <cellStyle name="Normal 184 4" xfId="10276" xr:uid="{00000000-0005-0000-0000-000054280000}"/>
    <cellStyle name="Normal 184 5" xfId="10277" xr:uid="{00000000-0005-0000-0000-000055280000}"/>
    <cellStyle name="Normal 185" xfId="10278" xr:uid="{00000000-0005-0000-0000-000056280000}"/>
    <cellStyle name="Normal 185 2" xfId="10279" xr:uid="{00000000-0005-0000-0000-000057280000}"/>
    <cellStyle name="Normal 185 2 2" xfId="10280" xr:uid="{00000000-0005-0000-0000-000058280000}"/>
    <cellStyle name="Normal 185 2 3" xfId="10281" xr:uid="{00000000-0005-0000-0000-000059280000}"/>
    <cellStyle name="Normal 185 3" xfId="10282" xr:uid="{00000000-0005-0000-0000-00005A280000}"/>
    <cellStyle name="Normal 185 4" xfId="10283" xr:uid="{00000000-0005-0000-0000-00005B280000}"/>
    <cellStyle name="Normal 185 5" xfId="10284" xr:uid="{00000000-0005-0000-0000-00005C280000}"/>
    <cellStyle name="Normal 186" xfId="10285" xr:uid="{00000000-0005-0000-0000-00005D280000}"/>
    <cellStyle name="Normal 186 2" xfId="10286" xr:uid="{00000000-0005-0000-0000-00005E280000}"/>
    <cellStyle name="Normal 186 2 2" xfId="10287" xr:uid="{00000000-0005-0000-0000-00005F280000}"/>
    <cellStyle name="Normal 186 2 3" xfId="10288" xr:uid="{00000000-0005-0000-0000-000060280000}"/>
    <cellStyle name="Normal 186 3" xfId="10289" xr:uid="{00000000-0005-0000-0000-000061280000}"/>
    <cellStyle name="Normal 186 4" xfId="10290" xr:uid="{00000000-0005-0000-0000-000062280000}"/>
    <cellStyle name="Normal 186 5" xfId="10291" xr:uid="{00000000-0005-0000-0000-000063280000}"/>
    <cellStyle name="Normal 187" xfId="10292" xr:uid="{00000000-0005-0000-0000-000064280000}"/>
    <cellStyle name="Normal 187 2" xfId="10293" xr:uid="{00000000-0005-0000-0000-000065280000}"/>
    <cellStyle name="Normal 187 2 2" xfId="10294" xr:uid="{00000000-0005-0000-0000-000066280000}"/>
    <cellStyle name="Normal 187 2 3" xfId="10295" xr:uid="{00000000-0005-0000-0000-000067280000}"/>
    <cellStyle name="Normal 187 3" xfId="10296" xr:uid="{00000000-0005-0000-0000-000068280000}"/>
    <cellStyle name="Normal 187 4" xfId="10297" xr:uid="{00000000-0005-0000-0000-000069280000}"/>
    <cellStyle name="Normal 187 5" xfId="10298" xr:uid="{00000000-0005-0000-0000-00006A280000}"/>
    <cellStyle name="Normal 188" xfId="10299" xr:uid="{00000000-0005-0000-0000-00006B280000}"/>
    <cellStyle name="Normal 188 2" xfId="10300" xr:uid="{00000000-0005-0000-0000-00006C280000}"/>
    <cellStyle name="Normal 188 2 2" xfId="10301" xr:uid="{00000000-0005-0000-0000-00006D280000}"/>
    <cellStyle name="Normal 188 2 3" xfId="10302" xr:uid="{00000000-0005-0000-0000-00006E280000}"/>
    <cellStyle name="Normal 188 3" xfId="10303" xr:uid="{00000000-0005-0000-0000-00006F280000}"/>
    <cellStyle name="Normal 188 4" xfId="10304" xr:uid="{00000000-0005-0000-0000-000070280000}"/>
    <cellStyle name="Normal 188 5" xfId="10305" xr:uid="{00000000-0005-0000-0000-000071280000}"/>
    <cellStyle name="Normal 189" xfId="10306" xr:uid="{00000000-0005-0000-0000-000072280000}"/>
    <cellStyle name="Normal 189 2" xfId="10307" xr:uid="{00000000-0005-0000-0000-000073280000}"/>
    <cellStyle name="Normal 189 2 2" xfId="10308" xr:uid="{00000000-0005-0000-0000-000074280000}"/>
    <cellStyle name="Normal 189 2 3" xfId="10309" xr:uid="{00000000-0005-0000-0000-000075280000}"/>
    <cellStyle name="Normal 189 3" xfId="10310" xr:uid="{00000000-0005-0000-0000-000076280000}"/>
    <cellStyle name="Normal 189 4" xfId="10311" xr:uid="{00000000-0005-0000-0000-000077280000}"/>
    <cellStyle name="Normal 189 5" xfId="10312" xr:uid="{00000000-0005-0000-0000-000078280000}"/>
    <cellStyle name="Normal 19" xfId="95" xr:uid="{00000000-0005-0000-0000-000079280000}"/>
    <cellStyle name="Normal 19 2" xfId="10313" xr:uid="{00000000-0005-0000-0000-00007A280000}"/>
    <cellStyle name="Normal 19 2 2" xfId="10314" xr:uid="{00000000-0005-0000-0000-00007B280000}"/>
    <cellStyle name="Normal 19 2 2 2" xfId="10315" xr:uid="{00000000-0005-0000-0000-00007C280000}"/>
    <cellStyle name="Normal 19 2 2 3" xfId="10316" xr:uid="{00000000-0005-0000-0000-00007D280000}"/>
    <cellStyle name="Normal 19 2 3" xfId="10317" xr:uid="{00000000-0005-0000-0000-00007E280000}"/>
    <cellStyle name="Normal 19 2 4" xfId="10318" xr:uid="{00000000-0005-0000-0000-00007F280000}"/>
    <cellStyle name="Normal 19 2 5" xfId="10319" xr:uid="{00000000-0005-0000-0000-000080280000}"/>
    <cellStyle name="Normal 19 3" xfId="10320" xr:uid="{00000000-0005-0000-0000-000081280000}"/>
    <cellStyle name="Normal 19 3 2" xfId="10321" xr:uid="{00000000-0005-0000-0000-000082280000}"/>
    <cellStyle name="Normal 19 3 3" xfId="10322" xr:uid="{00000000-0005-0000-0000-000083280000}"/>
    <cellStyle name="Normal 19 4" xfId="10323" xr:uid="{00000000-0005-0000-0000-000084280000}"/>
    <cellStyle name="Normal 19 4 2" xfId="10324" xr:uid="{00000000-0005-0000-0000-000085280000}"/>
    <cellStyle name="Normal 19 4 3" xfId="10325" xr:uid="{00000000-0005-0000-0000-000086280000}"/>
    <cellStyle name="Normal 19 5" xfId="10326" xr:uid="{00000000-0005-0000-0000-000087280000}"/>
    <cellStyle name="Normal 19 6" xfId="10327" xr:uid="{00000000-0005-0000-0000-000088280000}"/>
    <cellStyle name="Normal 19 7" xfId="10328" xr:uid="{00000000-0005-0000-0000-000089280000}"/>
    <cellStyle name="Normal 19 8" xfId="10329" xr:uid="{00000000-0005-0000-0000-00008A280000}"/>
    <cellStyle name="Normal 19_Inventoryday Report" xfId="10330" xr:uid="{00000000-0005-0000-0000-00008B280000}"/>
    <cellStyle name="Normal 190" xfId="10331" xr:uid="{00000000-0005-0000-0000-00008C280000}"/>
    <cellStyle name="Normal 190 2" xfId="10332" xr:uid="{00000000-0005-0000-0000-00008D280000}"/>
    <cellStyle name="Normal 190 2 2" xfId="10333" xr:uid="{00000000-0005-0000-0000-00008E280000}"/>
    <cellStyle name="Normal 190 2 2 2" xfId="10334" xr:uid="{00000000-0005-0000-0000-00008F280000}"/>
    <cellStyle name="Normal 190 2 2 3" xfId="10335" xr:uid="{00000000-0005-0000-0000-000090280000}"/>
    <cellStyle name="Normal 190 2 3" xfId="10336" xr:uid="{00000000-0005-0000-0000-000091280000}"/>
    <cellStyle name="Normal 190 2 4" xfId="10337" xr:uid="{00000000-0005-0000-0000-000092280000}"/>
    <cellStyle name="Normal 190 2 5" xfId="10338" xr:uid="{00000000-0005-0000-0000-000093280000}"/>
    <cellStyle name="Normal 190 3" xfId="10339" xr:uid="{00000000-0005-0000-0000-000094280000}"/>
    <cellStyle name="Normal 190 3 2" xfId="10340" xr:uid="{00000000-0005-0000-0000-000095280000}"/>
    <cellStyle name="Normal 190 3 3" xfId="10341" xr:uid="{00000000-0005-0000-0000-000096280000}"/>
    <cellStyle name="Normal 190 4" xfId="10342" xr:uid="{00000000-0005-0000-0000-000097280000}"/>
    <cellStyle name="Normal 190 5" xfId="10343" xr:uid="{00000000-0005-0000-0000-000098280000}"/>
    <cellStyle name="Normal 190 6" xfId="10344" xr:uid="{00000000-0005-0000-0000-000099280000}"/>
    <cellStyle name="Normal 191" xfId="10345" xr:uid="{00000000-0005-0000-0000-00009A280000}"/>
    <cellStyle name="Normal 191 2" xfId="10346" xr:uid="{00000000-0005-0000-0000-00009B280000}"/>
    <cellStyle name="Normal 191 2 2" xfId="10347" xr:uid="{00000000-0005-0000-0000-00009C280000}"/>
    <cellStyle name="Normal 191 2 3" xfId="10348" xr:uid="{00000000-0005-0000-0000-00009D280000}"/>
    <cellStyle name="Normal 191 3" xfId="10349" xr:uid="{00000000-0005-0000-0000-00009E280000}"/>
    <cellStyle name="Normal 191 4" xfId="10350" xr:uid="{00000000-0005-0000-0000-00009F280000}"/>
    <cellStyle name="Normal 191 5" xfId="10351" xr:uid="{00000000-0005-0000-0000-0000A0280000}"/>
    <cellStyle name="Normal 192" xfId="10352" xr:uid="{00000000-0005-0000-0000-0000A1280000}"/>
    <cellStyle name="Normal 192 2" xfId="10353" xr:uid="{00000000-0005-0000-0000-0000A2280000}"/>
    <cellStyle name="Normal 192 2 2" xfId="10354" xr:uid="{00000000-0005-0000-0000-0000A3280000}"/>
    <cellStyle name="Normal 192 2 3" xfId="10355" xr:uid="{00000000-0005-0000-0000-0000A4280000}"/>
    <cellStyle name="Normal 192 3" xfId="10356" xr:uid="{00000000-0005-0000-0000-0000A5280000}"/>
    <cellStyle name="Normal 192 4" xfId="10357" xr:uid="{00000000-0005-0000-0000-0000A6280000}"/>
    <cellStyle name="Normal 192 5" xfId="10358" xr:uid="{00000000-0005-0000-0000-0000A7280000}"/>
    <cellStyle name="Normal 193" xfId="10359" xr:uid="{00000000-0005-0000-0000-0000A8280000}"/>
    <cellStyle name="Normal 193 2" xfId="10360" xr:uid="{00000000-0005-0000-0000-0000A9280000}"/>
    <cellStyle name="Normal 193 2 2" xfId="10361" xr:uid="{00000000-0005-0000-0000-0000AA280000}"/>
    <cellStyle name="Normal 193 2 2 2" xfId="10362" xr:uid="{00000000-0005-0000-0000-0000AB280000}"/>
    <cellStyle name="Normal 193 2 2 3" xfId="10363" xr:uid="{00000000-0005-0000-0000-0000AC280000}"/>
    <cellStyle name="Normal 193 2 3" xfId="10364" xr:uid="{00000000-0005-0000-0000-0000AD280000}"/>
    <cellStyle name="Normal 193 2 4" xfId="10365" xr:uid="{00000000-0005-0000-0000-0000AE280000}"/>
    <cellStyle name="Normal 193 2 5" xfId="10366" xr:uid="{00000000-0005-0000-0000-0000AF280000}"/>
    <cellStyle name="Normal 193 3" xfId="10367" xr:uid="{00000000-0005-0000-0000-0000B0280000}"/>
    <cellStyle name="Normal 193 3 2" xfId="10368" xr:uid="{00000000-0005-0000-0000-0000B1280000}"/>
    <cellStyle name="Normal 193 3 3" xfId="10369" xr:uid="{00000000-0005-0000-0000-0000B2280000}"/>
    <cellStyle name="Normal 193 4" xfId="10370" xr:uid="{00000000-0005-0000-0000-0000B3280000}"/>
    <cellStyle name="Normal 193 5" xfId="10371" xr:uid="{00000000-0005-0000-0000-0000B4280000}"/>
    <cellStyle name="Normal 193 6" xfId="10372" xr:uid="{00000000-0005-0000-0000-0000B5280000}"/>
    <cellStyle name="Normal 194" xfId="10373" xr:uid="{00000000-0005-0000-0000-0000B6280000}"/>
    <cellStyle name="Normal 194 2" xfId="10374" xr:uid="{00000000-0005-0000-0000-0000B7280000}"/>
    <cellStyle name="Normal 194 2 2" xfId="10375" xr:uid="{00000000-0005-0000-0000-0000B8280000}"/>
    <cellStyle name="Normal 194 2 3" xfId="10376" xr:uid="{00000000-0005-0000-0000-0000B9280000}"/>
    <cellStyle name="Normal 194 3" xfId="10377" xr:uid="{00000000-0005-0000-0000-0000BA280000}"/>
    <cellStyle name="Normal 194 4" xfId="10378" xr:uid="{00000000-0005-0000-0000-0000BB280000}"/>
    <cellStyle name="Normal 194 5" xfId="10379" xr:uid="{00000000-0005-0000-0000-0000BC280000}"/>
    <cellStyle name="Normal 195" xfId="10380" xr:uid="{00000000-0005-0000-0000-0000BD280000}"/>
    <cellStyle name="Normal 195 2" xfId="10381" xr:uid="{00000000-0005-0000-0000-0000BE280000}"/>
    <cellStyle name="Normal 195 2 2" xfId="10382" xr:uid="{00000000-0005-0000-0000-0000BF280000}"/>
    <cellStyle name="Normal 195 2 3" xfId="10383" xr:uid="{00000000-0005-0000-0000-0000C0280000}"/>
    <cellStyle name="Normal 195 3" xfId="10384" xr:uid="{00000000-0005-0000-0000-0000C1280000}"/>
    <cellStyle name="Normal 195 4" xfId="10385" xr:uid="{00000000-0005-0000-0000-0000C2280000}"/>
    <cellStyle name="Normal 195 5" xfId="10386" xr:uid="{00000000-0005-0000-0000-0000C3280000}"/>
    <cellStyle name="Normal 196" xfId="10387" xr:uid="{00000000-0005-0000-0000-0000C4280000}"/>
    <cellStyle name="Normal 196 2" xfId="10388" xr:uid="{00000000-0005-0000-0000-0000C5280000}"/>
    <cellStyle name="Normal 196 2 2" xfId="10389" xr:uid="{00000000-0005-0000-0000-0000C6280000}"/>
    <cellStyle name="Normal 196 2 2 2" xfId="10390" xr:uid="{00000000-0005-0000-0000-0000C7280000}"/>
    <cellStyle name="Normal 196 2 2 3" xfId="10391" xr:uid="{00000000-0005-0000-0000-0000C8280000}"/>
    <cellStyle name="Normal 196 2 3" xfId="10392" xr:uid="{00000000-0005-0000-0000-0000C9280000}"/>
    <cellStyle name="Normal 196 2 4" xfId="10393" xr:uid="{00000000-0005-0000-0000-0000CA280000}"/>
    <cellStyle name="Normal 196 2 5" xfId="10394" xr:uid="{00000000-0005-0000-0000-0000CB280000}"/>
    <cellStyle name="Normal 196 3" xfId="10395" xr:uid="{00000000-0005-0000-0000-0000CC280000}"/>
    <cellStyle name="Normal 196 3 2" xfId="10396" xr:uid="{00000000-0005-0000-0000-0000CD280000}"/>
    <cellStyle name="Normal 196 3 3" xfId="10397" xr:uid="{00000000-0005-0000-0000-0000CE280000}"/>
    <cellStyle name="Normal 196 4" xfId="10398" xr:uid="{00000000-0005-0000-0000-0000CF280000}"/>
    <cellStyle name="Normal 196 5" xfId="10399" xr:uid="{00000000-0005-0000-0000-0000D0280000}"/>
    <cellStyle name="Normal 196 6" xfId="10400" xr:uid="{00000000-0005-0000-0000-0000D1280000}"/>
    <cellStyle name="Normal 197" xfId="10401" xr:uid="{00000000-0005-0000-0000-0000D2280000}"/>
    <cellStyle name="Normal 197 2" xfId="10402" xr:uid="{00000000-0005-0000-0000-0000D3280000}"/>
    <cellStyle name="Normal 197 2 2" xfId="10403" xr:uid="{00000000-0005-0000-0000-0000D4280000}"/>
    <cellStyle name="Normal 197 2 3" xfId="10404" xr:uid="{00000000-0005-0000-0000-0000D5280000}"/>
    <cellStyle name="Normal 197 3" xfId="10405" xr:uid="{00000000-0005-0000-0000-0000D6280000}"/>
    <cellStyle name="Normal 197 4" xfId="10406" xr:uid="{00000000-0005-0000-0000-0000D7280000}"/>
    <cellStyle name="Normal 197 5" xfId="10407" xr:uid="{00000000-0005-0000-0000-0000D8280000}"/>
    <cellStyle name="Normal 198" xfId="10408" xr:uid="{00000000-0005-0000-0000-0000D9280000}"/>
    <cellStyle name="Normal 198 2" xfId="10409" xr:uid="{00000000-0005-0000-0000-0000DA280000}"/>
    <cellStyle name="Normal 198 2 2" xfId="10410" xr:uid="{00000000-0005-0000-0000-0000DB280000}"/>
    <cellStyle name="Normal 198 2 3" xfId="10411" xr:uid="{00000000-0005-0000-0000-0000DC280000}"/>
    <cellStyle name="Normal 198 3" xfId="10412" xr:uid="{00000000-0005-0000-0000-0000DD280000}"/>
    <cellStyle name="Normal 198 4" xfId="10413" xr:uid="{00000000-0005-0000-0000-0000DE280000}"/>
    <cellStyle name="Normal 198 5" xfId="10414" xr:uid="{00000000-0005-0000-0000-0000DF280000}"/>
    <cellStyle name="Normal 199" xfId="10415" xr:uid="{00000000-0005-0000-0000-0000E0280000}"/>
    <cellStyle name="Normal 199 2" xfId="10416" xr:uid="{00000000-0005-0000-0000-0000E1280000}"/>
    <cellStyle name="Normal 199 2 2" xfId="10417" xr:uid="{00000000-0005-0000-0000-0000E2280000}"/>
    <cellStyle name="Normal 199 2 3" xfId="10418" xr:uid="{00000000-0005-0000-0000-0000E3280000}"/>
    <cellStyle name="Normal 199 3" xfId="10419" xr:uid="{00000000-0005-0000-0000-0000E4280000}"/>
    <cellStyle name="Normal 199 4" xfId="10420" xr:uid="{00000000-0005-0000-0000-0000E5280000}"/>
    <cellStyle name="Normal 199 5" xfId="10421" xr:uid="{00000000-0005-0000-0000-0000E6280000}"/>
    <cellStyle name="Normal 2" xfId="96" xr:uid="{00000000-0005-0000-0000-0000E7280000}"/>
    <cellStyle name="Normal 2 10" xfId="10422" xr:uid="{00000000-0005-0000-0000-0000E8280000}"/>
    <cellStyle name="Normal 2 10 2" xfId="10423" xr:uid="{00000000-0005-0000-0000-0000E9280000}"/>
    <cellStyle name="Normal 2 10 2 2" xfId="10424" xr:uid="{00000000-0005-0000-0000-0000EA280000}"/>
    <cellStyle name="Normal 2 10 2 3" xfId="10425" xr:uid="{00000000-0005-0000-0000-0000EB280000}"/>
    <cellStyle name="Normal 2 10 3" xfId="10426" xr:uid="{00000000-0005-0000-0000-0000EC280000}"/>
    <cellStyle name="Normal 2 10 3 2" xfId="10427" xr:uid="{00000000-0005-0000-0000-0000ED280000}"/>
    <cellStyle name="Normal 2 10 3 3" xfId="10428" xr:uid="{00000000-0005-0000-0000-0000EE280000}"/>
    <cellStyle name="Normal 2 10 4" xfId="10429" xr:uid="{00000000-0005-0000-0000-0000EF280000}"/>
    <cellStyle name="Normal 2 10 5" xfId="10430" xr:uid="{00000000-0005-0000-0000-0000F0280000}"/>
    <cellStyle name="Normal 2 10 6" xfId="10431" xr:uid="{00000000-0005-0000-0000-0000F1280000}"/>
    <cellStyle name="Normal 2 10 7" xfId="10432" xr:uid="{00000000-0005-0000-0000-0000F2280000}"/>
    <cellStyle name="Normal 2 11" xfId="10433" xr:uid="{00000000-0005-0000-0000-0000F3280000}"/>
    <cellStyle name="Normal 2 11 2" xfId="10434" xr:uid="{00000000-0005-0000-0000-0000F4280000}"/>
    <cellStyle name="Normal 2 11 2 2" xfId="10435" xr:uid="{00000000-0005-0000-0000-0000F5280000}"/>
    <cellStyle name="Normal 2 11 2 3" xfId="10436" xr:uid="{00000000-0005-0000-0000-0000F6280000}"/>
    <cellStyle name="Normal 2 11 3" xfId="10437" xr:uid="{00000000-0005-0000-0000-0000F7280000}"/>
    <cellStyle name="Normal 2 11 3 2" xfId="10438" xr:uid="{00000000-0005-0000-0000-0000F8280000}"/>
    <cellStyle name="Normal 2 11 3 3" xfId="10439" xr:uid="{00000000-0005-0000-0000-0000F9280000}"/>
    <cellStyle name="Normal 2 11 4" xfId="10440" xr:uid="{00000000-0005-0000-0000-0000FA280000}"/>
    <cellStyle name="Normal 2 11 5" xfId="10441" xr:uid="{00000000-0005-0000-0000-0000FB280000}"/>
    <cellStyle name="Normal 2 11 6" xfId="10442" xr:uid="{00000000-0005-0000-0000-0000FC280000}"/>
    <cellStyle name="Normal 2 11 7" xfId="10443" xr:uid="{00000000-0005-0000-0000-0000FD280000}"/>
    <cellStyle name="Normal 2 12" xfId="10444" xr:uid="{00000000-0005-0000-0000-0000FE280000}"/>
    <cellStyle name="Normal 2 12 2" xfId="10445" xr:uid="{00000000-0005-0000-0000-0000FF280000}"/>
    <cellStyle name="Normal 2 12 2 2" xfId="10446" xr:uid="{00000000-0005-0000-0000-000000290000}"/>
    <cellStyle name="Normal 2 12 2 3" xfId="10447" xr:uid="{00000000-0005-0000-0000-000001290000}"/>
    <cellStyle name="Normal 2 12 3" xfId="10448" xr:uid="{00000000-0005-0000-0000-000002290000}"/>
    <cellStyle name="Normal 2 12 3 2" xfId="10449" xr:uid="{00000000-0005-0000-0000-000003290000}"/>
    <cellStyle name="Normal 2 12 3 3" xfId="10450" xr:uid="{00000000-0005-0000-0000-000004290000}"/>
    <cellStyle name="Normal 2 12 4" xfId="10451" xr:uid="{00000000-0005-0000-0000-000005290000}"/>
    <cellStyle name="Normal 2 12 5" xfId="10452" xr:uid="{00000000-0005-0000-0000-000006290000}"/>
    <cellStyle name="Normal 2 12 6" xfId="10453" xr:uid="{00000000-0005-0000-0000-000007290000}"/>
    <cellStyle name="Normal 2 13" xfId="10454" xr:uid="{00000000-0005-0000-0000-000008290000}"/>
    <cellStyle name="Normal 2 13 10" xfId="10455" xr:uid="{00000000-0005-0000-0000-000009290000}"/>
    <cellStyle name="Normal 2 13 11" xfId="10456" xr:uid="{00000000-0005-0000-0000-00000A290000}"/>
    <cellStyle name="Normal 2 13 2" xfId="10457" xr:uid="{00000000-0005-0000-0000-00000B290000}"/>
    <cellStyle name="Normal 2 13 2 2" xfId="10458" xr:uid="{00000000-0005-0000-0000-00000C290000}"/>
    <cellStyle name="Normal 2 13 2 3" xfId="10459" xr:uid="{00000000-0005-0000-0000-00000D290000}"/>
    <cellStyle name="Normal 2 13 3" xfId="10460" xr:uid="{00000000-0005-0000-0000-00000E290000}"/>
    <cellStyle name="Normal 2 13 3 2" xfId="10461" xr:uid="{00000000-0005-0000-0000-00000F290000}"/>
    <cellStyle name="Normal 2 13 3 2 2" xfId="10462" xr:uid="{00000000-0005-0000-0000-000010290000}"/>
    <cellStyle name="Normal 2 13 3 2 2 2" xfId="10463" xr:uid="{00000000-0005-0000-0000-000011290000}"/>
    <cellStyle name="Normal 2 13 3 2 2 3" xfId="10464" xr:uid="{00000000-0005-0000-0000-000012290000}"/>
    <cellStyle name="Normal 2 13 3 2 3" xfId="10465" xr:uid="{00000000-0005-0000-0000-000013290000}"/>
    <cellStyle name="Normal 2 13 3 2 4" xfId="10466" xr:uid="{00000000-0005-0000-0000-000014290000}"/>
    <cellStyle name="Normal 2 13 3 3" xfId="10467" xr:uid="{00000000-0005-0000-0000-000015290000}"/>
    <cellStyle name="Normal 2 13 3 3 2" xfId="10468" xr:uid="{00000000-0005-0000-0000-000016290000}"/>
    <cellStyle name="Normal 2 13 3 3 3" xfId="10469" xr:uid="{00000000-0005-0000-0000-000017290000}"/>
    <cellStyle name="Normal 2 13 3 4" xfId="10470" xr:uid="{00000000-0005-0000-0000-000018290000}"/>
    <cellStyle name="Normal 2 13 3 5" xfId="10471" xr:uid="{00000000-0005-0000-0000-000019290000}"/>
    <cellStyle name="Normal 2 13 4" xfId="10472" xr:uid="{00000000-0005-0000-0000-00001A290000}"/>
    <cellStyle name="Normal 2 13 4 2" xfId="10473" xr:uid="{00000000-0005-0000-0000-00001B290000}"/>
    <cellStyle name="Normal 2 13 4 2 2" xfId="10474" xr:uid="{00000000-0005-0000-0000-00001C290000}"/>
    <cellStyle name="Normal 2 13 4 2 2 2" xfId="10475" xr:uid="{00000000-0005-0000-0000-00001D290000}"/>
    <cellStyle name="Normal 2 13 4 2 2 3" xfId="10476" xr:uid="{00000000-0005-0000-0000-00001E290000}"/>
    <cellStyle name="Normal 2 13 4 2 3" xfId="10477" xr:uid="{00000000-0005-0000-0000-00001F290000}"/>
    <cellStyle name="Normal 2 13 4 2 4" xfId="10478" xr:uid="{00000000-0005-0000-0000-000020290000}"/>
    <cellStyle name="Normal 2 13 4 3" xfId="10479" xr:uid="{00000000-0005-0000-0000-000021290000}"/>
    <cellStyle name="Normal 2 13 4 3 2" xfId="10480" xr:uid="{00000000-0005-0000-0000-000022290000}"/>
    <cellStyle name="Normal 2 13 4 3 3" xfId="10481" xr:uid="{00000000-0005-0000-0000-000023290000}"/>
    <cellStyle name="Normal 2 13 4 4" xfId="10482" xr:uid="{00000000-0005-0000-0000-000024290000}"/>
    <cellStyle name="Normal 2 13 4 5" xfId="10483" xr:uid="{00000000-0005-0000-0000-000025290000}"/>
    <cellStyle name="Normal 2 13 5" xfId="10484" xr:uid="{00000000-0005-0000-0000-000026290000}"/>
    <cellStyle name="Normal 2 13 5 2" xfId="10485" xr:uid="{00000000-0005-0000-0000-000027290000}"/>
    <cellStyle name="Normal 2 13 5 2 2" xfId="10486" xr:uid="{00000000-0005-0000-0000-000028290000}"/>
    <cellStyle name="Normal 2 13 5 2 2 2" xfId="10487" xr:uid="{00000000-0005-0000-0000-000029290000}"/>
    <cellStyle name="Normal 2 13 5 2 2 3" xfId="10488" xr:uid="{00000000-0005-0000-0000-00002A290000}"/>
    <cellStyle name="Normal 2 13 5 2 3" xfId="10489" xr:uid="{00000000-0005-0000-0000-00002B290000}"/>
    <cellStyle name="Normal 2 13 5 2 4" xfId="10490" xr:uid="{00000000-0005-0000-0000-00002C290000}"/>
    <cellStyle name="Normal 2 13 5 3" xfId="10491" xr:uid="{00000000-0005-0000-0000-00002D290000}"/>
    <cellStyle name="Normal 2 13 5 3 2" xfId="10492" xr:uid="{00000000-0005-0000-0000-00002E290000}"/>
    <cellStyle name="Normal 2 13 5 3 3" xfId="10493" xr:uid="{00000000-0005-0000-0000-00002F290000}"/>
    <cellStyle name="Normal 2 13 5 4" xfId="10494" xr:uid="{00000000-0005-0000-0000-000030290000}"/>
    <cellStyle name="Normal 2 13 5 5" xfId="10495" xr:uid="{00000000-0005-0000-0000-000031290000}"/>
    <cellStyle name="Normal 2 13 6" xfId="10496" xr:uid="{00000000-0005-0000-0000-000032290000}"/>
    <cellStyle name="Normal 2 13 6 2" xfId="10497" xr:uid="{00000000-0005-0000-0000-000033290000}"/>
    <cellStyle name="Normal 2 13 6 2 2" xfId="10498" xr:uid="{00000000-0005-0000-0000-000034290000}"/>
    <cellStyle name="Normal 2 13 6 2 2 2" xfId="10499" xr:uid="{00000000-0005-0000-0000-000035290000}"/>
    <cellStyle name="Normal 2 13 6 2 2 3" xfId="10500" xr:uid="{00000000-0005-0000-0000-000036290000}"/>
    <cellStyle name="Normal 2 13 6 2 3" xfId="10501" xr:uid="{00000000-0005-0000-0000-000037290000}"/>
    <cellStyle name="Normal 2 13 6 2 4" xfId="10502" xr:uid="{00000000-0005-0000-0000-000038290000}"/>
    <cellStyle name="Normal 2 13 6 3" xfId="10503" xr:uid="{00000000-0005-0000-0000-000039290000}"/>
    <cellStyle name="Normal 2 13 6 3 2" xfId="10504" xr:uid="{00000000-0005-0000-0000-00003A290000}"/>
    <cellStyle name="Normal 2 13 6 3 3" xfId="10505" xr:uid="{00000000-0005-0000-0000-00003B290000}"/>
    <cellStyle name="Normal 2 13 6 4" xfId="10506" xr:uid="{00000000-0005-0000-0000-00003C290000}"/>
    <cellStyle name="Normal 2 13 6 5" xfId="10507" xr:uid="{00000000-0005-0000-0000-00003D290000}"/>
    <cellStyle name="Normal 2 13 7" xfId="10508" xr:uid="{00000000-0005-0000-0000-00003E290000}"/>
    <cellStyle name="Normal 2 13 7 2" xfId="10509" xr:uid="{00000000-0005-0000-0000-00003F290000}"/>
    <cellStyle name="Normal 2 13 7 2 2" xfId="10510" xr:uid="{00000000-0005-0000-0000-000040290000}"/>
    <cellStyle name="Normal 2 13 7 2 3" xfId="10511" xr:uid="{00000000-0005-0000-0000-000041290000}"/>
    <cellStyle name="Normal 2 13 7 3" xfId="10512" xr:uid="{00000000-0005-0000-0000-000042290000}"/>
    <cellStyle name="Normal 2 13 7 4" xfId="10513" xr:uid="{00000000-0005-0000-0000-000043290000}"/>
    <cellStyle name="Normal 2 13 8" xfId="10514" xr:uid="{00000000-0005-0000-0000-000044290000}"/>
    <cellStyle name="Normal 2 13 8 2" xfId="10515" xr:uid="{00000000-0005-0000-0000-000045290000}"/>
    <cellStyle name="Normal 2 13 8 2 2" xfId="10516" xr:uid="{00000000-0005-0000-0000-000046290000}"/>
    <cellStyle name="Normal 2 13 8 3" xfId="10517" xr:uid="{00000000-0005-0000-0000-000047290000}"/>
    <cellStyle name="Normal 2 13 8 4" xfId="10518" xr:uid="{00000000-0005-0000-0000-000048290000}"/>
    <cellStyle name="Normal 2 13 9" xfId="10519" xr:uid="{00000000-0005-0000-0000-000049290000}"/>
    <cellStyle name="Normal 2 13 9 2" xfId="10520" xr:uid="{00000000-0005-0000-0000-00004A290000}"/>
    <cellStyle name="Normal 2 13_R8" xfId="10521" xr:uid="{00000000-0005-0000-0000-00004B290000}"/>
    <cellStyle name="Normal 2 14" xfId="10522" xr:uid="{00000000-0005-0000-0000-00004C290000}"/>
    <cellStyle name="Normal 2 14 2" xfId="10523" xr:uid="{00000000-0005-0000-0000-00004D290000}"/>
    <cellStyle name="Normal 2 14 2 2" xfId="10524" xr:uid="{00000000-0005-0000-0000-00004E290000}"/>
    <cellStyle name="Normal 2 14 2 3" xfId="10525" xr:uid="{00000000-0005-0000-0000-00004F290000}"/>
    <cellStyle name="Normal 2 14 3" xfId="10526" xr:uid="{00000000-0005-0000-0000-000050290000}"/>
    <cellStyle name="Normal 2 14 3 2" xfId="10527" xr:uid="{00000000-0005-0000-0000-000051290000}"/>
    <cellStyle name="Normal 2 14 3 3" xfId="10528" xr:uid="{00000000-0005-0000-0000-000052290000}"/>
    <cellStyle name="Normal 2 14 4" xfId="10529" xr:uid="{00000000-0005-0000-0000-000053290000}"/>
    <cellStyle name="Normal 2 14 4 2" xfId="10530" xr:uid="{00000000-0005-0000-0000-000054290000}"/>
    <cellStyle name="Normal 2 14 4 3" xfId="10531" xr:uid="{00000000-0005-0000-0000-000055290000}"/>
    <cellStyle name="Normal 2 14 5" xfId="10532" xr:uid="{00000000-0005-0000-0000-000056290000}"/>
    <cellStyle name="Normal 2 14 6" xfId="10533" xr:uid="{00000000-0005-0000-0000-000057290000}"/>
    <cellStyle name="Normal 2 14 7" xfId="10534" xr:uid="{00000000-0005-0000-0000-000058290000}"/>
    <cellStyle name="Normal 2 15" xfId="10535" xr:uid="{00000000-0005-0000-0000-000059290000}"/>
    <cellStyle name="Normal 2 15 2" xfId="10536" xr:uid="{00000000-0005-0000-0000-00005A290000}"/>
    <cellStyle name="Normal 2 15 2 2" xfId="10537" xr:uid="{00000000-0005-0000-0000-00005B290000}"/>
    <cellStyle name="Normal 2 15 2 3" xfId="10538" xr:uid="{00000000-0005-0000-0000-00005C290000}"/>
    <cellStyle name="Normal 2 15 3" xfId="10539" xr:uid="{00000000-0005-0000-0000-00005D290000}"/>
    <cellStyle name="Normal 2 15 3 2" xfId="10540" xr:uid="{00000000-0005-0000-0000-00005E290000}"/>
    <cellStyle name="Normal 2 15 3 3" xfId="10541" xr:uid="{00000000-0005-0000-0000-00005F290000}"/>
    <cellStyle name="Normal 2 15 4" xfId="10542" xr:uid="{00000000-0005-0000-0000-000060290000}"/>
    <cellStyle name="Normal 2 15 4 2" xfId="10543" xr:uid="{00000000-0005-0000-0000-000061290000}"/>
    <cellStyle name="Normal 2 15 4 3" xfId="10544" xr:uid="{00000000-0005-0000-0000-000062290000}"/>
    <cellStyle name="Normal 2 15 5" xfId="10545" xr:uid="{00000000-0005-0000-0000-000063290000}"/>
    <cellStyle name="Normal 2 15 6" xfId="10546" xr:uid="{00000000-0005-0000-0000-000064290000}"/>
    <cellStyle name="Normal 2 15 7" xfId="10547" xr:uid="{00000000-0005-0000-0000-000065290000}"/>
    <cellStyle name="Normal 2 16" xfId="10548" xr:uid="{00000000-0005-0000-0000-000066290000}"/>
    <cellStyle name="Normal 2 16 2" xfId="10549" xr:uid="{00000000-0005-0000-0000-000067290000}"/>
    <cellStyle name="Normal 2 16 2 2" xfId="10550" xr:uid="{00000000-0005-0000-0000-000068290000}"/>
    <cellStyle name="Normal 2 16 2 3" xfId="10551" xr:uid="{00000000-0005-0000-0000-000069290000}"/>
    <cellStyle name="Normal 2 16 3" xfId="10552" xr:uid="{00000000-0005-0000-0000-00006A290000}"/>
    <cellStyle name="Normal 2 16 3 2" xfId="10553" xr:uid="{00000000-0005-0000-0000-00006B290000}"/>
    <cellStyle name="Normal 2 16 3 3" xfId="10554" xr:uid="{00000000-0005-0000-0000-00006C290000}"/>
    <cellStyle name="Normal 2 16 4" xfId="10555" xr:uid="{00000000-0005-0000-0000-00006D290000}"/>
    <cellStyle name="Normal 2 16 4 2" xfId="10556" xr:uid="{00000000-0005-0000-0000-00006E290000}"/>
    <cellStyle name="Normal 2 16 4 2 2" xfId="10557" xr:uid="{00000000-0005-0000-0000-00006F290000}"/>
    <cellStyle name="Normal 2 16 4 2 2 2" xfId="10558" xr:uid="{00000000-0005-0000-0000-000070290000}"/>
    <cellStyle name="Normal 2 16 4 2 2 2 2" xfId="10559" xr:uid="{00000000-0005-0000-0000-000071290000}"/>
    <cellStyle name="Normal 2 16 4 2 2 3" xfId="10560" xr:uid="{00000000-0005-0000-0000-000072290000}"/>
    <cellStyle name="Normal 2 16 4 2 2 4" xfId="10561" xr:uid="{00000000-0005-0000-0000-000073290000}"/>
    <cellStyle name="Normal 2 16 4 2 3" xfId="10562" xr:uid="{00000000-0005-0000-0000-000074290000}"/>
    <cellStyle name="Normal 2 16 4 2 3 2" xfId="10563" xr:uid="{00000000-0005-0000-0000-000075290000}"/>
    <cellStyle name="Normal 2 16 4 2 4" xfId="10564" xr:uid="{00000000-0005-0000-0000-000076290000}"/>
    <cellStyle name="Normal 2 16 4 2 5" xfId="10565" xr:uid="{00000000-0005-0000-0000-000077290000}"/>
    <cellStyle name="Normal 2 16 4 3" xfId="10566" xr:uid="{00000000-0005-0000-0000-000078290000}"/>
    <cellStyle name="Normal 2 16 4 3 2" xfId="10567" xr:uid="{00000000-0005-0000-0000-000079290000}"/>
    <cellStyle name="Normal 2 16 4 3 2 2" xfId="10568" xr:uid="{00000000-0005-0000-0000-00007A290000}"/>
    <cellStyle name="Normal 2 16 4 3 3" xfId="10569" xr:uid="{00000000-0005-0000-0000-00007B290000}"/>
    <cellStyle name="Normal 2 16 4 3 4" xfId="10570" xr:uid="{00000000-0005-0000-0000-00007C290000}"/>
    <cellStyle name="Normal 2 16 4 4" xfId="10571" xr:uid="{00000000-0005-0000-0000-00007D290000}"/>
    <cellStyle name="Normal 2 16 4 4 2" xfId="10572" xr:uid="{00000000-0005-0000-0000-00007E290000}"/>
    <cellStyle name="Normal 2 16 4 5" xfId="10573" xr:uid="{00000000-0005-0000-0000-00007F290000}"/>
    <cellStyle name="Normal 2 16 4 6" xfId="10574" xr:uid="{00000000-0005-0000-0000-000080290000}"/>
    <cellStyle name="Normal 2 16 5" xfId="10575" xr:uid="{00000000-0005-0000-0000-000081290000}"/>
    <cellStyle name="Normal 2 16 5 2" xfId="10576" xr:uid="{00000000-0005-0000-0000-000082290000}"/>
    <cellStyle name="Normal 2 16 5 2 2" xfId="10577" xr:uid="{00000000-0005-0000-0000-000083290000}"/>
    <cellStyle name="Normal 2 16 5 2 2 2" xfId="10578" xr:uid="{00000000-0005-0000-0000-000084290000}"/>
    <cellStyle name="Normal 2 16 5 2 3" xfId="10579" xr:uid="{00000000-0005-0000-0000-000085290000}"/>
    <cellStyle name="Normal 2 16 5 2 4" xfId="10580" xr:uid="{00000000-0005-0000-0000-000086290000}"/>
    <cellStyle name="Normal 2 16 5 3" xfId="10581" xr:uid="{00000000-0005-0000-0000-000087290000}"/>
    <cellStyle name="Normal 2 16 5 3 2" xfId="10582" xr:uid="{00000000-0005-0000-0000-000088290000}"/>
    <cellStyle name="Normal 2 16 5 4" xfId="10583" xr:uid="{00000000-0005-0000-0000-000089290000}"/>
    <cellStyle name="Normal 2 16 5 5" xfId="10584" xr:uid="{00000000-0005-0000-0000-00008A290000}"/>
    <cellStyle name="Normal 2 16 6" xfId="10585" xr:uid="{00000000-0005-0000-0000-00008B290000}"/>
    <cellStyle name="Normal 2 16 6 2" xfId="10586" xr:uid="{00000000-0005-0000-0000-00008C290000}"/>
    <cellStyle name="Normal 2 16 6 2 2" xfId="10587" xr:uid="{00000000-0005-0000-0000-00008D290000}"/>
    <cellStyle name="Normal 2 16 6 3" xfId="10588" xr:uid="{00000000-0005-0000-0000-00008E290000}"/>
    <cellStyle name="Normal 2 16 6 3 2" xfId="10589" xr:uid="{00000000-0005-0000-0000-00008F290000}"/>
    <cellStyle name="Normal 2 16 6 4" xfId="10590" xr:uid="{00000000-0005-0000-0000-000090290000}"/>
    <cellStyle name="Normal 2 16 6 5" xfId="10591" xr:uid="{00000000-0005-0000-0000-000091290000}"/>
    <cellStyle name="Normal 2 16 7" xfId="10592" xr:uid="{00000000-0005-0000-0000-000092290000}"/>
    <cellStyle name="Normal 2 16 7 2" xfId="10593" xr:uid="{00000000-0005-0000-0000-000093290000}"/>
    <cellStyle name="Normal 2 16 8" xfId="10594" xr:uid="{00000000-0005-0000-0000-000094290000}"/>
    <cellStyle name="Normal 2 16 9" xfId="10595" xr:uid="{00000000-0005-0000-0000-000095290000}"/>
    <cellStyle name="Normal 2 17" xfId="10596" xr:uid="{00000000-0005-0000-0000-000096290000}"/>
    <cellStyle name="Normal 2 17 2" xfId="10597" xr:uid="{00000000-0005-0000-0000-000097290000}"/>
    <cellStyle name="Normal 2 17 2 2" xfId="10598" xr:uid="{00000000-0005-0000-0000-000098290000}"/>
    <cellStyle name="Normal 2 17 2 3" xfId="10599" xr:uid="{00000000-0005-0000-0000-000099290000}"/>
    <cellStyle name="Normal 2 17 3" xfId="10600" xr:uid="{00000000-0005-0000-0000-00009A290000}"/>
    <cellStyle name="Normal 2 17 3 2" xfId="10601" xr:uid="{00000000-0005-0000-0000-00009B290000}"/>
    <cellStyle name="Normal 2 17 3 2 2" xfId="10602" xr:uid="{00000000-0005-0000-0000-00009C290000}"/>
    <cellStyle name="Normal 2 17 3 3" xfId="10603" xr:uid="{00000000-0005-0000-0000-00009D290000}"/>
    <cellStyle name="Normal 2 17 3 4" xfId="10604" xr:uid="{00000000-0005-0000-0000-00009E290000}"/>
    <cellStyle name="Normal 2 17 4" xfId="10605" xr:uid="{00000000-0005-0000-0000-00009F290000}"/>
    <cellStyle name="Normal 2 17 5" xfId="10606" xr:uid="{00000000-0005-0000-0000-0000A0290000}"/>
    <cellStyle name="Normal 2 18" xfId="10607" xr:uid="{00000000-0005-0000-0000-0000A1290000}"/>
    <cellStyle name="Normal 2 18 2" xfId="10608" xr:uid="{00000000-0005-0000-0000-0000A2290000}"/>
    <cellStyle name="Normal 2 18 2 2" xfId="10609" xr:uid="{00000000-0005-0000-0000-0000A3290000}"/>
    <cellStyle name="Normal 2 18 2 3" xfId="10610" xr:uid="{00000000-0005-0000-0000-0000A4290000}"/>
    <cellStyle name="Normal 2 18 3" xfId="10611" xr:uid="{00000000-0005-0000-0000-0000A5290000}"/>
    <cellStyle name="Normal 2 18 4" xfId="10612" xr:uid="{00000000-0005-0000-0000-0000A6290000}"/>
    <cellStyle name="Normal 2 19" xfId="10613" xr:uid="{00000000-0005-0000-0000-0000A7290000}"/>
    <cellStyle name="Normal 2 19 2" xfId="10614" xr:uid="{00000000-0005-0000-0000-0000A8290000}"/>
    <cellStyle name="Normal 2 19 2 2" xfId="10615" xr:uid="{00000000-0005-0000-0000-0000A9290000}"/>
    <cellStyle name="Normal 2 19 2 3" xfId="10616" xr:uid="{00000000-0005-0000-0000-0000AA290000}"/>
    <cellStyle name="Normal 2 19 3" xfId="10617" xr:uid="{00000000-0005-0000-0000-0000AB290000}"/>
    <cellStyle name="Normal 2 19 4" xfId="10618" xr:uid="{00000000-0005-0000-0000-0000AC290000}"/>
    <cellStyle name="Normal 2 2" xfId="97" xr:uid="{00000000-0005-0000-0000-0000AD290000}"/>
    <cellStyle name="Normal 2 2 10" xfId="10619" xr:uid="{00000000-0005-0000-0000-0000AE290000}"/>
    <cellStyle name="Normal 2 2 10 2" xfId="10620" xr:uid="{00000000-0005-0000-0000-0000AF290000}"/>
    <cellStyle name="Normal 2 2 10 3" xfId="10621" xr:uid="{00000000-0005-0000-0000-0000B0290000}"/>
    <cellStyle name="Normal 2 2 11" xfId="10622" xr:uid="{00000000-0005-0000-0000-0000B1290000}"/>
    <cellStyle name="Normal 2 2 11 2" xfId="10623" xr:uid="{00000000-0005-0000-0000-0000B2290000}"/>
    <cellStyle name="Normal 2 2 11 3" xfId="10624" xr:uid="{00000000-0005-0000-0000-0000B3290000}"/>
    <cellStyle name="Normal 2 2 12" xfId="10625" xr:uid="{00000000-0005-0000-0000-0000B4290000}"/>
    <cellStyle name="Normal 2 2 13" xfId="10626" xr:uid="{00000000-0005-0000-0000-0000B5290000}"/>
    <cellStyle name="Normal 2 2 14" xfId="10627" xr:uid="{00000000-0005-0000-0000-0000B6290000}"/>
    <cellStyle name="Normal 2 2 15" xfId="10628" xr:uid="{00000000-0005-0000-0000-0000B7290000}"/>
    <cellStyle name="Normal 2 2 16" xfId="33272" xr:uid="{00000000-0005-0000-0000-0000B8290000}"/>
    <cellStyle name="Normal 2 2 2" xfId="98" xr:uid="{00000000-0005-0000-0000-0000B9290000}"/>
    <cellStyle name="Normal 2 2 2 10" xfId="10629" xr:uid="{00000000-0005-0000-0000-0000BA290000}"/>
    <cellStyle name="Normal 2 2 2 11" xfId="33171" xr:uid="{00000000-0005-0000-0000-0000BB290000}"/>
    <cellStyle name="Normal 2 2 2 2" xfId="10630" xr:uid="{00000000-0005-0000-0000-0000BC290000}"/>
    <cellStyle name="Normal 2 2 2 2 2" xfId="10631" xr:uid="{00000000-0005-0000-0000-0000BD290000}"/>
    <cellStyle name="Normal 2 2 2 2 2 2" xfId="10632" xr:uid="{00000000-0005-0000-0000-0000BE290000}"/>
    <cellStyle name="Normal 2 2 2 2 2 2 2" xfId="10633" xr:uid="{00000000-0005-0000-0000-0000BF290000}"/>
    <cellStyle name="Normal 2 2 2 2 2 2 3" xfId="10634" xr:uid="{00000000-0005-0000-0000-0000C0290000}"/>
    <cellStyle name="Normal 2 2 2 2 2 3" xfId="10635" xr:uid="{00000000-0005-0000-0000-0000C1290000}"/>
    <cellStyle name="Normal 2 2 2 2 2 3 2" xfId="10636" xr:uid="{00000000-0005-0000-0000-0000C2290000}"/>
    <cellStyle name="Normal 2 2 2 2 2 3 3" xfId="10637" xr:uid="{00000000-0005-0000-0000-0000C3290000}"/>
    <cellStyle name="Normal 2 2 2 2 2 4" xfId="10638" xr:uid="{00000000-0005-0000-0000-0000C4290000}"/>
    <cellStyle name="Normal 2 2 2 2 2 5" xfId="10639" xr:uid="{00000000-0005-0000-0000-0000C5290000}"/>
    <cellStyle name="Normal 2 2 2 2 2 6" xfId="10640" xr:uid="{00000000-0005-0000-0000-0000C6290000}"/>
    <cellStyle name="Normal 2 2 2 2 3" xfId="10641" xr:uid="{00000000-0005-0000-0000-0000C7290000}"/>
    <cellStyle name="Normal 2 2 2 2 3 2" xfId="10642" xr:uid="{00000000-0005-0000-0000-0000C8290000}"/>
    <cellStyle name="Normal 2 2 2 2 3 3" xfId="10643" xr:uid="{00000000-0005-0000-0000-0000C9290000}"/>
    <cellStyle name="Normal 2 2 2 2 4" xfId="10644" xr:uid="{00000000-0005-0000-0000-0000CA290000}"/>
    <cellStyle name="Normal 2 2 2 2 5" xfId="10645" xr:uid="{00000000-0005-0000-0000-0000CB290000}"/>
    <cellStyle name="Normal 2 2 2 2 6" xfId="10646" xr:uid="{00000000-0005-0000-0000-0000CC290000}"/>
    <cellStyle name="Normal 2 2 2 3" xfId="10647" xr:uid="{00000000-0005-0000-0000-0000CD290000}"/>
    <cellStyle name="Normal 2 2 2 3 2" xfId="10648" xr:uid="{00000000-0005-0000-0000-0000CE290000}"/>
    <cellStyle name="Normal 2 2 2 3 2 2" xfId="10649" xr:uid="{00000000-0005-0000-0000-0000CF290000}"/>
    <cellStyle name="Normal 2 2 2 3 2 2 2" xfId="10650" xr:uid="{00000000-0005-0000-0000-0000D0290000}"/>
    <cellStyle name="Normal 2 2 2 3 2 2 3" xfId="10651" xr:uid="{00000000-0005-0000-0000-0000D1290000}"/>
    <cellStyle name="Normal 2 2 2 3 2 3" xfId="10652" xr:uid="{00000000-0005-0000-0000-0000D2290000}"/>
    <cellStyle name="Normal 2 2 2 3 2 3 2" xfId="10653" xr:uid="{00000000-0005-0000-0000-0000D3290000}"/>
    <cellStyle name="Normal 2 2 2 3 2 3 3" xfId="10654" xr:uid="{00000000-0005-0000-0000-0000D4290000}"/>
    <cellStyle name="Normal 2 2 2 3 2 4" xfId="10655" xr:uid="{00000000-0005-0000-0000-0000D5290000}"/>
    <cellStyle name="Normal 2 2 2 3 2 5" xfId="10656" xr:uid="{00000000-0005-0000-0000-0000D6290000}"/>
    <cellStyle name="Normal 2 2 2 3 2 6" xfId="10657" xr:uid="{00000000-0005-0000-0000-0000D7290000}"/>
    <cellStyle name="Normal 2 2 2 3 3" xfId="10658" xr:uid="{00000000-0005-0000-0000-0000D8290000}"/>
    <cellStyle name="Normal 2 2 2 3 3 2" xfId="10659" xr:uid="{00000000-0005-0000-0000-0000D9290000}"/>
    <cellStyle name="Normal 2 2 2 3 3 3" xfId="10660" xr:uid="{00000000-0005-0000-0000-0000DA290000}"/>
    <cellStyle name="Normal 2 2 2 3 4" xfId="10661" xr:uid="{00000000-0005-0000-0000-0000DB290000}"/>
    <cellStyle name="Normal 2 2 2 3 5" xfId="10662" xr:uid="{00000000-0005-0000-0000-0000DC290000}"/>
    <cellStyle name="Normal 2 2 2 3 6" xfId="10663" xr:uid="{00000000-0005-0000-0000-0000DD290000}"/>
    <cellStyle name="Normal 2 2 2 4" xfId="10664" xr:uid="{00000000-0005-0000-0000-0000DE290000}"/>
    <cellStyle name="Normal 2 2 2 4 2" xfId="10665" xr:uid="{00000000-0005-0000-0000-0000DF290000}"/>
    <cellStyle name="Normal 2 2 2 4 2 2" xfId="10666" xr:uid="{00000000-0005-0000-0000-0000E0290000}"/>
    <cellStyle name="Normal 2 2 2 4 2 2 2" xfId="10667" xr:uid="{00000000-0005-0000-0000-0000E1290000}"/>
    <cellStyle name="Normal 2 2 2 4 2 2 2 2" xfId="10668" xr:uid="{00000000-0005-0000-0000-0000E2290000}"/>
    <cellStyle name="Normal 2 2 2 4 2 2 2 2 2" xfId="10669" xr:uid="{00000000-0005-0000-0000-0000E3290000}"/>
    <cellStyle name="Normal 2 2 2 4 2 2 2 3" xfId="10670" xr:uid="{00000000-0005-0000-0000-0000E4290000}"/>
    <cellStyle name="Normal 2 2 2 4 2 2 2 4" xfId="10671" xr:uid="{00000000-0005-0000-0000-0000E5290000}"/>
    <cellStyle name="Normal 2 2 2 4 2 2 3" xfId="10672" xr:uid="{00000000-0005-0000-0000-0000E6290000}"/>
    <cellStyle name="Normal 2 2 2 4 2 2 3 2" xfId="10673" xr:uid="{00000000-0005-0000-0000-0000E7290000}"/>
    <cellStyle name="Normal 2 2 2 4 2 2 4" xfId="10674" xr:uid="{00000000-0005-0000-0000-0000E8290000}"/>
    <cellStyle name="Normal 2 2 2 4 2 2 5" xfId="10675" xr:uid="{00000000-0005-0000-0000-0000E9290000}"/>
    <cellStyle name="Normal 2 2 2 4 2 3" xfId="10676" xr:uid="{00000000-0005-0000-0000-0000EA290000}"/>
    <cellStyle name="Normal 2 2 2 4 2 3 2" xfId="10677" xr:uid="{00000000-0005-0000-0000-0000EB290000}"/>
    <cellStyle name="Normal 2 2 2 4 2 3 2 2" xfId="10678" xr:uid="{00000000-0005-0000-0000-0000EC290000}"/>
    <cellStyle name="Normal 2 2 2 4 2 3 3" xfId="10679" xr:uid="{00000000-0005-0000-0000-0000ED290000}"/>
    <cellStyle name="Normal 2 2 2 4 2 3 4" xfId="10680" xr:uid="{00000000-0005-0000-0000-0000EE290000}"/>
    <cellStyle name="Normal 2 2 2 4 2 4" xfId="10681" xr:uid="{00000000-0005-0000-0000-0000EF290000}"/>
    <cellStyle name="Normal 2 2 2 4 2 4 2" xfId="10682" xr:uid="{00000000-0005-0000-0000-0000F0290000}"/>
    <cellStyle name="Normal 2 2 2 4 2 5" xfId="10683" xr:uid="{00000000-0005-0000-0000-0000F1290000}"/>
    <cellStyle name="Normal 2 2 2 4 2 6" xfId="10684" xr:uid="{00000000-0005-0000-0000-0000F2290000}"/>
    <cellStyle name="Normal 2 2 2 4 3" xfId="10685" xr:uid="{00000000-0005-0000-0000-0000F3290000}"/>
    <cellStyle name="Normal 2 2 2 4 3 2" xfId="10686" xr:uid="{00000000-0005-0000-0000-0000F4290000}"/>
    <cellStyle name="Normal 2 2 2 4 3 2 2" xfId="10687" xr:uid="{00000000-0005-0000-0000-0000F5290000}"/>
    <cellStyle name="Normal 2 2 2 4 3 2 2 2" xfId="10688" xr:uid="{00000000-0005-0000-0000-0000F6290000}"/>
    <cellStyle name="Normal 2 2 2 4 3 2 3" xfId="10689" xr:uid="{00000000-0005-0000-0000-0000F7290000}"/>
    <cellStyle name="Normal 2 2 2 4 3 2 4" xfId="10690" xr:uid="{00000000-0005-0000-0000-0000F8290000}"/>
    <cellStyle name="Normal 2 2 2 4 3 3" xfId="10691" xr:uid="{00000000-0005-0000-0000-0000F9290000}"/>
    <cellStyle name="Normal 2 2 2 4 3 3 2" xfId="10692" xr:uid="{00000000-0005-0000-0000-0000FA290000}"/>
    <cellStyle name="Normal 2 2 2 4 3 4" xfId="10693" xr:uid="{00000000-0005-0000-0000-0000FB290000}"/>
    <cellStyle name="Normal 2 2 2 4 3 5" xfId="10694" xr:uid="{00000000-0005-0000-0000-0000FC290000}"/>
    <cellStyle name="Normal 2 2 2 4 4" xfId="10695" xr:uid="{00000000-0005-0000-0000-0000FD290000}"/>
    <cellStyle name="Normal 2 2 2 4 4 2" xfId="10696" xr:uid="{00000000-0005-0000-0000-0000FE290000}"/>
    <cellStyle name="Normal 2 2 2 4 4 2 2" xfId="10697" xr:uid="{00000000-0005-0000-0000-0000FF290000}"/>
    <cellStyle name="Normal 2 2 2 4 4 2 2 2" xfId="10698" xr:uid="{00000000-0005-0000-0000-0000002A0000}"/>
    <cellStyle name="Normal 2 2 2 4 4 2 3" xfId="10699" xr:uid="{00000000-0005-0000-0000-0000012A0000}"/>
    <cellStyle name="Normal 2 2 2 4 4 3" xfId="10700" xr:uid="{00000000-0005-0000-0000-0000022A0000}"/>
    <cellStyle name="Normal 2 2 2 4 4 3 2" xfId="10701" xr:uid="{00000000-0005-0000-0000-0000032A0000}"/>
    <cellStyle name="Normal 2 2 2 4 4 4" xfId="10702" xr:uid="{00000000-0005-0000-0000-0000042A0000}"/>
    <cellStyle name="Normal 2 2 2 4 4 5" xfId="10703" xr:uid="{00000000-0005-0000-0000-0000052A0000}"/>
    <cellStyle name="Normal 2 2 2 4 5" xfId="10704" xr:uid="{00000000-0005-0000-0000-0000062A0000}"/>
    <cellStyle name="Normal 2 2 2 4 5 2" xfId="10705" xr:uid="{00000000-0005-0000-0000-0000072A0000}"/>
    <cellStyle name="Normal 2 2 2 4 6" xfId="10706" xr:uid="{00000000-0005-0000-0000-0000082A0000}"/>
    <cellStyle name="Normal 2 2 2 4 7" xfId="10707" xr:uid="{00000000-0005-0000-0000-0000092A0000}"/>
    <cellStyle name="Normal 2 2 2 4_April 14" xfId="10708" xr:uid="{00000000-0005-0000-0000-00000A2A0000}"/>
    <cellStyle name="Normal 2 2 2 5" xfId="10709" xr:uid="{00000000-0005-0000-0000-00000B2A0000}"/>
    <cellStyle name="Normal 2 2 2 5 2" xfId="10710" xr:uid="{00000000-0005-0000-0000-00000C2A0000}"/>
    <cellStyle name="Normal 2 2 2 5 3" xfId="10711" xr:uid="{00000000-0005-0000-0000-00000D2A0000}"/>
    <cellStyle name="Normal 2 2 2 6" xfId="10712" xr:uid="{00000000-0005-0000-0000-00000E2A0000}"/>
    <cellStyle name="Normal 2 2 2 7" xfId="10713" xr:uid="{00000000-0005-0000-0000-00000F2A0000}"/>
    <cellStyle name="Normal 2 2 2 8" xfId="10714" xr:uid="{00000000-0005-0000-0000-0000102A0000}"/>
    <cellStyle name="Normal 2 2 2 9" xfId="10715" xr:uid="{00000000-0005-0000-0000-0000112A0000}"/>
    <cellStyle name="Normal 2 2 2_Inventoryday Report" xfId="10716" xr:uid="{00000000-0005-0000-0000-0000122A0000}"/>
    <cellStyle name="Normal 2 2 3" xfId="232" xr:uid="{00000000-0005-0000-0000-0000132A0000}"/>
    <cellStyle name="Normal 2 2 3 2" xfId="10718" xr:uid="{00000000-0005-0000-0000-0000142A0000}"/>
    <cellStyle name="Normal 2 2 3 2 2" xfId="10719" xr:uid="{00000000-0005-0000-0000-0000152A0000}"/>
    <cellStyle name="Normal 2 2 3 2 2 2" xfId="10720" xr:uid="{00000000-0005-0000-0000-0000162A0000}"/>
    <cellStyle name="Normal 2 2 3 2 2 3" xfId="10721" xr:uid="{00000000-0005-0000-0000-0000172A0000}"/>
    <cellStyle name="Normal 2 2 3 2 3" xfId="10722" xr:uid="{00000000-0005-0000-0000-0000182A0000}"/>
    <cellStyle name="Normal 2 2 3 2 4" xfId="10723" xr:uid="{00000000-0005-0000-0000-0000192A0000}"/>
    <cellStyle name="Normal 2 2 3 2 5" xfId="10724" xr:uid="{00000000-0005-0000-0000-00001A2A0000}"/>
    <cellStyle name="Normal 2 2 3 3" xfId="10725" xr:uid="{00000000-0005-0000-0000-00001B2A0000}"/>
    <cellStyle name="Normal 2 2 3 3 2" xfId="10726" xr:uid="{00000000-0005-0000-0000-00001C2A0000}"/>
    <cellStyle name="Normal 2 2 3 3 2 2" xfId="10727" xr:uid="{00000000-0005-0000-0000-00001D2A0000}"/>
    <cellStyle name="Normal 2 2 3 3 2 3" xfId="10728" xr:uid="{00000000-0005-0000-0000-00001E2A0000}"/>
    <cellStyle name="Normal 2 2 3 3 3" xfId="10729" xr:uid="{00000000-0005-0000-0000-00001F2A0000}"/>
    <cellStyle name="Normal 2 2 3 3 4" xfId="10730" xr:uid="{00000000-0005-0000-0000-0000202A0000}"/>
    <cellStyle name="Normal 2 2 3 3 5" xfId="10731" xr:uid="{00000000-0005-0000-0000-0000212A0000}"/>
    <cellStyle name="Normal 2 2 3 4" xfId="10732" xr:uid="{00000000-0005-0000-0000-0000222A0000}"/>
    <cellStyle name="Normal 2 2 3 4 2" xfId="10733" xr:uid="{00000000-0005-0000-0000-0000232A0000}"/>
    <cellStyle name="Normal 2 2 3 4 3" xfId="10734" xr:uid="{00000000-0005-0000-0000-0000242A0000}"/>
    <cellStyle name="Normal 2 2 3 5" xfId="10735" xr:uid="{00000000-0005-0000-0000-0000252A0000}"/>
    <cellStyle name="Normal 2 2 3 6" xfId="10736" xr:uid="{00000000-0005-0000-0000-0000262A0000}"/>
    <cellStyle name="Normal 2 2 3 7" xfId="10737" xr:uid="{00000000-0005-0000-0000-0000272A0000}"/>
    <cellStyle name="Normal 2 2 3 8" xfId="10738" xr:uid="{00000000-0005-0000-0000-0000282A0000}"/>
    <cellStyle name="Normal 2 2 3 9" xfId="10717" xr:uid="{00000000-0005-0000-0000-0000292A0000}"/>
    <cellStyle name="Normal 2 2 4" xfId="10739" xr:uid="{00000000-0005-0000-0000-00002A2A0000}"/>
    <cellStyle name="Normal 2 2 4 2" xfId="10740" xr:uid="{00000000-0005-0000-0000-00002B2A0000}"/>
    <cellStyle name="Normal 2 2 4 2 2" xfId="10741" xr:uid="{00000000-0005-0000-0000-00002C2A0000}"/>
    <cellStyle name="Normal 2 2 4 2 3" xfId="10742" xr:uid="{00000000-0005-0000-0000-00002D2A0000}"/>
    <cellStyle name="Normal 2 2 4 3" xfId="10743" xr:uid="{00000000-0005-0000-0000-00002E2A0000}"/>
    <cellStyle name="Normal 2 2 4 3 2" xfId="10744" xr:uid="{00000000-0005-0000-0000-00002F2A0000}"/>
    <cellStyle name="Normal 2 2 4 3 3" xfId="10745" xr:uid="{00000000-0005-0000-0000-0000302A0000}"/>
    <cellStyle name="Normal 2 2 4 4" xfId="10746" xr:uid="{00000000-0005-0000-0000-0000312A0000}"/>
    <cellStyle name="Normal 2 2 4 5" xfId="10747" xr:uid="{00000000-0005-0000-0000-0000322A0000}"/>
    <cellStyle name="Normal 2 2 4 6" xfId="10748" xr:uid="{00000000-0005-0000-0000-0000332A0000}"/>
    <cellStyle name="Normal 2 2 4 7" xfId="10749" xr:uid="{00000000-0005-0000-0000-0000342A0000}"/>
    <cellStyle name="Normal 2 2 5" xfId="10750" xr:uid="{00000000-0005-0000-0000-0000352A0000}"/>
    <cellStyle name="Normal 2 2 5 2" xfId="10751" xr:uid="{00000000-0005-0000-0000-0000362A0000}"/>
    <cellStyle name="Normal 2 2 5 2 2" xfId="10752" xr:uid="{00000000-0005-0000-0000-0000372A0000}"/>
    <cellStyle name="Normal 2 2 5 2 2 2" xfId="10753" xr:uid="{00000000-0005-0000-0000-0000382A0000}"/>
    <cellStyle name="Normal 2 2 5 2 2 2 2" xfId="10754" xr:uid="{00000000-0005-0000-0000-0000392A0000}"/>
    <cellStyle name="Normal 2 2 5 2 2 2 2 2" xfId="10755" xr:uid="{00000000-0005-0000-0000-00003A2A0000}"/>
    <cellStyle name="Normal 2 2 5 2 2 2 3" xfId="10756" xr:uid="{00000000-0005-0000-0000-00003B2A0000}"/>
    <cellStyle name="Normal 2 2 5 2 2 2 4" xfId="10757" xr:uid="{00000000-0005-0000-0000-00003C2A0000}"/>
    <cellStyle name="Normal 2 2 5 2 2 3" xfId="10758" xr:uid="{00000000-0005-0000-0000-00003D2A0000}"/>
    <cellStyle name="Normal 2 2 5 2 2 3 2" xfId="10759" xr:uid="{00000000-0005-0000-0000-00003E2A0000}"/>
    <cellStyle name="Normal 2 2 5 2 2 4" xfId="10760" xr:uid="{00000000-0005-0000-0000-00003F2A0000}"/>
    <cellStyle name="Normal 2 2 5 2 2 5" xfId="10761" xr:uid="{00000000-0005-0000-0000-0000402A0000}"/>
    <cellStyle name="Normal 2 2 5 2 3" xfId="10762" xr:uid="{00000000-0005-0000-0000-0000412A0000}"/>
    <cellStyle name="Normal 2 2 5 2 3 2" xfId="10763" xr:uid="{00000000-0005-0000-0000-0000422A0000}"/>
    <cellStyle name="Normal 2 2 5 2 3 2 2" xfId="10764" xr:uid="{00000000-0005-0000-0000-0000432A0000}"/>
    <cellStyle name="Normal 2 2 5 2 3 3" xfId="10765" xr:uid="{00000000-0005-0000-0000-0000442A0000}"/>
    <cellStyle name="Normal 2 2 5 2 3 4" xfId="10766" xr:uid="{00000000-0005-0000-0000-0000452A0000}"/>
    <cellStyle name="Normal 2 2 5 2 4" xfId="10767" xr:uid="{00000000-0005-0000-0000-0000462A0000}"/>
    <cellStyle name="Normal 2 2 5 2 4 2" xfId="10768" xr:uid="{00000000-0005-0000-0000-0000472A0000}"/>
    <cellStyle name="Normal 2 2 5 2 5" xfId="10769" xr:uid="{00000000-0005-0000-0000-0000482A0000}"/>
    <cellStyle name="Normal 2 2 5 2 6" xfId="10770" xr:uid="{00000000-0005-0000-0000-0000492A0000}"/>
    <cellStyle name="Normal 2 2 5 3" xfId="10771" xr:uid="{00000000-0005-0000-0000-00004A2A0000}"/>
    <cellStyle name="Normal 2 2 5 3 2" xfId="10772" xr:uid="{00000000-0005-0000-0000-00004B2A0000}"/>
    <cellStyle name="Normal 2 2 5 3 2 2" xfId="10773" xr:uid="{00000000-0005-0000-0000-00004C2A0000}"/>
    <cellStyle name="Normal 2 2 5 3 2 2 2" xfId="10774" xr:uid="{00000000-0005-0000-0000-00004D2A0000}"/>
    <cellStyle name="Normal 2 2 5 3 2 3" xfId="10775" xr:uid="{00000000-0005-0000-0000-00004E2A0000}"/>
    <cellStyle name="Normal 2 2 5 3 2 4" xfId="10776" xr:uid="{00000000-0005-0000-0000-00004F2A0000}"/>
    <cellStyle name="Normal 2 2 5 3 3" xfId="10777" xr:uid="{00000000-0005-0000-0000-0000502A0000}"/>
    <cellStyle name="Normal 2 2 5 3 3 2" xfId="10778" xr:uid="{00000000-0005-0000-0000-0000512A0000}"/>
    <cellStyle name="Normal 2 2 5 3 4" xfId="10779" xr:uid="{00000000-0005-0000-0000-0000522A0000}"/>
    <cellStyle name="Normal 2 2 5 3 5" xfId="10780" xr:uid="{00000000-0005-0000-0000-0000532A0000}"/>
    <cellStyle name="Normal 2 2 5 4" xfId="10781" xr:uid="{00000000-0005-0000-0000-0000542A0000}"/>
    <cellStyle name="Normal 2 2 5 4 2" xfId="10782" xr:uid="{00000000-0005-0000-0000-0000552A0000}"/>
    <cellStyle name="Normal 2 2 5 4 2 2" xfId="10783" xr:uid="{00000000-0005-0000-0000-0000562A0000}"/>
    <cellStyle name="Normal 2 2 5 4 2 2 2" xfId="10784" xr:uid="{00000000-0005-0000-0000-0000572A0000}"/>
    <cellStyle name="Normal 2 2 5 4 2 3" xfId="10785" xr:uid="{00000000-0005-0000-0000-0000582A0000}"/>
    <cellStyle name="Normal 2 2 5 4 3" xfId="10786" xr:uid="{00000000-0005-0000-0000-0000592A0000}"/>
    <cellStyle name="Normal 2 2 5 4 3 2" xfId="10787" xr:uid="{00000000-0005-0000-0000-00005A2A0000}"/>
    <cellStyle name="Normal 2 2 5 4 4" xfId="10788" xr:uid="{00000000-0005-0000-0000-00005B2A0000}"/>
    <cellStyle name="Normal 2 2 5 4 5" xfId="10789" xr:uid="{00000000-0005-0000-0000-00005C2A0000}"/>
    <cellStyle name="Normal 2 2 5 5" xfId="10790" xr:uid="{00000000-0005-0000-0000-00005D2A0000}"/>
    <cellStyle name="Normal 2 2 5 5 2" xfId="10791" xr:uid="{00000000-0005-0000-0000-00005E2A0000}"/>
    <cellStyle name="Normal 2 2 5 6" xfId="10792" xr:uid="{00000000-0005-0000-0000-00005F2A0000}"/>
    <cellStyle name="Normal 2 2 5 7" xfId="10793" xr:uid="{00000000-0005-0000-0000-0000602A0000}"/>
    <cellStyle name="Normal 2 2 5 8" xfId="10794" xr:uid="{00000000-0005-0000-0000-0000612A0000}"/>
    <cellStyle name="Normal 2 2 5_April 14" xfId="10795" xr:uid="{00000000-0005-0000-0000-0000622A0000}"/>
    <cellStyle name="Normal 2 2 6" xfId="10796" xr:uid="{00000000-0005-0000-0000-0000632A0000}"/>
    <cellStyle name="Normal 2 2 6 2" xfId="10797" xr:uid="{00000000-0005-0000-0000-0000642A0000}"/>
    <cellStyle name="Normal 2 2 6 2 2" xfId="10798" xr:uid="{00000000-0005-0000-0000-0000652A0000}"/>
    <cellStyle name="Normal 2 2 6 2 3" xfId="10799" xr:uid="{00000000-0005-0000-0000-0000662A0000}"/>
    <cellStyle name="Normal 2 2 6 3" xfId="10800" xr:uid="{00000000-0005-0000-0000-0000672A0000}"/>
    <cellStyle name="Normal 2 2 6 3 2" xfId="10801" xr:uid="{00000000-0005-0000-0000-0000682A0000}"/>
    <cellStyle name="Normal 2 2 6 3 3" xfId="10802" xr:uid="{00000000-0005-0000-0000-0000692A0000}"/>
    <cellStyle name="Normal 2 2 6 4" xfId="10803" xr:uid="{00000000-0005-0000-0000-00006A2A0000}"/>
    <cellStyle name="Normal 2 2 6 5" xfId="10804" xr:uid="{00000000-0005-0000-0000-00006B2A0000}"/>
    <cellStyle name="Normal 2 2 7" xfId="10805" xr:uid="{00000000-0005-0000-0000-00006C2A0000}"/>
    <cellStyle name="Normal 2 2 7 2" xfId="10806" xr:uid="{00000000-0005-0000-0000-00006D2A0000}"/>
    <cellStyle name="Normal 2 2 7 3" xfId="10807" xr:uid="{00000000-0005-0000-0000-00006E2A0000}"/>
    <cellStyle name="Normal 2 2 8" xfId="10808" xr:uid="{00000000-0005-0000-0000-00006F2A0000}"/>
    <cellStyle name="Normal 2 2 8 2" xfId="10809" xr:uid="{00000000-0005-0000-0000-0000702A0000}"/>
    <cellStyle name="Normal 2 2 8 3" xfId="10810" xr:uid="{00000000-0005-0000-0000-0000712A0000}"/>
    <cellStyle name="Normal 2 2 9" xfId="10811" xr:uid="{00000000-0005-0000-0000-0000722A0000}"/>
    <cellStyle name="Normal 2 2 9 2" xfId="10812" xr:uid="{00000000-0005-0000-0000-0000732A0000}"/>
    <cellStyle name="Normal 2 2 9 3" xfId="10813" xr:uid="{00000000-0005-0000-0000-0000742A0000}"/>
    <cellStyle name="Normal 2 2_30.12.54 (5.1.55)" xfId="10814" xr:uid="{00000000-0005-0000-0000-0000752A0000}"/>
    <cellStyle name="Normal 2 20" xfId="10815" xr:uid="{00000000-0005-0000-0000-0000762A0000}"/>
    <cellStyle name="Normal 2 20 2" xfId="10816" xr:uid="{00000000-0005-0000-0000-0000772A0000}"/>
    <cellStyle name="Normal 2 20 2 2" xfId="10817" xr:uid="{00000000-0005-0000-0000-0000782A0000}"/>
    <cellStyle name="Normal 2 20 2 3" xfId="10818" xr:uid="{00000000-0005-0000-0000-0000792A0000}"/>
    <cellStyle name="Normal 2 20 3" xfId="10819" xr:uid="{00000000-0005-0000-0000-00007A2A0000}"/>
    <cellStyle name="Normal 2 20 4" xfId="10820" xr:uid="{00000000-0005-0000-0000-00007B2A0000}"/>
    <cellStyle name="Normal 2 21" xfId="10821" xr:uid="{00000000-0005-0000-0000-00007C2A0000}"/>
    <cellStyle name="Normal 2 21 2" xfId="10822" xr:uid="{00000000-0005-0000-0000-00007D2A0000}"/>
    <cellStyle name="Normal 2 21 2 2" xfId="10823" xr:uid="{00000000-0005-0000-0000-00007E2A0000}"/>
    <cellStyle name="Normal 2 21 2 3" xfId="10824" xr:uid="{00000000-0005-0000-0000-00007F2A0000}"/>
    <cellStyle name="Normal 2 21 3" xfId="10825" xr:uid="{00000000-0005-0000-0000-0000802A0000}"/>
    <cellStyle name="Normal 2 21 4" xfId="10826" xr:uid="{00000000-0005-0000-0000-0000812A0000}"/>
    <cellStyle name="Normal 2 22" xfId="10827" xr:uid="{00000000-0005-0000-0000-0000822A0000}"/>
    <cellStyle name="Normal 2 22 2" xfId="10828" xr:uid="{00000000-0005-0000-0000-0000832A0000}"/>
    <cellStyle name="Normal 2 22 2 2" xfId="10829" xr:uid="{00000000-0005-0000-0000-0000842A0000}"/>
    <cellStyle name="Normal 2 22 2 3" xfId="10830" xr:uid="{00000000-0005-0000-0000-0000852A0000}"/>
    <cellStyle name="Normal 2 22 3" xfId="10831" xr:uid="{00000000-0005-0000-0000-0000862A0000}"/>
    <cellStyle name="Normal 2 22 4" xfId="10832" xr:uid="{00000000-0005-0000-0000-0000872A0000}"/>
    <cellStyle name="Normal 2 23" xfId="10833" xr:uid="{00000000-0005-0000-0000-0000882A0000}"/>
    <cellStyle name="Normal 2 23 2" xfId="10834" xr:uid="{00000000-0005-0000-0000-0000892A0000}"/>
    <cellStyle name="Normal 2 23 2 2" xfId="10835" xr:uid="{00000000-0005-0000-0000-00008A2A0000}"/>
    <cellStyle name="Normal 2 23 2 3" xfId="10836" xr:uid="{00000000-0005-0000-0000-00008B2A0000}"/>
    <cellStyle name="Normal 2 23 3" xfId="10837" xr:uid="{00000000-0005-0000-0000-00008C2A0000}"/>
    <cellStyle name="Normal 2 23 4" xfId="10838" xr:uid="{00000000-0005-0000-0000-00008D2A0000}"/>
    <cellStyle name="Normal 2 24" xfId="10839" xr:uid="{00000000-0005-0000-0000-00008E2A0000}"/>
    <cellStyle name="Normal 2 24 2" xfId="10840" xr:uid="{00000000-0005-0000-0000-00008F2A0000}"/>
    <cellStyle name="Normal 2 24 2 2" xfId="10841" xr:uid="{00000000-0005-0000-0000-0000902A0000}"/>
    <cellStyle name="Normal 2 24 2 3" xfId="10842" xr:uid="{00000000-0005-0000-0000-0000912A0000}"/>
    <cellStyle name="Normal 2 24 3" xfId="10843" xr:uid="{00000000-0005-0000-0000-0000922A0000}"/>
    <cellStyle name="Normal 2 24 4" xfId="10844" xr:uid="{00000000-0005-0000-0000-0000932A0000}"/>
    <cellStyle name="Normal 2 25" xfId="10845" xr:uid="{00000000-0005-0000-0000-0000942A0000}"/>
    <cellStyle name="Normal 2 25 2" xfId="10846" xr:uid="{00000000-0005-0000-0000-0000952A0000}"/>
    <cellStyle name="Normal 2 25 2 2" xfId="10847" xr:uid="{00000000-0005-0000-0000-0000962A0000}"/>
    <cellStyle name="Normal 2 25 2 3" xfId="10848" xr:uid="{00000000-0005-0000-0000-0000972A0000}"/>
    <cellStyle name="Normal 2 25 3" xfId="10849" xr:uid="{00000000-0005-0000-0000-0000982A0000}"/>
    <cellStyle name="Normal 2 25 4" xfId="10850" xr:uid="{00000000-0005-0000-0000-0000992A0000}"/>
    <cellStyle name="Normal 2 26" xfId="10851" xr:uid="{00000000-0005-0000-0000-00009A2A0000}"/>
    <cellStyle name="Normal 2 26 2" xfId="10852" xr:uid="{00000000-0005-0000-0000-00009B2A0000}"/>
    <cellStyle name="Normal 2 26 2 2" xfId="10853" xr:uid="{00000000-0005-0000-0000-00009C2A0000}"/>
    <cellStyle name="Normal 2 26 2 3" xfId="10854" xr:uid="{00000000-0005-0000-0000-00009D2A0000}"/>
    <cellStyle name="Normal 2 26 3" xfId="10855" xr:uid="{00000000-0005-0000-0000-00009E2A0000}"/>
    <cellStyle name="Normal 2 26 4" xfId="10856" xr:uid="{00000000-0005-0000-0000-00009F2A0000}"/>
    <cellStyle name="Normal 2 27" xfId="10857" xr:uid="{00000000-0005-0000-0000-0000A02A0000}"/>
    <cellStyle name="Normal 2 27 2" xfId="10858" xr:uid="{00000000-0005-0000-0000-0000A12A0000}"/>
    <cellStyle name="Normal 2 27 2 2" xfId="10859" xr:uid="{00000000-0005-0000-0000-0000A22A0000}"/>
    <cellStyle name="Normal 2 27 2 2 2" xfId="10860" xr:uid="{00000000-0005-0000-0000-0000A32A0000}"/>
    <cellStyle name="Normal 2 27 2 2 2 2" xfId="10861" xr:uid="{00000000-0005-0000-0000-0000A42A0000}"/>
    <cellStyle name="Normal 2 27 2 2 2 3" xfId="10862" xr:uid="{00000000-0005-0000-0000-0000A52A0000}"/>
    <cellStyle name="Normal 2 27 2 2 3" xfId="10863" xr:uid="{00000000-0005-0000-0000-0000A62A0000}"/>
    <cellStyle name="Normal 2 27 2 2 4" xfId="10864" xr:uid="{00000000-0005-0000-0000-0000A72A0000}"/>
    <cellStyle name="Normal 2 27 2 3" xfId="10865" xr:uid="{00000000-0005-0000-0000-0000A82A0000}"/>
    <cellStyle name="Normal 2 27 2 3 2" xfId="10866" xr:uid="{00000000-0005-0000-0000-0000A92A0000}"/>
    <cellStyle name="Normal 2 27 2 3 3" xfId="10867" xr:uid="{00000000-0005-0000-0000-0000AA2A0000}"/>
    <cellStyle name="Normal 2 27 2 4" xfId="10868" xr:uid="{00000000-0005-0000-0000-0000AB2A0000}"/>
    <cellStyle name="Normal 2 27 2 5" xfId="10869" xr:uid="{00000000-0005-0000-0000-0000AC2A0000}"/>
    <cellStyle name="Normal 2 27 2_ยอดซื้อ AG ประจำวัน 7-55" xfId="10870" xr:uid="{00000000-0005-0000-0000-0000AD2A0000}"/>
    <cellStyle name="Normal 2 27 3" xfId="10871" xr:uid="{00000000-0005-0000-0000-0000AE2A0000}"/>
    <cellStyle name="Normal 2 27 4" xfId="10872" xr:uid="{00000000-0005-0000-0000-0000AF2A0000}"/>
    <cellStyle name="Normal 2 27_ภาค 8 ข้อมูลจัดสรรโครงการ การกระจายสินค้าพื้นที่เอเย่นต์ แล เพิ่มติดสื่อ เรียงโชว์ แก้ไขครั้งที่ 1" xfId="10873" xr:uid="{00000000-0005-0000-0000-0000B02A0000}"/>
    <cellStyle name="Normal 2 28" xfId="10874" xr:uid="{00000000-0005-0000-0000-0000B12A0000}"/>
    <cellStyle name="Normal 2 28 2" xfId="10875" xr:uid="{00000000-0005-0000-0000-0000B22A0000}"/>
    <cellStyle name="Normal 2 28 3" xfId="10876" xr:uid="{00000000-0005-0000-0000-0000B32A0000}"/>
    <cellStyle name="Normal 2 29" xfId="10877" xr:uid="{00000000-0005-0000-0000-0000B42A0000}"/>
    <cellStyle name="Normal 2 29 2" xfId="10878" xr:uid="{00000000-0005-0000-0000-0000B52A0000}"/>
    <cellStyle name="Normal 2 29 3" xfId="10879" xr:uid="{00000000-0005-0000-0000-0000B62A0000}"/>
    <cellStyle name="Normal 2 3" xfId="99" xr:uid="{00000000-0005-0000-0000-0000B72A0000}"/>
    <cellStyle name="Normal 2 3 10" xfId="33273" xr:uid="{00000000-0005-0000-0000-0000B82A0000}"/>
    <cellStyle name="Normal 2 3 2" xfId="10880" xr:uid="{00000000-0005-0000-0000-0000B92A0000}"/>
    <cellStyle name="Normal 2 3 2 2" xfId="10881" xr:uid="{00000000-0005-0000-0000-0000BA2A0000}"/>
    <cellStyle name="Normal 2 3 2 2 2" xfId="10882" xr:uid="{00000000-0005-0000-0000-0000BB2A0000}"/>
    <cellStyle name="Normal 2 3 2 2 3" xfId="10883" xr:uid="{00000000-0005-0000-0000-0000BC2A0000}"/>
    <cellStyle name="Normal 2 3 2 3" xfId="10884" xr:uid="{00000000-0005-0000-0000-0000BD2A0000}"/>
    <cellStyle name="Normal 2 3 2 3 2" xfId="10885" xr:uid="{00000000-0005-0000-0000-0000BE2A0000}"/>
    <cellStyle name="Normal 2 3 2 3 3" xfId="10886" xr:uid="{00000000-0005-0000-0000-0000BF2A0000}"/>
    <cellStyle name="Normal 2 3 2 4" xfId="10887" xr:uid="{00000000-0005-0000-0000-0000C02A0000}"/>
    <cellStyle name="Normal 2 3 2 4 2" xfId="10888" xr:uid="{00000000-0005-0000-0000-0000C12A0000}"/>
    <cellStyle name="Normal 2 3 2 4 3" xfId="10889" xr:uid="{00000000-0005-0000-0000-0000C22A0000}"/>
    <cellStyle name="Normal 2 3 2 5" xfId="10890" xr:uid="{00000000-0005-0000-0000-0000C32A0000}"/>
    <cellStyle name="Normal 2 3 2 6" xfId="10891" xr:uid="{00000000-0005-0000-0000-0000C42A0000}"/>
    <cellStyle name="Normal 2 3 2 7" xfId="10892" xr:uid="{00000000-0005-0000-0000-0000C52A0000}"/>
    <cellStyle name="Normal 2 3 3" xfId="10893" xr:uid="{00000000-0005-0000-0000-0000C62A0000}"/>
    <cellStyle name="Normal 2 3 3 2" xfId="10894" xr:uid="{00000000-0005-0000-0000-0000C72A0000}"/>
    <cellStyle name="Normal 2 3 3 2 2" xfId="10895" xr:uid="{00000000-0005-0000-0000-0000C82A0000}"/>
    <cellStyle name="Normal 2 3 3 2 3" xfId="10896" xr:uid="{00000000-0005-0000-0000-0000C92A0000}"/>
    <cellStyle name="Normal 2 3 3 3" xfId="10897" xr:uid="{00000000-0005-0000-0000-0000CA2A0000}"/>
    <cellStyle name="Normal 2 3 3 3 2" xfId="10898" xr:uid="{00000000-0005-0000-0000-0000CB2A0000}"/>
    <cellStyle name="Normal 2 3 3 3 3" xfId="10899" xr:uid="{00000000-0005-0000-0000-0000CC2A0000}"/>
    <cellStyle name="Normal 2 3 3 4" xfId="10900" xr:uid="{00000000-0005-0000-0000-0000CD2A0000}"/>
    <cellStyle name="Normal 2 3 3 4 2" xfId="10901" xr:uid="{00000000-0005-0000-0000-0000CE2A0000}"/>
    <cellStyle name="Normal 2 3 3 4 3" xfId="10902" xr:uid="{00000000-0005-0000-0000-0000CF2A0000}"/>
    <cellStyle name="Normal 2 3 3 5" xfId="10903" xr:uid="{00000000-0005-0000-0000-0000D02A0000}"/>
    <cellStyle name="Normal 2 3 3 6" xfId="10904" xr:uid="{00000000-0005-0000-0000-0000D12A0000}"/>
    <cellStyle name="Normal 2 3 3 7" xfId="10905" xr:uid="{00000000-0005-0000-0000-0000D22A0000}"/>
    <cellStyle name="Normal 2 3 4" xfId="10906" xr:uid="{00000000-0005-0000-0000-0000D32A0000}"/>
    <cellStyle name="Normal 2 3 4 2" xfId="10907" xr:uid="{00000000-0005-0000-0000-0000D42A0000}"/>
    <cellStyle name="Normal 2 3 4 3" xfId="10908" xr:uid="{00000000-0005-0000-0000-0000D52A0000}"/>
    <cellStyle name="Normal 2 3 5" xfId="10909" xr:uid="{00000000-0005-0000-0000-0000D62A0000}"/>
    <cellStyle name="Normal 2 3 5 2" xfId="10910" xr:uid="{00000000-0005-0000-0000-0000D72A0000}"/>
    <cellStyle name="Normal 2 3 5 3" xfId="10911" xr:uid="{00000000-0005-0000-0000-0000D82A0000}"/>
    <cellStyle name="Normal 2 3 6" xfId="10912" xr:uid="{00000000-0005-0000-0000-0000D92A0000}"/>
    <cellStyle name="Normal 2 3 7" xfId="10913" xr:uid="{00000000-0005-0000-0000-0000DA2A0000}"/>
    <cellStyle name="Normal 2 3 8" xfId="10914" xr:uid="{00000000-0005-0000-0000-0000DB2A0000}"/>
    <cellStyle name="Normal 2 3 9" xfId="10915" xr:uid="{00000000-0005-0000-0000-0000DC2A0000}"/>
    <cellStyle name="Normal 2 3_แบบฟอร์ม CV - ภาค 8" xfId="10916" xr:uid="{00000000-0005-0000-0000-0000DD2A0000}"/>
    <cellStyle name="Normal 2 30" xfId="10917" xr:uid="{00000000-0005-0000-0000-0000DE2A0000}"/>
    <cellStyle name="Normal 2 30 2" xfId="10918" xr:uid="{00000000-0005-0000-0000-0000DF2A0000}"/>
    <cellStyle name="Normal 2 30 3" xfId="10919" xr:uid="{00000000-0005-0000-0000-0000E02A0000}"/>
    <cellStyle name="Normal 2 31" xfId="10920" xr:uid="{00000000-0005-0000-0000-0000E12A0000}"/>
    <cellStyle name="Normal 2 31 2" xfId="10921" xr:uid="{00000000-0005-0000-0000-0000E22A0000}"/>
    <cellStyle name="Normal 2 31 3" xfId="10922" xr:uid="{00000000-0005-0000-0000-0000E32A0000}"/>
    <cellStyle name="Normal 2 32" xfId="10923" xr:uid="{00000000-0005-0000-0000-0000E42A0000}"/>
    <cellStyle name="Normal 2 32 2" xfId="10924" xr:uid="{00000000-0005-0000-0000-0000E52A0000}"/>
    <cellStyle name="Normal 2 32 2 2" xfId="10925" xr:uid="{00000000-0005-0000-0000-0000E62A0000}"/>
    <cellStyle name="Normal 2 32 2 2 2" xfId="10926" xr:uid="{00000000-0005-0000-0000-0000E72A0000}"/>
    <cellStyle name="Normal 2 32 2 3" xfId="10927" xr:uid="{00000000-0005-0000-0000-0000E82A0000}"/>
    <cellStyle name="Normal 2 32 2 4" xfId="10928" xr:uid="{00000000-0005-0000-0000-0000E92A0000}"/>
    <cellStyle name="Normal 2 32 3" xfId="10929" xr:uid="{00000000-0005-0000-0000-0000EA2A0000}"/>
    <cellStyle name="Normal 2 32 3 2" xfId="10930" xr:uid="{00000000-0005-0000-0000-0000EB2A0000}"/>
    <cellStyle name="Normal 2 32 4" xfId="10931" xr:uid="{00000000-0005-0000-0000-0000EC2A0000}"/>
    <cellStyle name="Normal 2 32 5" xfId="10932" xr:uid="{00000000-0005-0000-0000-0000ED2A0000}"/>
    <cellStyle name="Normal 2 33" xfId="10933" xr:uid="{00000000-0005-0000-0000-0000EE2A0000}"/>
    <cellStyle name="Normal 2 33 2" xfId="10934" xr:uid="{00000000-0005-0000-0000-0000EF2A0000}"/>
    <cellStyle name="Normal 2 33 2 2" xfId="10935" xr:uid="{00000000-0005-0000-0000-0000F02A0000}"/>
    <cellStyle name="Normal 2 33 2 2 2" xfId="10936" xr:uid="{00000000-0005-0000-0000-0000F12A0000}"/>
    <cellStyle name="Normal 2 33 3" xfId="10937" xr:uid="{00000000-0005-0000-0000-0000F22A0000}"/>
    <cellStyle name="Normal 2 33 3 2" xfId="10938" xr:uid="{00000000-0005-0000-0000-0000F32A0000}"/>
    <cellStyle name="Normal 2 33 4" xfId="10939" xr:uid="{00000000-0005-0000-0000-0000F42A0000}"/>
    <cellStyle name="Normal 2 33 5" xfId="10940" xr:uid="{00000000-0005-0000-0000-0000F52A0000}"/>
    <cellStyle name="Normal 2 34" xfId="10941" xr:uid="{00000000-0005-0000-0000-0000F62A0000}"/>
    <cellStyle name="Normal 2 34 2" xfId="10942" xr:uid="{00000000-0005-0000-0000-0000F72A0000}"/>
    <cellStyle name="Normal 2 34 2 2" xfId="10943" xr:uid="{00000000-0005-0000-0000-0000F82A0000}"/>
    <cellStyle name="Normal 2 35" xfId="10944" xr:uid="{00000000-0005-0000-0000-0000F92A0000}"/>
    <cellStyle name="Normal 2 35 2" xfId="10945" xr:uid="{00000000-0005-0000-0000-0000FA2A0000}"/>
    <cellStyle name="Normal 2 36" xfId="10946" xr:uid="{00000000-0005-0000-0000-0000FB2A0000}"/>
    <cellStyle name="Normal 2 36 2" xfId="10947" xr:uid="{00000000-0005-0000-0000-0000FC2A0000}"/>
    <cellStyle name="Normal 2 37" xfId="10948" xr:uid="{00000000-0005-0000-0000-0000FD2A0000}"/>
    <cellStyle name="Normal 2 37 2" xfId="10949" xr:uid="{00000000-0005-0000-0000-0000FE2A0000}"/>
    <cellStyle name="Normal 2 38" xfId="10950" xr:uid="{00000000-0005-0000-0000-0000FF2A0000}"/>
    <cellStyle name="Normal 2 38 2" xfId="10951" xr:uid="{00000000-0005-0000-0000-0000002B0000}"/>
    <cellStyle name="Normal 2 39" xfId="10952" xr:uid="{00000000-0005-0000-0000-0000012B0000}"/>
    <cellStyle name="Normal 2 39 2" xfId="10953" xr:uid="{00000000-0005-0000-0000-0000022B0000}"/>
    <cellStyle name="Normal 2 4" xfId="100" xr:uid="{00000000-0005-0000-0000-0000032B0000}"/>
    <cellStyle name="Normal 2 4 10" xfId="10954" xr:uid="{00000000-0005-0000-0000-0000042B0000}"/>
    <cellStyle name="Normal 2 4 11" xfId="10955" xr:uid="{00000000-0005-0000-0000-0000052B0000}"/>
    <cellStyle name="Normal 2 4 12" xfId="33274" xr:uid="{00000000-0005-0000-0000-0000062B0000}"/>
    <cellStyle name="Normal 2 4 2" xfId="10956" xr:uid="{00000000-0005-0000-0000-0000072B0000}"/>
    <cellStyle name="Normal 2 4 2 2" xfId="10957" xr:uid="{00000000-0005-0000-0000-0000082B0000}"/>
    <cellStyle name="Normal 2 4 2 2 2" xfId="10958" xr:uid="{00000000-0005-0000-0000-0000092B0000}"/>
    <cellStyle name="Normal 2 4 2 2 3" xfId="10959" xr:uid="{00000000-0005-0000-0000-00000A2B0000}"/>
    <cellStyle name="Normal 2 4 2 3" xfId="10960" xr:uid="{00000000-0005-0000-0000-00000B2B0000}"/>
    <cellStyle name="Normal 2 4 2 4" xfId="10961" xr:uid="{00000000-0005-0000-0000-00000C2B0000}"/>
    <cellStyle name="Normal 2 4 2 5" xfId="10962" xr:uid="{00000000-0005-0000-0000-00000D2B0000}"/>
    <cellStyle name="Normal 2 4 2 6" xfId="10963" xr:uid="{00000000-0005-0000-0000-00000E2B0000}"/>
    <cellStyle name="Normal 2 4 3" xfId="10964" xr:uid="{00000000-0005-0000-0000-00000F2B0000}"/>
    <cellStyle name="Normal 2 4 3 2" xfId="10965" xr:uid="{00000000-0005-0000-0000-0000102B0000}"/>
    <cellStyle name="Normal 2 4 3 2 2" xfId="10966" xr:uid="{00000000-0005-0000-0000-0000112B0000}"/>
    <cellStyle name="Normal 2 4 3 2 3" xfId="10967" xr:uid="{00000000-0005-0000-0000-0000122B0000}"/>
    <cellStyle name="Normal 2 4 3 3" xfId="10968" xr:uid="{00000000-0005-0000-0000-0000132B0000}"/>
    <cellStyle name="Normal 2 4 3 4" xfId="10969" xr:uid="{00000000-0005-0000-0000-0000142B0000}"/>
    <cellStyle name="Normal 2 4 3 5" xfId="10970" xr:uid="{00000000-0005-0000-0000-0000152B0000}"/>
    <cellStyle name="Normal 2 4 4" xfId="10971" xr:uid="{00000000-0005-0000-0000-0000162B0000}"/>
    <cellStyle name="Normal 2 4 4 2" xfId="10972" xr:uid="{00000000-0005-0000-0000-0000172B0000}"/>
    <cellStyle name="Normal 2 4 4 2 2" xfId="10973" xr:uid="{00000000-0005-0000-0000-0000182B0000}"/>
    <cellStyle name="Normal 2 4 4 2 3" xfId="10974" xr:uid="{00000000-0005-0000-0000-0000192B0000}"/>
    <cellStyle name="Normal 2 4 4 3" xfId="10975" xr:uid="{00000000-0005-0000-0000-00001A2B0000}"/>
    <cellStyle name="Normal 2 4 4 4" xfId="10976" xr:uid="{00000000-0005-0000-0000-00001B2B0000}"/>
    <cellStyle name="Normal 2 4 4 5" xfId="10977" xr:uid="{00000000-0005-0000-0000-00001C2B0000}"/>
    <cellStyle name="Normal 2 4 5" xfId="10978" xr:uid="{00000000-0005-0000-0000-00001D2B0000}"/>
    <cellStyle name="Normal 2 4 5 2" xfId="10979" xr:uid="{00000000-0005-0000-0000-00001E2B0000}"/>
    <cellStyle name="Normal 2 4 5 2 2" xfId="10980" xr:uid="{00000000-0005-0000-0000-00001F2B0000}"/>
    <cellStyle name="Normal 2 4 5 2 3" xfId="10981" xr:uid="{00000000-0005-0000-0000-0000202B0000}"/>
    <cellStyle name="Normal 2 4 5 3" xfId="10982" xr:uid="{00000000-0005-0000-0000-0000212B0000}"/>
    <cellStyle name="Normal 2 4 5 4" xfId="10983" xr:uid="{00000000-0005-0000-0000-0000222B0000}"/>
    <cellStyle name="Normal 2 4 5 5" xfId="10984" xr:uid="{00000000-0005-0000-0000-0000232B0000}"/>
    <cellStyle name="Normal 2 4 6" xfId="10985" xr:uid="{00000000-0005-0000-0000-0000242B0000}"/>
    <cellStyle name="Normal 2 4 6 2" xfId="10986" xr:uid="{00000000-0005-0000-0000-0000252B0000}"/>
    <cellStyle name="Normal 2 4 6 3" xfId="10987" xr:uid="{00000000-0005-0000-0000-0000262B0000}"/>
    <cellStyle name="Normal 2 4 7" xfId="10988" xr:uid="{00000000-0005-0000-0000-0000272B0000}"/>
    <cellStyle name="Normal 2 4 8" xfId="10989" xr:uid="{00000000-0005-0000-0000-0000282B0000}"/>
    <cellStyle name="Normal 2 4 9" xfId="10990" xr:uid="{00000000-0005-0000-0000-0000292B0000}"/>
    <cellStyle name="Normal 2 4_สินค้าโกดัง (2)" xfId="10991" xr:uid="{00000000-0005-0000-0000-00002A2B0000}"/>
    <cellStyle name="Normal 2 40" xfId="10992" xr:uid="{00000000-0005-0000-0000-00002B2B0000}"/>
    <cellStyle name="Normal 2 40 2" xfId="10993" xr:uid="{00000000-0005-0000-0000-00002C2B0000}"/>
    <cellStyle name="Normal 2 41" xfId="10994" xr:uid="{00000000-0005-0000-0000-00002D2B0000}"/>
    <cellStyle name="Normal 2 41 2" xfId="10995" xr:uid="{00000000-0005-0000-0000-00002E2B0000}"/>
    <cellStyle name="Normal 2 42" xfId="10996" xr:uid="{00000000-0005-0000-0000-00002F2B0000}"/>
    <cellStyle name="Normal 2 42 2" xfId="10997" xr:uid="{00000000-0005-0000-0000-0000302B0000}"/>
    <cellStyle name="Normal 2 43" xfId="10998" xr:uid="{00000000-0005-0000-0000-0000312B0000}"/>
    <cellStyle name="Normal 2 43 2" xfId="10999" xr:uid="{00000000-0005-0000-0000-0000322B0000}"/>
    <cellStyle name="Normal 2 44" xfId="11000" xr:uid="{00000000-0005-0000-0000-0000332B0000}"/>
    <cellStyle name="Normal 2 44 2" xfId="11001" xr:uid="{00000000-0005-0000-0000-0000342B0000}"/>
    <cellStyle name="Normal 2 45" xfId="11002" xr:uid="{00000000-0005-0000-0000-0000352B0000}"/>
    <cellStyle name="Normal 2 45 2" xfId="11003" xr:uid="{00000000-0005-0000-0000-0000362B0000}"/>
    <cellStyle name="Normal 2 46" xfId="11004" xr:uid="{00000000-0005-0000-0000-0000372B0000}"/>
    <cellStyle name="Normal 2 46 2" xfId="11005" xr:uid="{00000000-0005-0000-0000-0000382B0000}"/>
    <cellStyle name="Normal 2 47" xfId="11006" xr:uid="{00000000-0005-0000-0000-0000392B0000}"/>
    <cellStyle name="Normal 2 47 2" xfId="11007" xr:uid="{00000000-0005-0000-0000-00003A2B0000}"/>
    <cellStyle name="Normal 2 48" xfId="11008" xr:uid="{00000000-0005-0000-0000-00003B2B0000}"/>
    <cellStyle name="Normal 2 48 2" xfId="11009" xr:uid="{00000000-0005-0000-0000-00003C2B0000}"/>
    <cellStyle name="Normal 2 49" xfId="11010" xr:uid="{00000000-0005-0000-0000-00003D2B0000}"/>
    <cellStyle name="Normal 2 5" xfId="229" xr:uid="{00000000-0005-0000-0000-00003E2B0000}"/>
    <cellStyle name="Normal 2 5 2" xfId="11012" xr:uid="{00000000-0005-0000-0000-00003F2B0000}"/>
    <cellStyle name="Normal 2 5 2 2" xfId="11013" xr:uid="{00000000-0005-0000-0000-0000402B0000}"/>
    <cellStyle name="Normal 2 5 2 2 2" xfId="11014" xr:uid="{00000000-0005-0000-0000-0000412B0000}"/>
    <cellStyle name="Normal 2 5 2 2 3" xfId="11015" xr:uid="{00000000-0005-0000-0000-0000422B0000}"/>
    <cellStyle name="Normal 2 5 2 3" xfId="11016" xr:uid="{00000000-0005-0000-0000-0000432B0000}"/>
    <cellStyle name="Normal 2 5 2 4" xfId="11017" xr:uid="{00000000-0005-0000-0000-0000442B0000}"/>
    <cellStyle name="Normal 2 5 2 5" xfId="11018" xr:uid="{00000000-0005-0000-0000-0000452B0000}"/>
    <cellStyle name="Normal 2 5 3" xfId="11019" xr:uid="{00000000-0005-0000-0000-0000462B0000}"/>
    <cellStyle name="Normal 2 5 3 2" xfId="11020" xr:uid="{00000000-0005-0000-0000-0000472B0000}"/>
    <cellStyle name="Normal 2 5 3 3" xfId="11021" xr:uid="{00000000-0005-0000-0000-0000482B0000}"/>
    <cellStyle name="Normal 2 5 4" xfId="11022" xr:uid="{00000000-0005-0000-0000-0000492B0000}"/>
    <cellStyle name="Normal 2 5 5" xfId="11023" xr:uid="{00000000-0005-0000-0000-00004A2B0000}"/>
    <cellStyle name="Normal 2 5 6" xfId="11024" xr:uid="{00000000-0005-0000-0000-00004B2B0000}"/>
    <cellStyle name="Normal 2 5 7" xfId="11025" xr:uid="{00000000-0005-0000-0000-00004C2B0000}"/>
    <cellStyle name="Normal 2 5 8" xfId="11026" xr:uid="{00000000-0005-0000-0000-00004D2B0000}"/>
    <cellStyle name="Normal 2 5 9" xfId="11011" xr:uid="{00000000-0005-0000-0000-00004E2B0000}"/>
    <cellStyle name="Normal 2 5_30.12.54 (5.1.55)" xfId="11027" xr:uid="{00000000-0005-0000-0000-00004F2B0000}"/>
    <cellStyle name="Normal 2 50" xfId="11028" xr:uid="{00000000-0005-0000-0000-0000502B0000}"/>
    <cellStyle name="Normal 2 51" xfId="11029" xr:uid="{00000000-0005-0000-0000-0000512B0000}"/>
    <cellStyle name="Normal 2 52" xfId="11030" xr:uid="{00000000-0005-0000-0000-0000522B0000}"/>
    <cellStyle name="Normal 2 6" xfId="237" xr:uid="{00000000-0005-0000-0000-0000532B0000}"/>
    <cellStyle name="Normal 2 6 2" xfId="11032" xr:uid="{00000000-0005-0000-0000-0000542B0000}"/>
    <cellStyle name="Normal 2 6 2 10" xfId="11033" xr:uid="{00000000-0005-0000-0000-0000552B0000}"/>
    <cellStyle name="Normal 2 6 2 11" xfId="11034" xr:uid="{00000000-0005-0000-0000-0000562B0000}"/>
    <cellStyle name="Normal 2 6 2 2" xfId="11035" xr:uid="{00000000-0005-0000-0000-0000572B0000}"/>
    <cellStyle name="Normal 2 6 2 2 2" xfId="11036" xr:uid="{00000000-0005-0000-0000-0000582B0000}"/>
    <cellStyle name="Normal 2 6 2 2 2 2" xfId="11037" xr:uid="{00000000-0005-0000-0000-0000592B0000}"/>
    <cellStyle name="Normal 2 6 2 2 2 2 2" xfId="11038" xr:uid="{00000000-0005-0000-0000-00005A2B0000}"/>
    <cellStyle name="Normal 2 6 2 2 2 2 3" xfId="11039" xr:uid="{00000000-0005-0000-0000-00005B2B0000}"/>
    <cellStyle name="Normal 2 6 2 2 2 3" xfId="11040" xr:uid="{00000000-0005-0000-0000-00005C2B0000}"/>
    <cellStyle name="Normal 2 6 2 2 2 4" xfId="11041" xr:uid="{00000000-0005-0000-0000-00005D2B0000}"/>
    <cellStyle name="Normal 2 6 2 2 3" xfId="11042" xr:uid="{00000000-0005-0000-0000-00005E2B0000}"/>
    <cellStyle name="Normal 2 6 2 2 3 2" xfId="11043" xr:uid="{00000000-0005-0000-0000-00005F2B0000}"/>
    <cellStyle name="Normal 2 6 2 2 3 3" xfId="11044" xr:uid="{00000000-0005-0000-0000-0000602B0000}"/>
    <cellStyle name="Normal 2 6 2 2 4" xfId="11045" xr:uid="{00000000-0005-0000-0000-0000612B0000}"/>
    <cellStyle name="Normal 2 6 2 2 5" xfId="11046" xr:uid="{00000000-0005-0000-0000-0000622B0000}"/>
    <cellStyle name="Normal 2 6 2 3" xfId="11047" xr:uid="{00000000-0005-0000-0000-0000632B0000}"/>
    <cellStyle name="Normal 2 6 2 3 2" xfId="11048" xr:uid="{00000000-0005-0000-0000-0000642B0000}"/>
    <cellStyle name="Normal 2 6 2 3 2 2" xfId="11049" xr:uid="{00000000-0005-0000-0000-0000652B0000}"/>
    <cellStyle name="Normal 2 6 2 3 2 2 2" xfId="11050" xr:uid="{00000000-0005-0000-0000-0000662B0000}"/>
    <cellStyle name="Normal 2 6 2 3 2 2 3" xfId="11051" xr:uid="{00000000-0005-0000-0000-0000672B0000}"/>
    <cellStyle name="Normal 2 6 2 3 2 3" xfId="11052" xr:uid="{00000000-0005-0000-0000-0000682B0000}"/>
    <cellStyle name="Normal 2 6 2 3 2 4" xfId="11053" xr:uid="{00000000-0005-0000-0000-0000692B0000}"/>
    <cellStyle name="Normal 2 6 2 3 3" xfId="11054" xr:uid="{00000000-0005-0000-0000-00006A2B0000}"/>
    <cellStyle name="Normal 2 6 2 3 3 2" xfId="11055" xr:uid="{00000000-0005-0000-0000-00006B2B0000}"/>
    <cellStyle name="Normal 2 6 2 3 3 3" xfId="11056" xr:uid="{00000000-0005-0000-0000-00006C2B0000}"/>
    <cellStyle name="Normal 2 6 2 3 4" xfId="11057" xr:uid="{00000000-0005-0000-0000-00006D2B0000}"/>
    <cellStyle name="Normal 2 6 2 3 5" xfId="11058" xr:uid="{00000000-0005-0000-0000-00006E2B0000}"/>
    <cellStyle name="Normal 2 6 2 4" xfId="11059" xr:uid="{00000000-0005-0000-0000-00006F2B0000}"/>
    <cellStyle name="Normal 2 6 2 4 2" xfId="11060" xr:uid="{00000000-0005-0000-0000-0000702B0000}"/>
    <cellStyle name="Normal 2 6 2 4 2 2" xfId="11061" xr:uid="{00000000-0005-0000-0000-0000712B0000}"/>
    <cellStyle name="Normal 2 6 2 4 2 2 2" xfId="11062" xr:uid="{00000000-0005-0000-0000-0000722B0000}"/>
    <cellStyle name="Normal 2 6 2 4 2 2 3" xfId="11063" xr:uid="{00000000-0005-0000-0000-0000732B0000}"/>
    <cellStyle name="Normal 2 6 2 4 2 3" xfId="11064" xr:uid="{00000000-0005-0000-0000-0000742B0000}"/>
    <cellStyle name="Normal 2 6 2 4 2 4" xfId="11065" xr:uid="{00000000-0005-0000-0000-0000752B0000}"/>
    <cellStyle name="Normal 2 6 2 4 3" xfId="11066" xr:uid="{00000000-0005-0000-0000-0000762B0000}"/>
    <cellStyle name="Normal 2 6 2 4 3 2" xfId="11067" xr:uid="{00000000-0005-0000-0000-0000772B0000}"/>
    <cellStyle name="Normal 2 6 2 4 3 3" xfId="11068" xr:uid="{00000000-0005-0000-0000-0000782B0000}"/>
    <cellStyle name="Normal 2 6 2 4 4" xfId="11069" xr:uid="{00000000-0005-0000-0000-0000792B0000}"/>
    <cellStyle name="Normal 2 6 2 4 5" xfId="11070" xr:uid="{00000000-0005-0000-0000-00007A2B0000}"/>
    <cellStyle name="Normal 2 6 2 5" xfId="11071" xr:uid="{00000000-0005-0000-0000-00007B2B0000}"/>
    <cellStyle name="Normal 2 6 2 5 2" xfId="11072" xr:uid="{00000000-0005-0000-0000-00007C2B0000}"/>
    <cellStyle name="Normal 2 6 2 5 2 2" xfId="11073" xr:uid="{00000000-0005-0000-0000-00007D2B0000}"/>
    <cellStyle name="Normal 2 6 2 5 2 2 2" xfId="11074" xr:uid="{00000000-0005-0000-0000-00007E2B0000}"/>
    <cellStyle name="Normal 2 6 2 5 2 2 3" xfId="11075" xr:uid="{00000000-0005-0000-0000-00007F2B0000}"/>
    <cellStyle name="Normal 2 6 2 5 2 3" xfId="11076" xr:uid="{00000000-0005-0000-0000-0000802B0000}"/>
    <cellStyle name="Normal 2 6 2 5 2 4" xfId="11077" xr:uid="{00000000-0005-0000-0000-0000812B0000}"/>
    <cellStyle name="Normal 2 6 2 5 3" xfId="11078" xr:uid="{00000000-0005-0000-0000-0000822B0000}"/>
    <cellStyle name="Normal 2 6 2 5 3 2" xfId="11079" xr:uid="{00000000-0005-0000-0000-0000832B0000}"/>
    <cellStyle name="Normal 2 6 2 5 3 3" xfId="11080" xr:uid="{00000000-0005-0000-0000-0000842B0000}"/>
    <cellStyle name="Normal 2 6 2 5 4" xfId="11081" xr:uid="{00000000-0005-0000-0000-0000852B0000}"/>
    <cellStyle name="Normal 2 6 2 5 5" xfId="11082" xr:uid="{00000000-0005-0000-0000-0000862B0000}"/>
    <cellStyle name="Normal 2 6 2 6" xfId="11083" xr:uid="{00000000-0005-0000-0000-0000872B0000}"/>
    <cellStyle name="Normal 2 6 2 6 2" xfId="11084" xr:uid="{00000000-0005-0000-0000-0000882B0000}"/>
    <cellStyle name="Normal 2 6 2 6 2 2" xfId="11085" xr:uid="{00000000-0005-0000-0000-0000892B0000}"/>
    <cellStyle name="Normal 2 6 2 6 2 3" xfId="11086" xr:uid="{00000000-0005-0000-0000-00008A2B0000}"/>
    <cellStyle name="Normal 2 6 2 6 3" xfId="11087" xr:uid="{00000000-0005-0000-0000-00008B2B0000}"/>
    <cellStyle name="Normal 2 6 2 6 4" xfId="11088" xr:uid="{00000000-0005-0000-0000-00008C2B0000}"/>
    <cellStyle name="Normal 2 6 2 7" xfId="11089" xr:uid="{00000000-0005-0000-0000-00008D2B0000}"/>
    <cellStyle name="Normal 2 6 2 7 2" xfId="11090" xr:uid="{00000000-0005-0000-0000-00008E2B0000}"/>
    <cellStyle name="Normal 2 6 2 7 2 2" xfId="11091" xr:uid="{00000000-0005-0000-0000-00008F2B0000}"/>
    <cellStyle name="Normal 2 6 2 7 3" xfId="11092" xr:uid="{00000000-0005-0000-0000-0000902B0000}"/>
    <cellStyle name="Normal 2 6 2 7 4" xfId="11093" xr:uid="{00000000-0005-0000-0000-0000912B0000}"/>
    <cellStyle name="Normal 2 6 2 8" xfId="11094" xr:uid="{00000000-0005-0000-0000-0000922B0000}"/>
    <cellStyle name="Normal 2 6 2 8 2" xfId="11095" xr:uid="{00000000-0005-0000-0000-0000932B0000}"/>
    <cellStyle name="Normal 2 6 2 9" xfId="11096" xr:uid="{00000000-0005-0000-0000-0000942B0000}"/>
    <cellStyle name="Normal 2 6 2_R8" xfId="11097" xr:uid="{00000000-0005-0000-0000-0000952B0000}"/>
    <cellStyle name="Normal 2 6 3" xfId="11098" xr:uid="{00000000-0005-0000-0000-0000962B0000}"/>
    <cellStyle name="Normal 2 6 3 2" xfId="11099" xr:uid="{00000000-0005-0000-0000-0000972B0000}"/>
    <cellStyle name="Normal 2 6 3 3" xfId="11100" xr:uid="{00000000-0005-0000-0000-0000982B0000}"/>
    <cellStyle name="Normal 2 6 4" xfId="11101" xr:uid="{00000000-0005-0000-0000-0000992B0000}"/>
    <cellStyle name="Normal 2 6 5" xfId="11102" xr:uid="{00000000-0005-0000-0000-00009A2B0000}"/>
    <cellStyle name="Normal 2 6 6" xfId="11103" xr:uid="{00000000-0005-0000-0000-00009B2B0000}"/>
    <cellStyle name="Normal 2 6 7" xfId="11104" xr:uid="{00000000-0005-0000-0000-00009C2B0000}"/>
    <cellStyle name="Normal 2 6 8" xfId="11105" xr:uid="{00000000-0005-0000-0000-00009D2B0000}"/>
    <cellStyle name="Normal 2 6 9" xfId="11031" xr:uid="{00000000-0005-0000-0000-00009E2B0000}"/>
    <cellStyle name="Normal 2 7" xfId="241" xr:uid="{00000000-0005-0000-0000-00009F2B0000}"/>
    <cellStyle name="Normal 2 7 10" xfId="281" xr:uid="{00000000-0005-0000-0000-0000A02B0000}"/>
    <cellStyle name="Normal 2 7 10 2" xfId="11107" xr:uid="{00000000-0005-0000-0000-0000A12B0000}"/>
    <cellStyle name="Normal 2 7 11" xfId="285" xr:uid="{00000000-0005-0000-0000-0000A22B0000}"/>
    <cellStyle name="Normal 2 7 11 2" xfId="11108" xr:uid="{00000000-0005-0000-0000-0000A32B0000}"/>
    <cellStyle name="Normal 2 7 12" xfId="289" xr:uid="{00000000-0005-0000-0000-0000A42B0000}"/>
    <cellStyle name="Normal 2 7 12 10" xfId="33108" xr:uid="{00000000-0005-0000-0000-0000A52B0000}"/>
    <cellStyle name="Normal 2 7 12 12" xfId="33112" xr:uid="{00000000-0005-0000-0000-0000A62B0000}"/>
    <cellStyle name="Normal 2 7 12 12 2" xfId="33120" xr:uid="{00000000-0005-0000-0000-0000A72B0000}"/>
    <cellStyle name="Normal 2 7 12 12 2 2" xfId="33124" xr:uid="{00000000-0005-0000-0000-0000A82B0000}"/>
    <cellStyle name="Normal 2 7 12 12 2 2 2" xfId="33128" xr:uid="{00000000-0005-0000-0000-0000A92B0000}"/>
    <cellStyle name="Normal 2 7 12 12 2 2 2 2" xfId="33136" xr:uid="{00000000-0005-0000-0000-0000AA2B0000}"/>
    <cellStyle name="Normal 2 7 12 12 2 2 2 3" xfId="33140" xr:uid="{00000000-0005-0000-0000-0000AB2B0000}"/>
    <cellStyle name="Normal 2 7 12 12 2 2 2 3 2" xfId="33146" xr:uid="{00000000-0005-0000-0000-0000AC2B0000}"/>
    <cellStyle name="Normal 2 7 12 12 2 2 2 3 2 2" xfId="33172" xr:uid="{00000000-0005-0000-0000-0000AD2B0000}"/>
    <cellStyle name="Normal 2 7 12 12 2 2 2 3 2 2 2" xfId="33184" xr:uid="{00000000-0005-0000-0000-0000AE2B0000}"/>
    <cellStyle name="Normal 2 7 12 12 2 2 2 3 2 2 2 2" xfId="33236" xr:uid="{00000000-0005-0000-0000-0000AF2B0000}"/>
    <cellStyle name="Normal 2 7 12 12 2 2 2 3 2 2 2 2 2" xfId="33247" xr:uid="{00000000-0005-0000-0000-0000B02B0000}"/>
    <cellStyle name="Normal 2 7 12 12 2 2 2 3 2 2 2 2 2 2" xfId="33293" xr:uid="{00000000-0005-0000-0000-0000B12B0000}"/>
    <cellStyle name="Normal 2 7 12 12 2 2 2 3 2 2 2 2 2 2 2" xfId="33307" xr:uid="{00000000-0005-0000-0000-0000B22B0000}"/>
    <cellStyle name="Normal 2 7 12 12 2 2 2 3 2 2 2 2 2 2 2 2" xfId="33319" xr:uid="{B7F9A305-9CD2-44AE-932D-D074E31A473A}"/>
    <cellStyle name="Normal 2 7 12 12 2 2 2 3 2 2 2 2 2 2 2 2 2" xfId="33392" xr:uid="{EB522B3A-1493-4CFF-AE1A-775AA54AB6B5}"/>
    <cellStyle name="Normal 2 7 12 2" xfId="11109" xr:uid="{00000000-0005-0000-0000-0000B32B0000}"/>
    <cellStyle name="Normal 2 7 12 3" xfId="33074" xr:uid="{00000000-0005-0000-0000-0000B42B0000}"/>
    <cellStyle name="Normal 2 7 12 4" xfId="33079" xr:uid="{00000000-0005-0000-0000-0000B52B0000}"/>
    <cellStyle name="Normal 2 7 12 5" xfId="33088" xr:uid="{00000000-0005-0000-0000-0000B62B0000}"/>
    <cellStyle name="Normal 2 7 12 6" xfId="33092" xr:uid="{00000000-0005-0000-0000-0000B72B0000}"/>
    <cellStyle name="Normal 2 7 12 7" xfId="33096" xr:uid="{00000000-0005-0000-0000-0000B82B0000}"/>
    <cellStyle name="Normal 2 7 12 8" xfId="33100" xr:uid="{00000000-0005-0000-0000-0000B92B0000}"/>
    <cellStyle name="Normal 2 7 12 9" xfId="33104" xr:uid="{00000000-0005-0000-0000-0000BA2B0000}"/>
    <cellStyle name="Normal 2 7 13" xfId="11106" xr:uid="{00000000-0005-0000-0000-0000BB2B0000}"/>
    <cellStyle name="Normal 2 7 2" xfId="246" xr:uid="{00000000-0005-0000-0000-0000BC2B0000}"/>
    <cellStyle name="Normal 2 7 2 2" xfId="11111" xr:uid="{00000000-0005-0000-0000-0000BD2B0000}"/>
    <cellStyle name="Normal 2 7 2 2 2" xfId="11112" xr:uid="{00000000-0005-0000-0000-0000BE2B0000}"/>
    <cellStyle name="Normal 2 7 2 2 2 2" xfId="11113" xr:uid="{00000000-0005-0000-0000-0000BF2B0000}"/>
    <cellStyle name="Normal 2 7 2 2 2 3" xfId="11114" xr:uid="{00000000-0005-0000-0000-0000C02B0000}"/>
    <cellStyle name="Normal 2 7 2 2 3" xfId="11115" xr:uid="{00000000-0005-0000-0000-0000C12B0000}"/>
    <cellStyle name="Normal 2 7 2 2 4" xfId="11116" xr:uid="{00000000-0005-0000-0000-0000C22B0000}"/>
    <cellStyle name="Normal 2 7 2 2 5" xfId="11117" xr:uid="{00000000-0005-0000-0000-0000C32B0000}"/>
    <cellStyle name="Normal 2 7 2 3" xfId="11118" xr:uid="{00000000-0005-0000-0000-0000C42B0000}"/>
    <cellStyle name="Normal 2 7 2 3 2" xfId="11119" xr:uid="{00000000-0005-0000-0000-0000C52B0000}"/>
    <cellStyle name="Normal 2 7 2 3 3" xfId="11120" xr:uid="{00000000-0005-0000-0000-0000C62B0000}"/>
    <cellStyle name="Normal 2 7 2 4" xfId="11121" xr:uid="{00000000-0005-0000-0000-0000C72B0000}"/>
    <cellStyle name="Normal 2 7 2 5" xfId="11122" xr:uid="{00000000-0005-0000-0000-0000C82B0000}"/>
    <cellStyle name="Normal 2 7 2 6" xfId="11123" xr:uid="{00000000-0005-0000-0000-0000C92B0000}"/>
    <cellStyle name="Normal 2 7 2 7" xfId="11110" xr:uid="{00000000-0005-0000-0000-0000CA2B0000}"/>
    <cellStyle name="Normal 2 7 3" xfId="250" xr:uid="{00000000-0005-0000-0000-0000CB2B0000}"/>
    <cellStyle name="Normal 2 7 3 2" xfId="11125" xr:uid="{00000000-0005-0000-0000-0000CC2B0000}"/>
    <cellStyle name="Normal 2 7 3 2 2" xfId="11126" xr:uid="{00000000-0005-0000-0000-0000CD2B0000}"/>
    <cellStyle name="Normal 2 7 3 2 2 2" xfId="11127" xr:uid="{00000000-0005-0000-0000-0000CE2B0000}"/>
    <cellStyle name="Normal 2 7 3 2 2 3" xfId="11128" xr:uid="{00000000-0005-0000-0000-0000CF2B0000}"/>
    <cellStyle name="Normal 2 7 3 2 3" xfId="11129" xr:uid="{00000000-0005-0000-0000-0000D02B0000}"/>
    <cellStyle name="Normal 2 7 3 2 4" xfId="11130" xr:uid="{00000000-0005-0000-0000-0000D12B0000}"/>
    <cellStyle name="Normal 2 7 3 2 5" xfId="11131" xr:uid="{00000000-0005-0000-0000-0000D22B0000}"/>
    <cellStyle name="Normal 2 7 3 3" xfId="11132" xr:uid="{00000000-0005-0000-0000-0000D32B0000}"/>
    <cellStyle name="Normal 2 7 3 3 2" xfId="11133" xr:uid="{00000000-0005-0000-0000-0000D42B0000}"/>
    <cellStyle name="Normal 2 7 3 3 3" xfId="11134" xr:uid="{00000000-0005-0000-0000-0000D52B0000}"/>
    <cellStyle name="Normal 2 7 3 4" xfId="11135" xr:uid="{00000000-0005-0000-0000-0000D62B0000}"/>
    <cellStyle name="Normal 2 7 3 5" xfId="11136" xr:uid="{00000000-0005-0000-0000-0000D72B0000}"/>
    <cellStyle name="Normal 2 7 3 6" xfId="11137" xr:uid="{00000000-0005-0000-0000-0000D82B0000}"/>
    <cellStyle name="Normal 2 7 3 7" xfId="11124" xr:uid="{00000000-0005-0000-0000-0000D92B0000}"/>
    <cellStyle name="Normal 2 7 4" xfId="254" xr:uid="{00000000-0005-0000-0000-0000DA2B0000}"/>
    <cellStyle name="Normal 2 7 4 2" xfId="11139" xr:uid="{00000000-0005-0000-0000-0000DB2B0000}"/>
    <cellStyle name="Normal 2 7 4 2 2" xfId="11140" xr:uid="{00000000-0005-0000-0000-0000DC2B0000}"/>
    <cellStyle name="Normal 2 7 4 2 2 2" xfId="11141" xr:uid="{00000000-0005-0000-0000-0000DD2B0000}"/>
    <cellStyle name="Normal 2 7 4 2 2 3" xfId="11142" xr:uid="{00000000-0005-0000-0000-0000DE2B0000}"/>
    <cellStyle name="Normal 2 7 4 2 3" xfId="11143" xr:uid="{00000000-0005-0000-0000-0000DF2B0000}"/>
    <cellStyle name="Normal 2 7 4 2 4" xfId="11144" xr:uid="{00000000-0005-0000-0000-0000E02B0000}"/>
    <cellStyle name="Normal 2 7 4 2 5" xfId="11145" xr:uid="{00000000-0005-0000-0000-0000E12B0000}"/>
    <cellStyle name="Normal 2 7 4 3" xfId="11146" xr:uid="{00000000-0005-0000-0000-0000E22B0000}"/>
    <cellStyle name="Normal 2 7 4 3 2" xfId="11147" xr:uid="{00000000-0005-0000-0000-0000E32B0000}"/>
    <cellStyle name="Normal 2 7 4 3 3" xfId="11148" xr:uid="{00000000-0005-0000-0000-0000E42B0000}"/>
    <cellStyle name="Normal 2 7 4 4" xfId="11149" xr:uid="{00000000-0005-0000-0000-0000E52B0000}"/>
    <cellStyle name="Normal 2 7 4 5" xfId="11150" xr:uid="{00000000-0005-0000-0000-0000E62B0000}"/>
    <cellStyle name="Normal 2 7 4 6" xfId="11151" xr:uid="{00000000-0005-0000-0000-0000E72B0000}"/>
    <cellStyle name="Normal 2 7 4 7" xfId="11138" xr:uid="{00000000-0005-0000-0000-0000E82B0000}"/>
    <cellStyle name="Normal 2 7 5" xfId="260" xr:uid="{00000000-0005-0000-0000-0000E92B0000}"/>
    <cellStyle name="Normal 2 7 5 2" xfId="11153" xr:uid="{00000000-0005-0000-0000-0000EA2B0000}"/>
    <cellStyle name="Normal 2 7 5 2 2" xfId="11154" xr:uid="{00000000-0005-0000-0000-0000EB2B0000}"/>
    <cellStyle name="Normal 2 7 5 2 3" xfId="11155" xr:uid="{00000000-0005-0000-0000-0000EC2B0000}"/>
    <cellStyle name="Normal 2 7 5 3" xfId="11156" xr:uid="{00000000-0005-0000-0000-0000ED2B0000}"/>
    <cellStyle name="Normal 2 7 5 4" xfId="11157" xr:uid="{00000000-0005-0000-0000-0000EE2B0000}"/>
    <cellStyle name="Normal 2 7 5 5" xfId="11158" xr:uid="{00000000-0005-0000-0000-0000EF2B0000}"/>
    <cellStyle name="Normal 2 7 5 6" xfId="11152" xr:uid="{00000000-0005-0000-0000-0000F02B0000}"/>
    <cellStyle name="Normal 2 7 6" xfId="263" xr:uid="{00000000-0005-0000-0000-0000F12B0000}"/>
    <cellStyle name="Normal 2 7 6 2" xfId="11160" xr:uid="{00000000-0005-0000-0000-0000F22B0000}"/>
    <cellStyle name="Normal 2 7 6 2 2" xfId="11161" xr:uid="{00000000-0005-0000-0000-0000F32B0000}"/>
    <cellStyle name="Normal 2 7 6 2 3" xfId="11162" xr:uid="{00000000-0005-0000-0000-0000F42B0000}"/>
    <cellStyle name="Normal 2 7 6 3" xfId="11163" xr:uid="{00000000-0005-0000-0000-0000F52B0000}"/>
    <cellStyle name="Normal 2 7 6 4" xfId="11164" xr:uid="{00000000-0005-0000-0000-0000F62B0000}"/>
    <cellStyle name="Normal 2 7 6 5" xfId="11165" xr:uid="{00000000-0005-0000-0000-0000F72B0000}"/>
    <cellStyle name="Normal 2 7 6 6" xfId="11159" xr:uid="{00000000-0005-0000-0000-0000F82B0000}"/>
    <cellStyle name="Normal 2 7 7" xfId="268" xr:uid="{00000000-0005-0000-0000-0000F92B0000}"/>
    <cellStyle name="Normal 2 7 7 2" xfId="11167" xr:uid="{00000000-0005-0000-0000-0000FA2B0000}"/>
    <cellStyle name="Normal 2 7 7 3" xfId="11168" xr:uid="{00000000-0005-0000-0000-0000FB2B0000}"/>
    <cellStyle name="Normal 2 7 7 4" xfId="11166" xr:uid="{00000000-0005-0000-0000-0000FC2B0000}"/>
    <cellStyle name="Normal 2 7 8" xfId="273" xr:uid="{00000000-0005-0000-0000-0000FD2B0000}"/>
    <cellStyle name="Normal 2 7 8 2" xfId="11169" xr:uid="{00000000-0005-0000-0000-0000FE2B0000}"/>
    <cellStyle name="Normal 2 7 9" xfId="277" xr:uid="{00000000-0005-0000-0000-0000FF2B0000}"/>
    <cellStyle name="Normal 2 7 9 2" xfId="11170" xr:uid="{00000000-0005-0000-0000-0000002C0000}"/>
    <cellStyle name="Normal 2 7_สินค้าโกดัง (2)" xfId="11171" xr:uid="{00000000-0005-0000-0000-0000012C0000}"/>
    <cellStyle name="Normal 2 8" xfId="11172" xr:uid="{00000000-0005-0000-0000-0000022C0000}"/>
    <cellStyle name="Normal 2 8 2" xfId="11173" xr:uid="{00000000-0005-0000-0000-0000032C0000}"/>
    <cellStyle name="Normal 2 8 2 2" xfId="11174" xr:uid="{00000000-0005-0000-0000-0000042C0000}"/>
    <cellStyle name="Normal 2 8 2 2 2" xfId="11175" xr:uid="{00000000-0005-0000-0000-0000052C0000}"/>
    <cellStyle name="Normal 2 8 2 2 3" xfId="11176" xr:uid="{00000000-0005-0000-0000-0000062C0000}"/>
    <cellStyle name="Normal 2 8 2 3" xfId="11177" xr:uid="{00000000-0005-0000-0000-0000072C0000}"/>
    <cellStyle name="Normal 2 8 2 4" xfId="11178" xr:uid="{00000000-0005-0000-0000-0000082C0000}"/>
    <cellStyle name="Normal 2 8 2 5" xfId="11179" xr:uid="{00000000-0005-0000-0000-0000092C0000}"/>
    <cellStyle name="Normal 2 8 3" xfId="11180" xr:uid="{00000000-0005-0000-0000-00000A2C0000}"/>
    <cellStyle name="Normal 2 8 3 2" xfId="11181" xr:uid="{00000000-0005-0000-0000-00000B2C0000}"/>
    <cellStyle name="Normal 2 8 3 3" xfId="11182" xr:uid="{00000000-0005-0000-0000-00000C2C0000}"/>
    <cellStyle name="Normal 2 8 4" xfId="11183" xr:uid="{00000000-0005-0000-0000-00000D2C0000}"/>
    <cellStyle name="Normal 2 8 5" xfId="11184" xr:uid="{00000000-0005-0000-0000-00000E2C0000}"/>
    <cellStyle name="Normal 2 8 6" xfId="11185" xr:uid="{00000000-0005-0000-0000-00000F2C0000}"/>
    <cellStyle name="Normal 2 8 7" xfId="11186" xr:uid="{00000000-0005-0000-0000-0000102C0000}"/>
    <cellStyle name="Normal 2 8 8" xfId="11187" xr:uid="{00000000-0005-0000-0000-0000112C0000}"/>
    <cellStyle name="Normal 2 8_Coding_CAP_Feb'13_P Aey_020213_Na" xfId="11188" xr:uid="{00000000-0005-0000-0000-0000122C0000}"/>
    <cellStyle name="Normal 2 9" xfId="11189" xr:uid="{00000000-0005-0000-0000-0000132C0000}"/>
    <cellStyle name="Normal 2 9 2" xfId="11190" xr:uid="{00000000-0005-0000-0000-0000142C0000}"/>
    <cellStyle name="Normal 2 9 2 2" xfId="11191" xr:uid="{00000000-0005-0000-0000-0000152C0000}"/>
    <cellStyle name="Normal 2 9 2 3" xfId="11192" xr:uid="{00000000-0005-0000-0000-0000162C0000}"/>
    <cellStyle name="Normal 2 9 3" xfId="11193" xr:uid="{00000000-0005-0000-0000-0000172C0000}"/>
    <cellStyle name="Normal 2 9 3 2" xfId="11194" xr:uid="{00000000-0005-0000-0000-0000182C0000}"/>
    <cellStyle name="Normal 2 9 3 3" xfId="11195" xr:uid="{00000000-0005-0000-0000-0000192C0000}"/>
    <cellStyle name="Normal 2 9 4" xfId="11196" xr:uid="{00000000-0005-0000-0000-00001A2C0000}"/>
    <cellStyle name="Normal 2 9 5" xfId="11197" xr:uid="{00000000-0005-0000-0000-00001B2C0000}"/>
    <cellStyle name="Normal 2 9 6" xfId="11198" xr:uid="{00000000-0005-0000-0000-00001C2C0000}"/>
    <cellStyle name="Normal 2 9 7" xfId="11199" xr:uid="{00000000-0005-0000-0000-00001D2C0000}"/>
    <cellStyle name="Normal 2 9 8" xfId="33275" xr:uid="{00000000-0005-0000-0000-00001E2C0000}"/>
    <cellStyle name="Normal 2 9 9" xfId="33352" xr:uid="{F51A4799-DD6F-467B-B358-F3C500A4E874}"/>
    <cellStyle name="Normal 2_11-10-55 ซับ 1% เดือน   ตั้งเป้าหมายตค -ธค55(ศูนย์3)  15 10 55- 1" xfId="11200" xr:uid="{00000000-0005-0000-0000-00001F2C0000}"/>
    <cellStyle name="Normal 20" xfId="101" xr:uid="{00000000-0005-0000-0000-0000202C0000}"/>
    <cellStyle name="Normal 20 10" xfId="11201" xr:uid="{00000000-0005-0000-0000-0000212C0000}"/>
    <cellStyle name="Normal 20 11" xfId="11202" xr:uid="{00000000-0005-0000-0000-0000222C0000}"/>
    <cellStyle name="Normal 20 12" xfId="11203" xr:uid="{00000000-0005-0000-0000-0000232C0000}"/>
    <cellStyle name="Normal 20 13" xfId="11204" xr:uid="{00000000-0005-0000-0000-0000242C0000}"/>
    <cellStyle name="Normal 20 14" xfId="11205" xr:uid="{00000000-0005-0000-0000-0000252C0000}"/>
    <cellStyle name="Normal 20 2" xfId="11206" xr:uid="{00000000-0005-0000-0000-0000262C0000}"/>
    <cellStyle name="Normal 20 2 2" xfId="11207" xr:uid="{00000000-0005-0000-0000-0000272C0000}"/>
    <cellStyle name="Normal 20 2 2 2" xfId="11208" xr:uid="{00000000-0005-0000-0000-0000282C0000}"/>
    <cellStyle name="Normal 20 2 2 2 2" xfId="11209" xr:uid="{00000000-0005-0000-0000-0000292C0000}"/>
    <cellStyle name="Normal 20 2 2 2 2 2" xfId="11210" xr:uid="{00000000-0005-0000-0000-00002A2C0000}"/>
    <cellStyle name="Normal 20 2 2 2 2 3" xfId="11211" xr:uid="{00000000-0005-0000-0000-00002B2C0000}"/>
    <cellStyle name="Normal 20 2 2 2 3" xfId="11212" xr:uid="{00000000-0005-0000-0000-00002C2C0000}"/>
    <cellStyle name="Normal 20 2 2 3" xfId="11213" xr:uid="{00000000-0005-0000-0000-00002D2C0000}"/>
    <cellStyle name="Normal 20 2 2 3 2" xfId="11214" xr:uid="{00000000-0005-0000-0000-00002E2C0000}"/>
    <cellStyle name="Normal 20 2 2 3 3" xfId="11215" xr:uid="{00000000-0005-0000-0000-00002F2C0000}"/>
    <cellStyle name="Normal 20 2 2 4" xfId="11216" xr:uid="{00000000-0005-0000-0000-0000302C0000}"/>
    <cellStyle name="Normal 20 2 3" xfId="11217" xr:uid="{00000000-0005-0000-0000-0000312C0000}"/>
    <cellStyle name="Normal 20 2 3 2" xfId="11218" xr:uid="{00000000-0005-0000-0000-0000322C0000}"/>
    <cellStyle name="Normal 20 2 3 2 2" xfId="11219" xr:uid="{00000000-0005-0000-0000-0000332C0000}"/>
    <cellStyle name="Normal 20 2 3 2 3" xfId="11220" xr:uid="{00000000-0005-0000-0000-0000342C0000}"/>
    <cellStyle name="Normal 20 2 3 3" xfId="11221" xr:uid="{00000000-0005-0000-0000-0000352C0000}"/>
    <cellStyle name="Normal 20 2 4" xfId="11222" xr:uid="{00000000-0005-0000-0000-0000362C0000}"/>
    <cellStyle name="Normal 20 2 4 2" xfId="11223" xr:uid="{00000000-0005-0000-0000-0000372C0000}"/>
    <cellStyle name="Normal 20 2 4 3" xfId="11224" xr:uid="{00000000-0005-0000-0000-0000382C0000}"/>
    <cellStyle name="Normal 20 2 5" xfId="11225" xr:uid="{00000000-0005-0000-0000-0000392C0000}"/>
    <cellStyle name="Normal 20 2_ยอดซื้อ AG ประจำวัน 7-55" xfId="11226" xr:uid="{00000000-0005-0000-0000-00003A2C0000}"/>
    <cellStyle name="Normal 20 3" xfId="11227" xr:uid="{00000000-0005-0000-0000-00003B2C0000}"/>
    <cellStyle name="Normal 20 3 2" xfId="11228" xr:uid="{00000000-0005-0000-0000-00003C2C0000}"/>
    <cellStyle name="Normal 20 3 2 2" xfId="11229" xr:uid="{00000000-0005-0000-0000-00003D2C0000}"/>
    <cellStyle name="Normal 20 3 2 2 2" xfId="11230" xr:uid="{00000000-0005-0000-0000-00003E2C0000}"/>
    <cellStyle name="Normal 20 3 2 2 3" xfId="11231" xr:uid="{00000000-0005-0000-0000-00003F2C0000}"/>
    <cellStyle name="Normal 20 3 2 3" xfId="11232" xr:uid="{00000000-0005-0000-0000-0000402C0000}"/>
    <cellStyle name="Normal 20 3 3" xfId="11233" xr:uid="{00000000-0005-0000-0000-0000412C0000}"/>
    <cellStyle name="Normal 20 3 3 2" xfId="11234" xr:uid="{00000000-0005-0000-0000-0000422C0000}"/>
    <cellStyle name="Normal 20 3 3 3" xfId="11235" xr:uid="{00000000-0005-0000-0000-0000432C0000}"/>
    <cellStyle name="Normal 20 3 4" xfId="11236" xr:uid="{00000000-0005-0000-0000-0000442C0000}"/>
    <cellStyle name="Normal 20 4" xfId="11237" xr:uid="{00000000-0005-0000-0000-0000452C0000}"/>
    <cellStyle name="Normal 20 4 2" xfId="11238" xr:uid="{00000000-0005-0000-0000-0000462C0000}"/>
    <cellStyle name="Normal 20 4 2 2" xfId="11239" xr:uid="{00000000-0005-0000-0000-0000472C0000}"/>
    <cellStyle name="Normal 20 4 2 2 2" xfId="11240" xr:uid="{00000000-0005-0000-0000-0000482C0000}"/>
    <cellStyle name="Normal 20 4 2 3" xfId="11241" xr:uid="{00000000-0005-0000-0000-0000492C0000}"/>
    <cellStyle name="Normal 20 4 3" xfId="11242" xr:uid="{00000000-0005-0000-0000-00004A2C0000}"/>
    <cellStyle name="Normal 20 4 3 2" xfId="11243" xr:uid="{00000000-0005-0000-0000-00004B2C0000}"/>
    <cellStyle name="Normal 20 4 4" xfId="11244" xr:uid="{00000000-0005-0000-0000-00004C2C0000}"/>
    <cellStyle name="Normal 20 5" xfId="11245" xr:uid="{00000000-0005-0000-0000-00004D2C0000}"/>
    <cellStyle name="Normal 20 5 2" xfId="11246" xr:uid="{00000000-0005-0000-0000-00004E2C0000}"/>
    <cellStyle name="Normal 20 5 2 2" xfId="11247" xr:uid="{00000000-0005-0000-0000-00004F2C0000}"/>
    <cellStyle name="Normal 20 5 3" xfId="11248" xr:uid="{00000000-0005-0000-0000-0000502C0000}"/>
    <cellStyle name="Normal 20 6" xfId="11249" xr:uid="{00000000-0005-0000-0000-0000512C0000}"/>
    <cellStyle name="Normal 20 6 2" xfId="11250" xr:uid="{00000000-0005-0000-0000-0000522C0000}"/>
    <cellStyle name="Normal 20 6 3" xfId="11251" xr:uid="{00000000-0005-0000-0000-0000532C0000}"/>
    <cellStyle name="Normal 20 7" xfId="11252" xr:uid="{00000000-0005-0000-0000-0000542C0000}"/>
    <cellStyle name="Normal 20 8" xfId="11253" xr:uid="{00000000-0005-0000-0000-0000552C0000}"/>
    <cellStyle name="Normal 20 9" xfId="11254" xr:uid="{00000000-0005-0000-0000-0000562C0000}"/>
    <cellStyle name="Normal 20_เงินจูงใจผู้จัดการ13_02_55 (2)" xfId="11255" xr:uid="{00000000-0005-0000-0000-0000572C0000}"/>
    <cellStyle name="Normal 200" xfId="11256" xr:uid="{00000000-0005-0000-0000-0000582C0000}"/>
    <cellStyle name="Normal 200 2" xfId="11257" xr:uid="{00000000-0005-0000-0000-0000592C0000}"/>
    <cellStyle name="Normal 200 2 2" xfId="11258" xr:uid="{00000000-0005-0000-0000-00005A2C0000}"/>
    <cellStyle name="Normal 200 2 2 2" xfId="11259" xr:uid="{00000000-0005-0000-0000-00005B2C0000}"/>
    <cellStyle name="Normal 200 2 2 2 2" xfId="11260" xr:uid="{00000000-0005-0000-0000-00005C2C0000}"/>
    <cellStyle name="Normal 200 2 2 2 2 2" xfId="11261" xr:uid="{00000000-0005-0000-0000-00005D2C0000}"/>
    <cellStyle name="Normal 200 2 2 2 3" xfId="11262" xr:uid="{00000000-0005-0000-0000-00005E2C0000}"/>
    <cellStyle name="Normal 200 2 2 2 4" xfId="11263" xr:uid="{00000000-0005-0000-0000-00005F2C0000}"/>
    <cellStyle name="Normal 200 2 2 3" xfId="11264" xr:uid="{00000000-0005-0000-0000-0000602C0000}"/>
    <cellStyle name="Normal 200 2 2 3 2" xfId="11265" xr:uid="{00000000-0005-0000-0000-0000612C0000}"/>
    <cellStyle name="Normal 200 2 2 4" xfId="11266" xr:uid="{00000000-0005-0000-0000-0000622C0000}"/>
    <cellStyle name="Normal 200 2 2 5" xfId="11267" xr:uid="{00000000-0005-0000-0000-0000632C0000}"/>
    <cellStyle name="Normal 200 2 3" xfId="11268" xr:uid="{00000000-0005-0000-0000-0000642C0000}"/>
    <cellStyle name="Normal 200 2 3 2" xfId="11269" xr:uid="{00000000-0005-0000-0000-0000652C0000}"/>
    <cellStyle name="Normal 200 2 3 2 2" xfId="11270" xr:uid="{00000000-0005-0000-0000-0000662C0000}"/>
    <cellStyle name="Normal 200 2 3 3" xfId="11271" xr:uid="{00000000-0005-0000-0000-0000672C0000}"/>
    <cellStyle name="Normal 200 2 3 4" xfId="11272" xr:uid="{00000000-0005-0000-0000-0000682C0000}"/>
    <cellStyle name="Normal 200 2 4" xfId="11273" xr:uid="{00000000-0005-0000-0000-0000692C0000}"/>
    <cellStyle name="Normal 200 2 4 2" xfId="11274" xr:uid="{00000000-0005-0000-0000-00006A2C0000}"/>
    <cellStyle name="Normal 200 2 5" xfId="11275" xr:uid="{00000000-0005-0000-0000-00006B2C0000}"/>
    <cellStyle name="Normal 200 2 6" xfId="11276" xr:uid="{00000000-0005-0000-0000-00006C2C0000}"/>
    <cellStyle name="Normal 200 3" xfId="11277" xr:uid="{00000000-0005-0000-0000-00006D2C0000}"/>
    <cellStyle name="Normal 200 3 2" xfId="11278" xr:uid="{00000000-0005-0000-0000-00006E2C0000}"/>
    <cellStyle name="Normal 200 3 2 2" xfId="11279" xr:uid="{00000000-0005-0000-0000-00006F2C0000}"/>
    <cellStyle name="Normal 200 3 2 2 2" xfId="11280" xr:uid="{00000000-0005-0000-0000-0000702C0000}"/>
    <cellStyle name="Normal 200 3 2 3" xfId="11281" xr:uid="{00000000-0005-0000-0000-0000712C0000}"/>
    <cellStyle name="Normal 200 3 2 4" xfId="11282" xr:uid="{00000000-0005-0000-0000-0000722C0000}"/>
    <cellStyle name="Normal 200 3 3" xfId="11283" xr:uid="{00000000-0005-0000-0000-0000732C0000}"/>
    <cellStyle name="Normal 200 3 3 2" xfId="11284" xr:uid="{00000000-0005-0000-0000-0000742C0000}"/>
    <cellStyle name="Normal 200 3 4" xfId="11285" xr:uid="{00000000-0005-0000-0000-0000752C0000}"/>
    <cellStyle name="Normal 200 3 5" xfId="11286" xr:uid="{00000000-0005-0000-0000-0000762C0000}"/>
    <cellStyle name="Normal 200 4" xfId="11287" xr:uid="{00000000-0005-0000-0000-0000772C0000}"/>
    <cellStyle name="Normal 200 4 2" xfId="11288" xr:uid="{00000000-0005-0000-0000-0000782C0000}"/>
    <cellStyle name="Normal 200 4 2 2" xfId="11289" xr:uid="{00000000-0005-0000-0000-0000792C0000}"/>
    <cellStyle name="Normal 200 4 2 2 2" xfId="11290" xr:uid="{00000000-0005-0000-0000-00007A2C0000}"/>
    <cellStyle name="Normal 200 4 2 3" xfId="11291" xr:uid="{00000000-0005-0000-0000-00007B2C0000}"/>
    <cellStyle name="Normal 200 4 3" xfId="11292" xr:uid="{00000000-0005-0000-0000-00007C2C0000}"/>
    <cellStyle name="Normal 200 4 3 2" xfId="11293" xr:uid="{00000000-0005-0000-0000-00007D2C0000}"/>
    <cellStyle name="Normal 200 4 4" xfId="11294" xr:uid="{00000000-0005-0000-0000-00007E2C0000}"/>
    <cellStyle name="Normal 200 4 5" xfId="11295" xr:uid="{00000000-0005-0000-0000-00007F2C0000}"/>
    <cellStyle name="Normal 200 5" xfId="11296" xr:uid="{00000000-0005-0000-0000-0000802C0000}"/>
    <cellStyle name="Normal 200 5 2" xfId="11297" xr:uid="{00000000-0005-0000-0000-0000812C0000}"/>
    <cellStyle name="Normal 200 6" xfId="11298" xr:uid="{00000000-0005-0000-0000-0000822C0000}"/>
    <cellStyle name="Normal 200 7" xfId="11299" xr:uid="{00000000-0005-0000-0000-0000832C0000}"/>
    <cellStyle name="Normal 200_April 14" xfId="11300" xr:uid="{00000000-0005-0000-0000-0000842C0000}"/>
    <cellStyle name="Normal 201" xfId="11301" xr:uid="{00000000-0005-0000-0000-0000852C0000}"/>
    <cellStyle name="Normal 201 2" xfId="11302" xr:uid="{00000000-0005-0000-0000-0000862C0000}"/>
    <cellStyle name="Normal 201 2 2" xfId="11303" xr:uid="{00000000-0005-0000-0000-0000872C0000}"/>
    <cellStyle name="Normal 201 2 2 2" xfId="11304" xr:uid="{00000000-0005-0000-0000-0000882C0000}"/>
    <cellStyle name="Normal 201 2 2 2 2" xfId="11305" xr:uid="{00000000-0005-0000-0000-0000892C0000}"/>
    <cellStyle name="Normal 201 2 2 2 2 2" xfId="11306" xr:uid="{00000000-0005-0000-0000-00008A2C0000}"/>
    <cellStyle name="Normal 201 2 2 2 3" xfId="11307" xr:uid="{00000000-0005-0000-0000-00008B2C0000}"/>
    <cellStyle name="Normal 201 2 2 2 4" xfId="11308" xr:uid="{00000000-0005-0000-0000-00008C2C0000}"/>
    <cellStyle name="Normal 201 2 2 3" xfId="11309" xr:uid="{00000000-0005-0000-0000-00008D2C0000}"/>
    <cellStyle name="Normal 201 2 2 3 2" xfId="11310" xr:uid="{00000000-0005-0000-0000-00008E2C0000}"/>
    <cellStyle name="Normal 201 2 2 4" xfId="11311" xr:uid="{00000000-0005-0000-0000-00008F2C0000}"/>
    <cellStyle name="Normal 201 2 2 5" xfId="11312" xr:uid="{00000000-0005-0000-0000-0000902C0000}"/>
    <cellStyle name="Normal 201 2 3" xfId="11313" xr:uid="{00000000-0005-0000-0000-0000912C0000}"/>
    <cellStyle name="Normal 201 2 3 2" xfId="11314" xr:uid="{00000000-0005-0000-0000-0000922C0000}"/>
    <cellStyle name="Normal 201 2 3 2 2" xfId="11315" xr:uid="{00000000-0005-0000-0000-0000932C0000}"/>
    <cellStyle name="Normal 201 2 3 3" xfId="11316" xr:uid="{00000000-0005-0000-0000-0000942C0000}"/>
    <cellStyle name="Normal 201 2 3 4" xfId="11317" xr:uid="{00000000-0005-0000-0000-0000952C0000}"/>
    <cellStyle name="Normal 201 2 4" xfId="11318" xr:uid="{00000000-0005-0000-0000-0000962C0000}"/>
    <cellStyle name="Normal 201 2 4 2" xfId="11319" xr:uid="{00000000-0005-0000-0000-0000972C0000}"/>
    <cellStyle name="Normal 201 2 5" xfId="11320" xr:uid="{00000000-0005-0000-0000-0000982C0000}"/>
    <cellStyle name="Normal 201 2 6" xfId="11321" xr:uid="{00000000-0005-0000-0000-0000992C0000}"/>
    <cellStyle name="Normal 201 3" xfId="11322" xr:uid="{00000000-0005-0000-0000-00009A2C0000}"/>
    <cellStyle name="Normal 201 3 2" xfId="11323" xr:uid="{00000000-0005-0000-0000-00009B2C0000}"/>
    <cellStyle name="Normal 201 3 2 2" xfId="11324" xr:uid="{00000000-0005-0000-0000-00009C2C0000}"/>
    <cellStyle name="Normal 201 3 2 3" xfId="11325" xr:uid="{00000000-0005-0000-0000-00009D2C0000}"/>
    <cellStyle name="Normal 201 3 3" xfId="11326" xr:uid="{00000000-0005-0000-0000-00009E2C0000}"/>
    <cellStyle name="Normal 201 3 4" xfId="11327" xr:uid="{00000000-0005-0000-0000-00009F2C0000}"/>
    <cellStyle name="Normal 201 4" xfId="11328" xr:uid="{00000000-0005-0000-0000-0000A02C0000}"/>
    <cellStyle name="Normal 201 4 2" xfId="11329" xr:uid="{00000000-0005-0000-0000-0000A12C0000}"/>
    <cellStyle name="Normal 201 4 2 2" xfId="11330" xr:uid="{00000000-0005-0000-0000-0000A22C0000}"/>
    <cellStyle name="Normal 201 4 2 2 2" xfId="11331" xr:uid="{00000000-0005-0000-0000-0000A32C0000}"/>
    <cellStyle name="Normal 201 4 2 3" xfId="11332" xr:uid="{00000000-0005-0000-0000-0000A42C0000}"/>
    <cellStyle name="Normal 201 4 2 4" xfId="11333" xr:uid="{00000000-0005-0000-0000-0000A52C0000}"/>
    <cellStyle name="Normal 201 4 3" xfId="11334" xr:uid="{00000000-0005-0000-0000-0000A62C0000}"/>
    <cellStyle name="Normal 201 4 3 2" xfId="11335" xr:uid="{00000000-0005-0000-0000-0000A72C0000}"/>
    <cellStyle name="Normal 201 4 4" xfId="11336" xr:uid="{00000000-0005-0000-0000-0000A82C0000}"/>
    <cellStyle name="Normal 201 4 5" xfId="11337" xr:uid="{00000000-0005-0000-0000-0000A92C0000}"/>
    <cellStyle name="Normal 201 5" xfId="11338" xr:uid="{00000000-0005-0000-0000-0000AA2C0000}"/>
    <cellStyle name="Normal 201 5 2" xfId="11339" xr:uid="{00000000-0005-0000-0000-0000AB2C0000}"/>
    <cellStyle name="Normal 201 5 2 2" xfId="11340" xr:uid="{00000000-0005-0000-0000-0000AC2C0000}"/>
    <cellStyle name="Normal 201 5 2 2 2" xfId="11341" xr:uid="{00000000-0005-0000-0000-0000AD2C0000}"/>
    <cellStyle name="Normal 201 5 2 3" xfId="11342" xr:uid="{00000000-0005-0000-0000-0000AE2C0000}"/>
    <cellStyle name="Normal 201 5 3" xfId="11343" xr:uid="{00000000-0005-0000-0000-0000AF2C0000}"/>
    <cellStyle name="Normal 201 5 3 2" xfId="11344" xr:uid="{00000000-0005-0000-0000-0000B02C0000}"/>
    <cellStyle name="Normal 201 5 4" xfId="11345" xr:uid="{00000000-0005-0000-0000-0000B12C0000}"/>
    <cellStyle name="Normal 201 5 5" xfId="11346" xr:uid="{00000000-0005-0000-0000-0000B22C0000}"/>
    <cellStyle name="Normal 201 6" xfId="11347" xr:uid="{00000000-0005-0000-0000-0000B32C0000}"/>
    <cellStyle name="Normal 201 6 2" xfId="11348" xr:uid="{00000000-0005-0000-0000-0000B42C0000}"/>
    <cellStyle name="Normal 201 7" xfId="11349" xr:uid="{00000000-0005-0000-0000-0000B52C0000}"/>
    <cellStyle name="Normal 201 8" xfId="11350" xr:uid="{00000000-0005-0000-0000-0000B62C0000}"/>
    <cellStyle name="Normal 201_April 14" xfId="11351" xr:uid="{00000000-0005-0000-0000-0000B72C0000}"/>
    <cellStyle name="Normal 202" xfId="11352" xr:uid="{00000000-0005-0000-0000-0000B82C0000}"/>
    <cellStyle name="Normal 202 2" xfId="11353" xr:uid="{00000000-0005-0000-0000-0000B92C0000}"/>
    <cellStyle name="Normal 202 2 2" xfId="11354" xr:uid="{00000000-0005-0000-0000-0000BA2C0000}"/>
    <cellStyle name="Normal 202 2 2 2" xfId="11355" xr:uid="{00000000-0005-0000-0000-0000BB2C0000}"/>
    <cellStyle name="Normal 202 2 2 2 2" xfId="11356" xr:uid="{00000000-0005-0000-0000-0000BC2C0000}"/>
    <cellStyle name="Normal 202 2 2 2 2 2" xfId="11357" xr:uid="{00000000-0005-0000-0000-0000BD2C0000}"/>
    <cellStyle name="Normal 202 2 2 2 3" xfId="11358" xr:uid="{00000000-0005-0000-0000-0000BE2C0000}"/>
    <cellStyle name="Normal 202 2 2 2 4" xfId="11359" xr:uid="{00000000-0005-0000-0000-0000BF2C0000}"/>
    <cellStyle name="Normal 202 2 2 3" xfId="11360" xr:uid="{00000000-0005-0000-0000-0000C02C0000}"/>
    <cellStyle name="Normal 202 2 2 3 2" xfId="11361" xr:uid="{00000000-0005-0000-0000-0000C12C0000}"/>
    <cellStyle name="Normal 202 2 2 4" xfId="11362" xr:uid="{00000000-0005-0000-0000-0000C22C0000}"/>
    <cellStyle name="Normal 202 2 2 5" xfId="11363" xr:uid="{00000000-0005-0000-0000-0000C32C0000}"/>
    <cellStyle name="Normal 202 2 3" xfId="11364" xr:uid="{00000000-0005-0000-0000-0000C42C0000}"/>
    <cellStyle name="Normal 202 2 3 2" xfId="11365" xr:uid="{00000000-0005-0000-0000-0000C52C0000}"/>
    <cellStyle name="Normal 202 2 3 2 2" xfId="11366" xr:uid="{00000000-0005-0000-0000-0000C62C0000}"/>
    <cellStyle name="Normal 202 2 3 3" xfId="11367" xr:uid="{00000000-0005-0000-0000-0000C72C0000}"/>
    <cellStyle name="Normal 202 2 3 4" xfId="11368" xr:uid="{00000000-0005-0000-0000-0000C82C0000}"/>
    <cellStyle name="Normal 202 2 4" xfId="11369" xr:uid="{00000000-0005-0000-0000-0000C92C0000}"/>
    <cellStyle name="Normal 202 2 4 2" xfId="11370" xr:uid="{00000000-0005-0000-0000-0000CA2C0000}"/>
    <cellStyle name="Normal 202 2 5" xfId="11371" xr:uid="{00000000-0005-0000-0000-0000CB2C0000}"/>
    <cellStyle name="Normal 202 2 6" xfId="11372" xr:uid="{00000000-0005-0000-0000-0000CC2C0000}"/>
    <cellStyle name="Normal 202 3" xfId="11373" xr:uid="{00000000-0005-0000-0000-0000CD2C0000}"/>
    <cellStyle name="Normal 202 3 2" xfId="11374" xr:uid="{00000000-0005-0000-0000-0000CE2C0000}"/>
    <cellStyle name="Normal 202 3 2 2" xfId="11375" xr:uid="{00000000-0005-0000-0000-0000CF2C0000}"/>
    <cellStyle name="Normal 202 3 2 2 2" xfId="11376" xr:uid="{00000000-0005-0000-0000-0000D02C0000}"/>
    <cellStyle name="Normal 202 3 2 2 2 2" xfId="11377" xr:uid="{00000000-0005-0000-0000-0000D12C0000}"/>
    <cellStyle name="Normal 202 3 2 2 3" xfId="11378" xr:uid="{00000000-0005-0000-0000-0000D22C0000}"/>
    <cellStyle name="Normal 202 3 2 2 4" xfId="11379" xr:uid="{00000000-0005-0000-0000-0000D32C0000}"/>
    <cellStyle name="Normal 202 3 2 3" xfId="11380" xr:uid="{00000000-0005-0000-0000-0000D42C0000}"/>
    <cellStyle name="Normal 202 3 2 3 2" xfId="11381" xr:uid="{00000000-0005-0000-0000-0000D52C0000}"/>
    <cellStyle name="Normal 202 3 2 4" xfId="11382" xr:uid="{00000000-0005-0000-0000-0000D62C0000}"/>
    <cellStyle name="Normal 202 3 2 5" xfId="11383" xr:uid="{00000000-0005-0000-0000-0000D72C0000}"/>
    <cellStyle name="Normal 202 3 3" xfId="11384" xr:uid="{00000000-0005-0000-0000-0000D82C0000}"/>
    <cellStyle name="Normal 202 3 3 2" xfId="11385" xr:uid="{00000000-0005-0000-0000-0000D92C0000}"/>
    <cellStyle name="Normal 202 3 3 2 2" xfId="11386" xr:uid="{00000000-0005-0000-0000-0000DA2C0000}"/>
    <cellStyle name="Normal 202 3 3 3" xfId="11387" xr:uid="{00000000-0005-0000-0000-0000DB2C0000}"/>
    <cellStyle name="Normal 202 3 3 4" xfId="11388" xr:uid="{00000000-0005-0000-0000-0000DC2C0000}"/>
    <cellStyle name="Normal 202 3 4" xfId="11389" xr:uid="{00000000-0005-0000-0000-0000DD2C0000}"/>
    <cellStyle name="Normal 202 3 4 2" xfId="11390" xr:uid="{00000000-0005-0000-0000-0000DE2C0000}"/>
    <cellStyle name="Normal 202 3 5" xfId="11391" xr:uid="{00000000-0005-0000-0000-0000DF2C0000}"/>
    <cellStyle name="Normal 202 3 6" xfId="11392" xr:uid="{00000000-0005-0000-0000-0000E02C0000}"/>
    <cellStyle name="Normal 202 4" xfId="11393" xr:uid="{00000000-0005-0000-0000-0000E12C0000}"/>
    <cellStyle name="Normal 202 4 2" xfId="11394" xr:uid="{00000000-0005-0000-0000-0000E22C0000}"/>
    <cellStyle name="Normal 202 4 2 2" xfId="11395" xr:uid="{00000000-0005-0000-0000-0000E32C0000}"/>
    <cellStyle name="Normal 202 4 2 2 2" xfId="11396" xr:uid="{00000000-0005-0000-0000-0000E42C0000}"/>
    <cellStyle name="Normal 202 4 2 3" xfId="11397" xr:uid="{00000000-0005-0000-0000-0000E52C0000}"/>
    <cellStyle name="Normal 202 4 2 4" xfId="11398" xr:uid="{00000000-0005-0000-0000-0000E62C0000}"/>
    <cellStyle name="Normal 202 4 3" xfId="11399" xr:uid="{00000000-0005-0000-0000-0000E72C0000}"/>
    <cellStyle name="Normal 202 4 3 2" xfId="11400" xr:uid="{00000000-0005-0000-0000-0000E82C0000}"/>
    <cellStyle name="Normal 202 4 4" xfId="11401" xr:uid="{00000000-0005-0000-0000-0000E92C0000}"/>
    <cellStyle name="Normal 202 4 5" xfId="11402" xr:uid="{00000000-0005-0000-0000-0000EA2C0000}"/>
    <cellStyle name="Normal 202 5" xfId="11403" xr:uid="{00000000-0005-0000-0000-0000EB2C0000}"/>
    <cellStyle name="Normal 202 5 2" xfId="11404" xr:uid="{00000000-0005-0000-0000-0000EC2C0000}"/>
    <cellStyle name="Normal 202 5 2 2" xfId="11405" xr:uid="{00000000-0005-0000-0000-0000ED2C0000}"/>
    <cellStyle name="Normal 202 5 2 2 2" xfId="11406" xr:uid="{00000000-0005-0000-0000-0000EE2C0000}"/>
    <cellStyle name="Normal 202 5 2 3" xfId="11407" xr:uid="{00000000-0005-0000-0000-0000EF2C0000}"/>
    <cellStyle name="Normal 202 5 3" xfId="11408" xr:uid="{00000000-0005-0000-0000-0000F02C0000}"/>
    <cellStyle name="Normal 202 5 3 2" xfId="11409" xr:uid="{00000000-0005-0000-0000-0000F12C0000}"/>
    <cellStyle name="Normal 202 5 4" xfId="11410" xr:uid="{00000000-0005-0000-0000-0000F22C0000}"/>
    <cellStyle name="Normal 202 5 5" xfId="11411" xr:uid="{00000000-0005-0000-0000-0000F32C0000}"/>
    <cellStyle name="Normal 202 6" xfId="11412" xr:uid="{00000000-0005-0000-0000-0000F42C0000}"/>
    <cellStyle name="Normal 202 6 2" xfId="11413" xr:uid="{00000000-0005-0000-0000-0000F52C0000}"/>
    <cellStyle name="Normal 202 7" xfId="11414" xr:uid="{00000000-0005-0000-0000-0000F62C0000}"/>
    <cellStyle name="Normal 202 8" xfId="11415" xr:uid="{00000000-0005-0000-0000-0000F72C0000}"/>
    <cellStyle name="Normal 202_April 14" xfId="11416" xr:uid="{00000000-0005-0000-0000-0000F82C0000}"/>
    <cellStyle name="Normal 203" xfId="11417" xr:uid="{00000000-0005-0000-0000-0000F92C0000}"/>
    <cellStyle name="Normal 203 2" xfId="11418" xr:uid="{00000000-0005-0000-0000-0000FA2C0000}"/>
    <cellStyle name="Normal 203 2 2" xfId="11419" xr:uid="{00000000-0005-0000-0000-0000FB2C0000}"/>
    <cellStyle name="Normal 203 2 2 2" xfId="11420" xr:uid="{00000000-0005-0000-0000-0000FC2C0000}"/>
    <cellStyle name="Normal 203 2 2 2 2" xfId="11421" xr:uid="{00000000-0005-0000-0000-0000FD2C0000}"/>
    <cellStyle name="Normal 203 2 2 2 2 2" xfId="11422" xr:uid="{00000000-0005-0000-0000-0000FE2C0000}"/>
    <cellStyle name="Normal 203 2 2 2 3" xfId="11423" xr:uid="{00000000-0005-0000-0000-0000FF2C0000}"/>
    <cellStyle name="Normal 203 2 2 2 4" xfId="11424" xr:uid="{00000000-0005-0000-0000-0000002D0000}"/>
    <cellStyle name="Normal 203 2 2 3" xfId="11425" xr:uid="{00000000-0005-0000-0000-0000012D0000}"/>
    <cellStyle name="Normal 203 2 2 3 2" xfId="11426" xr:uid="{00000000-0005-0000-0000-0000022D0000}"/>
    <cellStyle name="Normal 203 2 2 4" xfId="11427" xr:uid="{00000000-0005-0000-0000-0000032D0000}"/>
    <cellStyle name="Normal 203 2 2 5" xfId="11428" xr:uid="{00000000-0005-0000-0000-0000042D0000}"/>
    <cellStyle name="Normal 203 2 3" xfId="11429" xr:uid="{00000000-0005-0000-0000-0000052D0000}"/>
    <cellStyle name="Normal 203 2 3 2" xfId="11430" xr:uid="{00000000-0005-0000-0000-0000062D0000}"/>
    <cellStyle name="Normal 203 2 3 2 2" xfId="11431" xr:uid="{00000000-0005-0000-0000-0000072D0000}"/>
    <cellStyle name="Normal 203 2 3 3" xfId="11432" xr:uid="{00000000-0005-0000-0000-0000082D0000}"/>
    <cellStyle name="Normal 203 2 3 4" xfId="11433" xr:uid="{00000000-0005-0000-0000-0000092D0000}"/>
    <cellStyle name="Normal 203 2 4" xfId="11434" xr:uid="{00000000-0005-0000-0000-00000A2D0000}"/>
    <cellStyle name="Normal 203 2 4 2" xfId="11435" xr:uid="{00000000-0005-0000-0000-00000B2D0000}"/>
    <cellStyle name="Normal 203 2 5" xfId="11436" xr:uid="{00000000-0005-0000-0000-00000C2D0000}"/>
    <cellStyle name="Normal 203 2 6" xfId="11437" xr:uid="{00000000-0005-0000-0000-00000D2D0000}"/>
    <cellStyle name="Normal 203 3" xfId="11438" xr:uid="{00000000-0005-0000-0000-00000E2D0000}"/>
    <cellStyle name="Normal 203 3 2" xfId="11439" xr:uid="{00000000-0005-0000-0000-00000F2D0000}"/>
    <cellStyle name="Normal 203 3 2 2" xfId="11440" xr:uid="{00000000-0005-0000-0000-0000102D0000}"/>
    <cellStyle name="Normal 203 3 2 2 2" xfId="11441" xr:uid="{00000000-0005-0000-0000-0000112D0000}"/>
    <cellStyle name="Normal 203 3 2 2 2 2" xfId="11442" xr:uid="{00000000-0005-0000-0000-0000122D0000}"/>
    <cellStyle name="Normal 203 3 2 2 3" xfId="11443" xr:uid="{00000000-0005-0000-0000-0000132D0000}"/>
    <cellStyle name="Normal 203 3 2 2 4" xfId="11444" xr:uid="{00000000-0005-0000-0000-0000142D0000}"/>
    <cellStyle name="Normal 203 3 2 3" xfId="11445" xr:uid="{00000000-0005-0000-0000-0000152D0000}"/>
    <cellStyle name="Normal 203 3 2 3 2" xfId="11446" xr:uid="{00000000-0005-0000-0000-0000162D0000}"/>
    <cellStyle name="Normal 203 3 2 4" xfId="11447" xr:uid="{00000000-0005-0000-0000-0000172D0000}"/>
    <cellStyle name="Normal 203 3 2 5" xfId="11448" xr:uid="{00000000-0005-0000-0000-0000182D0000}"/>
    <cellStyle name="Normal 203 3 3" xfId="11449" xr:uid="{00000000-0005-0000-0000-0000192D0000}"/>
    <cellStyle name="Normal 203 3 3 2" xfId="11450" xr:uid="{00000000-0005-0000-0000-00001A2D0000}"/>
    <cellStyle name="Normal 203 3 3 2 2" xfId="11451" xr:uid="{00000000-0005-0000-0000-00001B2D0000}"/>
    <cellStyle name="Normal 203 3 3 3" xfId="11452" xr:uid="{00000000-0005-0000-0000-00001C2D0000}"/>
    <cellStyle name="Normal 203 3 3 4" xfId="11453" xr:uid="{00000000-0005-0000-0000-00001D2D0000}"/>
    <cellStyle name="Normal 203 3 4" xfId="11454" xr:uid="{00000000-0005-0000-0000-00001E2D0000}"/>
    <cellStyle name="Normal 203 3 4 2" xfId="11455" xr:uid="{00000000-0005-0000-0000-00001F2D0000}"/>
    <cellStyle name="Normal 203 3 5" xfId="11456" xr:uid="{00000000-0005-0000-0000-0000202D0000}"/>
    <cellStyle name="Normal 203 3 6" xfId="11457" xr:uid="{00000000-0005-0000-0000-0000212D0000}"/>
    <cellStyle name="Normal 203 4" xfId="11458" xr:uid="{00000000-0005-0000-0000-0000222D0000}"/>
    <cellStyle name="Normal 203 4 2" xfId="11459" xr:uid="{00000000-0005-0000-0000-0000232D0000}"/>
    <cellStyle name="Normal 203 4 2 2" xfId="11460" xr:uid="{00000000-0005-0000-0000-0000242D0000}"/>
    <cellStyle name="Normal 203 4 2 2 2" xfId="11461" xr:uid="{00000000-0005-0000-0000-0000252D0000}"/>
    <cellStyle name="Normal 203 4 2 3" xfId="11462" xr:uid="{00000000-0005-0000-0000-0000262D0000}"/>
    <cellStyle name="Normal 203 4 2 4" xfId="11463" xr:uid="{00000000-0005-0000-0000-0000272D0000}"/>
    <cellStyle name="Normal 203 4 3" xfId="11464" xr:uid="{00000000-0005-0000-0000-0000282D0000}"/>
    <cellStyle name="Normal 203 4 3 2" xfId="11465" xr:uid="{00000000-0005-0000-0000-0000292D0000}"/>
    <cellStyle name="Normal 203 4 4" xfId="11466" xr:uid="{00000000-0005-0000-0000-00002A2D0000}"/>
    <cellStyle name="Normal 203 4 5" xfId="11467" xr:uid="{00000000-0005-0000-0000-00002B2D0000}"/>
    <cellStyle name="Normal 203 5" xfId="11468" xr:uid="{00000000-0005-0000-0000-00002C2D0000}"/>
    <cellStyle name="Normal 203 5 2" xfId="11469" xr:uid="{00000000-0005-0000-0000-00002D2D0000}"/>
    <cellStyle name="Normal 203 5 2 2" xfId="11470" xr:uid="{00000000-0005-0000-0000-00002E2D0000}"/>
    <cellStyle name="Normal 203 5 2 2 2" xfId="11471" xr:uid="{00000000-0005-0000-0000-00002F2D0000}"/>
    <cellStyle name="Normal 203 5 2 3" xfId="11472" xr:uid="{00000000-0005-0000-0000-0000302D0000}"/>
    <cellStyle name="Normal 203 5 3" xfId="11473" xr:uid="{00000000-0005-0000-0000-0000312D0000}"/>
    <cellStyle name="Normal 203 5 3 2" xfId="11474" xr:uid="{00000000-0005-0000-0000-0000322D0000}"/>
    <cellStyle name="Normal 203 5 4" xfId="11475" xr:uid="{00000000-0005-0000-0000-0000332D0000}"/>
    <cellStyle name="Normal 203 5 5" xfId="11476" xr:uid="{00000000-0005-0000-0000-0000342D0000}"/>
    <cellStyle name="Normal 203 6" xfId="11477" xr:uid="{00000000-0005-0000-0000-0000352D0000}"/>
    <cellStyle name="Normal 203 6 2" xfId="11478" xr:uid="{00000000-0005-0000-0000-0000362D0000}"/>
    <cellStyle name="Normal 203 7" xfId="11479" xr:uid="{00000000-0005-0000-0000-0000372D0000}"/>
    <cellStyle name="Normal 203 8" xfId="11480" xr:uid="{00000000-0005-0000-0000-0000382D0000}"/>
    <cellStyle name="Normal 203_April 14" xfId="11481" xr:uid="{00000000-0005-0000-0000-0000392D0000}"/>
    <cellStyle name="Normal 204" xfId="11482" xr:uid="{00000000-0005-0000-0000-00003A2D0000}"/>
    <cellStyle name="Normal 204 2" xfId="11483" xr:uid="{00000000-0005-0000-0000-00003B2D0000}"/>
    <cellStyle name="Normal 204 2 2" xfId="11484" xr:uid="{00000000-0005-0000-0000-00003C2D0000}"/>
    <cellStyle name="Normal 204 2 2 2" xfId="11485" xr:uid="{00000000-0005-0000-0000-00003D2D0000}"/>
    <cellStyle name="Normal 204 2 2 2 2" xfId="11486" xr:uid="{00000000-0005-0000-0000-00003E2D0000}"/>
    <cellStyle name="Normal 204 2 2 2 2 2" xfId="11487" xr:uid="{00000000-0005-0000-0000-00003F2D0000}"/>
    <cellStyle name="Normal 204 2 2 2 3" xfId="11488" xr:uid="{00000000-0005-0000-0000-0000402D0000}"/>
    <cellStyle name="Normal 204 2 2 2 4" xfId="11489" xr:uid="{00000000-0005-0000-0000-0000412D0000}"/>
    <cellStyle name="Normal 204 2 2 3" xfId="11490" xr:uid="{00000000-0005-0000-0000-0000422D0000}"/>
    <cellStyle name="Normal 204 2 2 3 2" xfId="11491" xr:uid="{00000000-0005-0000-0000-0000432D0000}"/>
    <cellStyle name="Normal 204 2 2 4" xfId="11492" xr:uid="{00000000-0005-0000-0000-0000442D0000}"/>
    <cellStyle name="Normal 204 2 2 5" xfId="11493" xr:uid="{00000000-0005-0000-0000-0000452D0000}"/>
    <cellStyle name="Normal 204 2 3" xfId="11494" xr:uid="{00000000-0005-0000-0000-0000462D0000}"/>
    <cellStyle name="Normal 204 2 3 2" xfId="11495" xr:uid="{00000000-0005-0000-0000-0000472D0000}"/>
    <cellStyle name="Normal 204 2 3 2 2" xfId="11496" xr:uid="{00000000-0005-0000-0000-0000482D0000}"/>
    <cellStyle name="Normal 204 2 3 3" xfId="11497" xr:uid="{00000000-0005-0000-0000-0000492D0000}"/>
    <cellStyle name="Normal 204 2 3 4" xfId="11498" xr:uid="{00000000-0005-0000-0000-00004A2D0000}"/>
    <cellStyle name="Normal 204 2 4" xfId="11499" xr:uid="{00000000-0005-0000-0000-00004B2D0000}"/>
    <cellStyle name="Normal 204 2 4 2" xfId="11500" xr:uid="{00000000-0005-0000-0000-00004C2D0000}"/>
    <cellStyle name="Normal 204 2 5" xfId="11501" xr:uid="{00000000-0005-0000-0000-00004D2D0000}"/>
    <cellStyle name="Normal 204 2 6" xfId="11502" xr:uid="{00000000-0005-0000-0000-00004E2D0000}"/>
    <cellStyle name="Normal 204 3" xfId="11503" xr:uid="{00000000-0005-0000-0000-00004F2D0000}"/>
    <cellStyle name="Normal 204 3 2" xfId="11504" xr:uid="{00000000-0005-0000-0000-0000502D0000}"/>
    <cellStyle name="Normal 204 3 3" xfId="11505" xr:uid="{00000000-0005-0000-0000-0000512D0000}"/>
    <cellStyle name="Normal 204 4" xfId="11506" xr:uid="{00000000-0005-0000-0000-0000522D0000}"/>
    <cellStyle name="Normal 204 4 2" xfId="11507" xr:uid="{00000000-0005-0000-0000-0000532D0000}"/>
    <cellStyle name="Normal 204 4 2 2" xfId="11508" xr:uid="{00000000-0005-0000-0000-0000542D0000}"/>
    <cellStyle name="Normal 204 4 2 2 2" xfId="11509" xr:uid="{00000000-0005-0000-0000-0000552D0000}"/>
    <cellStyle name="Normal 204 4 2 3" xfId="11510" xr:uid="{00000000-0005-0000-0000-0000562D0000}"/>
    <cellStyle name="Normal 204 4 2 4" xfId="11511" xr:uid="{00000000-0005-0000-0000-0000572D0000}"/>
    <cellStyle name="Normal 204 4 3" xfId="11512" xr:uid="{00000000-0005-0000-0000-0000582D0000}"/>
    <cellStyle name="Normal 204 4 3 2" xfId="11513" xr:uid="{00000000-0005-0000-0000-0000592D0000}"/>
    <cellStyle name="Normal 204 4 4" xfId="11514" xr:uid="{00000000-0005-0000-0000-00005A2D0000}"/>
    <cellStyle name="Normal 204 4 5" xfId="11515" xr:uid="{00000000-0005-0000-0000-00005B2D0000}"/>
    <cellStyle name="Normal 204 5" xfId="11516" xr:uid="{00000000-0005-0000-0000-00005C2D0000}"/>
    <cellStyle name="Normal 204 5 2" xfId="11517" xr:uid="{00000000-0005-0000-0000-00005D2D0000}"/>
    <cellStyle name="Normal 204 5 2 2" xfId="11518" xr:uid="{00000000-0005-0000-0000-00005E2D0000}"/>
    <cellStyle name="Normal 204 5 2 2 2" xfId="11519" xr:uid="{00000000-0005-0000-0000-00005F2D0000}"/>
    <cellStyle name="Normal 204 5 2 3" xfId="11520" xr:uid="{00000000-0005-0000-0000-0000602D0000}"/>
    <cellStyle name="Normal 204 5 3" xfId="11521" xr:uid="{00000000-0005-0000-0000-0000612D0000}"/>
    <cellStyle name="Normal 204 5 3 2" xfId="11522" xr:uid="{00000000-0005-0000-0000-0000622D0000}"/>
    <cellStyle name="Normal 204 5 4" xfId="11523" xr:uid="{00000000-0005-0000-0000-0000632D0000}"/>
    <cellStyle name="Normal 204 5 5" xfId="11524" xr:uid="{00000000-0005-0000-0000-0000642D0000}"/>
    <cellStyle name="Normal 204 6" xfId="11525" xr:uid="{00000000-0005-0000-0000-0000652D0000}"/>
    <cellStyle name="Normal 204 6 2" xfId="11526" xr:uid="{00000000-0005-0000-0000-0000662D0000}"/>
    <cellStyle name="Normal 204 7" xfId="11527" xr:uid="{00000000-0005-0000-0000-0000672D0000}"/>
    <cellStyle name="Normal 204 8" xfId="11528" xr:uid="{00000000-0005-0000-0000-0000682D0000}"/>
    <cellStyle name="Normal 204_April 14" xfId="11529" xr:uid="{00000000-0005-0000-0000-0000692D0000}"/>
    <cellStyle name="Normal 205" xfId="11530" xr:uid="{00000000-0005-0000-0000-00006A2D0000}"/>
    <cellStyle name="Normal 205 10" xfId="11531" xr:uid="{00000000-0005-0000-0000-00006B2D0000}"/>
    <cellStyle name="Normal 205 11" xfId="11532" xr:uid="{00000000-0005-0000-0000-00006C2D0000}"/>
    <cellStyle name="Normal 205 2" xfId="11533" xr:uid="{00000000-0005-0000-0000-00006D2D0000}"/>
    <cellStyle name="Normal 205 2 2" xfId="11534" xr:uid="{00000000-0005-0000-0000-00006E2D0000}"/>
    <cellStyle name="Normal 205 2 3" xfId="11535" xr:uid="{00000000-0005-0000-0000-00006F2D0000}"/>
    <cellStyle name="Normal 205 3" xfId="11536" xr:uid="{00000000-0005-0000-0000-0000702D0000}"/>
    <cellStyle name="Normal 205 3 2" xfId="11537" xr:uid="{00000000-0005-0000-0000-0000712D0000}"/>
    <cellStyle name="Normal 205 3 2 2" xfId="11538" xr:uid="{00000000-0005-0000-0000-0000722D0000}"/>
    <cellStyle name="Normal 205 3 2 2 2" xfId="11539" xr:uid="{00000000-0005-0000-0000-0000732D0000}"/>
    <cellStyle name="Normal 205 3 2 2 3" xfId="11540" xr:uid="{00000000-0005-0000-0000-0000742D0000}"/>
    <cellStyle name="Normal 205 3 2 3" xfId="11541" xr:uid="{00000000-0005-0000-0000-0000752D0000}"/>
    <cellStyle name="Normal 205 3 2 4" xfId="11542" xr:uid="{00000000-0005-0000-0000-0000762D0000}"/>
    <cellStyle name="Normal 205 3 3" xfId="11543" xr:uid="{00000000-0005-0000-0000-0000772D0000}"/>
    <cellStyle name="Normal 205 3 3 2" xfId="11544" xr:uid="{00000000-0005-0000-0000-0000782D0000}"/>
    <cellStyle name="Normal 205 3 3 3" xfId="11545" xr:uid="{00000000-0005-0000-0000-0000792D0000}"/>
    <cellStyle name="Normal 205 3 4" xfId="11546" xr:uid="{00000000-0005-0000-0000-00007A2D0000}"/>
    <cellStyle name="Normal 205 3 5" xfId="11547" xr:uid="{00000000-0005-0000-0000-00007B2D0000}"/>
    <cellStyle name="Normal 205 4" xfId="11548" xr:uid="{00000000-0005-0000-0000-00007C2D0000}"/>
    <cellStyle name="Normal 205 4 2" xfId="11549" xr:uid="{00000000-0005-0000-0000-00007D2D0000}"/>
    <cellStyle name="Normal 205 4 2 2" xfId="11550" xr:uid="{00000000-0005-0000-0000-00007E2D0000}"/>
    <cellStyle name="Normal 205 4 2 2 2" xfId="11551" xr:uid="{00000000-0005-0000-0000-00007F2D0000}"/>
    <cellStyle name="Normal 205 4 2 2 3" xfId="11552" xr:uid="{00000000-0005-0000-0000-0000802D0000}"/>
    <cellStyle name="Normal 205 4 2 3" xfId="11553" xr:uid="{00000000-0005-0000-0000-0000812D0000}"/>
    <cellStyle name="Normal 205 4 2 4" xfId="11554" xr:uid="{00000000-0005-0000-0000-0000822D0000}"/>
    <cellStyle name="Normal 205 4 3" xfId="11555" xr:uid="{00000000-0005-0000-0000-0000832D0000}"/>
    <cellStyle name="Normal 205 4 3 2" xfId="11556" xr:uid="{00000000-0005-0000-0000-0000842D0000}"/>
    <cellStyle name="Normal 205 4 3 3" xfId="11557" xr:uid="{00000000-0005-0000-0000-0000852D0000}"/>
    <cellStyle name="Normal 205 4 4" xfId="11558" xr:uid="{00000000-0005-0000-0000-0000862D0000}"/>
    <cellStyle name="Normal 205 4 5" xfId="11559" xr:uid="{00000000-0005-0000-0000-0000872D0000}"/>
    <cellStyle name="Normal 205 5" xfId="11560" xr:uid="{00000000-0005-0000-0000-0000882D0000}"/>
    <cellStyle name="Normal 205 5 2" xfId="11561" xr:uid="{00000000-0005-0000-0000-0000892D0000}"/>
    <cellStyle name="Normal 205 5 2 2" xfId="11562" xr:uid="{00000000-0005-0000-0000-00008A2D0000}"/>
    <cellStyle name="Normal 205 5 2 2 2" xfId="11563" xr:uid="{00000000-0005-0000-0000-00008B2D0000}"/>
    <cellStyle name="Normal 205 5 2 2 3" xfId="11564" xr:uid="{00000000-0005-0000-0000-00008C2D0000}"/>
    <cellStyle name="Normal 205 5 2 3" xfId="11565" xr:uid="{00000000-0005-0000-0000-00008D2D0000}"/>
    <cellStyle name="Normal 205 5 2 4" xfId="11566" xr:uid="{00000000-0005-0000-0000-00008E2D0000}"/>
    <cellStyle name="Normal 205 5 3" xfId="11567" xr:uid="{00000000-0005-0000-0000-00008F2D0000}"/>
    <cellStyle name="Normal 205 5 3 2" xfId="11568" xr:uid="{00000000-0005-0000-0000-0000902D0000}"/>
    <cellStyle name="Normal 205 5 3 3" xfId="11569" xr:uid="{00000000-0005-0000-0000-0000912D0000}"/>
    <cellStyle name="Normal 205 5 4" xfId="11570" xr:uid="{00000000-0005-0000-0000-0000922D0000}"/>
    <cellStyle name="Normal 205 5 5" xfId="11571" xr:uid="{00000000-0005-0000-0000-0000932D0000}"/>
    <cellStyle name="Normal 205 6" xfId="11572" xr:uid="{00000000-0005-0000-0000-0000942D0000}"/>
    <cellStyle name="Normal 205 6 2" xfId="11573" xr:uid="{00000000-0005-0000-0000-0000952D0000}"/>
    <cellStyle name="Normal 205 6 2 2" xfId="11574" xr:uid="{00000000-0005-0000-0000-0000962D0000}"/>
    <cellStyle name="Normal 205 6 2 2 2" xfId="11575" xr:uid="{00000000-0005-0000-0000-0000972D0000}"/>
    <cellStyle name="Normal 205 6 2 2 3" xfId="11576" xr:uid="{00000000-0005-0000-0000-0000982D0000}"/>
    <cellStyle name="Normal 205 6 2 3" xfId="11577" xr:uid="{00000000-0005-0000-0000-0000992D0000}"/>
    <cellStyle name="Normal 205 6 2 4" xfId="11578" xr:uid="{00000000-0005-0000-0000-00009A2D0000}"/>
    <cellStyle name="Normal 205 6 3" xfId="11579" xr:uid="{00000000-0005-0000-0000-00009B2D0000}"/>
    <cellStyle name="Normal 205 6 3 2" xfId="11580" xr:uid="{00000000-0005-0000-0000-00009C2D0000}"/>
    <cellStyle name="Normal 205 6 3 3" xfId="11581" xr:uid="{00000000-0005-0000-0000-00009D2D0000}"/>
    <cellStyle name="Normal 205 6 4" xfId="11582" xr:uid="{00000000-0005-0000-0000-00009E2D0000}"/>
    <cellStyle name="Normal 205 6 5" xfId="11583" xr:uid="{00000000-0005-0000-0000-00009F2D0000}"/>
    <cellStyle name="Normal 205 7" xfId="11584" xr:uid="{00000000-0005-0000-0000-0000A02D0000}"/>
    <cellStyle name="Normal 205 7 2" xfId="11585" xr:uid="{00000000-0005-0000-0000-0000A12D0000}"/>
    <cellStyle name="Normal 205 7 2 2" xfId="11586" xr:uid="{00000000-0005-0000-0000-0000A22D0000}"/>
    <cellStyle name="Normal 205 7 2 3" xfId="11587" xr:uid="{00000000-0005-0000-0000-0000A32D0000}"/>
    <cellStyle name="Normal 205 7 3" xfId="11588" xr:uid="{00000000-0005-0000-0000-0000A42D0000}"/>
    <cellStyle name="Normal 205 7 4" xfId="11589" xr:uid="{00000000-0005-0000-0000-0000A52D0000}"/>
    <cellStyle name="Normal 205 8" xfId="11590" xr:uid="{00000000-0005-0000-0000-0000A62D0000}"/>
    <cellStyle name="Normal 205 8 2" xfId="11591" xr:uid="{00000000-0005-0000-0000-0000A72D0000}"/>
    <cellStyle name="Normal 205 8 2 2" xfId="11592" xr:uid="{00000000-0005-0000-0000-0000A82D0000}"/>
    <cellStyle name="Normal 205 8 3" xfId="11593" xr:uid="{00000000-0005-0000-0000-0000A92D0000}"/>
    <cellStyle name="Normal 205 8 4" xfId="11594" xr:uid="{00000000-0005-0000-0000-0000AA2D0000}"/>
    <cellStyle name="Normal 205 9" xfId="11595" xr:uid="{00000000-0005-0000-0000-0000AB2D0000}"/>
    <cellStyle name="Normal 205 9 2" xfId="11596" xr:uid="{00000000-0005-0000-0000-0000AC2D0000}"/>
    <cellStyle name="Normal 205_April 14" xfId="11597" xr:uid="{00000000-0005-0000-0000-0000AD2D0000}"/>
    <cellStyle name="Normal 206" xfId="11598" xr:uid="{00000000-0005-0000-0000-0000AE2D0000}"/>
    <cellStyle name="Normal 206 10" xfId="11599" xr:uid="{00000000-0005-0000-0000-0000AF2D0000}"/>
    <cellStyle name="Normal 206 11" xfId="11600" xr:uid="{00000000-0005-0000-0000-0000B02D0000}"/>
    <cellStyle name="Normal 206 2" xfId="11601" xr:uid="{00000000-0005-0000-0000-0000B12D0000}"/>
    <cellStyle name="Normal 206 2 2" xfId="11602" xr:uid="{00000000-0005-0000-0000-0000B22D0000}"/>
    <cellStyle name="Normal 206 2 3" xfId="11603" xr:uid="{00000000-0005-0000-0000-0000B32D0000}"/>
    <cellStyle name="Normal 206 3" xfId="11604" xr:uid="{00000000-0005-0000-0000-0000B42D0000}"/>
    <cellStyle name="Normal 206 3 2" xfId="11605" xr:uid="{00000000-0005-0000-0000-0000B52D0000}"/>
    <cellStyle name="Normal 206 3 2 2" xfId="11606" xr:uid="{00000000-0005-0000-0000-0000B62D0000}"/>
    <cellStyle name="Normal 206 3 2 2 2" xfId="11607" xr:uid="{00000000-0005-0000-0000-0000B72D0000}"/>
    <cellStyle name="Normal 206 3 2 2 3" xfId="11608" xr:uid="{00000000-0005-0000-0000-0000B82D0000}"/>
    <cellStyle name="Normal 206 3 2 3" xfId="11609" xr:uid="{00000000-0005-0000-0000-0000B92D0000}"/>
    <cellStyle name="Normal 206 3 2 4" xfId="11610" xr:uid="{00000000-0005-0000-0000-0000BA2D0000}"/>
    <cellStyle name="Normal 206 3 3" xfId="11611" xr:uid="{00000000-0005-0000-0000-0000BB2D0000}"/>
    <cellStyle name="Normal 206 3 3 2" xfId="11612" xr:uid="{00000000-0005-0000-0000-0000BC2D0000}"/>
    <cellStyle name="Normal 206 3 3 3" xfId="11613" xr:uid="{00000000-0005-0000-0000-0000BD2D0000}"/>
    <cellStyle name="Normal 206 3 4" xfId="11614" xr:uid="{00000000-0005-0000-0000-0000BE2D0000}"/>
    <cellStyle name="Normal 206 3 5" xfId="11615" xr:uid="{00000000-0005-0000-0000-0000BF2D0000}"/>
    <cellStyle name="Normal 206 4" xfId="11616" xr:uid="{00000000-0005-0000-0000-0000C02D0000}"/>
    <cellStyle name="Normal 206 4 2" xfId="11617" xr:uid="{00000000-0005-0000-0000-0000C12D0000}"/>
    <cellStyle name="Normal 206 4 2 2" xfId="11618" xr:uid="{00000000-0005-0000-0000-0000C22D0000}"/>
    <cellStyle name="Normal 206 4 2 2 2" xfId="11619" xr:uid="{00000000-0005-0000-0000-0000C32D0000}"/>
    <cellStyle name="Normal 206 4 2 2 3" xfId="11620" xr:uid="{00000000-0005-0000-0000-0000C42D0000}"/>
    <cellStyle name="Normal 206 4 2 3" xfId="11621" xr:uid="{00000000-0005-0000-0000-0000C52D0000}"/>
    <cellStyle name="Normal 206 4 2 4" xfId="11622" xr:uid="{00000000-0005-0000-0000-0000C62D0000}"/>
    <cellStyle name="Normal 206 4 3" xfId="11623" xr:uid="{00000000-0005-0000-0000-0000C72D0000}"/>
    <cellStyle name="Normal 206 4 3 2" xfId="11624" xr:uid="{00000000-0005-0000-0000-0000C82D0000}"/>
    <cellStyle name="Normal 206 4 3 3" xfId="11625" xr:uid="{00000000-0005-0000-0000-0000C92D0000}"/>
    <cellStyle name="Normal 206 4 4" xfId="11626" xr:uid="{00000000-0005-0000-0000-0000CA2D0000}"/>
    <cellStyle name="Normal 206 4 5" xfId="11627" xr:uid="{00000000-0005-0000-0000-0000CB2D0000}"/>
    <cellStyle name="Normal 206 5" xfId="11628" xr:uid="{00000000-0005-0000-0000-0000CC2D0000}"/>
    <cellStyle name="Normal 206 5 2" xfId="11629" xr:uid="{00000000-0005-0000-0000-0000CD2D0000}"/>
    <cellStyle name="Normal 206 5 2 2" xfId="11630" xr:uid="{00000000-0005-0000-0000-0000CE2D0000}"/>
    <cellStyle name="Normal 206 5 2 2 2" xfId="11631" xr:uid="{00000000-0005-0000-0000-0000CF2D0000}"/>
    <cellStyle name="Normal 206 5 2 2 3" xfId="11632" xr:uid="{00000000-0005-0000-0000-0000D02D0000}"/>
    <cellStyle name="Normal 206 5 2 3" xfId="11633" xr:uid="{00000000-0005-0000-0000-0000D12D0000}"/>
    <cellStyle name="Normal 206 5 2 4" xfId="11634" xr:uid="{00000000-0005-0000-0000-0000D22D0000}"/>
    <cellStyle name="Normal 206 5 3" xfId="11635" xr:uid="{00000000-0005-0000-0000-0000D32D0000}"/>
    <cellStyle name="Normal 206 5 3 2" xfId="11636" xr:uid="{00000000-0005-0000-0000-0000D42D0000}"/>
    <cellStyle name="Normal 206 5 3 3" xfId="11637" xr:uid="{00000000-0005-0000-0000-0000D52D0000}"/>
    <cellStyle name="Normal 206 5 4" xfId="11638" xr:uid="{00000000-0005-0000-0000-0000D62D0000}"/>
    <cellStyle name="Normal 206 5 5" xfId="11639" xr:uid="{00000000-0005-0000-0000-0000D72D0000}"/>
    <cellStyle name="Normal 206 6" xfId="11640" xr:uid="{00000000-0005-0000-0000-0000D82D0000}"/>
    <cellStyle name="Normal 206 6 2" xfId="11641" xr:uid="{00000000-0005-0000-0000-0000D92D0000}"/>
    <cellStyle name="Normal 206 6 2 2" xfId="11642" xr:uid="{00000000-0005-0000-0000-0000DA2D0000}"/>
    <cellStyle name="Normal 206 6 2 2 2" xfId="11643" xr:uid="{00000000-0005-0000-0000-0000DB2D0000}"/>
    <cellStyle name="Normal 206 6 2 2 3" xfId="11644" xr:uid="{00000000-0005-0000-0000-0000DC2D0000}"/>
    <cellStyle name="Normal 206 6 2 3" xfId="11645" xr:uid="{00000000-0005-0000-0000-0000DD2D0000}"/>
    <cellStyle name="Normal 206 6 2 4" xfId="11646" xr:uid="{00000000-0005-0000-0000-0000DE2D0000}"/>
    <cellStyle name="Normal 206 6 3" xfId="11647" xr:uid="{00000000-0005-0000-0000-0000DF2D0000}"/>
    <cellStyle name="Normal 206 6 3 2" xfId="11648" xr:uid="{00000000-0005-0000-0000-0000E02D0000}"/>
    <cellStyle name="Normal 206 6 3 3" xfId="11649" xr:uid="{00000000-0005-0000-0000-0000E12D0000}"/>
    <cellStyle name="Normal 206 6 4" xfId="11650" xr:uid="{00000000-0005-0000-0000-0000E22D0000}"/>
    <cellStyle name="Normal 206 6 5" xfId="11651" xr:uid="{00000000-0005-0000-0000-0000E32D0000}"/>
    <cellStyle name="Normal 206 7" xfId="11652" xr:uid="{00000000-0005-0000-0000-0000E42D0000}"/>
    <cellStyle name="Normal 206 7 2" xfId="11653" xr:uid="{00000000-0005-0000-0000-0000E52D0000}"/>
    <cellStyle name="Normal 206 7 2 2" xfId="11654" xr:uid="{00000000-0005-0000-0000-0000E62D0000}"/>
    <cellStyle name="Normal 206 7 2 3" xfId="11655" xr:uid="{00000000-0005-0000-0000-0000E72D0000}"/>
    <cellStyle name="Normal 206 7 3" xfId="11656" xr:uid="{00000000-0005-0000-0000-0000E82D0000}"/>
    <cellStyle name="Normal 206 7 4" xfId="11657" xr:uid="{00000000-0005-0000-0000-0000E92D0000}"/>
    <cellStyle name="Normal 206 8" xfId="11658" xr:uid="{00000000-0005-0000-0000-0000EA2D0000}"/>
    <cellStyle name="Normal 206 8 2" xfId="11659" xr:uid="{00000000-0005-0000-0000-0000EB2D0000}"/>
    <cellStyle name="Normal 206 8 2 2" xfId="11660" xr:uid="{00000000-0005-0000-0000-0000EC2D0000}"/>
    <cellStyle name="Normal 206 8 3" xfId="11661" xr:uid="{00000000-0005-0000-0000-0000ED2D0000}"/>
    <cellStyle name="Normal 206 8 4" xfId="11662" xr:uid="{00000000-0005-0000-0000-0000EE2D0000}"/>
    <cellStyle name="Normal 206 9" xfId="11663" xr:uid="{00000000-0005-0000-0000-0000EF2D0000}"/>
    <cellStyle name="Normal 206 9 2" xfId="11664" xr:uid="{00000000-0005-0000-0000-0000F02D0000}"/>
    <cellStyle name="Normal 206_April 14" xfId="11665" xr:uid="{00000000-0005-0000-0000-0000F12D0000}"/>
    <cellStyle name="Normal 207" xfId="11666" xr:uid="{00000000-0005-0000-0000-0000F22D0000}"/>
    <cellStyle name="Normal 207 10" xfId="11667" xr:uid="{00000000-0005-0000-0000-0000F32D0000}"/>
    <cellStyle name="Normal 207 2" xfId="11668" xr:uid="{00000000-0005-0000-0000-0000F42D0000}"/>
    <cellStyle name="Normal 207 2 2" xfId="11669" xr:uid="{00000000-0005-0000-0000-0000F52D0000}"/>
    <cellStyle name="Normal 207 2 2 2" xfId="11670" xr:uid="{00000000-0005-0000-0000-0000F62D0000}"/>
    <cellStyle name="Normal 207 2 2 2 2" xfId="11671" xr:uid="{00000000-0005-0000-0000-0000F72D0000}"/>
    <cellStyle name="Normal 207 2 2 2 3" xfId="11672" xr:uid="{00000000-0005-0000-0000-0000F82D0000}"/>
    <cellStyle name="Normal 207 2 2 3" xfId="11673" xr:uid="{00000000-0005-0000-0000-0000F92D0000}"/>
    <cellStyle name="Normal 207 2 2 4" xfId="11674" xr:uid="{00000000-0005-0000-0000-0000FA2D0000}"/>
    <cellStyle name="Normal 207 2 3" xfId="11675" xr:uid="{00000000-0005-0000-0000-0000FB2D0000}"/>
    <cellStyle name="Normal 207 2 3 2" xfId="11676" xr:uid="{00000000-0005-0000-0000-0000FC2D0000}"/>
    <cellStyle name="Normal 207 2 3 3" xfId="11677" xr:uid="{00000000-0005-0000-0000-0000FD2D0000}"/>
    <cellStyle name="Normal 207 2 4" xfId="11678" xr:uid="{00000000-0005-0000-0000-0000FE2D0000}"/>
    <cellStyle name="Normal 207 2 5" xfId="11679" xr:uid="{00000000-0005-0000-0000-0000FF2D0000}"/>
    <cellStyle name="Normal 207 3" xfId="11680" xr:uid="{00000000-0005-0000-0000-0000002E0000}"/>
    <cellStyle name="Normal 207 3 2" xfId="11681" xr:uid="{00000000-0005-0000-0000-0000012E0000}"/>
    <cellStyle name="Normal 207 3 2 2" xfId="11682" xr:uid="{00000000-0005-0000-0000-0000022E0000}"/>
    <cellStyle name="Normal 207 3 2 2 2" xfId="11683" xr:uid="{00000000-0005-0000-0000-0000032E0000}"/>
    <cellStyle name="Normal 207 3 2 2 3" xfId="11684" xr:uid="{00000000-0005-0000-0000-0000042E0000}"/>
    <cellStyle name="Normal 207 3 2 3" xfId="11685" xr:uid="{00000000-0005-0000-0000-0000052E0000}"/>
    <cellStyle name="Normal 207 3 2 4" xfId="11686" xr:uid="{00000000-0005-0000-0000-0000062E0000}"/>
    <cellStyle name="Normal 207 3 3" xfId="11687" xr:uid="{00000000-0005-0000-0000-0000072E0000}"/>
    <cellStyle name="Normal 207 3 3 2" xfId="11688" xr:uid="{00000000-0005-0000-0000-0000082E0000}"/>
    <cellStyle name="Normal 207 3 3 3" xfId="11689" xr:uid="{00000000-0005-0000-0000-0000092E0000}"/>
    <cellStyle name="Normal 207 3 4" xfId="11690" xr:uid="{00000000-0005-0000-0000-00000A2E0000}"/>
    <cellStyle name="Normal 207 3 5" xfId="11691" xr:uid="{00000000-0005-0000-0000-00000B2E0000}"/>
    <cellStyle name="Normal 207 4" xfId="11692" xr:uid="{00000000-0005-0000-0000-00000C2E0000}"/>
    <cellStyle name="Normal 207 4 2" xfId="11693" xr:uid="{00000000-0005-0000-0000-00000D2E0000}"/>
    <cellStyle name="Normal 207 4 2 2" xfId="11694" xr:uid="{00000000-0005-0000-0000-00000E2E0000}"/>
    <cellStyle name="Normal 207 4 2 2 2" xfId="11695" xr:uid="{00000000-0005-0000-0000-00000F2E0000}"/>
    <cellStyle name="Normal 207 4 2 2 3" xfId="11696" xr:uid="{00000000-0005-0000-0000-0000102E0000}"/>
    <cellStyle name="Normal 207 4 2 3" xfId="11697" xr:uid="{00000000-0005-0000-0000-0000112E0000}"/>
    <cellStyle name="Normal 207 4 2 4" xfId="11698" xr:uid="{00000000-0005-0000-0000-0000122E0000}"/>
    <cellStyle name="Normal 207 4 3" xfId="11699" xr:uid="{00000000-0005-0000-0000-0000132E0000}"/>
    <cellStyle name="Normal 207 4 3 2" xfId="11700" xr:uid="{00000000-0005-0000-0000-0000142E0000}"/>
    <cellStyle name="Normal 207 4 3 3" xfId="11701" xr:uid="{00000000-0005-0000-0000-0000152E0000}"/>
    <cellStyle name="Normal 207 4 4" xfId="11702" xr:uid="{00000000-0005-0000-0000-0000162E0000}"/>
    <cellStyle name="Normal 207 4 5" xfId="11703" xr:uid="{00000000-0005-0000-0000-0000172E0000}"/>
    <cellStyle name="Normal 207 5" xfId="11704" xr:uid="{00000000-0005-0000-0000-0000182E0000}"/>
    <cellStyle name="Normal 207 5 2" xfId="11705" xr:uid="{00000000-0005-0000-0000-0000192E0000}"/>
    <cellStyle name="Normal 207 5 2 2" xfId="11706" xr:uid="{00000000-0005-0000-0000-00001A2E0000}"/>
    <cellStyle name="Normal 207 5 2 2 2" xfId="11707" xr:uid="{00000000-0005-0000-0000-00001B2E0000}"/>
    <cellStyle name="Normal 207 5 2 2 3" xfId="11708" xr:uid="{00000000-0005-0000-0000-00001C2E0000}"/>
    <cellStyle name="Normal 207 5 2 3" xfId="11709" xr:uid="{00000000-0005-0000-0000-00001D2E0000}"/>
    <cellStyle name="Normal 207 5 2 4" xfId="11710" xr:uid="{00000000-0005-0000-0000-00001E2E0000}"/>
    <cellStyle name="Normal 207 5 3" xfId="11711" xr:uid="{00000000-0005-0000-0000-00001F2E0000}"/>
    <cellStyle name="Normal 207 5 3 2" xfId="11712" xr:uid="{00000000-0005-0000-0000-0000202E0000}"/>
    <cellStyle name="Normal 207 5 3 3" xfId="11713" xr:uid="{00000000-0005-0000-0000-0000212E0000}"/>
    <cellStyle name="Normal 207 5 4" xfId="11714" xr:uid="{00000000-0005-0000-0000-0000222E0000}"/>
    <cellStyle name="Normal 207 5 5" xfId="11715" xr:uid="{00000000-0005-0000-0000-0000232E0000}"/>
    <cellStyle name="Normal 207 6" xfId="11716" xr:uid="{00000000-0005-0000-0000-0000242E0000}"/>
    <cellStyle name="Normal 207 6 2" xfId="11717" xr:uid="{00000000-0005-0000-0000-0000252E0000}"/>
    <cellStyle name="Normal 207 6 2 2" xfId="11718" xr:uid="{00000000-0005-0000-0000-0000262E0000}"/>
    <cellStyle name="Normal 207 6 2 3" xfId="11719" xr:uid="{00000000-0005-0000-0000-0000272E0000}"/>
    <cellStyle name="Normal 207 6 3" xfId="11720" xr:uid="{00000000-0005-0000-0000-0000282E0000}"/>
    <cellStyle name="Normal 207 6 4" xfId="11721" xr:uid="{00000000-0005-0000-0000-0000292E0000}"/>
    <cellStyle name="Normal 207 7" xfId="11722" xr:uid="{00000000-0005-0000-0000-00002A2E0000}"/>
    <cellStyle name="Normal 207 7 2" xfId="11723" xr:uid="{00000000-0005-0000-0000-00002B2E0000}"/>
    <cellStyle name="Normal 207 7 2 2" xfId="11724" xr:uid="{00000000-0005-0000-0000-00002C2E0000}"/>
    <cellStyle name="Normal 207 7 3" xfId="11725" xr:uid="{00000000-0005-0000-0000-00002D2E0000}"/>
    <cellStyle name="Normal 207 7 4" xfId="11726" xr:uid="{00000000-0005-0000-0000-00002E2E0000}"/>
    <cellStyle name="Normal 207 8" xfId="11727" xr:uid="{00000000-0005-0000-0000-00002F2E0000}"/>
    <cellStyle name="Normal 207 8 2" xfId="11728" xr:uid="{00000000-0005-0000-0000-0000302E0000}"/>
    <cellStyle name="Normal 207 9" xfId="11729" xr:uid="{00000000-0005-0000-0000-0000312E0000}"/>
    <cellStyle name="Normal 208" xfId="11730" xr:uid="{00000000-0005-0000-0000-0000322E0000}"/>
    <cellStyle name="Normal 208 10" xfId="11731" xr:uid="{00000000-0005-0000-0000-0000332E0000}"/>
    <cellStyle name="Normal 208 2" xfId="11732" xr:uid="{00000000-0005-0000-0000-0000342E0000}"/>
    <cellStyle name="Normal 208 2 2" xfId="11733" xr:uid="{00000000-0005-0000-0000-0000352E0000}"/>
    <cellStyle name="Normal 208 2 2 2" xfId="11734" xr:uid="{00000000-0005-0000-0000-0000362E0000}"/>
    <cellStyle name="Normal 208 2 2 2 2" xfId="11735" xr:uid="{00000000-0005-0000-0000-0000372E0000}"/>
    <cellStyle name="Normal 208 2 2 2 3" xfId="11736" xr:uid="{00000000-0005-0000-0000-0000382E0000}"/>
    <cellStyle name="Normal 208 2 2 3" xfId="11737" xr:uid="{00000000-0005-0000-0000-0000392E0000}"/>
    <cellStyle name="Normal 208 2 2 4" xfId="11738" xr:uid="{00000000-0005-0000-0000-00003A2E0000}"/>
    <cellStyle name="Normal 208 2 3" xfId="11739" xr:uid="{00000000-0005-0000-0000-00003B2E0000}"/>
    <cellStyle name="Normal 208 2 3 2" xfId="11740" xr:uid="{00000000-0005-0000-0000-00003C2E0000}"/>
    <cellStyle name="Normal 208 2 3 3" xfId="11741" xr:uid="{00000000-0005-0000-0000-00003D2E0000}"/>
    <cellStyle name="Normal 208 2 4" xfId="11742" xr:uid="{00000000-0005-0000-0000-00003E2E0000}"/>
    <cellStyle name="Normal 208 2 5" xfId="11743" xr:uid="{00000000-0005-0000-0000-00003F2E0000}"/>
    <cellStyle name="Normal 208 3" xfId="11744" xr:uid="{00000000-0005-0000-0000-0000402E0000}"/>
    <cellStyle name="Normal 208 3 2" xfId="11745" xr:uid="{00000000-0005-0000-0000-0000412E0000}"/>
    <cellStyle name="Normal 208 3 2 2" xfId="11746" xr:uid="{00000000-0005-0000-0000-0000422E0000}"/>
    <cellStyle name="Normal 208 3 2 2 2" xfId="11747" xr:uid="{00000000-0005-0000-0000-0000432E0000}"/>
    <cellStyle name="Normal 208 3 2 2 3" xfId="11748" xr:uid="{00000000-0005-0000-0000-0000442E0000}"/>
    <cellStyle name="Normal 208 3 2 3" xfId="11749" xr:uid="{00000000-0005-0000-0000-0000452E0000}"/>
    <cellStyle name="Normal 208 3 2 4" xfId="11750" xr:uid="{00000000-0005-0000-0000-0000462E0000}"/>
    <cellStyle name="Normal 208 3 3" xfId="11751" xr:uid="{00000000-0005-0000-0000-0000472E0000}"/>
    <cellStyle name="Normal 208 3 3 2" xfId="11752" xr:uid="{00000000-0005-0000-0000-0000482E0000}"/>
    <cellStyle name="Normal 208 3 3 3" xfId="11753" xr:uid="{00000000-0005-0000-0000-0000492E0000}"/>
    <cellStyle name="Normal 208 3 4" xfId="11754" xr:uid="{00000000-0005-0000-0000-00004A2E0000}"/>
    <cellStyle name="Normal 208 3 5" xfId="11755" xr:uid="{00000000-0005-0000-0000-00004B2E0000}"/>
    <cellStyle name="Normal 208 4" xfId="11756" xr:uid="{00000000-0005-0000-0000-00004C2E0000}"/>
    <cellStyle name="Normal 208 4 2" xfId="11757" xr:uid="{00000000-0005-0000-0000-00004D2E0000}"/>
    <cellStyle name="Normal 208 4 2 2" xfId="11758" xr:uid="{00000000-0005-0000-0000-00004E2E0000}"/>
    <cellStyle name="Normal 208 4 2 2 2" xfId="11759" xr:uid="{00000000-0005-0000-0000-00004F2E0000}"/>
    <cellStyle name="Normal 208 4 2 2 3" xfId="11760" xr:uid="{00000000-0005-0000-0000-0000502E0000}"/>
    <cellStyle name="Normal 208 4 2 3" xfId="11761" xr:uid="{00000000-0005-0000-0000-0000512E0000}"/>
    <cellStyle name="Normal 208 4 2 4" xfId="11762" xr:uid="{00000000-0005-0000-0000-0000522E0000}"/>
    <cellStyle name="Normal 208 4 3" xfId="11763" xr:uid="{00000000-0005-0000-0000-0000532E0000}"/>
    <cellStyle name="Normal 208 4 3 2" xfId="11764" xr:uid="{00000000-0005-0000-0000-0000542E0000}"/>
    <cellStyle name="Normal 208 4 3 3" xfId="11765" xr:uid="{00000000-0005-0000-0000-0000552E0000}"/>
    <cellStyle name="Normal 208 4 4" xfId="11766" xr:uid="{00000000-0005-0000-0000-0000562E0000}"/>
    <cellStyle name="Normal 208 4 5" xfId="11767" xr:uid="{00000000-0005-0000-0000-0000572E0000}"/>
    <cellStyle name="Normal 208 5" xfId="11768" xr:uid="{00000000-0005-0000-0000-0000582E0000}"/>
    <cellStyle name="Normal 208 5 2" xfId="11769" xr:uid="{00000000-0005-0000-0000-0000592E0000}"/>
    <cellStyle name="Normal 208 5 2 2" xfId="11770" xr:uid="{00000000-0005-0000-0000-00005A2E0000}"/>
    <cellStyle name="Normal 208 5 2 2 2" xfId="11771" xr:uid="{00000000-0005-0000-0000-00005B2E0000}"/>
    <cellStyle name="Normal 208 5 2 2 3" xfId="11772" xr:uid="{00000000-0005-0000-0000-00005C2E0000}"/>
    <cellStyle name="Normal 208 5 2 3" xfId="11773" xr:uid="{00000000-0005-0000-0000-00005D2E0000}"/>
    <cellStyle name="Normal 208 5 2 4" xfId="11774" xr:uid="{00000000-0005-0000-0000-00005E2E0000}"/>
    <cellStyle name="Normal 208 5 3" xfId="11775" xr:uid="{00000000-0005-0000-0000-00005F2E0000}"/>
    <cellStyle name="Normal 208 5 3 2" xfId="11776" xr:uid="{00000000-0005-0000-0000-0000602E0000}"/>
    <cellStyle name="Normal 208 5 3 3" xfId="11777" xr:uid="{00000000-0005-0000-0000-0000612E0000}"/>
    <cellStyle name="Normal 208 5 4" xfId="11778" xr:uid="{00000000-0005-0000-0000-0000622E0000}"/>
    <cellStyle name="Normal 208 5 5" xfId="11779" xr:uid="{00000000-0005-0000-0000-0000632E0000}"/>
    <cellStyle name="Normal 208 6" xfId="11780" xr:uid="{00000000-0005-0000-0000-0000642E0000}"/>
    <cellStyle name="Normal 208 6 2" xfId="11781" xr:uid="{00000000-0005-0000-0000-0000652E0000}"/>
    <cellStyle name="Normal 208 6 2 2" xfId="11782" xr:uid="{00000000-0005-0000-0000-0000662E0000}"/>
    <cellStyle name="Normal 208 6 2 3" xfId="11783" xr:uid="{00000000-0005-0000-0000-0000672E0000}"/>
    <cellStyle name="Normal 208 6 3" xfId="11784" xr:uid="{00000000-0005-0000-0000-0000682E0000}"/>
    <cellStyle name="Normal 208 6 4" xfId="11785" xr:uid="{00000000-0005-0000-0000-0000692E0000}"/>
    <cellStyle name="Normal 208 7" xfId="11786" xr:uid="{00000000-0005-0000-0000-00006A2E0000}"/>
    <cellStyle name="Normal 208 7 2" xfId="11787" xr:uid="{00000000-0005-0000-0000-00006B2E0000}"/>
    <cellStyle name="Normal 208 7 2 2" xfId="11788" xr:uid="{00000000-0005-0000-0000-00006C2E0000}"/>
    <cellStyle name="Normal 208 7 3" xfId="11789" xr:uid="{00000000-0005-0000-0000-00006D2E0000}"/>
    <cellStyle name="Normal 208 7 4" xfId="11790" xr:uid="{00000000-0005-0000-0000-00006E2E0000}"/>
    <cellStyle name="Normal 208 8" xfId="11791" xr:uid="{00000000-0005-0000-0000-00006F2E0000}"/>
    <cellStyle name="Normal 208 8 2" xfId="11792" xr:uid="{00000000-0005-0000-0000-0000702E0000}"/>
    <cellStyle name="Normal 208 9" xfId="11793" xr:uid="{00000000-0005-0000-0000-0000712E0000}"/>
    <cellStyle name="Normal 209" xfId="11794" xr:uid="{00000000-0005-0000-0000-0000722E0000}"/>
    <cellStyle name="Normal 209 10" xfId="11795" xr:uid="{00000000-0005-0000-0000-0000732E0000}"/>
    <cellStyle name="Normal 209 2" xfId="11796" xr:uid="{00000000-0005-0000-0000-0000742E0000}"/>
    <cellStyle name="Normal 209 2 2" xfId="11797" xr:uid="{00000000-0005-0000-0000-0000752E0000}"/>
    <cellStyle name="Normal 209 2 2 2" xfId="11798" xr:uid="{00000000-0005-0000-0000-0000762E0000}"/>
    <cellStyle name="Normal 209 2 2 2 2" xfId="11799" xr:uid="{00000000-0005-0000-0000-0000772E0000}"/>
    <cellStyle name="Normal 209 2 2 2 3" xfId="11800" xr:uid="{00000000-0005-0000-0000-0000782E0000}"/>
    <cellStyle name="Normal 209 2 2 3" xfId="11801" xr:uid="{00000000-0005-0000-0000-0000792E0000}"/>
    <cellStyle name="Normal 209 2 2 4" xfId="11802" xr:uid="{00000000-0005-0000-0000-00007A2E0000}"/>
    <cellStyle name="Normal 209 2 3" xfId="11803" xr:uid="{00000000-0005-0000-0000-00007B2E0000}"/>
    <cellStyle name="Normal 209 2 3 2" xfId="11804" xr:uid="{00000000-0005-0000-0000-00007C2E0000}"/>
    <cellStyle name="Normal 209 2 3 3" xfId="11805" xr:uid="{00000000-0005-0000-0000-00007D2E0000}"/>
    <cellStyle name="Normal 209 2 4" xfId="11806" xr:uid="{00000000-0005-0000-0000-00007E2E0000}"/>
    <cellStyle name="Normal 209 2 5" xfId="11807" xr:uid="{00000000-0005-0000-0000-00007F2E0000}"/>
    <cellStyle name="Normal 209 3" xfId="11808" xr:uid="{00000000-0005-0000-0000-0000802E0000}"/>
    <cellStyle name="Normal 209 3 2" xfId="11809" xr:uid="{00000000-0005-0000-0000-0000812E0000}"/>
    <cellStyle name="Normal 209 3 2 2" xfId="11810" xr:uid="{00000000-0005-0000-0000-0000822E0000}"/>
    <cellStyle name="Normal 209 3 2 2 2" xfId="11811" xr:uid="{00000000-0005-0000-0000-0000832E0000}"/>
    <cellStyle name="Normal 209 3 2 2 3" xfId="11812" xr:uid="{00000000-0005-0000-0000-0000842E0000}"/>
    <cellStyle name="Normal 209 3 2 3" xfId="11813" xr:uid="{00000000-0005-0000-0000-0000852E0000}"/>
    <cellStyle name="Normal 209 3 2 4" xfId="11814" xr:uid="{00000000-0005-0000-0000-0000862E0000}"/>
    <cellStyle name="Normal 209 3 3" xfId="11815" xr:uid="{00000000-0005-0000-0000-0000872E0000}"/>
    <cellStyle name="Normal 209 3 3 2" xfId="11816" xr:uid="{00000000-0005-0000-0000-0000882E0000}"/>
    <cellStyle name="Normal 209 3 3 3" xfId="11817" xr:uid="{00000000-0005-0000-0000-0000892E0000}"/>
    <cellStyle name="Normal 209 3 4" xfId="11818" xr:uid="{00000000-0005-0000-0000-00008A2E0000}"/>
    <cellStyle name="Normal 209 3 5" xfId="11819" xr:uid="{00000000-0005-0000-0000-00008B2E0000}"/>
    <cellStyle name="Normal 209 4" xfId="11820" xr:uid="{00000000-0005-0000-0000-00008C2E0000}"/>
    <cellStyle name="Normal 209 4 2" xfId="11821" xr:uid="{00000000-0005-0000-0000-00008D2E0000}"/>
    <cellStyle name="Normal 209 4 2 2" xfId="11822" xr:uid="{00000000-0005-0000-0000-00008E2E0000}"/>
    <cellStyle name="Normal 209 4 2 2 2" xfId="11823" xr:uid="{00000000-0005-0000-0000-00008F2E0000}"/>
    <cellStyle name="Normal 209 4 2 2 3" xfId="11824" xr:uid="{00000000-0005-0000-0000-0000902E0000}"/>
    <cellStyle name="Normal 209 4 2 3" xfId="11825" xr:uid="{00000000-0005-0000-0000-0000912E0000}"/>
    <cellStyle name="Normal 209 4 2 4" xfId="11826" xr:uid="{00000000-0005-0000-0000-0000922E0000}"/>
    <cellStyle name="Normal 209 4 3" xfId="11827" xr:uid="{00000000-0005-0000-0000-0000932E0000}"/>
    <cellStyle name="Normal 209 4 3 2" xfId="11828" xr:uid="{00000000-0005-0000-0000-0000942E0000}"/>
    <cellStyle name="Normal 209 4 3 3" xfId="11829" xr:uid="{00000000-0005-0000-0000-0000952E0000}"/>
    <cellStyle name="Normal 209 4 4" xfId="11830" xr:uid="{00000000-0005-0000-0000-0000962E0000}"/>
    <cellStyle name="Normal 209 4 5" xfId="11831" xr:uid="{00000000-0005-0000-0000-0000972E0000}"/>
    <cellStyle name="Normal 209 5" xfId="11832" xr:uid="{00000000-0005-0000-0000-0000982E0000}"/>
    <cellStyle name="Normal 209 5 2" xfId="11833" xr:uid="{00000000-0005-0000-0000-0000992E0000}"/>
    <cellStyle name="Normal 209 5 2 2" xfId="11834" xr:uid="{00000000-0005-0000-0000-00009A2E0000}"/>
    <cellStyle name="Normal 209 5 2 2 2" xfId="11835" xr:uid="{00000000-0005-0000-0000-00009B2E0000}"/>
    <cellStyle name="Normal 209 5 2 2 3" xfId="11836" xr:uid="{00000000-0005-0000-0000-00009C2E0000}"/>
    <cellStyle name="Normal 209 5 2 3" xfId="11837" xr:uid="{00000000-0005-0000-0000-00009D2E0000}"/>
    <cellStyle name="Normal 209 5 2 4" xfId="11838" xr:uid="{00000000-0005-0000-0000-00009E2E0000}"/>
    <cellStyle name="Normal 209 5 3" xfId="11839" xr:uid="{00000000-0005-0000-0000-00009F2E0000}"/>
    <cellStyle name="Normal 209 5 3 2" xfId="11840" xr:uid="{00000000-0005-0000-0000-0000A02E0000}"/>
    <cellStyle name="Normal 209 5 3 3" xfId="11841" xr:uid="{00000000-0005-0000-0000-0000A12E0000}"/>
    <cellStyle name="Normal 209 5 4" xfId="11842" xr:uid="{00000000-0005-0000-0000-0000A22E0000}"/>
    <cellStyle name="Normal 209 5 5" xfId="11843" xr:uid="{00000000-0005-0000-0000-0000A32E0000}"/>
    <cellStyle name="Normal 209 6" xfId="11844" xr:uid="{00000000-0005-0000-0000-0000A42E0000}"/>
    <cellStyle name="Normal 209 6 2" xfId="11845" xr:uid="{00000000-0005-0000-0000-0000A52E0000}"/>
    <cellStyle name="Normal 209 6 2 2" xfId="11846" xr:uid="{00000000-0005-0000-0000-0000A62E0000}"/>
    <cellStyle name="Normal 209 6 2 3" xfId="11847" xr:uid="{00000000-0005-0000-0000-0000A72E0000}"/>
    <cellStyle name="Normal 209 6 3" xfId="11848" xr:uid="{00000000-0005-0000-0000-0000A82E0000}"/>
    <cellStyle name="Normal 209 6 4" xfId="11849" xr:uid="{00000000-0005-0000-0000-0000A92E0000}"/>
    <cellStyle name="Normal 209 7" xfId="11850" xr:uid="{00000000-0005-0000-0000-0000AA2E0000}"/>
    <cellStyle name="Normal 209 7 2" xfId="11851" xr:uid="{00000000-0005-0000-0000-0000AB2E0000}"/>
    <cellStyle name="Normal 209 7 2 2" xfId="11852" xr:uid="{00000000-0005-0000-0000-0000AC2E0000}"/>
    <cellStyle name="Normal 209 7 3" xfId="11853" xr:uid="{00000000-0005-0000-0000-0000AD2E0000}"/>
    <cellStyle name="Normal 209 7 4" xfId="11854" xr:uid="{00000000-0005-0000-0000-0000AE2E0000}"/>
    <cellStyle name="Normal 209 8" xfId="11855" xr:uid="{00000000-0005-0000-0000-0000AF2E0000}"/>
    <cellStyle name="Normal 209 8 2" xfId="11856" xr:uid="{00000000-0005-0000-0000-0000B02E0000}"/>
    <cellStyle name="Normal 209 9" xfId="11857" xr:uid="{00000000-0005-0000-0000-0000B12E0000}"/>
    <cellStyle name="Normal 21" xfId="102" xr:uid="{00000000-0005-0000-0000-0000B22E0000}"/>
    <cellStyle name="Normal 21 2" xfId="11858" xr:uid="{00000000-0005-0000-0000-0000B32E0000}"/>
    <cellStyle name="Normal 21 2 2" xfId="11859" xr:uid="{00000000-0005-0000-0000-0000B42E0000}"/>
    <cellStyle name="Normal 21 2 2 2" xfId="11860" xr:uid="{00000000-0005-0000-0000-0000B52E0000}"/>
    <cellStyle name="Normal 21 2 2 2 2" xfId="11861" xr:uid="{00000000-0005-0000-0000-0000B62E0000}"/>
    <cellStyle name="Normal 21 2 2 2 2 2" xfId="11862" xr:uid="{00000000-0005-0000-0000-0000B72E0000}"/>
    <cellStyle name="Normal 21 2 2 2 2 3" xfId="11863" xr:uid="{00000000-0005-0000-0000-0000B82E0000}"/>
    <cellStyle name="Normal 21 2 2 2 3" xfId="11864" xr:uid="{00000000-0005-0000-0000-0000B92E0000}"/>
    <cellStyle name="Normal 21 2 2 3" xfId="11865" xr:uid="{00000000-0005-0000-0000-0000BA2E0000}"/>
    <cellStyle name="Normal 21 2 2 3 2" xfId="11866" xr:uid="{00000000-0005-0000-0000-0000BB2E0000}"/>
    <cellStyle name="Normal 21 2 2 3 3" xfId="11867" xr:uid="{00000000-0005-0000-0000-0000BC2E0000}"/>
    <cellStyle name="Normal 21 2 2 4" xfId="11868" xr:uid="{00000000-0005-0000-0000-0000BD2E0000}"/>
    <cellStyle name="Normal 21 2 3" xfId="11869" xr:uid="{00000000-0005-0000-0000-0000BE2E0000}"/>
    <cellStyle name="Normal 21 2 3 2" xfId="11870" xr:uid="{00000000-0005-0000-0000-0000BF2E0000}"/>
    <cellStyle name="Normal 21 2 3 2 2" xfId="11871" xr:uid="{00000000-0005-0000-0000-0000C02E0000}"/>
    <cellStyle name="Normal 21 2 3 2 3" xfId="11872" xr:uid="{00000000-0005-0000-0000-0000C12E0000}"/>
    <cellStyle name="Normal 21 2 3 3" xfId="11873" xr:uid="{00000000-0005-0000-0000-0000C22E0000}"/>
    <cellStyle name="Normal 21 2 4" xfId="11874" xr:uid="{00000000-0005-0000-0000-0000C32E0000}"/>
    <cellStyle name="Normal 21 2 4 2" xfId="11875" xr:uid="{00000000-0005-0000-0000-0000C42E0000}"/>
    <cellStyle name="Normal 21 2 4 2 2" xfId="11876" xr:uid="{00000000-0005-0000-0000-0000C52E0000}"/>
    <cellStyle name="Normal 21 2 4 3" xfId="11877" xr:uid="{00000000-0005-0000-0000-0000C62E0000}"/>
    <cellStyle name="Normal 21 2 5" xfId="11878" xr:uid="{00000000-0005-0000-0000-0000C72E0000}"/>
    <cellStyle name="Normal 21 2 5 2" xfId="11879" xr:uid="{00000000-0005-0000-0000-0000C82E0000}"/>
    <cellStyle name="Normal 21 2 5 3" xfId="11880" xr:uid="{00000000-0005-0000-0000-0000C92E0000}"/>
    <cellStyle name="Normal 21 2 6" xfId="11881" xr:uid="{00000000-0005-0000-0000-0000CA2E0000}"/>
    <cellStyle name="Normal 21 2 7" xfId="11882" xr:uid="{00000000-0005-0000-0000-0000CB2E0000}"/>
    <cellStyle name="Normal 21 2 8" xfId="11883" xr:uid="{00000000-0005-0000-0000-0000CC2E0000}"/>
    <cellStyle name="Normal 21 2_ยอดซื้อ AG ประจำวัน 7-55" xfId="11884" xr:uid="{00000000-0005-0000-0000-0000CD2E0000}"/>
    <cellStyle name="Normal 21 3" xfId="11885" xr:uid="{00000000-0005-0000-0000-0000CE2E0000}"/>
    <cellStyle name="Normal 21 3 2" xfId="11886" xr:uid="{00000000-0005-0000-0000-0000CF2E0000}"/>
    <cellStyle name="Normal 21 3 2 2" xfId="11887" xr:uid="{00000000-0005-0000-0000-0000D02E0000}"/>
    <cellStyle name="Normal 21 3 2 2 2" xfId="11888" xr:uid="{00000000-0005-0000-0000-0000D12E0000}"/>
    <cellStyle name="Normal 21 3 2 2 3" xfId="11889" xr:uid="{00000000-0005-0000-0000-0000D22E0000}"/>
    <cellStyle name="Normal 21 3 2 3" xfId="11890" xr:uid="{00000000-0005-0000-0000-0000D32E0000}"/>
    <cellStyle name="Normal 21 3 3" xfId="11891" xr:uid="{00000000-0005-0000-0000-0000D42E0000}"/>
    <cellStyle name="Normal 21 3 3 2" xfId="11892" xr:uid="{00000000-0005-0000-0000-0000D52E0000}"/>
    <cellStyle name="Normal 21 3 3 3" xfId="11893" xr:uid="{00000000-0005-0000-0000-0000D62E0000}"/>
    <cellStyle name="Normal 21 3 4" xfId="11894" xr:uid="{00000000-0005-0000-0000-0000D72E0000}"/>
    <cellStyle name="Normal 21 4" xfId="11895" xr:uid="{00000000-0005-0000-0000-0000D82E0000}"/>
    <cellStyle name="Normal 21 4 2" xfId="11896" xr:uid="{00000000-0005-0000-0000-0000D92E0000}"/>
    <cellStyle name="Normal 21 4 2 2" xfId="11897" xr:uid="{00000000-0005-0000-0000-0000DA2E0000}"/>
    <cellStyle name="Normal 21 4 2 2 2" xfId="11898" xr:uid="{00000000-0005-0000-0000-0000DB2E0000}"/>
    <cellStyle name="Normal 21 4 2 3" xfId="11899" xr:uid="{00000000-0005-0000-0000-0000DC2E0000}"/>
    <cellStyle name="Normal 21 4 3" xfId="11900" xr:uid="{00000000-0005-0000-0000-0000DD2E0000}"/>
    <cellStyle name="Normal 21 4 3 2" xfId="11901" xr:uid="{00000000-0005-0000-0000-0000DE2E0000}"/>
    <cellStyle name="Normal 21 4 4" xfId="11902" xr:uid="{00000000-0005-0000-0000-0000DF2E0000}"/>
    <cellStyle name="Normal 21 5" xfId="11903" xr:uid="{00000000-0005-0000-0000-0000E02E0000}"/>
    <cellStyle name="Normal 21 5 2" xfId="11904" xr:uid="{00000000-0005-0000-0000-0000E12E0000}"/>
    <cellStyle name="Normal 21 5 2 2" xfId="11905" xr:uid="{00000000-0005-0000-0000-0000E22E0000}"/>
    <cellStyle name="Normal 21 5 3" xfId="11906" xr:uid="{00000000-0005-0000-0000-0000E32E0000}"/>
    <cellStyle name="Normal 21 6" xfId="11907" xr:uid="{00000000-0005-0000-0000-0000E42E0000}"/>
    <cellStyle name="Normal 21 6 2" xfId="11908" xr:uid="{00000000-0005-0000-0000-0000E52E0000}"/>
    <cellStyle name="Normal 21 6 3" xfId="11909" xr:uid="{00000000-0005-0000-0000-0000E62E0000}"/>
    <cellStyle name="Normal 21 7" xfId="11910" xr:uid="{00000000-0005-0000-0000-0000E72E0000}"/>
    <cellStyle name="Normal 21 8" xfId="11911" xr:uid="{00000000-0005-0000-0000-0000E82E0000}"/>
    <cellStyle name="Normal 21 9" xfId="11912" xr:uid="{00000000-0005-0000-0000-0000E92E0000}"/>
    <cellStyle name="Normal 21_เงินจูงใจผู้จัดการ13_02_55 (2)" xfId="11913" xr:uid="{00000000-0005-0000-0000-0000EA2E0000}"/>
    <cellStyle name="Normal 210" xfId="11914" xr:uid="{00000000-0005-0000-0000-0000EB2E0000}"/>
    <cellStyle name="Normal 210 10" xfId="11915" xr:uid="{00000000-0005-0000-0000-0000EC2E0000}"/>
    <cellStyle name="Normal 210 2" xfId="11916" xr:uid="{00000000-0005-0000-0000-0000ED2E0000}"/>
    <cellStyle name="Normal 210 2 2" xfId="11917" xr:uid="{00000000-0005-0000-0000-0000EE2E0000}"/>
    <cellStyle name="Normal 210 2 2 2" xfId="11918" xr:uid="{00000000-0005-0000-0000-0000EF2E0000}"/>
    <cellStyle name="Normal 210 2 2 2 2" xfId="11919" xr:uid="{00000000-0005-0000-0000-0000F02E0000}"/>
    <cellStyle name="Normal 210 2 2 2 3" xfId="11920" xr:uid="{00000000-0005-0000-0000-0000F12E0000}"/>
    <cellStyle name="Normal 210 2 2 3" xfId="11921" xr:uid="{00000000-0005-0000-0000-0000F22E0000}"/>
    <cellStyle name="Normal 210 2 2 4" xfId="11922" xr:uid="{00000000-0005-0000-0000-0000F32E0000}"/>
    <cellStyle name="Normal 210 2 3" xfId="11923" xr:uid="{00000000-0005-0000-0000-0000F42E0000}"/>
    <cellStyle name="Normal 210 2 3 2" xfId="11924" xr:uid="{00000000-0005-0000-0000-0000F52E0000}"/>
    <cellStyle name="Normal 210 2 3 3" xfId="11925" xr:uid="{00000000-0005-0000-0000-0000F62E0000}"/>
    <cellStyle name="Normal 210 2 4" xfId="11926" xr:uid="{00000000-0005-0000-0000-0000F72E0000}"/>
    <cellStyle name="Normal 210 2 5" xfId="11927" xr:uid="{00000000-0005-0000-0000-0000F82E0000}"/>
    <cellStyle name="Normal 210 3" xfId="11928" xr:uid="{00000000-0005-0000-0000-0000F92E0000}"/>
    <cellStyle name="Normal 210 3 2" xfId="11929" xr:uid="{00000000-0005-0000-0000-0000FA2E0000}"/>
    <cellStyle name="Normal 210 3 2 2" xfId="11930" xr:uid="{00000000-0005-0000-0000-0000FB2E0000}"/>
    <cellStyle name="Normal 210 3 2 2 2" xfId="11931" xr:uid="{00000000-0005-0000-0000-0000FC2E0000}"/>
    <cellStyle name="Normal 210 3 2 2 3" xfId="11932" xr:uid="{00000000-0005-0000-0000-0000FD2E0000}"/>
    <cellStyle name="Normal 210 3 2 3" xfId="11933" xr:uid="{00000000-0005-0000-0000-0000FE2E0000}"/>
    <cellStyle name="Normal 210 3 2 4" xfId="11934" xr:uid="{00000000-0005-0000-0000-0000FF2E0000}"/>
    <cellStyle name="Normal 210 3 3" xfId="11935" xr:uid="{00000000-0005-0000-0000-0000002F0000}"/>
    <cellStyle name="Normal 210 3 3 2" xfId="11936" xr:uid="{00000000-0005-0000-0000-0000012F0000}"/>
    <cellStyle name="Normal 210 3 3 3" xfId="11937" xr:uid="{00000000-0005-0000-0000-0000022F0000}"/>
    <cellStyle name="Normal 210 3 4" xfId="11938" xr:uid="{00000000-0005-0000-0000-0000032F0000}"/>
    <cellStyle name="Normal 210 3 5" xfId="11939" xr:uid="{00000000-0005-0000-0000-0000042F0000}"/>
    <cellStyle name="Normal 210 4" xfId="11940" xr:uid="{00000000-0005-0000-0000-0000052F0000}"/>
    <cellStyle name="Normal 210 4 2" xfId="11941" xr:uid="{00000000-0005-0000-0000-0000062F0000}"/>
    <cellStyle name="Normal 210 4 2 2" xfId="11942" xr:uid="{00000000-0005-0000-0000-0000072F0000}"/>
    <cellStyle name="Normal 210 4 2 2 2" xfId="11943" xr:uid="{00000000-0005-0000-0000-0000082F0000}"/>
    <cellStyle name="Normal 210 4 2 2 3" xfId="11944" xr:uid="{00000000-0005-0000-0000-0000092F0000}"/>
    <cellStyle name="Normal 210 4 2 3" xfId="11945" xr:uid="{00000000-0005-0000-0000-00000A2F0000}"/>
    <cellStyle name="Normal 210 4 2 4" xfId="11946" xr:uid="{00000000-0005-0000-0000-00000B2F0000}"/>
    <cellStyle name="Normal 210 4 3" xfId="11947" xr:uid="{00000000-0005-0000-0000-00000C2F0000}"/>
    <cellStyle name="Normal 210 4 3 2" xfId="11948" xr:uid="{00000000-0005-0000-0000-00000D2F0000}"/>
    <cellStyle name="Normal 210 4 3 3" xfId="11949" xr:uid="{00000000-0005-0000-0000-00000E2F0000}"/>
    <cellStyle name="Normal 210 4 4" xfId="11950" xr:uid="{00000000-0005-0000-0000-00000F2F0000}"/>
    <cellStyle name="Normal 210 4 5" xfId="11951" xr:uid="{00000000-0005-0000-0000-0000102F0000}"/>
    <cellStyle name="Normal 210 5" xfId="11952" xr:uid="{00000000-0005-0000-0000-0000112F0000}"/>
    <cellStyle name="Normal 210 5 2" xfId="11953" xr:uid="{00000000-0005-0000-0000-0000122F0000}"/>
    <cellStyle name="Normal 210 5 2 2" xfId="11954" xr:uid="{00000000-0005-0000-0000-0000132F0000}"/>
    <cellStyle name="Normal 210 5 2 2 2" xfId="11955" xr:uid="{00000000-0005-0000-0000-0000142F0000}"/>
    <cellStyle name="Normal 210 5 2 2 3" xfId="11956" xr:uid="{00000000-0005-0000-0000-0000152F0000}"/>
    <cellStyle name="Normal 210 5 2 3" xfId="11957" xr:uid="{00000000-0005-0000-0000-0000162F0000}"/>
    <cellStyle name="Normal 210 5 2 4" xfId="11958" xr:uid="{00000000-0005-0000-0000-0000172F0000}"/>
    <cellStyle name="Normal 210 5 3" xfId="11959" xr:uid="{00000000-0005-0000-0000-0000182F0000}"/>
    <cellStyle name="Normal 210 5 3 2" xfId="11960" xr:uid="{00000000-0005-0000-0000-0000192F0000}"/>
    <cellStyle name="Normal 210 5 3 3" xfId="11961" xr:uid="{00000000-0005-0000-0000-00001A2F0000}"/>
    <cellStyle name="Normal 210 5 4" xfId="11962" xr:uid="{00000000-0005-0000-0000-00001B2F0000}"/>
    <cellStyle name="Normal 210 5 5" xfId="11963" xr:uid="{00000000-0005-0000-0000-00001C2F0000}"/>
    <cellStyle name="Normal 210 6" xfId="11964" xr:uid="{00000000-0005-0000-0000-00001D2F0000}"/>
    <cellStyle name="Normal 210 6 2" xfId="11965" xr:uid="{00000000-0005-0000-0000-00001E2F0000}"/>
    <cellStyle name="Normal 210 6 2 2" xfId="11966" xr:uid="{00000000-0005-0000-0000-00001F2F0000}"/>
    <cellStyle name="Normal 210 6 2 3" xfId="11967" xr:uid="{00000000-0005-0000-0000-0000202F0000}"/>
    <cellStyle name="Normal 210 6 3" xfId="11968" xr:uid="{00000000-0005-0000-0000-0000212F0000}"/>
    <cellStyle name="Normal 210 6 4" xfId="11969" xr:uid="{00000000-0005-0000-0000-0000222F0000}"/>
    <cellStyle name="Normal 210 7" xfId="11970" xr:uid="{00000000-0005-0000-0000-0000232F0000}"/>
    <cellStyle name="Normal 210 7 2" xfId="11971" xr:uid="{00000000-0005-0000-0000-0000242F0000}"/>
    <cellStyle name="Normal 210 7 2 2" xfId="11972" xr:uid="{00000000-0005-0000-0000-0000252F0000}"/>
    <cellStyle name="Normal 210 7 3" xfId="11973" xr:uid="{00000000-0005-0000-0000-0000262F0000}"/>
    <cellStyle name="Normal 210 7 4" xfId="11974" xr:uid="{00000000-0005-0000-0000-0000272F0000}"/>
    <cellStyle name="Normal 210 8" xfId="11975" xr:uid="{00000000-0005-0000-0000-0000282F0000}"/>
    <cellStyle name="Normal 210 8 2" xfId="11976" xr:uid="{00000000-0005-0000-0000-0000292F0000}"/>
    <cellStyle name="Normal 210 9" xfId="11977" xr:uid="{00000000-0005-0000-0000-00002A2F0000}"/>
    <cellStyle name="Normal 211" xfId="11978" xr:uid="{00000000-0005-0000-0000-00002B2F0000}"/>
    <cellStyle name="Normal 211 10" xfId="11979" xr:uid="{00000000-0005-0000-0000-00002C2F0000}"/>
    <cellStyle name="Normal 211 2" xfId="11980" xr:uid="{00000000-0005-0000-0000-00002D2F0000}"/>
    <cellStyle name="Normal 211 2 2" xfId="11981" xr:uid="{00000000-0005-0000-0000-00002E2F0000}"/>
    <cellStyle name="Normal 211 2 2 2" xfId="11982" xr:uid="{00000000-0005-0000-0000-00002F2F0000}"/>
    <cellStyle name="Normal 211 2 2 2 2" xfId="11983" xr:uid="{00000000-0005-0000-0000-0000302F0000}"/>
    <cellStyle name="Normal 211 2 2 2 3" xfId="11984" xr:uid="{00000000-0005-0000-0000-0000312F0000}"/>
    <cellStyle name="Normal 211 2 2 3" xfId="11985" xr:uid="{00000000-0005-0000-0000-0000322F0000}"/>
    <cellStyle name="Normal 211 2 2 4" xfId="11986" xr:uid="{00000000-0005-0000-0000-0000332F0000}"/>
    <cellStyle name="Normal 211 2 3" xfId="11987" xr:uid="{00000000-0005-0000-0000-0000342F0000}"/>
    <cellStyle name="Normal 211 2 3 2" xfId="11988" xr:uid="{00000000-0005-0000-0000-0000352F0000}"/>
    <cellStyle name="Normal 211 2 3 3" xfId="11989" xr:uid="{00000000-0005-0000-0000-0000362F0000}"/>
    <cellStyle name="Normal 211 2 4" xfId="11990" xr:uid="{00000000-0005-0000-0000-0000372F0000}"/>
    <cellStyle name="Normal 211 2 5" xfId="11991" xr:uid="{00000000-0005-0000-0000-0000382F0000}"/>
    <cellStyle name="Normal 211 3" xfId="11992" xr:uid="{00000000-0005-0000-0000-0000392F0000}"/>
    <cellStyle name="Normal 211 3 2" xfId="11993" xr:uid="{00000000-0005-0000-0000-00003A2F0000}"/>
    <cellStyle name="Normal 211 3 2 2" xfId="11994" xr:uid="{00000000-0005-0000-0000-00003B2F0000}"/>
    <cellStyle name="Normal 211 3 2 2 2" xfId="11995" xr:uid="{00000000-0005-0000-0000-00003C2F0000}"/>
    <cellStyle name="Normal 211 3 2 2 3" xfId="11996" xr:uid="{00000000-0005-0000-0000-00003D2F0000}"/>
    <cellStyle name="Normal 211 3 2 3" xfId="11997" xr:uid="{00000000-0005-0000-0000-00003E2F0000}"/>
    <cellStyle name="Normal 211 3 2 4" xfId="11998" xr:uid="{00000000-0005-0000-0000-00003F2F0000}"/>
    <cellStyle name="Normal 211 3 3" xfId="11999" xr:uid="{00000000-0005-0000-0000-0000402F0000}"/>
    <cellStyle name="Normal 211 3 3 2" xfId="12000" xr:uid="{00000000-0005-0000-0000-0000412F0000}"/>
    <cellStyle name="Normal 211 3 3 3" xfId="12001" xr:uid="{00000000-0005-0000-0000-0000422F0000}"/>
    <cellStyle name="Normal 211 3 4" xfId="12002" xr:uid="{00000000-0005-0000-0000-0000432F0000}"/>
    <cellStyle name="Normal 211 3 5" xfId="12003" xr:uid="{00000000-0005-0000-0000-0000442F0000}"/>
    <cellStyle name="Normal 211 4" xfId="12004" xr:uid="{00000000-0005-0000-0000-0000452F0000}"/>
    <cellStyle name="Normal 211 4 2" xfId="12005" xr:uid="{00000000-0005-0000-0000-0000462F0000}"/>
    <cellStyle name="Normal 211 4 2 2" xfId="12006" xr:uid="{00000000-0005-0000-0000-0000472F0000}"/>
    <cellStyle name="Normal 211 4 2 2 2" xfId="12007" xr:uid="{00000000-0005-0000-0000-0000482F0000}"/>
    <cellStyle name="Normal 211 4 2 2 3" xfId="12008" xr:uid="{00000000-0005-0000-0000-0000492F0000}"/>
    <cellStyle name="Normal 211 4 2 3" xfId="12009" xr:uid="{00000000-0005-0000-0000-00004A2F0000}"/>
    <cellStyle name="Normal 211 4 2 4" xfId="12010" xr:uid="{00000000-0005-0000-0000-00004B2F0000}"/>
    <cellStyle name="Normal 211 4 3" xfId="12011" xr:uid="{00000000-0005-0000-0000-00004C2F0000}"/>
    <cellStyle name="Normal 211 4 3 2" xfId="12012" xr:uid="{00000000-0005-0000-0000-00004D2F0000}"/>
    <cellStyle name="Normal 211 4 3 3" xfId="12013" xr:uid="{00000000-0005-0000-0000-00004E2F0000}"/>
    <cellStyle name="Normal 211 4 4" xfId="12014" xr:uid="{00000000-0005-0000-0000-00004F2F0000}"/>
    <cellStyle name="Normal 211 4 5" xfId="12015" xr:uid="{00000000-0005-0000-0000-0000502F0000}"/>
    <cellStyle name="Normal 211 5" xfId="12016" xr:uid="{00000000-0005-0000-0000-0000512F0000}"/>
    <cellStyle name="Normal 211 5 2" xfId="12017" xr:uid="{00000000-0005-0000-0000-0000522F0000}"/>
    <cellStyle name="Normal 211 5 2 2" xfId="12018" xr:uid="{00000000-0005-0000-0000-0000532F0000}"/>
    <cellStyle name="Normal 211 5 2 2 2" xfId="12019" xr:uid="{00000000-0005-0000-0000-0000542F0000}"/>
    <cellStyle name="Normal 211 5 2 2 3" xfId="12020" xr:uid="{00000000-0005-0000-0000-0000552F0000}"/>
    <cellStyle name="Normal 211 5 2 3" xfId="12021" xr:uid="{00000000-0005-0000-0000-0000562F0000}"/>
    <cellStyle name="Normal 211 5 2 4" xfId="12022" xr:uid="{00000000-0005-0000-0000-0000572F0000}"/>
    <cellStyle name="Normal 211 5 3" xfId="12023" xr:uid="{00000000-0005-0000-0000-0000582F0000}"/>
    <cellStyle name="Normal 211 5 3 2" xfId="12024" xr:uid="{00000000-0005-0000-0000-0000592F0000}"/>
    <cellStyle name="Normal 211 5 3 3" xfId="12025" xr:uid="{00000000-0005-0000-0000-00005A2F0000}"/>
    <cellStyle name="Normal 211 5 4" xfId="12026" xr:uid="{00000000-0005-0000-0000-00005B2F0000}"/>
    <cellStyle name="Normal 211 5 5" xfId="12027" xr:uid="{00000000-0005-0000-0000-00005C2F0000}"/>
    <cellStyle name="Normal 211 6" xfId="12028" xr:uid="{00000000-0005-0000-0000-00005D2F0000}"/>
    <cellStyle name="Normal 211 6 2" xfId="12029" xr:uid="{00000000-0005-0000-0000-00005E2F0000}"/>
    <cellStyle name="Normal 211 6 2 2" xfId="12030" xr:uid="{00000000-0005-0000-0000-00005F2F0000}"/>
    <cellStyle name="Normal 211 6 2 3" xfId="12031" xr:uid="{00000000-0005-0000-0000-0000602F0000}"/>
    <cellStyle name="Normal 211 6 3" xfId="12032" xr:uid="{00000000-0005-0000-0000-0000612F0000}"/>
    <cellStyle name="Normal 211 6 4" xfId="12033" xr:uid="{00000000-0005-0000-0000-0000622F0000}"/>
    <cellStyle name="Normal 211 7" xfId="12034" xr:uid="{00000000-0005-0000-0000-0000632F0000}"/>
    <cellStyle name="Normal 211 7 2" xfId="12035" xr:uid="{00000000-0005-0000-0000-0000642F0000}"/>
    <cellStyle name="Normal 211 7 2 2" xfId="12036" xr:uid="{00000000-0005-0000-0000-0000652F0000}"/>
    <cellStyle name="Normal 211 7 3" xfId="12037" xr:uid="{00000000-0005-0000-0000-0000662F0000}"/>
    <cellStyle name="Normal 211 7 4" xfId="12038" xr:uid="{00000000-0005-0000-0000-0000672F0000}"/>
    <cellStyle name="Normal 211 8" xfId="12039" xr:uid="{00000000-0005-0000-0000-0000682F0000}"/>
    <cellStyle name="Normal 211 8 2" xfId="12040" xr:uid="{00000000-0005-0000-0000-0000692F0000}"/>
    <cellStyle name="Normal 211 9" xfId="12041" xr:uid="{00000000-0005-0000-0000-00006A2F0000}"/>
    <cellStyle name="Normal 212" xfId="12042" xr:uid="{00000000-0005-0000-0000-00006B2F0000}"/>
    <cellStyle name="Normal 212 10" xfId="12043" xr:uid="{00000000-0005-0000-0000-00006C2F0000}"/>
    <cellStyle name="Normal 212 2" xfId="12044" xr:uid="{00000000-0005-0000-0000-00006D2F0000}"/>
    <cellStyle name="Normal 212 2 2" xfId="12045" xr:uid="{00000000-0005-0000-0000-00006E2F0000}"/>
    <cellStyle name="Normal 212 2 2 2" xfId="12046" xr:uid="{00000000-0005-0000-0000-00006F2F0000}"/>
    <cellStyle name="Normal 212 2 2 2 2" xfId="12047" xr:uid="{00000000-0005-0000-0000-0000702F0000}"/>
    <cellStyle name="Normal 212 2 2 2 3" xfId="12048" xr:uid="{00000000-0005-0000-0000-0000712F0000}"/>
    <cellStyle name="Normal 212 2 2 3" xfId="12049" xr:uid="{00000000-0005-0000-0000-0000722F0000}"/>
    <cellStyle name="Normal 212 2 2 4" xfId="12050" xr:uid="{00000000-0005-0000-0000-0000732F0000}"/>
    <cellStyle name="Normal 212 2 3" xfId="12051" xr:uid="{00000000-0005-0000-0000-0000742F0000}"/>
    <cellStyle name="Normal 212 2 3 2" xfId="12052" xr:uid="{00000000-0005-0000-0000-0000752F0000}"/>
    <cellStyle name="Normal 212 2 3 3" xfId="12053" xr:uid="{00000000-0005-0000-0000-0000762F0000}"/>
    <cellStyle name="Normal 212 2 4" xfId="12054" xr:uid="{00000000-0005-0000-0000-0000772F0000}"/>
    <cellStyle name="Normal 212 2 5" xfId="12055" xr:uid="{00000000-0005-0000-0000-0000782F0000}"/>
    <cellStyle name="Normal 212 3" xfId="12056" xr:uid="{00000000-0005-0000-0000-0000792F0000}"/>
    <cellStyle name="Normal 212 3 2" xfId="12057" xr:uid="{00000000-0005-0000-0000-00007A2F0000}"/>
    <cellStyle name="Normal 212 3 2 2" xfId="12058" xr:uid="{00000000-0005-0000-0000-00007B2F0000}"/>
    <cellStyle name="Normal 212 3 2 2 2" xfId="12059" xr:uid="{00000000-0005-0000-0000-00007C2F0000}"/>
    <cellStyle name="Normal 212 3 2 2 3" xfId="12060" xr:uid="{00000000-0005-0000-0000-00007D2F0000}"/>
    <cellStyle name="Normal 212 3 2 3" xfId="12061" xr:uid="{00000000-0005-0000-0000-00007E2F0000}"/>
    <cellStyle name="Normal 212 3 2 4" xfId="12062" xr:uid="{00000000-0005-0000-0000-00007F2F0000}"/>
    <cellStyle name="Normal 212 3 3" xfId="12063" xr:uid="{00000000-0005-0000-0000-0000802F0000}"/>
    <cellStyle name="Normal 212 3 3 2" xfId="12064" xr:uid="{00000000-0005-0000-0000-0000812F0000}"/>
    <cellStyle name="Normal 212 3 3 3" xfId="12065" xr:uid="{00000000-0005-0000-0000-0000822F0000}"/>
    <cellStyle name="Normal 212 3 4" xfId="12066" xr:uid="{00000000-0005-0000-0000-0000832F0000}"/>
    <cellStyle name="Normal 212 3 5" xfId="12067" xr:uid="{00000000-0005-0000-0000-0000842F0000}"/>
    <cellStyle name="Normal 212 4" xfId="12068" xr:uid="{00000000-0005-0000-0000-0000852F0000}"/>
    <cellStyle name="Normal 212 4 2" xfId="12069" xr:uid="{00000000-0005-0000-0000-0000862F0000}"/>
    <cellStyle name="Normal 212 4 2 2" xfId="12070" xr:uid="{00000000-0005-0000-0000-0000872F0000}"/>
    <cellStyle name="Normal 212 4 2 2 2" xfId="12071" xr:uid="{00000000-0005-0000-0000-0000882F0000}"/>
    <cellStyle name="Normal 212 4 2 2 3" xfId="12072" xr:uid="{00000000-0005-0000-0000-0000892F0000}"/>
    <cellStyle name="Normal 212 4 2 3" xfId="12073" xr:uid="{00000000-0005-0000-0000-00008A2F0000}"/>
    <cellStyle name="Normal 212 4 2 4" xfId="12074" xr:uid="{00000000-0005-0000-0000-00008B2F0000}"/>
    <cellStyle name="Normal 212 4 3" xfId="12075" xr:uid="{00000000-0005-0000-0000-00008C2F0000}"/>
    <cellStyle name="Normal 212 4 3 2" xfId="12076" xr:uid="{00000000-0005-0000-0000-00008D2F0000}"/>
    <cellStyle name="Normal 212 4 3 3" xfId="12077" xr:uid="{00000000-0005-0000-0000-00008E2F0000}"/>
    <cellStyle name="Normal 212 4 4" xfId="12078" xr:uid="{00000000-0005-0000-0000-00008F2F0000}"/>
    <cellStyle name="Normal 212 4 5" xfId="12079" xr:uid="{00000000-0005-0000-0000-0000902F0000}"/>
    <cellStyle name="Normal 212 5" xfId="12080" xr:uid="{00000000-0005-0000-0000-0000912F0000}"/>
    <cellStyle name="Normal 212 5 2" xfId="12081" xr:uid="{00000000-0005-0000-0000-0000922F0000}"/>
    <cellStyle name="Normal 212 5 2 2" xfId="12082" xr:uid="{00000000-0005-0000-0000-0000932F0000}"/>
    <cellStyle name="Normal 212 5 2 2 2" xfId="12083" xr:uid="{00000000-0005-0000-0000-0000942F0000}"/>
    <cellStyle name="Normal 212 5 2 2 3" xfId="12084" xr:uid="{00000000-0005-0000-0000-0000952F0000}"/>
    <cellStyle name="Normal 212 5 2 3" xfId="12085" xr:uid="{00000000-0005-0000-0000-0000962F0000}"/>
    <cellStyle name="Normal 212 5 2 4" xfId="12086" xr:uid="{00000000-0005-0000-0000-0000972F0000}"/>
    <cellStyle name="Normal 212 5 3" xfId="12087" xr:uid="{00000000-0005-0000-0000-0000982F0000}"/>
    <cellStyle name="Normal 212 5 3 2" xfId="12088" xr:uid="{00000000-0005-0000-0000-0000992F0000}"/>
    <cellStyle name="Normal 212 5 3 3" xfId="12089" xr:uid="{00000000-0005-0000-0000-00009A2F0000}"/>
    <cellStyle name="Normal 212 5 4" xfId="12090" xr:uid="{00000000-0005-0000-0000-00009B2F0000}"/>
    <cellStyle name="Normal 212 5 5" xfId="12091" xr:uid="{00000000-0005-0000-0000-00009C2F0000}"/>
    <cellStyle name="Normal 212 6" xfId="12092" xr:uid="{00000000-0005-0000-0000-00009D2F0000}"/>
    <cellStyle name="Normal 212 6 2" xfId="12093" xr:uid="{00000000-0005-0000-0000-00009E2F0000}"/>
    <cellStyle name="Normal 212 6 2 2" xfId="12094" xr:uid="{00000000-0005-0000-0000-00009F2F0000}"/>
    <cellStyle name="Normal 212 6 2 3" xfId="12095" xr:uid="{00000000-0005-0000-0000-0000A02F0000}"/>
    <cellStyle name="Normal 212 6 3" xfId="12096" xr:uid="{00000000-0005-0000-0000-0000A12F0000}"/>
    <cellStyle name="Normal 212 6 4" xfId="12097" xr:uid="{00000000-0005-0000-0000-0000A22F0000}"/>
    <cellStyle name="Normal 212 7" xfId="12098" xr:uid="{00000000-0005-0000-0000-0000A32F0000}"/>
    <cellStyle name="Normal 212 7 2" xfId="12099" xr:uid="{00000000-0005-0000-0000-0000A42F0000}"/>
    <cellStyle name="Normal 212 7 2 2" xfId="12100" xr:uid="{00000000-0005-0000-0000-0000A52F0000}"/>
    <cellStyle name="Normal 212 7 3" xfId="12101" xr:uid="{00000000-0005-0000-0000-0000A62F0000}"/>
    <cellStyle name="Normal 212 7 4" xfId="12102" xr:uid="{00000000-0005-0000-0000-0000A72F0000}"/>
    <cellStyle name="Normal 212 8" xfId="12103" xr:uid="{00000000-0005-0000-0000-0000A82F0000}"/>
    <cellStyle name="Normal 212 8 2" xfId="12104" xr:uid="{00000000-0005-0000-0000-0000A92F0000}"/>
    <cellStyle name="Normal 212 9" xfId="12105" xr:uid="{00000000-0005-0000-0000-0000AA2F0000}"/>
    <cellStyle name="Normal 213" xfId="12106" xr:uid="{00000000-0005-0000-0000-0000AB2F0000}"/>
    <cellStyle name="Normal 213 10" xfId="12107" xr:uid="{00000000-0005-0000-0000-0000AC2F0000}"/>
    <cellStyle name="Normal 213 2" xfId="12108" xr:uid="{00000000-0005-0000-0000-0000AD2F0000}"/>
    <cellStyle name="Normal 213 2 2" xfId="12109" xr:uid="{00000000-0005-0000-0000-0000AE2F0000}"/>
    <cellStyle name="Normal 213 2 2 2" xfId="12110" xr:uid="{00000000-0005-0000-0000-0000AF2F0000}"/>
    <cellStyle name="Normal 213 2 2 2 2" xfId="12111" xr:uid="{00000000-0005-0000-0000-0000B02F0000}"/>
    <cellStyle name="Normal 213 2 2 2 3" xfId="12112" xr:uid="{00000000-0005-0000-0000-0000B12F0000}"/>
    <cellStyle name="Normal 213 2 2 3" xfId="12113" xr:uid="{00000000-0005-0000-0000-0000B22F0000}"/>
    <cellStyle name="Normal 213 2 2 4" xfId="12114" xr:uid="{00000000-0005-0000-0000-0000B32F0000}"/>
    <cellStyle name="Normal 213 2 3" xfId="12115" xr:uid="{00000000-0005-0000-0000-0000B42F0000}"/>
    <cellStyle name="Normal 213 2 3 2" xfId="12116" xr:uid="{00000000-0005-0000-0000-0000B52F0000}"/>
    <cellStyle name="Normal 213 2 3 3" xfId="12117" xr:uid="{00000000-0005-0000-0000-0000B62F0000}"/>
    <cellStyle name="Normal 213 2 4" xfId="12118" xr:uid="{00000000-0005-0000-0000-0000B72F0000}"/>
    <cellStyle name="Normal 213 2 5" xfId="12119" xr:uid="{00000000-0005-0000-0000-0000B82F0000}"/>
    <cellStyle name="Normal 213 3" xfId="12120" xr:uid="{00000000-0005-0000-0000-0000B92F0000}"/>
    <cellStyle name="Normal 213 3 2" xfId="12121" xr:uid="{00000000-0005-0000-0000-0000BA2F0000}"/>
    <cellStyle name="Normal 213 3 2 2" xfId="12122" xr:uid="{00000000-0005-0000-0000-0000BB2F0000}"/>
    <cellStyle name="Normal 213 3 2 2 2" xfId="12123" xr:uid="{00000000-0005-0000-0000-0000BC2F0000}"/>
    <cellStyle name="Normal 213 3 2 2 3" xfId="12124" xr:uid="{00000000-0005-0000-0000-0000BD2F0000}"/>
    <cellStyle name="Normal 213 3 2 3" xfId="12125" xr:uid="{00000000-0005-0000-0000-0000BE2F0000}"/>
    <cellStyle name="Normal 213 3 2 4" xfId="12126" xr:uid="{00000000-0005-0000-0000-0000BF2F0000}"/>
    <cellStyle name="Normal 213 3 3" xfId="12127" xr:uid="{00000000-0005-0000-0000-0000C02F0000}"/>
    <cellStyle name="Normal 213 3 3 2" xfId="12128" xr:uid="{00000000-0005-0000-0000-0000C12F0000}"/>
    <cellStyle name="Normal 213 3 3 3" xfId="12129" xr:uid="{00000000-0005-0000-0000-0000C22F0000}"/>
    <cellStyle name="Normal 213 3 4" xfId="12130" xr:uid="{00000000-0005-0000-0000-0000C32F0000}"/>
    <cellStyle name="Normal 213 3 5" xfId="12131" xr:uid="{00000000-0005-0000-0000-0000C42F0000}"/>
    <cellStyle name="Normal 213 4" xfId="12132" xr:uid="{00000000-0005-0000-0000-0000C52F0000}"/>
    <cellStyle name="Normal 213 4 2" xfId="12133" xr:uid="{00000000-0005-0000-0000-0000C62F0000}"/>
    <cellStyle name="Normal 213 4 2 2" xfId="12134" xr:uid="{00000000-0005-0000-0000-0000C72F0000}"/>
    <cellStyle name="Normal 213 4 2 2 2" xfId="12135" xr:uid="{00000000-0005-0000-0000-0000C82F0000}"/>
    <cellStyle name="Normal 213 4 2 2 3" xfId="12136" xr:uid="{00000000-0005-0000-0000-0000C92F0000}"/>
    <cellStyle name="Normal 213 4 2 3" xfId="12137" xr:uid="{00000000-0005-0000-0000-0000CA2F0000}"/>
    <cellStyle name="Normal 213 4 2 4" xfId="12138" xr:uid="{00000000-0005-0000-0000-0000CB2F0000}"/>
    <cellStyle name="Normal 213 4 3" xfId="12139" xr:uid="{00000000-0005-0000-0000-0000CC2F0000}"/>
    <cellStyle name="Normal 213 4 3 2" xfId="12140" xr:uid="{00000000-0005-0000-0000-0000CD2F0000}"/>
    <cellStyle name="Normal 213 4 3 3" xfId="12141" xr:uid="{00000000-0005-0000-0000-0000CE2F0000}"/>
    <cellStyle name="Normal 213 4 4" xfId="12142" xr:uid="{00000000-0005-0000-0000-0000CF2F0000}"/>
    <cellStyle name="Normal 213 4 5" xfId="12143" xr:uid="{00000000-0005-0000-0000-0000D02F0000}"/>
    <cellStyle name="Normal 213 5" xfId="12144" xr:uid="{00000000-0005-0000-0000-0000D12F0000}"/>
    <cellStyle name="Normal 213 5 2" xfId="12145" xr:uid="{00000000-0005-0000-0000-0000D22F0000}"/>
    <cellStyle name="Normal 213 5 2 2" xfId="12146" xr:uid="{00000000-0005-0000-0000-0000D32F0000}"/>
    <cellStyle name="Normal 213 5 2 2 2" xfId="12147" xr:uid="{00000000-0005-0000-0000-0000D42F0000}"/>
    <cellStyle name="Normal 213 5 2 2 3" xfId="12148" xr:uid="{00000000-0005-0000-0000-0000D52F0000}"/>
    <cellStyle name="Normal 213 5 2 3" xfId="12149" xr:uid="{00000000-0005-0000-0000-0000D62F0000}"/>
    <cellStyle name="Normal 213 5 2 4" xfId="12150" xr:uid="{00000000-0005-0000-0000-0000D72F0000}"/>
    <cellStyle name="Normal 213 5 3" xfId="12151" xr:uid="{00000000-0005-0000-0000-0000D82F0000}"/>
    <cellStyle name="Normal 213 5 3 2" xfId="12152" xr:uid="{00000000-0005-0000-0000-0000D92F0000}"/>
    <cellStyle name="Normal 213 5 3 3" xfId="12153" xr:uid="{00000000-0005-0000-0000-0000DA2F0000}"/>
    <cellStyle name="Normal 213 5 4" xfId="12154" xr:uid="{00000000-0005-0000-0000-0000DB2F0000}"/>
    <cellStyle name="Normal 213 5 5" xfId="12155" xr:uid="{00000000-0005-0000-0000-0000DC2F0000}"/>
    <cellStyle name="Normal 213 6" xfId="12156" xr:uid="{00000000-0005-0000-0000-0000DD2F0000}"/>
    <cellStyle name="Normal 213 6 2" xfId="12157" xr:uid="{00000000-0005-0000-0000-0000DE2F0000}"/>
    <cellStyle name="Normal 213 6 2 2" xfId="12158" xr:uid="{00000000-0005-0000-0000-0000DF2F0000}"/>
    <cellStyle name="Normal 213 6 2 3" xfId="12159" xr:uid="{00000000-0005-0000-0000-0000E02F0000}"/>
    <cellStyle name="Normal 213 6 3" xfId="12160" xr:uid="{00000000-0005-0000-0000-0000E12F0000}"/>
    <cellStyle name="Normal 213 6 4" xfId="12161" xr:uid="{00000000-0005-0000-0000-0000E22F0000}"/>
    <cellStyle name="Normal 213 7" xfId="12162" xr:uid="{00000000-0005-0000-0000-0000E32F0000}"/>
    <cellStyle name="Normal 213 7 2" xfId="12163" xr:uid="{00000000-0005-0000-0000-0000E42F0000}"/>
    <cellStyle name="Normal 213 7 2 2" xfId="12164" xr:uid="{00000000-0005-0000-0000-0000E52F0000}"/>
    <cellStyle name="Normal 213 7 3" xfId="12165" xr:uid="{00000000-0005-0000-0000-0000E62F0000}"/>
    <cellStyle name="Normal 213 7 4" xfId="12166" xr:uid="{00000000-0005-0000-0000-0000E72F0000}"/>
    <cellStyle name="Normal 213 8" xfId="12167" xr:uid="{00000000-0005-0000-0000-0000E82F0000}"/>
    <cellStyle name="Normal 213 8 2" xfId="12168" xr:uid="{00000000-0005-0000-0000-0000E92F0000}"/>
    <cellStyle name="Normal 213 9" xfId="12169" xr:uid="{00000000-0005-0000-0000-0000EA2F0000}"/>
    <cellStyle name="Normal 214" xfId="12170" xr:uid="{00000000-0005-0000-0000-0000EB2F0000}"/>
    <cellStyle name="Normal 214 10" xfId="12171" xr:uid="{00000000-0005-0000-0000-0000EC2F0000}"/>
    <cellStyle name="Normal 214 2" xfId="12172" xr:uid="{00000000-0005-0000-0000-0000ED2F0000}"/>
    <cellStyle name="Normal 214 2 2" xfId="12173" xr:uid="{00000000-0005-0000-0000-0000EE2F0000}"/>
    <cellStyle name="Normal 214 2 2 2" xfId="12174" xr:uid="{00000000-0005-0000-0000-0000EF2F0000}"/>
    <cellStyle name="Normal 214 2 2 2 2" xfId="12175" xr:uid="{00000000-0005-0000-0000-0000F02F0000}"/>
    <cellStyle name="Normal 214 2 2 2 3" xfId="12176" xr:uid="{00000000-0005-0000-0000-0000F12F0000}"/>
    <cellStyle name="Normal 214 2 2 3" xfId="12177" xr:uid="{00000000-0005-0000-0000-0000F22F0000}"/>
    <cellStyle name="Normal 214 2 2 4" xfId="12178" xr:uid="{00000000-0005-0000-0000-0000F32F0000}"/>
    <cellStyle name="Normal 214 2 3" xfId="12179" xr:uid="{00000000-0005-0000-0000-0000F42F0000}"/>
    <cellStyle name="Normal 214 2 3 2" xfId="12180" xr:uid="{00000000-0005-0000-0000-0000F52F0000}"/>
    <cellStyle name="Normal 214 2 3 3" xfId="12181" xr:uid="{00000000-0005-0000-0000-0000F62F0000}"/>
    <cellStyle name="Normal 214 2 4" xfId="12182" xr:uid="{00000000-0005-0000-0000-0000F72F0000}"/>
    <cellStyle name="Normal 214 2 5" xfId="12183" xr:uid="{00000000-0005-0000-0000-0000F82F0000}"/>
    <cellStyle name="Normal 214 3" xfId="12184" xr:uid="{00000000-0005-0000-0000-0000F92F0000}"/>
    <cellStyle name="Normal 214 3 2" xfId="12185" xr:uid="{00000000-0005-0000-0000-0000FA2F0000}"/>
    <cellStyle name="Normal 214 3 2 2" xfId="12186" xr:uid="{00000000-0005-0000-0000-0000FB2F0000}"/>
    <cellStyle name="Normal 214 3 2 2 2" xfId="12187" xr:uid="{00000000-0005-0000-0000-0000FC2F0000}"/>
    <cellStyle name="Normal 214 3 2 2 3" xfId="12188" xr:uid="{00000000-0005-0000-0000-0000FD2F0000}"/>
    <cellStyle name="Normal 214 3 2 3" xfId="12189" xr:uid="{00000000-0005-0000-0000-0000FE2F0000}"/>
    <cellStyle name="Normal 214 3 2 4" xfId="12190" xr:uid="{00000000-0005-0000-0000-0000FF2F0000}"/>
    <cellStyle name="Normal 214 3 3" xfId="12191" xr:uid="{00000000-0005-0000-0000-000000300000}"/>
    <cellStyle name="Normal 214 3 3 2" xfId="12192" xr:uid="{00000000-0005-0000-0000-000001300000}"/>
    <cellStyle name="Normal 214 3 3 3" xfId="12193" xr:uid="{00000000-0005-0000-0000-000002300000}"/>
    <cellStyle name="Normal 214 3 4" xfId="12194" xr:uid="{00000000-0005-0000-0000-000003300000}"/>
    <cellStyle name="Normal 214 3 5" xfId="12195" xr:uid="{00000000-0005-0000-0000-000004300000}"/>
    <cellStyle name="Normal 214 4" xfId="12196" xr:uid="{00000000-0005-0000-0000-000005300000}"/>
    <cellStyle name="Normal 214 4 2" xfId="12197" xr:uid="{00000000-0005-0000-0000-000006300000}"/>
    <cellStyle name="Normal 214 4 2 2" xfId="12198" xr:uid="{00000000-0005-0000-0000-000007300000}"/>
    <cellStyle name="Normal 214 4 2 2 2" xfId="12199" xr:uid="{00000000-0005-0000-0000-000008300000}"/>
    <cellStyle name="Normal 214 4 2 2 3" xfId="12200" xr:uid="{00000000-0005-0000-0000-000009300000}"/>
    <cellStyle name="Normal 214 4 2 3" xfId="12201" xr:uid="{00000000-0005-0000-0000-00000A300000}"/>
    <cellStyle name="Normal 214 4 2 4" xfId="12202" xr:uid="{00000000-0005-0000-0000-00000B300000}"/>
    <cellStyle name="Normal 214 4 3" xfId="12203" xr:uid="{00000000-0005-0000-0000-00000C300000}"/>
    <cellStyle name="Normal 214 4 3 2" xfId="12204" xr:uid="{00000000-0005-0000-0000-00000D300000}"/>
    <cellStyle name="Normal 214 4 3 3" xfId="12205" xr:uid="{00000000-0005-0000-0000-00000E300000}"/>
    <cellStyle name="Normal 214 4 4" xfId="12206" xr:uid="{00000000-0005-0000-0000-00000F300000}"/>
    <cellStyle name="Normal 214 4 5" xfId="12207" xr:uid="{00000000-0005-0000-0000-000010300000}"/>
    <cellStyle name="Normal 214 5" xfId="12208" xr:uid="{00000000-0005-0000-0000-000011300000}"/>
    <cellStyle name="Normal 214 5 2" xfId="12209" xr:uid="{00000000-0005-0000-0000-000012300000}"/>
    <cellStyle name="Normal 214 5 2 2" xfId="12210" xr:uid="{00000000-0005-0000-0000-000013300000}"/>
    <cellStyle name="Normal 214 5 2 2 2" xfId="12211" xr:uid="{00000000-0005-0000-0000-000014300000}"/>
    <cellStyle name="Normal 214 5 2 2 3" xfId="12212" xr:uid="{00000000-0005-0000-0000-000015300000}"/>
    <cellStyle name="Normal 214 5 2 3" xfId="12213" xr:uid="{00000000-0005-0000-0000-000016300000}"/>
    <cellStyle name="Normal 214 5 2 4" xfId="12214" xr:uid="{00000000-0005-0000-0000-000017300000}"/>
    <cellStyle name="Normal 214 5 3" xfId="12215" xr:uid="{00000000-0005-0000-0000-000018300000}"/>
    <cellStyle name="Normal 214 5 3 2" xfId="12216" xr:uid="{00000000-0005-0000-0000-000019300000}"/>
    <cellStyle name="Normal 214 5 3 3" xfId="12217" xr:uid="{00000000-0005-0000-0000-00001A300000}"/>
    <cellStyle name="Normal 214 5 4" xfId="12218" xr:uid="{00000000-0005-0000-0000-00001B300000}"/>
    <cellStyle name="Normal 214 5 5" xfId="12219" xr:uid="{00000000-0005-0000-0000-00001C300000}"/>
    <cellStyle name="Normal 214 6" xfId="12220" xr:uid="{00000000-0005-0000-0000-00001D300000}"/>
    <cellStyle name="Normal 214 6 2" xfId="12221" xr:uid="{00000000-0005-0000-0000-00001E300000}"/>
    <cellStyle name="Normal 214 6 2 2" xfId="12222" xr:uid="{00000000-0005-0000-0000-00001F300000}"/>
    <cellStyle name="Normal 214 6 2 3" xfId="12223" xr:uid="{00000000-0005-0000-0000-000020300000}"/>
    <cellStyle name="Normal 214 6 3" xfId="12224" xr:uid="{00000000-0005-0000-0000-000021300000}"/>
    <cellStyle name="Normal 214 6 4" xfId="12225" xr:uid="{00000000-0005-0000-0000-000022300000}"/>
    <cellStyle name="Normal 214 7" xfId="12226" xr:uid="{00000000-0005-0000-0000-000023300000}"/>
    <cellStyle name="Normal 214 7 2" xfId="12227" xr:uid="{00000000-0005-0000-0000-000024300000}"/>
    <cellStyle name="Normal 214 7 2 2" xfId="12228" xr:uid="{00000000-0005-0000-0000-000025300000}"/>
    <cellStyle name="Normal 214 7 3" xfId="12229" xr:uid="{00000000-0005-0000-0000-000026300000}"/>
    <cellStyle name="Normal 214 7 4" xfId="12230" xr:uid="{00000000-0005-0000-0000-000027300000}"/>
    <cellStyle name="Normal 214 8" xfId="12231" xr:uid="{00000000-0005-0000-0000-000028300000}"/>
    <cellStyle name="Normal 214 8 2" xfId="12232" xr:uid="{00000000-0005-0000-0000-000029300000}"/>
    <cellStyle name="Normal 214 9" xfId="12233" xr:uid="{00000000-0005-0000-0000-00002A300000}"/>
    <cellStyle name="Normal 215" xfId="12234" xr:uid="{00000000-0005-0000-0000-00002B300000}"/>
    <cellStyle name="Normal 215 10" xfId="12235" xr:uid="{00000000-0005-0000-0000-00002C300000}"/>
    <cellStyle name="Normal 215 2" xfId="12236" xr:uid="{00000000-0005-0000-0000-00002D300000}"/>
    <cellStyle name="Normal 215 2 2" xfId="12237" xr:uid="{00000000-0005-0000-0000-00002E300000}"/>
    <cellStyle name="Normal 215 2 2 2" xfId="12238" xr:uid="{00000000-0005-0000-0000-00002F300000}"/>
    <cellStyle name="Normal 215 2 2 2 2" xfId="12239" xr:uid="{00000000-0005-0000-0000-000030300000}"/>
    <cellStyle name="Normal 215 2 2 2 3" xfId="12240" xr:uid="{00000000-0005-0000-0000-000031300000}"/>
    <cellStyle name="Normal 215 2 2 3" xfId="12241" xr:uid="{00000000-0005-0000-0000-000032300000}"/>
    <cellStyle name="Normal 215 2 2 4" xfId="12242" xr:uid="{00000000-0005-0000-0000-000033300000}"/>
    <cellStyle name="Normal 215 2 3" xfId="12243" xr:uid="{00000000-0005-0000-0000-000034300000}"/>
    <cellStyle name="Normal 215 2 3 2" xfId="12244" xr:uid="{00000000-0005-0000-0000-000035300000}"/>
    <cellStyle name="Normal 215 2 3 3" xfId="12245" xr:uid="{00000000-0005-0000-0000-000036300000}"/>
    <cellStyle name="Normal 215 2 4" xfId="12246" xr:uid="{00000000-0005-0000-0000-000037300000}"/>
    <cellStyle name="Normal 215 2 5" xfId="12247" xr:uid="{00000000-0005-0000-0000-000038300000}"/>
    <cellStyle name="Normal 215 3" xfId="12248" xr:uid="{00000000-0005-0000-0000-000039300000}"/>
    <cellStyle name="Normal 215 3 2" xfId="12249" xr:uid="{00000000-0005-0000-0000-00003A300000}"/>
    <cellStyle name="Normal 215 3 2 2" xfId="12250" xr:uid="{00000000-0005-0000-0000-00003B300000}"/>
    <cellStyle name="Normal 215 3 2 2 2" xfId="12251" xr:uid="{00000000-0005-0000-0000-00003C300000}"/>
    <cellStyle name="Normal 215 3 2 2 3" xfId="12252" xr:uid="{00000000-0005-0000-0000-00003D300000}"/>
    <cellStyle name="Normal 215 3 2 3" xfId="12253" xr:uid="{00000000-0005-0000-0000-00003E300000}"/>
    <cellStyle name="Normal 215 3 2 4" xfId="12254" xr:uid="{00000000-0005-0000-0000-00003F300000}"/>
    <cellStyle name="Normal 215 3 3" xfId="12255" xr:uid="{00000000-0005-0000-0000-000040300000}"/>
    <cellStyle name="Normal 215 3 3 2" xfId="12256" xr:uid="{00000000-0005-0000-0000-000041300000}"/>
    <cellStyle name="Normal 215 3 3 3" xfId="12257" xr:uid="{00000000-0005-0000-0000-000042300000}"/>
    <cellStyle name="Normal 215 3 4" xfId="12258" xr:uid="{00000000-0005-0000-0000-000043300000}"/>
    <cellStyle name="Normal 215 3 5" xfId="12259" xr:uid="{00000000-0005-0000-0000-000044300000}"/>
    <cellStyle name="Normal 215 4" xfId="12260" xr:uid="{00000000-0005-0000-0000-000045300000}"/>
    <cellStyle name="Normal 215 4 2" xfId="12261" xr:uid="{00000000-0005-0000-0000-000046300000}"/>
    <cellStyle name="Normal 215 4 2 2" xfId="12262" xr:uid="{00000000-0005-0000-0000-000047300000}"/>
    <cellStyle name="Normal 215 4 2 2 2" xfId="12263" xr:uid="{00000000-0005-0000-0000-000048300000}"/>
    <cellStyle name="Normal 215 4 2 2 3" xfId="12264" xr:uid="{00000000-0005-0000-0000-000049300000}"/>
    <cellStyle name="Normal 215 4 2 3" xfId="12265" xr:uid="{00000000-0005-0000-0000-00004A300000}"/>
    <cellStyle name="Normal 215 4 2 4" xfId="12266" xr:uid="{00000000-0005-0000-0000-00004B300000}"/>
    <cellStyle name="Normal 215 4 3" xfId="12267" xr:uid="{00000000-0005-0000-0000-00004C300000}"/>
    <cellStyle name="Normal 215 4 3 2" xfId="12268" xr:uid="{00000000-0005-0000-0000-00004D300000}"/>
    <cellStyle name="Normal 215 4 3 3" xfId="12269" xr:uid="{00000000-0005-0000-0000-00004E300000}"/>
    <cellStyle name="Normal 215 4 4" xfId="12270" xr:uid="{00000000-0005-0000-0000-00004F300000}"/>
    <cellStyle name="Normal 215 4 5" xfId="12271" xr:uid="{00000000-0005-0000-0000-000050300000}"/>
    <cellStyle name="Normal 215 5" xfId="12272" xr:uid="{00000000-0005-0000-0000-000051300000}"/>
    <cellStyle name="Normal 215 5 2" xfId="12273" xr:uid="{00000000-0005-0000-0000-000052300000}"/>
    <cellStyle name="Normal 215 5 2 2" xfId="12274" xr:uid="{00000000-0005-0000-0000-000053300000}"/>
    <cellStyle name="Normal 215 5 2 2 2" xfId="12275" xr:uid="{00000000-0005-0000-0000-000054300000}"/>
    <cellStyle name="Normal 215 5 2 2 3" xfId="12276" xr:uid="{00000000-0005-0000-0000-000055300000}"/>
    <cellStyle name="Normal 215 5 2 3" xfId="12277" xr:uid="{00000000-0005-0000-0000-000056300000}"/>
    <cellStyle name="Normal 215 5 2 4" xfId="12278" xr:uid="{00000000-0005-0000-0000-000057300000}"/>
    <cellStyle name="Normal 215 5 3" xfId="12279" xr:uid="{00000000-0005-0000-0000-000058300000}"/>
    <cellStyle name="Normal 215 5 3 2" xfId="12280" xr:uid="{00000000-0005-0000-0000-000059300000}"/>
    <cellStyle name="Normal 215 5 3 3" xfId="12281" xr:uid="{00000000-0005-0000-0000-00005A300000}"/>
    <cellStyle name="Normal 215 5 4" xfId="12282" xr:uid="{00000000-0005-0000-0000-00005B300000}"/>
    <cellStyle name="Normal 215 5 5" xfId="12283" xr:uid="{00000000-0005-0000-0000-00005C300000}"/>
    <cellStyle name="Normal 215 6" xfId="12284" xr:uid="{00000000-0005-0000-0000-00005D300000}"/>
    <cellStyle name="Normal 215 6 2" xfId="12285" xr:uid="{00000000-0005-0000-0000-00005E300000}"/>
    <cellStyle name="Normal 215 6 2 2" xfId="12286" xr:uid="{00000000-0005-0000-0000-00005F300000}"/>
    <cellStyle name="Normal 215 6 2 3" xfId="12287" xr:uid="{00000000-0005-0000-0000-000060300000}"/>
    <cellStyle name="Normal 215 6 3" xfId="12288" xr:uid="{00000000-0005-0000-0000-000061300000}"/>
    <cellStyle name="Normal 215 6 4" xfId="12289" xr:uid="{00000000-0005-0000-0000-000062300000}"/>
    <cellStyle name="Normal 215 7" xfId="12290" xr:uid="{00000000-0005-0000-0000-000063300000}"/>
    <cellStyle name="Normal 215 7 2" xfId="12291" xr:uid="{00000000-0005-0000-0000-000064300000}"/>
    <cellStyle name="Normal 215 7 2 2" xfId="12292" xr:uid="{00000000-0005-0000-0000-000065300000}"/>
    <cellStyle name="Normal 215 7 3" xfId="12293" xr:uid="{00000000-0005-0000-0000-000066300000}"/>
    <cellStyle name="Normal 215 7 4" xfId="12294" xr:uid="{00000000-0005-0000-0000-000067300000}"/>
    <cellStyle name="Normal 215 8" xfId="12295" xr:uid="{00000000-0005-0000-0000-000068300000}"/>
    <cellStyle name="Normal 215 8 2" xfId="12296" xr:uid="{00000000-0005-0000-0000-000069300000}"/>
    <cellStyle name="Normal 215 9" xfId="12297" xr:uid="{00000000-0005-0000-0000-00006A300000}"/>
    <cellStyle name="Normal 216" xfId="12298" xr:uid="{00000000-0005-0000-0000-00006B300000}"/>
    <cellStyle name="Normal 216 10" xfId="12299" xr:uid="{00000000-0005-0000-0000-00006C300000}"/>
    <cellStyle name="Normal 216 2" xfId="12300" xr:uid="{00000000-0005-0000-0000-00006D300000}"/>
    <cellStyle name="Normal 216 2 2" xfId="12301" xr:uid="{00000000-0005-0000-0000-00006E300000}"/>
    <cellStyle name="Normal 216 2 2 2" xfId="12302" xr:uid="{00000000-0005-0000-0000-00006F300000}"/>
    <cellStyle name="Normal 216 2 2 2 2" xfId="12303" xr:uid="{00000000-0005-0000-0000-000070300000}"/>
    <cellStyle name="Normal 216 2 2 2 3" xfId="12304" xr:uid="{00000000-0005-0000-0000-000071300000}"/>
    <cellStyle name="Normal 216 2 2 3" xfId="12305" xr:uid="{00000000-0005-0000-0000-000072300000}"/>
    <cellStyle name="Normal 216 2 2 4" xfId="12306" xr:uid="{00000000-0005-0000-0000-000073300000}"/>
    <cellStyle name="Normal 216 2 3" xfId="12307" xr:uid="{00000000-0005-0000-0000-000074300000}"/>
    <cellStyle name="Normal 216 2 3 2" xfId="12308" xr:uid="{00000000-0005-0000-0000-000075300000}"/>
    <cellStyle name="Normal 216 2 3 3" xfId="12309" xr:uid="{00000000-0005-0000-0000-000076300000}"/>
    <cellStyle name="Normal 216 2 4" xfId="12310" xr:uid="{00000000-0005-0000-0000-000077300000}"/>
    <cellStyle name="Normal 216 2 5" xfId="12311" xr:uid="{00000000-0005-0000-0000-000078300000}"/>
    <cellStyle name="Normal 216 3" xfId="12312" xr:uid="{00000000-0005-0000-0000-000079300000}"/>
    <cellStyle name="Normal 216 3 2" xfId="12313" xr:uid="{00000000-0005-0000-0000-00007A300000}"/>
    <cellStyle name="Normal 216 3 2 2" xfId="12314" xr:uid="{00000000-0005-0000-0000-00007B300000}"/>
    <cellStyle name="Normal 216 3 2 2 2" xfId="12315" xr:uid="{00000000-0005-0000-0000-00007C300000}"/>
    <cellStyle name="Normal 216 3 2 2 3" xfId="12316" xr:uid="{00000000-0005-0000-0000-00007D300000}"/>
    <cellStyle name="Normal 216 3 2 3" xfId="12317" xr:uid="{00000000-0005-0000-0000-00007E300000}"/>
    <cellStyle name="Normal 216 3 2 4" xfId="12318" xr:uid="{00000000-0005-0000-0000-00007F300000}"/>
    <cellStyle name="Normal 216 3 3" xfId="12319" xr:uid="{00000000-0005-0000-0000-000080300000}"/>
    <cellStyle name="Normal 216 3 3 2" xfId="12320" xr:uid="{00000000-0005-0000-0000-000081300000}"/>
    <cellStyle name="Normal 216 3 3 3" xfId="12321" xr:uid="{00000000-0005-0000-0000-000082300000}"/>
    <cellStyle name="Normal 216 3 4" xfId="12322" xr:uid="{00000000-0005-0000-0000-000083300000}"/>
    <cellStyle name="Normal 216 3 5" xfId="12323" xr:uid="{00000000-0005-0000-0000-000084300000}"/>
    <cellStyle name="Normal 216 4" xfId="12324" xr:uid="{00000000-0005-0000-0000-000085300000}"/>
    <cellStyle name="Normal 216 4 2" xfId="12325" xr:uid="{00000000-0005-0000-0000-000086300000}"/>
    <cellStyle name="Normal 216 4 2 2" xfId="12326" xr:uid="{00000000-0005-0000-0000-000087300000}"/>
    <cellStyle name="Normal 216 4 2 2 2" xfId="12327" xr:uid="{00000000-0005-0000-0000-000088300000}"/>
    <cellStyle name="Normal 216 4 2 2 3" xfId="12328" xr:uid="{00000000-0005-0000-0000-000089300000}"/>
    <cellStyle name="Normal 216 4 2 3" xfId="12329" xr:uid="{00000000-0005-0000-0000-00008A300000}"/>
    <cellStyle name="Normal 216 4 2 4" xfId="12330" xr:uid="{00000000-0005-0000-0000-00008B300000}"/>
    <cellStyle name="Normal 216 4 3" xfId="12331" xr:uid="{00000000-0005-0000-0000-00008C300000}"/>
    <cellStyle name="Normal 216 4 3 2" xfId="12332" xr:uid="{00000000-0005-0000-0000-00008D300000}"/>
    <cellStyle name="Normal 216 4 3 3" xfId="12333" xr:uid="{00000000-0005-0000-0000-00008E300000}"/>
    <cellStyle name="Normal 216 4 4" xfId="12334" xr:uid="{00000000-0005-0000-0000-00008F300000}"/>
    <cellStyle name="Normal 216 4 5" xfId="12335" xr:uid="{00000000-0005-0000-0000-000090300000}"/>
    <cellStyle name="Normal 216 5" xfId="12336" xr:uid="{00000000-0005-0000-0000-000091300000}"/>
    <cellStyle name="Normal 216 5 2" xfId="12337" xr:uid="{00000000-0005-0000-0000-000092300000}"/>
    <cellStyle name="Normal 216 5 2 2" xfId="12338" xr:uid="{00000000-0005-0000-0000-000093300000}"/>
    <cellStyle name="Normal 216 5 2 2 2" xfId="12339" xr:uid="{00000000-0005-0000-0000-000094300000}"/>
    <cellStyle name="Normal 216 5 2 2 3" xfId="12340" xr:uid="{00000000-0005-0000-0000-000095300000}"/>
    <cellStyle name="Normal 216 5 2 3" xfId="12341" xr:uid="{00000000-0005-0000-0000-000096300000}"/>
    <cellStyle name="Normal 216 5 2 4" xfId="12342" xr:uid="{00000000-0005-0000-0000-000097300000}"/>
    <cellStyle name="Normal 216 5 3" xfId="12343" xr:uid="{00000000-0005-0000-0000-000098300000}"/>
    <cellStyle name="Normal 216 5 3 2" xfId="12344" xr:uid="{00000000-0005-0000-0000-000099300000}"/>
    <cellStyle name="Normal 216 5 3 3" xfId="12345" xr:uid="{00000000-0005-0000-0000-00009A300000}"/>
    <cellStyle name="Normal 216 5 4" xfId="12346" xr:uid="{00000000-0005-0000-0000-00009B300000}"/>
    <cellStyle name="Normal 216 5 5" xfId="12347" xr:uid="{00000000-0005-0000-0000-00009C300000}"/>
    <cellStyle name="Normal 216 6" xfId="12348" xr:uid="{00000000-0005-0000-0000-00009D300000}"/>
    <cellStyle name="Normal 216 6 2" xfId="12349" xr:uid="{00000000-0005-0000-0000-00009E300000}"/>
    <cellStyle name="Normal 216 6 2 2" xfId="12350" xr:uid="{00000000-0005-0000-0000-00009F300000}"/>
    <cellStyle name="Normal 216 6 2 3" xfId="12351" xr:uid="{00000000-0005-0000-0000-0000A0300000}"/>
    <cellStyle name="Normal 216 6 3" xfId="12352" xr:uid="{00000000-0005-0000-0000-0000A1300000}"/>
    <cellStyle name="Normal 216 6 4" xfId="12353" xr:uid="{00000000-0005-0000-0000-0000A2300000}"/>
    <cellStyle name="Normal 216 7" xfId="12354" xr:uid="{00000000-0005-0000-0000-0000A3300000}"/>
    <cellStyle name="Normal 216 7 2" xfId="12355" xr:uid="{00000000-0005-0000-0000-0000A4300000}"/>
    <cellStyle name="Normal 216 7 2 2" xfId="12356" xr:uid="{00000000-0005-0000-0000-0000A5300000}"/>
    <cellStyle name="Normal 216 7 3" xfId="12357" xr:uid="{00000000-0005-0000-0000-0000A6300000}"/>
    <cellStyle name="Normal 216 7 4" xfId="12358" xr:uid="{00000000-0005-0000-0000-0000A7300000}"/>
    <cellStyle name="Normal 216 8" xfId="12359" xr:uid="{00000000-0005-0000-0000-0000A8300000}"/>
    <cellStyle name="Normal 216 8 2" xfId="12360" xr:uid="{00000000-0005-0000-0000-0000A9300000}"/>
    <cellStyle name="Normal 216 9" xfId="12361" xr:uid="{00000000-0005-0000-0000-0000AA300000}"/>
    <cellStyle name="Normal 217" xfId="12362" xr:uid="{00000000-0005-0000-0000-0000AB300000}"/>
    <cellStyle name="Normal 217 10" xfId="12363" xr:uid="{00000000-0005-0000-0000-0000AC300000}"/>
    <cellStyle name="Normal 217 2" xfId="12364" xr:uid="{00000000-0005-0000-0000-0000AD300000}"/>
    <cellStyle name="Normal 217 2 2" xfId="12365" xr:uid="{00000000-0005-0000-0000-0000AE300000}"/>
    <cellStyle name="Normal 217 2 2 2" xfId="12366" xr:uid="{00000000-0005-0000-0000-0000AF300000}"/>
    <cellStyle name="Normal 217 2 2 2 2" xfId="12367" xr:uid="{00000000-0005-0000-0000-0000B0300000}"/>
    <cellStyle name="Normal 217 2 2 2 3" xfId="12368" xr:uid="{00000000-0005-0000-0000-0000B1300000}"/>
    <cellStyle name="Normal 217 2 2 3" xfId="12369" xr:uid="{00000000-0005-0000-0000-0000B2300000}"/>
    <cellStyle name="Normal 217 2 2 4" xfId="12370" xr:uid="{00000000-0005-0000-0000-0000B3300000}"/>
    <cellStyle name="Normal 217 2 3" xfId="12371" xr:uid="{00000000-0005-0000-0000-0000B4300000}"/>
    <cellStyle name="Normal 217 2 3 2" xfId="12372" xr:uid="{00000000-0005-0000-0000-0000B5300000}"/>
    <cellStyle name="Normal 217 2 3 3" xfId="12373" xr:uid="{00000000-0005-0000-0000-0000B6300000}"/>
    <cellStyle name="Normal 217 2 4" xfId="12374" xr:uid="{00000000-0005-0000-0000-0000B7300000}"/>
    <cellStyle name="Normal 217 2 5" xfId="12375" xr:uid="{00000000-0005-0000-0000-0000B8300000}"/>
    <cellStyle name="Normal 217 3" xfId="12376" xr:uid="{00000000-0005-0000-0000-0000B9300000}"/>
    <cellStyle name="Normal 217 3 2" xfId="12377" xr:uid="{00000000-0005-0000-0000-0000BA300000}"/>
    <cellStyle name="Normal 217 3 2 2" xfId="12378" xr:uid="{00000000-0005-0000-0000-0000BB300000}"/>
    <cellStyle name="Normal 217 3 2 2 2" xfId="12379" xr:uid="{00000000-0005-0000-0000-0000BC300000}"/>
    <cellStyle name="Normal 217 3 2 2 3" xfId="12380" xr:uid="{00000000-0005-0000-0000-0000BD300000}"/>
    <cellStyle name="Normal 217 3 2 3" xfId="12381" xr:uid="{00000000-0005-0000-0000-0000BE300000}"/>
    <cellStyle name="Normal 217 3 2 4" xfId="12382" xr:uid="{00000000-0005-0000-0000-0000BF300000}"/>
    <cellStyle name="Normal 217 3 3" xfId="12383" xr:uid="{00000000-0005-0000-0000-0000C0300000}"/>
    <cellStyle name="Normal 217 3 3 2" xfId="12384" xr:uid="{00000000-0005-0000-0000-0000C1300000}"/>
    <cellStyle name="Normal 217 3 3 3" xfId="12385" xr:uid="{00000000-0005-0000-0000-0000C2300000}"/>
    <cellStyle name="Normal 217 3 4" xfId="12386" xr:uid="{00000000-0005-0000-0000-0000C3300000}"/>
    <cellStyle name="Normal 217 3 5" xfId="12387" xr:uid="{00000000-0005-0000-0000-0000C4300000}"/>
    <cellStyle name="Normal 217 4" xfId="12388" xr:uid="{00000000-0005-0000-0000-0000C5300000}"/>
    <cellStyle name="Normal 217 4 2" xfId="12389" xr:uid="{00000000-0005-0000-0000-0000C6300000}"/>
    <cellStyle name="Normal 217 4 2 2" xfId="12390" xr:uid="{00000000-0005-0000-0000-0000C7300000}"/>
    <cellStyle name="Normal 217 4 2 2 2" xfId="12391" xr:uid="{00000000-0005-0000-0000-0000C8300000}"/>
    <cellStyle name="Normal 217 4 2 2 3" xfId="12392" xr:uid="{00000000-0005-0000-0000-0000C9300000}"/>
    <cellStyle name="Normal 217 4 2 3" xfId="12393" xr:uid="{00000000-0005-0000-0000-0000CA300000}"/>
    <cellStyle name="Normal 217 4 2 4" xfId="12394" xr:uid="{00000000-0005-0000-0000-0000CB300000}"/>
    <cellStyle name="Normal 217 4 3" xfId="12395" xr:uid="{00000000-0005-0000-0000-0000CC300000}"/>
    <cellStyle name="Normal 217 4 3 2" xfId="12396" xr:uid="{00000000-0005-0000-0000-0000CD300000}"/>
    <cellStyle name="Normal 217 4 3 3" xfId="12397" xr:uid="{00000000-0005-0000-0000-0000CE300000}"/>
    <cellStyle name="Normal 217 4 4" xfId="12398" xr:uid="{00000000-0005-0000-0000-0000CF300000}"/>
    <cellStyle name="Normal 217 4 5" xfId="12399" xr:uid="{00000000-0005-0000-0000-0000D0300000}"/>
    <cellStyle name="Normal 217 5" xfId="12400" xr:uid="{00000000-0005-0000-0000-0000D1300000}"/>
    <cellStyle name="Normal 217 5 2" xfId="12401" xr:uid="{00000000-0005-0000-0000-0000D2300000}"/>
    <cellStyle name="Normal 217 5 2 2" xfId="12402" xr:uid="{00000000-0005-0000-0000-0000D3300000}"/>
    <cellStyle name="Normal 217 5 2 2 2" xfId="12403" xr:uid="{00000000-0005-0000-0000-0000D4300000}"/>
    <cellStyle name="Normal 217 5 2 2 3" xfId="12404" xr:uid="{00000000-0005-0000-0000-0000D5300000}"/>
    <cellStyle name="Normal 217 5 2 3" xfId="12405" xr:uid="{00000000-0005-0000-0000-0000D6300000}"/>
    <cellStyle name="Normal 217 5 2 4" xfId="12406" xr:uid="{00000000-0005-0000-0000-0000D7300000}"/>
    <cellStyle name="Normal 217 5 3" xfId="12407" xr:uid="{00000000-0005-0000-0000-0000D8300000}"/>
    <cellStyle name="Normal 217 5 3 2" xfId="12408" xr:uid="{00000000-0005-0000-0000-0000D9300000}"/>
    <cellStyle name="Normal 217 5 3 3" xfId="12409" xr:uid="{00000000-0005-0000-0000-0000DA300000}"/>
    <cellStyle name="Normal 217 5 4" xfId="12410" xr:uid="{00000000-0005-0000-0000-0000DB300000}"/>
    <cellStyle name="Normal 217 5 5" xfId="12411" xr:uid="{00000000-0005-0000-0000-0000DC300000}"/>
    <cellStyle name="Normal 217 6" xfId="12412" xr:uid="{00000000-0005-0000-0000-0000DD300000}"/>
    <cellStyle name="Normal 217 6 2" xfId="12413" xr:uid="{00000000-0005-0000-0000-0000DE300000}"/>
    <cellStyle name="Normal 217 6 2 2" xfId="12414" xr:uid="{00000000-0005-0000-0000-0000DF300000}"/>
    <cellStyle name="Normal 217 6 2 3" xfId="12415" xr:uid="{00000000-0005-0000-0000-0000E0300000}"/>
    <cellStyle name="Normal 217 6 3" xfId="12416" xr:uid="{00000000-0005-0000-0000-0000E1300000}"/>
    <cellStyle name="Normal 217 6 4" xfId="12417" xr:uid="{00000000-0005-0000-0000-0000E2300000}"/>
    <cellStyle name="Normal 217 7" xfId="12418" xr:uid="{00000000-0005-0000-0000-0000E3300000}"/>
    <cellStyle name="Normal 217 7 2" xfId="12419" xr:uid="{00000000-0005-0000-0000-0000E4300000}"/>
    <cellStyle name="Normal 217 7 2 2" xfId="12420" xr:uid="{00000000-0005-0000-0000-0000E5300000}"/>
    <cellStyle name="Normal 217 7 3" xfId="12421" xr:uid="{00000000-0005-0000-0000-0000E6300000}"/>
    <cellStyle name="Normal 217 7 4" xfId="12422" xr:uid="{00000000-0005-0000-0000-0000E7300000}"/>
    <cellStyle name="Normal 217 8" xfId="12423" xr:uid="{00000000-0005-0000-0000-0000E8300000}"/>
    <cellStyle name="Normal 217 8 2" xfId="12424" xr:uid="{00000000-0005-0000-0000-0000E9300000}"/>
    <cellStyle name="Normal 217 9" xfId="12425" xr:uid="{00000000-0005-0000-0000-0000EA300000}"/>
    <cellStyle name="Normal 218" xfId="12426" xr:uid="{00000000-0005-0000-0000-0000EB300000}"/>
    <cellStyle name="Normal 218 10" xfId="12427" xr:uid="{00000000-0005-0000-0000-0000EC300000}"/>
    <cellStyle name="Normal 218 11" xfId="12428" xr:uid="{00000000-0005-0000-0000-0000ED300000}"/>
    <cellStyle name="Normal 218 2" xfId="12429" xr:uid="{00000000-0005-0000-0000-0000EE300000}"/>
    <cellStyle name="Normal 218 2 2" xfId="12430" xr:uid="{00000000-0005-0000-0000-0000EF300000}"/>
    <cellStyle name="Normal 218 2 3" xfId="12431" xr:uid="{00000000-0005-0000-0000-0000F0300000}"/>
    <cellStyle name="Normal 218 3" xfId="12432" xr:uid="{00000000-0005-0000-0000-0000F1300000}"/>
    <cellStyle name="Normal 218 3 2" xfId="12433" xr:uid="{00000000-0005-0000-0000-0000F2300000}"/>
    <cellStyle name="Normal 218 3 2 2" xfId="12434" xr:uid="{00000000-0005-0000-0000-0000F3300000}"/>
    <cellStyle name="Normal 218 3 2 2 2" xfId="12435" xr:uid="{00000000-0005-0000-0000-0000F4300000}"/>
    <cellStyle name="Normal 218 3 2 2 3" xfId="12436" xr:uid="{00000000-0005-0000-0000-0000F5300000}"/>
    <cellStyle name="Normal 218 3 2 3" xfId="12437" xr:uid="{00000000-0005-0000-0000-0000F6300000}"/>
    <cellStyle name="Normal 218 3 2 4" xfId="12438" xr:uid="{00000000-0005-0000-0000-0000F7300000}"/>
    <cellStyle name="Normal 218 3 3" xfId="12439" xr:uid="{00000000-0005-0000-0000-0000F8300000}"/>
    <cellStyle name="Normal 218 3 3 2" xfId="12440" xr:uid="{00000000-0005-0000-0000-0000F9300000}"/>
    <cellStyle name="Normal 218 3 3 3" xfId="12441" xr:uid="{00000000-0005-0000-0000-0000FA300000}"/>
    <cellStyle name="Normal 218 3 4" xfId="12442" xr:uid="{00000000-0005-0000-0000-0000FB300000}"/>
    <cellStyle name="Normal 218 3 5" xfId="12443" xr:uid="{00000000-0005-0000-0000-0000FC300000}"/>
    <cellStyle name="Normal 218 4" xfId="12444" xr:uid="{00000000-0005-0000-0000-0000FD300000}"/>
    <cellStyle name="Normal 218 4 2" xfId="12445" xr:uid="{00000000-0005-0000-0000-0000FE300000}"/>
    <cellStyle name="Normal 218 4 2 2" xfId="12446" xr:uid="{00000000-0005-0000-0000-0000FF300000}"/>
    <cellStyle name="Normal 218 4 2 2 2" xfId="12447" xr:uid="{00000000-0005-0000-0000-000000310000}"/>
    <cellStyle name="Normal 218 4 2 2 3" xfId="12448" xr:uid="{00000000-0005-0000-0000-000001310000}"/>
    <cellStyle name="Normal 218 4 2 3" xfId="12449" xr:uid="{00000000-0005-0000-0000-000002310000}"/>
    <cellStyle name="Normal 218 4 2 4" xfId="12450" xr:uid="{00000000-0005-0000-0000-000003310000}"/>
    <cellStyle name="Normal 218 4 3" xfId="12451" xr:uid="{00000000-0005-0000-0000-000004310000}"/>
    <cellStyle name="Normal 218 4 3 2" xfId="12452" xr:uid="{00000000-0005-0000-0000-000005310000}"/>
    <cellStyle name="Normal 218 4 3 3" xfId="12453" xr:uid="{00000000-0005-0000-0000-000006310000}"/>
    <cellStyle name="Normal 218 4 4" xfId="12454" xr:uid="{00000000-0005-0000-0000-000007310000}"/>
    <cellStyle name="Normal 218 4 5" xfId="12455" xr:uid="{00000000-0005-0000-0000-000008310000}"/>
    <cellStyle name="Normal 218 5" xfId="12456" xr:uid="{00000000-0005-0000-0000-000009310000}"/>
    <cellStyle name="Normal 218 5 2" xfId="12457" xr:uid="{00000000-0005-0000-0000-00000A310000}"/>
    <cellStyle name="Normal 218 5 2 2" xfId="12458" xr:uid="{00000000-0005-0000-0000-00000B310000}"/>
    <cellStyle name="Normal 218 5 2 2 2" xfId="12459" xr:uid="{00000000-0005-0000-0000-00000C310000}"/>
    <cellStyle name="Normal 218 5 2 2 3" xfId="12460" xr:uid="{00000000-0005-0000-0000-00000D310000}"/>
    <cellStyle name="Normal 218 5 2 3" xfId="12461" xr:uid="{00000000-0005-0000-0000-00000E310000}"/>
    <cellStyle name="Normal 218 5 2 4" xfId="12462" xr:uid="{00000000-0005-0000-0000-00000F310000}"/>
    <cellStyle name="Normal 218 5 3" xfId="12463" xr:uid="{00000000-0005-0000-0000-000010310000}"/>
    <cellStyle name="Normal 218 5 3 2" xfId="12464" xr:uid="{00000000-0005-0000-0000-000011310000}"/>
    <cellStyle name="Normal 218 5 3 3" xfId="12465" xr:uid="{00000000-0005-0000-0000-000012310000}"/>
    <cellStyle name="Normal 218 5 4" xfId="12466" xr:uid="{00000000-0005-0000-0000-000013310000}"/>
    <cellStyle name="Normal 218 5 5" xfId="12467" xr:uid="{00000000-0005-0000-0000-000014310000}"/>
    <cellStyle name="Normal 218 6" xfId="12468" xr:uid="{00000000-0005-0000-0000-000015310000}"/>
    <cellStyle name="Normal 218 6 2" xfId="12469" xr:uid="{00000000-0005-0000-0000-000016310000}"/>
    <cellStyle name="Normal 218 6 2 2" xfId="12470" xr:uid="{00000000-0005-0000-0000-000017310000}"/>
    <cellStyle name="Normal 218 6 2 2 2" xfId="12471" xr:uid="{00000000-0005-0000-0000-000018310000}"/>
    <cellStyle name="Normal 218 6 2 2 3" xfId="12472" xr:uid="{00000000-0005-0000-0000-000019310000}"/>
    <cellStyle name="Normal 218 6 2 3" xfId="12473" xr:uid="{00000000-0005-0000-0000-00001A310000}"/>
    <cellStyle name="Normal 218 6 2 4" xfId="12474" xr:uid="{00000000-0005-0000-0000-00001B310000}"/>
    <cellStyle name="Normal 218 6 3" xfId="12475" xr:uid="{00000000-0005-0000-0000-00001C310000}"/>
    <cellStyle name="Normal 218 6 3 2" xfId="12476" xr:uid="{00000000-0005-0000-0000-00001D310000}"/>
    <cellStyle name="Normal 218 6 3 3" xfId="12477" xr:uid="{00000000-0005-0000-0000-00001E310000}"/>
    <cellStyle name="Normal 218 6 4" xfId="12478" xr:uid="{00000000-0005-0000-0000-00001F310000}"/>
    <cellStyle name="Normal 218 6 5" xfId="12479" xr:uid="{00000000-0005-0000-0000-000020310000}"/>
    <cellStyle name="Normal 218 7" xfId="12480" xr:uid="{00000000-0005-0000-0000-000021310000}"/>
    <cellStyle name="Normal 218 7 2" xfId="12481" xr:uid="{00000000-0005-0000-0000-000022310000}"/>
    <cellStyle name="Normal 218 7 2 2" xfId="12482" xr:uid="{00000000-0005-0000-0000-000023310000}"/>
    <cellStyle name="Normal 218 7 2 3" xfId="12483" xr:uid="{00000000-0005-0000-0000-000024310000}"/>
    <cellStyle name="Normal 218 7 3" xfId="12484" xr:uid="{00000000-0005-0000-0000-000025310000}"/>
    <cellStyle name="Normal 218 7 4" xfId="12485" xr:uid="{00000000-0005-0000-0000-000026310000}"/>
    <cellStyle name="Normal 218 8" xfId="12486" xr:uid="{00000000-0005-0000-0000-000027310000}"/>
    <cellStyle name="Normal 218 8 2" xfId="12487" xr:uid="{00000000-0005-0000-0000-000028310000}"/>
    <cellStyle name="Normal 218 8 2 2" xfId="12488" xr:uid="{00000000-0005-0000-0000-000029310000}"/>
    <cellStyle name="Normal 218 8 3" xfId="12489" xr:uid="{00000000-0005-0000-0000-00002A310000}"/>
    <cellStyle name="Normal 218 8 4" xfId="12490" xr:uid="{00000000-0005-0000-0000-00002B310000}"/>
    <cellStyle name="Normal 218 9" xfId="12491" xr:uid="{00000000-0005-0000-0000-00002C310000}"/>
    <cellStyle name="Normal 218 9 2" xfId="12492" xr:uid="{00000000-0005-0000-0000-00002D310000}"/>
    <cellStyle name="Normal 219" xfId="12493" xr:uid="{00000000-0005-0000-0000-00002E310000}"/>
    <cellStyle name="Normal 219 10" xfId="12494" xr:uid="{00000000-0005-0000-0000-00002F310000}"/>
    <cellStyle name="Normal 219 11" xfId="12495" xr:uid="{00000000-0005-0000-0000-000030310000}"/>
    <cellStyle name="Normal 219 2" xfId="12496" xr:uid="{00000000-0005-0000-0000-000031310000}"/>
    <cellStyle name="Normal 219 2 2" xfId="12497" xr:uid="{00000000-0005-0000-0000-000032310000}"/>
    <cellStyle name="Normal 219 2 2 2" xfId="12498" xr:uid="{00000000-0005-0000-0000-000033310000}"/>
    <cellStyle name="Normal 219 2 2 2 2" xfId="12499" xr:uid="{00000000-0005-0000-0000-000034310000}"/>
    <cellStyle name="Normal 219 2 2 2 2 2" xfId="12500" xr:uid="{00000000-0005-0000-0000-000035310000}"/>
    <cellStyle name="Normal 219 2 2 2 3" xfId="12501" xr:uid="{00000000-0005-0000-0000-000036310000}"/>
    <cellStyle name="Normal 219 2 2 2 4" xfId="12502" xr:uid="{00000000-0005-0000-0000-000037310000}"/>
    <cellStyle name="Normal 219 2 2 3" xfId="12503" xr:uid="{00000000-0005-0000-0000-000038310000}"/>
    <cellStyle name="Normal 219 2 2 3 2" xfId="12504" xr:uid="{00000000-0005-0000-0000-000039310000}"/>
    <cellStyle name="Normal 219 2 2 4" xfId="12505" xr:uid="{00000000-0005-0000-0000-00003A310000}"/>
    <cellStyle name="Normal 219 2 2 5" xfId="12506" xr:uid="{00000000-0005-0000-0000-00003B310000}"/>
    <cellStyle name="Normal 219 2 3" xfId="12507" xr:uid="{00000000-0005-0000-0000-00003C310000}"/>
    <cellStyle name="Normal 219 2 3 2" xfId="12508" xr:uid="{00000000-0005-0000-0000-00003D310000}"/>
    <cellStyle name="Normal 219 2 3 2 2" xfId="12509" xr:uid="{00000000-0005-0000-0000-00003E310000}"/>
    <cellStyle name="Normal 219 2 3 3" xfId="12510" xr:uid="{00000000-0005-0000-0000-00003F310000}"/>
    <cellStyle name="Normal 219 2 3 4" xfId="12511" xr:uid="{00000000-0005-0000-0000-000040310000}"/>
    <cellStyle name="Normal 219 2 4" xfId="12512" xr:uid="{00000000-0005-0000-0000-000041310000}"/>
    <cellStyle name="Normal 219 2 4 2" xfId="12513" xr:uid="{00000000-0005-0000-0000-000042310000}"/>
    <cellStyle name="Normal 219 2 5" xfId="12514" xr:uid="{00000000-0005-0000-0000-000043310000}"/>
    <cellStyle name="Normal 219 2 6" xfId="12515" xr:uid="{00000000-0005-0000-0000-000044310000}"/>
    <cellStyle name="Normal 219 3" xfId="12516" xr:uid="{00000000-0005-0000-0000-000045310000}"/>
    <cellStyle name="Normal 219 3 2" xfId="12517" xr:uid="{00000000-0005-0000-0000-000046310000}"/>
    <cellStyle name="Normal 219 3 2 2" xfId="12518" xr:uid="{00000000-0005-0000-0000-000047310000}"/>
    <cellStyle name="Normal 219 3 2 2 2" xfId="12519" xr:uid="{00000000-0005-0000-0000-000048310000}"/>
    <cellStyle name="Normal 219 3 2 2 3" xfId="12520" xr:uid="{00000000-0005-0000-0000-000049310000}"/>
    <cellStyle name="Normal 219 3 2 3" xfId="12521" xr:uid="{00000000-0005-0000-0000-00004A310000}"/>
    <cellStyle name="Normal 219 3 2 4" xfId="12522" xr:uid="{00000000-0005-0000-0000-00004B310000}"/>
    <cellStyle name="Normal 219 3 3" xfId="12523" xr:uid="{00000000-0005-0000-0000-00004C310000}"/>
    <cellStyle name="Normal 219 3 3 2" xfId="12524" xr:uid="{00000000-0005-0000-0000-00004D310000}"/>
    <cellStyle name="Normal 219 3 3 3" xfId="12525" xr:uid="{00000000-0005-0000-0000-00004E310000}"/>
    <cellStyle name="Normal 219 3 4" xfId="12526" xr:uid="{00000000-0005-0000-0000-00004F310000}"/>
    <cellStyle name="Normal 219 3 5" xfId="12527" xr:uid="{00000000-0005-0000-0000-000050310000}"/>
    <cellStyle name="Normal 219 4" xfId="12528" xr:uid="{00000000-0005-0000-0000-000051310000}"/>
    <cellStyle name="Normal 219 4 2" xfId="12529" xr:uid="{00000000-0005-0000-0000-000052310000}"/>
    <cellStyle name="Normal 219 4 2 2" xfId="12530" xr:uid="{00000000-0005-0000-0000-000053310000}"/>
    <cellStyle name="Normal 219 4 2 2 2" xfId="12531" xr:uid="{00000000-0005-0000-0000-000054310000}"/>
    <cellStyle name="Normal 219 4 2 2 3" xfId="12532" xr:uid="{00000000-0005-0000-0000-000055310000}"/>
    <cellStyle name="Normal 219 4 2 3" xfId="12533" xr:uid="{00000000-0005-0000-0000-000056310000}"/>
    <cellStyle name="Normal 219 4 2 4" xfId="12534" xr:uid="{00000000-0005-0000-0000-000057310000}"/>
    <cellStyle name="Normal 219 4 3" xfId="12535" xr:uid="{00000000-0005-0000-0000-000058310000}"/>
    <cellStyle name="Normal 219 4 3 2" xfId="12536" xr:uid="{00000000-0005-0000-0000-000059310000}"/>
    <cellStyle name="Normal 219 4 3 3" xfId="12537" xr:uid="{00000000-0005-0000-0000-00005A310000}"/>
    <cellStyle name="Normal 219 4 4" xfId="12538" xr:uid="{00000000-0005-0000-0000-00005B310000}"/>
    <cellStyle name="Normal 219 4 5" xfId="12539" xr:uid="{00000000-0005-0000-0000-00005C310000}"/>
    <cellStyle name="Normal 219 5" xfId="12540" xr:uid="{00000000-0005-0000-0000-00005D310000}"/>
    <cellStyle name="Normal 219 5 2" xfId="12541" xr:uid="{00000000-0005-0000-0000-00005E310000}"/>
    <cellStyle name="Normal 219 5 2 2" xfId="12542" xr:uid="{00000000-0005-0000-0000-00005F310000}"/>
    <cellStyle name="Normal 219 5 2 2 2" xfId="12543" xr:uid="{00000000-0005-0000-0000-000060310000}"/>
    <cellStyle name="Normal 219 5 2 2 3" xfId="12544" xr:uid="{00000000-0005-0000-0000-000061310000}"/>
    <cellStyle name="Normal 219 5 2 3" xfId="12545" xr:uid="{00000000-0005-0000-0000-000062310000}"/>
    <cellStyle name="Normal 219 5 2 4" xfId="12546" xr:uid="{00000000-0005-0000-0000-000063310000}"/>
    <cellStyle name="Normal 219 5 3" xfId="12547" xr:uid="{00000000-0005-0000-0000-000064310000}"/>
    <cellStyle name="Normal 219 5 3 2" xfId="12548" xr:uid="{00000000-0005-0000-0000-000065310000}"/>
    <cellStyle name="Normal 219 5 3 3" xfId="12549" xr:uid="{00000000-0005-0000-0000-000066310000}"/>
    <cellStyle name="Normal 219 5 4" xfId="12550" xr:uid="{00000000-0005-0000-0000-000067310000}"/>
    <cellStyle name="Normal 219 5 5" xfId="12551" xr:uid="{00000000-0005-0000-0000-000068310000}"/>
    <cellStyle name="Normal 219 6" xfId="12552" xr:uid="{00000000-0005-0000-0000-000069310000}"/>
    <cellStyle name="Normal 219 6 2" xfId="12553" xr:uid="{00000000-0005-0000-0000-00006A310000}"/>
    <cellStyle name="Normal 219 6 2 2" xfId="12554" xr:uid="{00000000-0005-0000-0000-00006B310000}"/>
    <cellStyle name="Normal 219 6 2 2 2" xfId="12555" xr:uid="{00000000-0005-0000-0000-00006C310000}"/>
    <cellStyle name="Normal 219 6 2 2 3" xfId="12556" xr:uid="{00000000-0005-0000-0000-00006D310000}"/>
    <cellStyle name="Normal 219 6 2 3" xfId="12557" xr:uid="{00000000-0005-0000-0000-00006E310000}"/>
    <cellStyle name="Normal 219 6 2 4" xfId="12558" xr:uid="{00000000-0005-0000-0000-00006F310000}"/>
    <cellStyle name="Normal 219 6 3" xfId="12559" xr:uid="{00000000-0005-0000-0000-000070310000}"/>
    <cellStyle name="Normal 219 6 3 2" xfId="12560" xr:uid="{00000000-0005-0000-0000-000071310000}"/>
    <cellStyle name="Normal 219 6 3 3" xfId="12561" xr:uid="{00000000-0005-0000-0000-000072310000}"/>
    <cellStyle name="Normal 219 6 4" xfId="12562" xr:uid="{00000000-0005-0000-0000-000073310000}"/>
    <cellStyle name="Normal 219 6 5" xfId="12563" xr:uid="{00000000-0005-0000-0000-000074310000}"/>
    <cellStyle name="Normal 219 7" xfId="12564" xr:uid="{00000000-0005-0000-0000-000075310000}"/>
    <cellStyle name="Normal 219 7 2" xfId="12565" xr:uid="{00000000-0005-0000-0000-000076310000}"/>
    <cellStyle name="Normal 219 7 2 2" xfId="12566" xr:uid="{00000000-0005-0000-0000-000077310000}"/>
    <cellStyle name="Normal 219 7 2 3" xfId="12567" xr:uid="{00000000-0005-0000-0000-000078310000}"/>
    <cellStyle name="Normal 219 7 3" xfId="12568" xr:uid="{00000000-0005-0000-0000-000079310000}"/>
    <cellStyle name="Normal 219 7 4" xfId="12569" xr:uid="{00000000-0005-0000-0000-00007A310000}"/>
    <cellStyle name="Normal 219 8" xfId="12570" xr:uid="{00000000-0005-0000-0000-00007B310000}"/>
    <cellStyle name="Normal 219 8 2" xfId="12571" xr:uid="{00000000-0005-0000-0000-00007C310000}"/>
    <cellStyle name="Normal 219 8 2 2" xfId="12572" xr:uid="{00000000-0005-0000-0000-00007D310000}"/>
    <cellStyle name="Normal 219 8 3" xfId="12573" xr:uid="{00000000-0005-0000-0000-00007E310000}"/>
    <cellStyle name="Normal 219 8 4" xfId="12574" xr:uid="{00000000-0005-0000-0000-00007F310000}"/>
    <cellStyle name="Normal 219 9" xfId="12575" xr:uid="{00000000-0005-0000-0000-000080310000}"/>
    <cellStyle name="Normal 219 9 2" xfId="12576" xr:uid="{00000000-0005-0000-0000-000081310000}"/>
    <cellStyle name="Normal 219_April 14" xfId="12577" xr:uid="{00000000-0005-0000-0000-000082310000}"/>
    <cellStyle name="Normal 22" xfId="223" xr:uid="{00000000-0005-0000-0000-000083310000}"/>
    <cellStyle name="Normal 22 2" xfId="12579" xr:uid="{00000000-0005-0000-0000-000084310000}"/>
    <cellStyle name="Normal 22 2 2" xfId="12580" xr:uid="{00000000-0005-0000-0000-000085310000}"/>
    <cellStyle name="Normal 22 2 2 2" xfId="12581" xr:uid="{00000000-0005-0000-0000-000086310000}"/>
    <cellStyle name="Normal 22 2 2 3" xfId="12582" xr:uid="{00000000-0005-0000-0000-000087310000}"/>
    <cellStyle name="Normal 22 2 3" xfId="12583" xr:uid="{00000000-0005-0000-0000-000088310000}"/>
    <cellStyle name="Normal 22 2 3 2" xfId="12584" xr:uid="{00000000-0005-0000-0000-000089310000}"/>
    <cellStyle name="Normal 22 2 3 3" xfId="12585" xr:uid="{00000000-0005-0000-0000-00008A310000}"/>
    <cellStyle name="Normal 22 2 4" xfId="12586" xr:uid="{00000000-0005-0000-0000-00008B310000}"/>
    <cellStyle name="Normal 22 2 5" xfId="12587" xr:uid="{00000000-0005-0000-0000-00008C310000}"/>
    <cellStyle name="Normal 22 2 6" xfId="12588" xr:uid="{00000000-0005-0000-0000-00008D310000}"/>
    <cellStyle name="Normal 22 3" xfId="12589" xr:uid="{00000000-0005-0000-0000-00008E310000}"/>
    <cellStyle name="Normal 22 3 2" xfId="12590" xr:uid="{00000000-0005-0000-0000-00008F310000}"/>
    <cellStyle name="Normal 22 3 3" xfId="12591" xr:uid="{00000000-0005-0000-0000-000090310000}"/>
    <cellStyle name="Normal 22 4" xfId="12592" xr:uid="{00000000-0005-0000-0000-000091310000}"/>
    <cellStyle name="Normal 22 4 2" xfId="12593" xr:uid="{00000000-0005-0000-0000-000092310000}"/>
    <cellStyle name="Normal 22 4 3" xfId="12594" xr:uid="{00000000-0005-0000-0000-000093310000}"/>
    <cellStyle name="Normal 22 5" xfId="12595" xr:uid="{00000000-0005-0000-0000-000094310000}"/>
    <cellStyle name="Normal 22 6" xfId="12596" xr:uid="{00000000-0005-0000-0000-000095310000}"/>
    <cellStyle name="Normal 22 7" xfId="12597" xr:uid="{00000000-0005-0000-0000-000096310000}"/>
    <cellStyle name="Normal 22 8" xfId="12578" xr:uid="{00000000-0005-0000-0000-000097310000}"/>
    <cellStyle name="Normal 22_จัดสรรหงส์ทอง" xfId="12598" xr:uid="{00000000-0005-0000-0000-000098310000}"/>
    <cellStyle name="Normal 220" xfId="12599" xr:uid="{00000000-0005-0000-0000-000099310000}"/>
    <cellStyle name="Normal 220 2" xfId="12600" xr:uid="{00000000-0005-0000-0000-00009A310000}"/>
    <cellStyle name="Normal 220 2 2" xfId="12601" xr:uid="{00000000-0005-0000-0000-00009B310000}"/>
    <cellStyle name="Normal 220 2 2 2" xfId="12602" xr:uid="{00000000-0005-0000-0000-00009C310000}"/>
    <cellStyle name="Normal 220 2 2 3" xfId="12603" xr:uid="{00000000-0005-0000-0000-00009D310000}"/>
    <cellStyle name="Normal 220 2 3" xfId="12604" xr:uid="{00000000-0005-0000-0000-00009E310000}"/>
    <cellStyle name="Normal 220 2 4" xfId="12605" xr:uid="{00000000-0005-0000-0000-00009F310000}"/>
    <cellStyle name="Normal 220 3" xfId="12606" xr:uid="{00000000-0005-0000-0000-0000A0310000}"/>
    <cellStyle name="Normal 220 3 2" xfId="12607" xr:uid="{00000000-0005-0000-0000-0000A1310000}"/>
    <cellStyle name="Normal 220 3 3" xfId="12608" xr:uid="{00000000-0005-0000-0000-0000A2310000}"/>
    <cellStyle name="Normal 220 4" xfId="12609" xr:uid="{00000000-0005-0000-0000-0000A3310000}"/>
    <cellStyle name="Normal 220 4 2" xfId="12610" xr:uid="{00000000-0005-0000-0000-0000A4310000}"/>
    <cellStyle name="Normal 220 4 2 2" xfId="12611" xr:uid="{00000000-0005-0000-0000-0000A5310000}"/>
    <cellStyle name="Normal 220 4 2 2 2" xfId="12612" xr:uid="{00000000-0005-0000-0000-0000A6310000}"/>
    <cellStyle name="Normal 220 4 2 2 2 2" xfId="12613" xr:uid="{00000000-0005-0000-0000-0000A7310000}"/>
    <cellStyle name="Normal 220 4 2 2 2 2 2" xfId="12614" xr:uid="{00000000-0005-0000-0000-0000A8310000}"/>
    <cellStyle name="Normal 220 4 2 2 2 3" xfId="12615" xr:uid="{00000000-0005-0000-0000-0000A9310000}"/>
    <cellStyle name="Normal 220 4 2 2 2 4" xfId="12616" xr:uid="{00000000-0005-0000-0000-0000AA310000}"/>
    <cellStyle name="Normal 220 4 2 2 3" xfId="12617" xr:uid="{00000000-0005-0000-0000-0000AB310000}"/>
    <cellStyle name="Normal 220 4 2 2 3 2" xfId="12618" xr:uid="{00000000-0005-0000-0000-0000AC310000}"/>
    <cellStyle name="Normal 220 4 2 2 4" xfId="12619" xr:uid="{00000000-0005-0000-0000-0000AD310000}"/>
    <cellStyle name="Normal 220 4 2 2 5" xfId="12620" xr:uid="{00000000-0005-0000-0000-0000AE310000}"/>
    <cellStyle name="Normal 220 4 2 3" xfId="12621" xr:uid="{00000000-0005-0000-0000-0000AF310000}"/>
    <cellStyle name="Normal 220 4 2 3 2" xfId="12622" xr:uid="{00000000-0005-0000-0000-0000B0310000}"/>
    <cellStyle name="Normal 220 4 2 3 2 2" xfId="12623" xr:uid="{00000000-0005-0000-0000-0000B1310000}"/>
    <cellStyle name="Normal 220 4 2 3 3" xfId="12624" xr:uid="{00000000-0005-0000-0000-0000B2310000}"/>
    <cellStyle name="Normal 220 4 2 3 4" xfId="12625" xr:uid="{00000000-0005-0000-0000-0000B3310000}"/>
    <cellStyle name="Normal 220 4 2 4" xfId="12626" xr:uid="{00000000-0005-0000-0000-0000B4310000}"/>
    <cellStyle name="Normal 220 4 2 4 2" xfId="12627" xr:uid="{00000000-0005-0000-0000-0000B5310000}"/>
    <cellStyle name="Normal 220 4 2 5" xfId="12628" xr:uid="{00000000-0005-0000-0000-0000B6310000}"/>
    <cellStyle name="Normal 220 4 2 6" xfId="12629" xr:uid="{00000000-0005-0000-0000-0000B7310000}"/>
    <cellStyle name="Normal 220 4 3" xfId="12630" xr:uid="{00000000-0005-0000-0000-0000B8310000}"/>
    <cellStyle name="Normal 220 4 3 2" xfId="12631" xr:uid="{00000000-0005-0000-0000-0000B9310000}"/>
    <cellStyle name="Normal 220 4 3 3" xfId="12632" xr:uid="{00000000-0005-0000-0000-0000BA310000}"/>
    <cellStyle name="Normal 220 4 4" xfId="12633" xr:uid="{00000000-0005-0000-0000-0000BB310000}"/>
    <cellStyle name="Normal 220 4 5" xfId="12634" xr:uid="{00000000-0005-0000-0000-0000BC310000}"/>
    <cellStyle name="Normal 220 5" xfId="12635" xr:uid="{00000000-0005-0000-0000-0000BD310000}"/>
    <cellStyle name="Normal 220 5 2" xfId="12636" xr:uid="{00000000-0005-0000-0000-0000BE310000}"/>
    <cellStyle name="Normal 220 5 2 2" xfId="12637" xr:uid="{00000000-0005-0000-0000-0000BF310000}"/>
    <cellStyle name="Normal 220 5 2 3" xfId="12638" xr:uid="{00000000-0005-0000-0000-0000C0310000}"/>
    <cellStyle name="Normal 220 5 3" xfId="12639" xr:uid="{00000000-0005-0000-0000-0000C1310000}"/>
    <cellStyle name="Normal 220 5 3 2" xfId="12640" xr:uid="{00000000-0005-0000-0000-0000C2310000}"/>
    <cellStyle name="Normal 220 5 3 2 2" xfId="12641" xr:uid="{00000000-0005-0000-0000-0000C3310000}"/>
    <cellStyle name="Normal 220 5 3 3" xfId="12642" xr:uid="{00000000-0005-0000-0000-0000C4310000}"/>
    <cellStyle name="Normal 220 5 3 4" xfId="12643" xr:uid="{00000000-0005-0000-0000-0000C5310000}"/>
    <cellStyle name="Normal 220 5 4" xfId="12644" xr:uid="{00000000-0005-0000-0000-0000C6310000}"/>
    <cellStyle name="Normal 220 5 4 2" xfId="12645" xr:uid="{00000000-0005-0000-0000-0000C7310000}"/>
    <cellStyle name="Normal 220 5 5" xfId="12646" xr:uid="{00000000-0005-0000-0000-0000C8310000}"/>
    <cellStyle name="Normal 220 5 6" xfId="12647" xr:uid="{00000000-0005-0000-0000-0000C9310000}"/>
    <cellStyle name="Normal 220 6" xfId="12648" xr:uid="{00000000-0005-0000-0000-0000CA310000}"/>
    <cellStyle name="Normal 220 6 2" xfId="12649" xr:uid="{00000000-0005-0000-0000-0000CB310000}"/>
    <cellStyle name="Normal 220 6 3" xfId="12650" xr:uid="{00000000-0005-0000-0000-0000CC310000}"/>
    <cellStyle name="Normal 220 7" xfId="12651" xr:uid="{00000000-0005-0000-0000-0000CD310000}"/>
    <cellStyle name="Normal 220 7 2" xfId="12652" xr:uid="{00000000-0005-0000-0000-0000CE310000}"/>
    <cellStyle name="Normal 220 7 2 2" xfId="12653" xr:uid="{00000000-0005-0000-0000-0000CF310000}"/>
    <cellStyle name="Normal 220 7 3" xfId="12654" xr:uid="{00000000-0005-0000-0000-0000D0310000}"/>
    <cellStyle name="Normal 220 7 4" xfId="12655" xr:uid="{00000000-0005-0000-0000-0000D1310000}"/>
    <cellStyle name="Normal 220 8" xfId="12656" xr:uid="{00000000-0005-0000-0000-0000D2310000}"/>
    <cellStyle name="Normal 220 9" xfId="12657" xr:uid="{00000000-0005-0000-0000-0000D3310000}"/>
    <cellStyle name="Normal 221" xfId="12658" xr:uid="{00000000-0005-0000-0000-0000D4310000}"/>
    <cellStyle name="Normal 221 2" xfId="12659" xr:uid="{00000000-0005-0000-0000-0000D5310000}"/>
    <cellStyle name="Normal 221 2 2" xfId="12660" xr:uid="{00000000-0005-0000-0000-0000D6310000}"/>
    <cellStyle name="Normal 221 2 2 2" xfId="12661" xr:uid="{00000000-0005-0000-0000-0000D7310000}"/>
    <cellStyle name="Normal 221 2 2 2 2" xfId="12662" xr:uid="{00000000-0005-0000-0000-0000D8310000}"/>
    <cellStyle name="Normal 221 2 2 3" xfId="12663" xr:uid="{00000000-0005-0000-0000-0000D9310000}"/>
    <cellStyle name="Normal 221 2 2 4" xfId="12664" xr:uid="{00000000-0005-0000-0000-0000DA310000}"/>
    <cellStyle name="Normal 221 2 3" xfId="12665" xr:uid="{00000000-0005-0000-0000-0000DB310000}"/>
    <cellStyle name="Normal 221 2 4" xfId="12666" xr:uid="{00000000-0005-0000-0000-0000DC310000}"/>
    <cellStyle name="Normal 221 2 5" xfId="12667" xr:uid="{00000000-0005-0000-0000-0000DD310000}"/>
    <cellStyle name="Normal 221 3" xfId="12668" xr:uid="{00000000-0005-0000-0000-0000DE310000}"/>
    <cellStyle name="Normal 221 3 2" xfId="12669" xr:uid="{00000000-0005-0000-0000-0000DF310000}"/>
    <cellStyle name="Normal 221 3 2 2" xfId="12670" xr:uid="{00000000-0005-0000-0000-0000E0310000}"/>
    <cellStyle name="Normal 221 3 2 2 2" xfId="12671" xr:uid="{00000000-0005-0000-0000-0000E1310000}"/>
    <cellStyle name="Normal 221 3 2 2 3" xfId="12672" xr:uid="{00000000-0005-0000-0000-0000E2310000}"/>
    <cellStyle name="Normal 221 3 2 3" xfId="12673" xr:uid="{00000000-0005-0000-0000-0000E3310000}"/>
    <cellStyle name="Normal 221 3 2 4" xfId="12674" xr:uid="{00000000-0005-0000-0000-0000E4310000}"/>
    <cellStyle name="Normal 221 3 3" xfId="12675" xr:uid="{00000000-0005-0000-0000-0000E5310000}"/>
    <cellStyle name="Normal 221 3 3 2" xfId="12676" xr:uid="{00000000-0005-0000-0000-0000E6310000}"/>
    <cellStyle name="Normal 221 3 3 3" xfId="12677" xr:uid="{00000000-0005-0000-0000-0000E7310000}"/>
    <cellStyle name="Normal 221 3 4" xfId="12678" xr:uid="{00000000-0005-0000-0000-0000E8310000}"/>
    <cellStyle name="Normal 221 3 5" xfId="12679" xr:uid="{00000000-0005-0000-0000-0000E9310000}"/>
    <cellStyle name="Normal 221 4" xfId="12680" xr:uid="{00000000-0005-0000-0000-0000EA310000}"/>
    <cellStyle name="Normal 221 4 2" xfId="12681" xr:uid="{00000000-0005-0000-0000-0000EB310000}"/>
    <cellStyle name="Normal 221 4 2 2" xfId="12682" xr:uid="{00000000-0005-0000-0000-0000EC310000}"/>
    <cellStyle name="Normal 221 4 2 3" xfId="12683" xr:uid="{00000000-0005-0000-0000-0000ED310000}"/>
    <cellStyle name="Normal 221 4 3" xfId="12684" xr:uid="{00000000-0005-0000-0000-0000EE310000}"/>
    <cellStyle name="Normal 221 4 4" xfId="12685" xr:uid="{00000000-0005-0000-0000-0000EF310000}"/>
    <cellStyle name="Normal 221 5" xfId="12686" xr:uid="{00000000-0005-0000-0000-0000F0310000}"/>
    <cellStyle name="Normal 221 5 2" xfId="12687" xr:uid="{00000000-0005-0000-0000-0000F1310000}"/>
    <cellStyle name="Normal 221 5 3" xfId="12688" xr:uid="{00000000-0005-0000-0000-0000F2310000}"/>
    <cellStyle name="Normal 221 6" xfId="12689" xr:uid="{00000000-0005-0000-0000-0000F3310000}"/>
    <cellStyle name="Normal 221 7" xfId="12690" xr:uid="{00000000-0005-0000-0000-0000F4310000}"/>
    <cellStyle name="Normal 221 8" xfId="12691" xr:uid="{00000000-0005-0000-0000-0000F5310000}"/>
    <cellStyle name="Normal 222" xfId="12692" xr:uid="{00000000-0005-0000-0000-0000F6310000}"/>
    <cellStyle name="Normal 222 2" xfId="12693" xr:uid="{00000000-0005-0000-0000-0000F7310000}"/>
    <cellStyle name="Normal 222 2 2" xfId="12694" xr:uid="{00000000-0005-0000-0000-0000F8310000}"/>
    <cellStyle name="Normal 222 2 2 2" xfId="12695" xr:uid="{00000000-0005-0000-0000-0000F9310000}"/>
    <cellStyle name="Normal 222 2 2 2 2" xfId="12696" xr:uid="{00000000-0005-0000-0000-0000FA310000}"/>
    <cellStyle name="Normal 222 2 2 2 2 2" xfId="12697" xr:uid="{00000000-0005-0000-0000-0000FB310000}"/>
    <cellStyle name="Normal 222 2 2 2 3" xfId="12698" xr:uid="{00000000-0005-0000-0000-0000FC310000}"/>
    <cellStyle name="Normal 222 2 2 2 4" xfId="12699" xr:uid="{00000000-0005-0000-0000-0000FD310000}"/>
    <cellStyle name="Normal 222 2 2 3" xfId="12700" xr:uid="{00000000-0005-0000-0000-0000FE310000}"/>
    <cellStyle name="Normal 222 2 2 4" xfId="12701" xr:uid="{00000000-0005-0000-0000-0000FF310000}"/>
    <cellStyle name="Normal 222 2 3" xfId="12702" xr:uid="{00000000-0005-0000-0000-000000320000}"/>
    <cellStyle name="Normal 222 2 3 2" xfId="12703" xr:uid="{00000000-0005-0000-0000-000001320000}"/>
    <cellStyle name="Normal 222 2 3 2 2" xfId="12704" xr:uid="{00000000-0005-0000-0000-000002320000}"/>
    <cellStyle name="Normal 222 2 3 2 3" xfId="12705" xr:uid="{00000000-0005-0000-0000-000003320000}"/>
    <cellStyle name="Normal 222 2 3 3" xfId="12706" xr:uid="{00000000-0005-0000-0000-000004320000}"/>
    <cellStyle name="Normal 222 2 3 4" xfId="12707" xr:uid="{00000000-0005-0000-0000-000005320000}"/>
    <cellStyle name="Normal 222 2 4" xfId="12708" xr:uid="{00000000-0005-0000-0000-000006320000}"/>
    <cellStyle name="Normal 222 2 4 2" xfId="12709" xr:uid="{00000000-0005-0000-0000-000007320000}"/>
    <cellStyle name="Normal 222 2 4 2 2" xfId="12710" xr:uid="{00000000-0005-0000-0000-000008320000}"/>
    <cellStyle name="Normal 222 2 4 3" xfId="12711" xr:uid="{00000000-0005-0000-0000-000009320000}"/>
    <cellStyle name="Normal 222 2 4 4" xfId="12712" xr:uid="{00000000-0005-0000-0000-00000A320000}"/>
    <cellStyle name="Normal 222 2 5" xfId="12713" xr:uid="{00000000-0005-0000-0000-00000B320000}"/>
    <cellStyle name="Normal 222 2 5 2" xfId="12714" xr:uid="{00000000-0005-0000-0000-00000C320000}"/>
    <cellStyle name="Normal 222 2 6" xfId="12715" xr:uid="{00000000-0005-0000-0000-00000D320000}"/>
    <cellStyle name="Normal 222 2 7" xfId="12716" xr:uid="{00000000-0005-0000-0000-00000E320000}"/>
    <cellStyle name="Normal 222 3" xfId="12717" xr:uid="{00000000-0005-0000-0000-00000F320000}"/>
    <cellStyle name="Normal 222 3 2" xfId="12718" xr:uid="{00000000-0005-0000-0000-000010320000}"/>
    <cellStyle name="Normal 222 3 2 2" xfId="12719" xr:uid="{00000000-0005-0000-0000-000011320000}"/>
    <cellStyle name="Normal 222 3 2 2 2" xfId="12720" xr:uid="{00000000-0005-0000-0000-000012320000}"/>
    <cellStyle name="Normal 222 3 2 2 3" xfId="12721" xr:uid="{00000000-0005-0000-0000-000013320000}"/>
    <cellStyle name="Normal 222 3 2 3" xfId="12722" xr:uid="{00000000-0005-0000-0000-000014320000}"/>
    <cellStyle name="Normal 222 3 2 4" xfId="12723" xr:uid="{00000000-0005-0000-0000-000015320000}"/>
    <cellStyle name="Normal 222 3 3" xfId="12724" xr:uid="{00000000-0005-0000-0000-000016320000}"/>
    <cellStyle name="Normal 222 3 3 2" xfId="12725" xr:uid="{00000000-0005-0000-0000-000017320000}"/>
    <cellStyle name="Normal 222 3 3 3" xfId="12726" xr:uid="{00000000-0005-0000-0000-000018320000}"/>
    <cellStyle name="Normal 222 3 4" xfId="12727" xr:uid="{00000000-0005-0000-0000-000019320000}"/>
    <cellStyle name="Normal 222 3 5" xfId="12728" xr:uid="{00000000-0005-0000-0000-00001A320000}"/>
    <cellStyle name="Normal 222 4" xfId="12729" xr:uid="{00000000-0005-0000-0000-00001B320000}"/>
    <cellStyle name="Normal 222 4 2" xfId="12730" xr:uid="{00000000-0005-0000-0000-00001C320000}"/>
    <cellStyle name="Normal 222 4 3" xfId="12731" xr:uid="{00000000-0005-0000-0000-00001D320000}"/>
    <cellStyle name="Normal 222 5" xfId="12732" xr:uid="{00000000-0005-0000-0000-00001E320000}"/>
    <cellStyle name="Normal 222 5 2" xfId="12733" xr:uid="{00000000-0005-0000-0000-00001F320000}"/>
    <cellStyle name="Normal 222 5 2 2" xfId="12734" xr:uid="{00000000-0005-0000-0000-000020320000}"/>
    <cellStyle name="Normal 222 5 3" xfId="12735" xr:uid="{00000000-0005-0000-0000-000021320000}"/>
    <cellStyle name="Normal 222 5 4" xfId="12736" xr:uid="{00000000-0005-0000-0000-000022320000}"/>
    <cellStyle name="Normal 222 6" xfId="12737" xr:uid="{00000000-0005-0000-0000-000023320000}"/>
    <cellStyle name="Normal 222 7" xfId="12738" xr:uid="{00000000-0005-0000-0000-000024320000}"/>
    <cellStyle name="Normal 223" xfId="12739" xr:uid="{00000000-0005-0000-0000-000025320000}"/>
    <cellStyle name="Normal 223 2" xfId="12740" xr:uid="{00000000-0005-0000-0000-000026320000}"/>
    <cellStyle name="Normal 223 2 2" xfId="12741" xr:uid="{00000000-0005-0000-0000-000027320000}"/>
    <cellStyle name="Normal 223 2 3" xfId="12742" xr:uid="{00000000-0005-0000-0000-000028320000}"/>
    <cellStyle name="Normal 223 3" xfId="12743" xr:uid="{00000000-0005-0000-0000-000029320000}"/>
    <cellStyle name="Normal 223 3 2" xfId="12744" xr:uid="{00000000-0005-0000-0000-00002A320000}"/>
    <cellStyle name="Normal 223 3 2 2" xfId="12745" xr:uid="{00000000-0005-0000-0000-00002B320000}"/>
    <cellStyle name="Normal 223 3 2 2 2" xfId="12746" xr:uid="{00000000-0005-0000-0000-00002C320000}"/>
    <cellStyle name="Normal 223 3 2 2 3" xfId="12747" xr:uid="{00000000-0005-0000-0000-00002D320000}"/>
    <cellStyle name="Normal 223 3 2 3" xfId="12748" xr:uid="{00000000-0005-0000-0000-00002E320000}"/>
    <cellStyle name="Normal 223 3 2 4" xfId="12749" xr:uid="{00000000-0005-0000-0000-00002F320000}"/>
    <cellStyle name="Normal 223 3 3" xfId="12750" xr:uid="{00000000-0005-0000-0000-000030320000}"/>
    <cellStyle name="Normal 223 3 3 2" xfId="12751" xr:uid="{00000000-0005-0000-0000-000031320000}"/>
    <cellStyle name="Normal 223 3 3 3" xfId="12752" xr:uid="{00000000-0005-0000-0000-000032320000}"/>
    <cellStyle name="Normal 223 3 4" xfId="12753" xr:uid="{00000000-0005-0000-0000-000033320000}"/>
    <cellStyle name="Normal 223 3 5" xfId="12754" xr:uid="{00000000-0005-0000-0000-000034320000}"/>
    <cellStyle name="Normal 223 4" xfId="12755" xr:uid="{00000000-0005-0000-0000-000035320000}"/>
    <cellStyle name="Normal 223 4 2" xfId="12756" xr:uid="{00000000-0005-0000-0000-000036320000}"/>
    <cellStyle name="Normal 223 4 2 2" xfId="12757" xr:uid="{00000000-0005-0000-0000-000037320000}"/>
    <cellStyle name="Normal 223 4 2 3" xfId="12758" xr:uid="{00000000-0005-0000-0000-000038320000}"/>
    <cellStyle name="Normal 223 4 3" xfId="12759" xr:uid="{00000000-0005-0000-0000-000039320000}"/>
    <cellStyle name="Normal 223 4 4" xfId="12760" xr:uid="{00000000-0005-0000-0000-00003A320000}"/>
    <cellStyle name="Normal 223 5" xfId="12761" xr:uid="{00000000-0005-0000-0000-00003B320000}"/>
    <cellStyle name="Normal 223 5 2" xfId="12762" xr:uid="{00000000-0005-0000-0000-00003C320000}"/>
    <cellStyle name="Normal 223 5 3" xfId="12763" xr:uid="{00000000-0005-0000-0000-00003D320000}"/>
    <cellStyle name="Normal 223 6" xfId="12764" xr:uid="{00000000-0005-0000-0000-00003E320000}"/>
    <cellStyle name="Normal 223 7" xfId="12765" xr:uid="{00000000-0005-0000-0000-00003F320000}"/>
    <cellStyle name="Normal 223 8" xfId="12766" xr:uid="{00000000-0005-0000-0000-000040320000}"/>
    <cellStyle name="Normal 224" xfId="12767" xr:uid="{00000000-0005-0000-0000-000041320000}"/>
    <cellStyle name="Normal 224 2" xfId="12768" xr:uid="{00000000-0005-0000-0000-000042320000}"/>
    <cellStyle name="Normal 224 2 2" xfId="12769" xr:uid="{00000000-0005-0000-0000-000043320000}"/>
    <cellStyle name="Normal 224 2 3" xfId="12770" xr:uid="{00000000-0005-0000-0000-000044320000}"/>
    <cellStyle name="Normal 224 3" xfId="12771" xr:uid="{00000000-0005-0000-0000-000045320000}"/>
    <cellStyle name="Normal 224 3 2" xfId="12772" xr:uid="{00000000-0005-0000-0000-000046320000}"/>
    <cellStyle name="Normal 224 3 2 2" xfId="12773" xr:uid="{00000000-0005-0000-0000-000047320000}"/>
    <cellStyle name="Normal 224 3 2 2 2" xfId="12774" xr:uid="{00000000-0005-0000-0000-000048320000}"/>
    <cellStyle name="Normal 224 3 2 2 3" xfId="12775" xr:uid="{00000000-0005-0000-0000-000049320000}"/>
    <cellStyle name="Normal 224 3 2 3" xfId="12776" xr:uid="{00000000-0005-0000-0000-00004A320000}"/>
    <cellStyle name="Normal 224 3 2 4" xfId="12777" xr:uid="{00000000-0005-0000-0000-00004B320000}"/>
    <cellStyle name="Normal 224 3 3" xfId="12778" xr:uid="{00000000-0005-0000-0000-00004C320000}"/>
    <cellStyle name="Normal 224 3 3 2" xfId="12779" xr:uid="{00000000-0005-0000-0000-00004D320000}"/>
    <cellStyle name="Normal 224 3 3 3" xfId="12780" xr:uid="{00000000-0005-0000-0000-00004E320000}"/>
    <cellStyle name="Normal 224 3 4" xfId="12781" xr:uid="{00000000-0005-0000-0000-00004F320000}"/>
    <cellStyle name="Normal 224 3 5" xfId="12782" xr:uid="{00000000-0005-0000-0000-000050320000}"/>
    <cellStyle name="Normal 224 4" xfId="12783" xr:uid="{00000000-0005-0000-0000-000051320000}"/>
    <cellStyle name="Normal 224 4 2" xfId="12784" xr:uid="{00000000-0005-0000-0000-000052320000}"/>
    <cellStyle name="Normal 224 4 2 2" xfId="12785" xr:uid="{00000000-0005-0000-0000-000053320000}"/>
    <cellStyle name="Normal 224 4 2 3" xfId="12786" xr:uid="{00000000-0005-0000-0000-000054320000}"/>
    <cellStyle name="Normal 224 4 3" xfId="12787" xr:uid="{00000000-0005-0000-0000-000055320000}"/>
    <cellStyle name="Normal 224 4 4" xfId="12788" xr:uid="{00000000-0005-0000-0000-000056320000}"/>
    <cellStyle name="Normal 224 5" xfId="12789" xr:uid="{00000000-0005-0000-0000-000057320000}"/>
    <cellStyle name="Normal 224 5 2" xfId="12790" xr:uid="{00000000-0005-0000-0000-000058320000}"/>
    <cellStyle name="Normal 224 5 3" xfId="12791" xr:uid="{00000000-0005-0000-0000-000059320000}"/>
    <cellStyle name="Normal 224 6" xfId="12792" xr:uid="{00000000-0005-0000-0000-00005A320000}"/>
    <cellStyle name="Normal 224 7" xfId="12793" xr:uid="{00000000-0005-0000-0000-00005B320000}"/>
    <cellStyle name="Normal 225" xfId="12794" xr:uid="{00000000-0005-0000-0000-00005C320000}"/>
    <cellStyle name="Normal 225 2" xfId="12795" xr:uid="{00000000-0005-0000-0000-00005D320000}"/>
    <cellStyle name="Normal 225 2 2" xfId="12796" xr:uid="{00000000-0005-0000-0000-00005E320000}"/>
    <cellStyle name="Normal 225 2 3" xfId="12797" xr:uid="{00000000-0005-0000-0000-00005F320000}"/>
    <cellStyle name="Normal 225 3" xfId="12798" xr:uid="{00000000-0005-0000-0000-000060320000}"/>
    <cellStyle name="Normal 225 3 2" xfId="12799" xr:uid="{00000000-0005-0000-0000-000061320000}"/>
    <cellStyle name="Normal 225 3 2 2" xfId="12800" xr:uid="{00000000-0005-0000-0000-000062320000}"/>
    <cellStyle name="Normal 225 3 2 2 2" xfId="12801" xr:uid="{00000000-0005-0000-0000-000063320000}"/>
    <cellStyle name="Normal 225 3 2 2 3" xfId="12802" xr:uid="{00000000-0005-0000-0000-000064320000}"/>
    <cellStyle name="Normal 225 3 2 3" xfId="12803" xr:uid="{00000000-0005-0000-0000-000065320000}"/>
    <cellStyle name="Normal 225 3 2 4" xfId="12804" xr:uid="{00000000-0005-0000-0000-000066320000}"/>
    <cellStyle name="Normal 225 3 3" xfId="12805" xr:uid="{00000000-0005-0000-0000-000067320000}"/>
    <cellStyle name="Normal 225 3 3 2" xfId="12806" xr:uid="{00000000-0005-0000-0000-000068320000}"/>
    <cellStyle name="Normal 225 3 3 3" xfId="12807" xr:uid="{00000000-0005-0000-0000-000069320000}"/>
    <cellStyle name="Normal 225 3 4" xfId="12808" xr:uid="{00000000-0005-0000-0000-00006A320000}"/>
    <cellStyle name="Normal 225 3 5" xfId="12809" xr:uid="{00000000-0005-0000-0000-00006B320000}"/>
    <cellStyle name="Normal 225 4" xfId="12810" xr:uid="{00000000-0005-0000-0000-00006C320000}"/>
    <cellStyle name="Normal 225 4 2" xfId="12811" xr:uid="{00000000-0005-0000-0000-00006D320000}"/>
    <cellStyle name="Normal 225 4 2 2" xfId="12812" xr:uid="{00000000-0005-0000-0000-00006E320000}"/>
    <cellStyle name="Normal 225 4 2 3" xfId="12813" xr:uid="{00000000-0005-0000-0000-00006F320000}"/>
    <cellStyle name="Normal 225 4 3" xfId="12814" xr:uid="{00000000-0005-0000-0000-000070320000}"/>
    <cellStyle name="Normal 225 4 4" xfId="12815" xr:uid="{00000000-0005-0000-0000-000071320000}"/>
    <cellStyle name="Normal 225 5" xfId="12816" xr:uid="{00000000-0005-0000-0000-000072320000}"/>
    <cellStyle name="Normal 225 5 2" xfId="12817" xr:uid="{00000000-0005-0000-0000-000073320000}"/>
    <cellStyle name="Normal 225 5 3" xfId="12818" xr:uid="{00000000-0005-0000-0000-000074320000}"/>
    <cellStyle name="Normal 225 6" xfId="12819" xr:uid="{00000000-0005-0000-0000-000075320000}"/>
    <cellStyle name="Normal 225 7" xfId="12820" xr:uid="{00000000-0005-0000-0000-000076320000}"/>
    <cellStyle name="Normal 226" xfId="12821" xr:uid="{00000000-0005-0000-0000-000077320000}"/>
    <cellStyle name="Normal 226 2" xfId="12822" xr:uid="{00000000-0005-0000-0000-000078320000}"/>
    <cellStyle name="Normal 226 2 2" xfId="12823" xr:uid="{00000000-0005-0000-0000-000079320000}"/>
    <cellStyle name="Normal 226 2 3" xfId="12824" xr:uid="{00000000-0005-0000-0000-00007A320000}"/>
    <cellStyle name="Normal 226 3" xfId="12825" xr:uid="{00000000-0005-0000-0000-00007B320000}"/>
    <cellStyle name="Normal 226 3 2" xfId="12826" xr:uid="{00000000-0005-0000-0000-00007C320000}"/>
    <cellStyle name="Normal 226 3 2 2" xfId="12827" xr:uid="{00000000-0005-0000-0000-00007D320000}"/>
    <cellStyle name="Normal 226 3 2 2 2" xfId="12828" xr:uid="{00000000-0005-0000-0000-00007E320000}"/>
    <cellStyle name="Normal 226 3 2 2 3" xfId="12829" xr:uid="{00000000-0005-0000-0000-00007F320000}"/>
    <cellStyle name="Normal 226 3 2 3" xfId="12830" xr:uid="{00000000-0005-0000-0000-000080320000}"/>
    <cellStyle name="Normal 226 3 2 4" xfId="12831" xr:uid="{00000000-0005-0000-0000-000081320000}"/>
    <cellStyle name="Normal 226 3 3" xfId="12832" xr:uid="{00000000-0005-0000-0000-000082320000}"/>
    <cellStyle name="Normal 226 3 3 2" xfId="12833" xr:uid="{00000000-0005-0000-0000-000083320000}"/>
    <cellStyle name="Normal 226 3 3 3" xfId="12834" xr:uid="{00000000-0005-0000-0000-000084320000}"/>
    <cellStyle name="Normal 226 3 4" xfId="12835" xr:uid="{00000000-0005-0000-0000-000085320000}"/>
    <cellStyle name="Normal 226 3 5" xfId="12836" xr:uid="{00000000-0005-0000-0000-000086320000}"/>
    <cellStyle name="Normal 226 4" xfId="12837" xr:uid="{00000000-0005-0000-0000-000087320000}"/>
    <cellStyle name="Normal 226 4 2" xfId="12838" xr:uid="{00000000-0005-0000-0000-000088320000}"/>
    <cellStyle name="Normal 226 4 2 2" xfId="12839" xr:uid="{00000000-0005-0000-0000-000089320000}"/>
    <cellStyle name="Normal 226 4 2 3" xfId="12840" xr:uid="{00000000-0005-0000-0000-00008A320000}"/>
    <cellStyle name="Normal 226 4 3" xfId="12841" xr:uid="{00000000-0005-0000-0000-00008B320000}"/>
    <cellStyle name="Normal 226 4 4" xfId="12842" xr:uid="{00000000-0005-0000-0000-00008C320000}"/>
    <cellStyle name="Normal 226 5" xfId="12843" xr:uid="{00000000-0005-0000-0000-00008D320000}"/>
    <cellStyle name="Normal 226 5 2" xfId="12844" xr:uid="{00000000-0005-0000-0000-00008E320000}"/>
    <cellStyle name="Normal 226 5 3" xfId="12845" xr:uid="{00000000-0005-0000-0000-00008F320000}"/>
    <cellStyle name="Normal 226 6" xfId="12846" xr:uid="{00000000-0005-0000-0000-000090320000}"/>
    <cellStyle name="Normal 226 7" xfId="12847" xr:uid="{00000000-0005-0000-0000-000091320000}"/>
    <cellStyle name="Normal 227" xfId="12848" xr:uid="{00000000-0005-0000-0000-000092320000}"/>
    <cellStyle name="Normal 227 2" xfId="12849" xr:uid="{00000000-0005-0000-0000-000093320000}"/>
    <cellStyle name="Normal 227 2 2" xfId="12850" xr:uid="{00000000-0005-0000-0000-000094320000}"/>
    <cellStyle name="Normal 227 2 3" xfId="12851" xr:uid="{00000000-0005-0000-0000-000095320000}"/>
    <cellStyle name="Normal 227 3" xfId="12852" xr:uid="{00000000-0005-0000-0000-000096320000}"/>
    <cellStyle name="Normal 227 3 2" xfId="12853" xr:uid="{00000000-0005-0000-0000-000097320000}"/>
    <cellStyle name="Normal 227 3 2 2" xfId="12854" xr:uid="{00000000-0005-0000-0000-000098320000}"/>
    <cellStyle name="Normal 227 3 2 2 2" xfId="12855" xr:uid="{00000000-0005-0000-0000-000099320000}"/>
    <cellStyle name="Normal 227 3 2 2 3" xfId="12856" xr:uid="{00000000-0005-0000-0000-00009A320000}"/>
    <cellStyle name="Normal 227 3 2 3" xfId="12857" xr:uid="{00000000-0005-0000-0000-00009B320000}"/>
    <cellStyle name="Normal 227 3 2 4" xfId="12858" xr:uid="{00000000-0005-0000-0000-00009C320000}"/>
    <cellStyle name="Normal 227 3 3" xfId="12859" xr:uid="{00000000-0005-0000-0000-00009D320000}"/>
    <cellStyle name="Normal 227 3 3 2" xfId="12860" xr:uid="{00000000-0005-0000-0000-00009E320000}"/>
    <cellStyle name="Normal 227 3 3 3" xfId="12861" xr:uid="{00000000-0005-0000-0000-00009F320000}"/>
    <cellStyle name="Normal 227 3 4" xfId="12862" xr:uid="{00000000-0005-0000-0000-0000A0320000}"/>
    <cellStyle name="Normal 227 3 5" xfId="12863" xr:uid="{00000000-0005-0000-0000-0000A1320000}"/>
    <cellStyle name="Normal 227 4" xfId="12864" xr:uid="{00000000-0005-0000-0000-0000A2320000}"/>
    <cellStyle name="Normal 227 4 2" xfId="12865" xr:uid="{00000000-0005-0000-0000-0000A3320000}"/>
    <cellStyle name="Normal 227 4 2 2" xfId="12866" xr:uid="{00000000-0005-0000-0000-0000A4320000}"/>
    <cellStyle name="Normal 227 4 2 3" xfId="12867" xr:uid="{00000000-0005-0000-0000-0000A5320000}"/>
    <cellStyle name="Normal 227 4 3" xfId="12868" xr:uid="{00000000-0005-0000-0000-0000A6320000}"/>
    <cellStyle name="Normal 227 4 4" xfId="12869" xr:uid="{00000000-0005-0000-0000-0000A7320000}"/>
    <cellStyle name="Normal 227 5" xfId="12870" xr:uid="{00000000-0005-0000-0000-0000A8320000}"/>
    <cellStyle name="Normal 227 5 2" xfId="12871" xr:uid="{00000000-0005-0000-0000-0000A9320000}"/>
    <cellStyle name="Normal 227 5 3" xfId="12872" xr:uid="{00000000-0005-0000-0000-0000AA320000}"/>
    <cellStyle name="Normal 227 6" xfId="12873" xr:uid="{00000000-0005-0000-0000-0000AB320000}"/>
    <cellStyle name="Normal 227 7" xfId="12874" xr:uid="{00000000-0005-0000-0000-0000AC320000}"/>
    <cellStyle name="Normal 228" xfId="12875" xr:uid="{00000000-0005-0000-0000-0000AD320000}"/>
    <cellStyle name="Normal 228 2" xfId="12876" xr:uid="{00000000-0005-0000-0000-0000AE320000}"/>
    <cellStyle name="Normal 228 2 2" xfId="12877" xr:uid="{00000000-0005-0000-0000-0000AF320000}"/>
    <cellStyle name="Normal 228 2 3" xfId="12878" xr:uid="{00000000-0005-0000-0000-0000B0320000}"/>
    <cellStyle name="Normal 228 3" xfId="12879" xr:uid="{00000000-0005-0000-0000-0000B1320000}"/>
    <cellStyle name="Normal 228 3 2" xfId="12880" xr:uid="{00000000-0005-0000-0000-0000B2320000}"/>
    <cellStyle name="Normal 228 3 2 2" xfId="12881" xr:uid="{00000000-0005-0000-0000-0000B3320000}"/>
    <cellStyle name="Normal 228 3 2 2 2" xfId="12882" xr:uid="{00000000-0005-0000-0000-0000B4320000}"/>
    <cellStyle name="Normal 228 3 2 2 3" xfId="12883" xr:uid="{00000000-0005-0000-0000-0000B5320000}"/>
    <cellStyle name="Normal 228 3 2 3" xfId="12884" xr:uid="{00000000-0005-0000-0000-0000B6320000}"/>
    <cellStyle name="Normal 228 3 2 4" xfId="12885" xr:uid="{00000000-0005-0000-0000-0000B7320000}"/>
    <cellStyle name="Normal 228 3 3" xfId="12886" xr:uid="{00000000-0005-0000-0000-0000B8320000}"/>
    <cellStyle name="Normal 228 3 3 2" xfId="12887" xr:uid="{00000000-0005-0000-0000-0000B9320000}"/>
    <cellStyle name="Normal 228 3 3 3" xfId="12888" xr:uid="{00000000-0005-0000-0000-0000BA320000}"/>
    <cellStyle name="Normal 228 3 4" xfId="12889" xr:uid="{00000000-0005-0000-0000-0000BB320000}"/>
    <cellStyle name="Normal 228 3 5" xfId="12890" xr:uid="{00000000-0005-0000-0000-0000BC320000}"/>
    <cellStyle name="Normal 228 4" xfId="12891" xr:uid="{00000000-0005-0000-0000-0000BD320000}"/>
    <cellStyle name="Normal 228 4 2" xfId="12892" xr:uid="{00000000-0005-0000-0000-0000BE320000}"/>
    <cellStyle name="Normal 228 4 2 2" xfId="12893" xr:uid="{00000000-0005-0000-0000-0000BF320000}"/>
    <cellStyle name="Normal 228 4 2 3" xfId="12894" xr:uid="{00000000-0005-0000-0000-0000C0320000}"/>
    <cellStyle name="Normal 228 4 3" xfId="12895" xr:uid="{00000000-0005-0000-0000-0000C1320000}"/>
    <cellStyle name="Normal 228 4 4" xfId="12896" xr:uid="{00000000-0005-0000-0000-0000C2320000}"/>
    <cellStyle name="Normal 228 5" xfId="12897" xr:uid="{00000000-0005-0000-0000-0000C3320000}"/>
    <cellStyle name="Normal 228 5 2" xfId="12898" xr:uid="{00000000-0005-0000-0000-0000C4320000}"/>
    <cellStyle name="Normal 228 5 3" xfId="12899" xr:uid="{00000000-0005-0000-0000-0000C5320000}"/>
    <cellStyle name="Normal 228 6" xfId="12900" xr:uid="{00000000-0005-0000-0000-0000C6320000}"/>
    <cellStyle name="Normal 228 7" xfId="12901" xr:uid="{00000000-0005-0000-0000-0000C7320000}"/>
    <cellStyle name="Normal 229" xfId="12902" xr:uid="{00000000-0005-0000-0000-0000C8320000}"/>
    <cellStyle name="Normal 229 2" xfId="12903" xr:uid="{00000000-0005-0000-0000-0000C9320000}"/>
    <cellStyle name="Normal 229 2 2" xfId="12904" xr:uid="{00000000-0005-0000-0000-0000CA320000}"/>
    <cellStyle name="Normal 229 2 3" xfId="12905" xr:uid="{00000000-0005-0000-0000-0000CB320000}"/>
    <cellStyle name="Normal 229 3" xfId="12906" xr:uid="{00000000-0005-0000-0000-0000CC320000}"/>
    <cellStyle name="Normal 229 3 2" xfId="12907" xr:uid="{00000000-0005-0000-0000-0000CD320000}"/>
    <cellStyle name="Normal 229 3 2 2" xfId="12908" xr:uid="{00000000-0005-0000-0000-0000CE320000}"/>
    <cellStyle name="Normal 229 3 2 2 2" xfId="12909" xr:uid="{00000000-0005-0000-0000-0000CF320000}"/>
    <cellStyle name="Normal 229 3 2 2 3" xfId="12910" xr:uid="{00000000-0005-0000-0000-0000D0320000}"/>
    <cellStyle name="Normal 229 3 2 3" xfId="12911" xr:uid="{00000000-0005-0000-0000-0000D1320000}"/>
    <cellStyle name="Normal 229 3 2 4" xfId="12912" xr:uid="{00000000-0005-0000-0000-0000D2320000}"/>
    <cellStyle name="Normal 229 3 3" xfId="12913" xr:uid="{00000000-0005-0000-0000-0000D3320000}"/>
    <cellStyle name="Normal 229 3 3 2" xfId="12914" xr:uid="{00000000-0005-0000-0000-0000D4320000}"/>
    <cellStyle name="Normal 229 3 3 3" xfId="12915" xr:uid="{00000000-0005-0000-0000-0000D5320000}"/>
    <cellStyle name="Normal 229 3 4" xfId="12916" xr:uid="{00000000-0005-0000-0000-0000D6320000}"/>
    <cellStyle name="Normal 229 3 5" xfId="12917" xr:uid="{00000000-0005-0000-0000-0000D7320000}"/>
    <cellStyle name="Normal 229 4" xfId="12918" xr:uid="{00000000-0005-0000-0000-0000D8320000}"/>
    <cellStyle name="Normal 229 4 2" xfId="12919" xr:uid="{00000000-0005-0000-0000-0000D9320000}"/>
    <cellStyle name="Normal 229 4 2 2" xfId="12920" xr:uid="{00000000-0005-0000-0000-0000DA320000}"/>
    <cellStyle name="Normal 229 4 2 3" xfId="12921" xr:uid="{00000000-0005-0000-0000-0000DB320000}"/>
    <cellStyle name="Normal 229 4 3" xfId="12922" xr:uid="{00000000-0005-0000-0000-0000DC320000}"/>
    <cellStyle name="Normal 229 4 4" xfId="12923" xr:uid="{00000000-0005-0000-0000-0000DD320000}"/>
    <cellStyle name="Normal 229 5" xfId="12924" xr:uid="{00000000-0005-0000-0000-0000DE320000}"/>
    <cellStyle name="Normal 229 6" xfId="12925" xr:uid="{00000000-0005-0000-0000-0000DF320000}"/>
    <cellStyle name="Normal 229 7" xfId="12926" xr:uid="{00000000-0005-0000-0000-0000E0320000}"/>
    <cellStyle name="Normal 23" xfId="103" xr:uid="{00000000-0005-0000-0000-0000E1320000}"/>
    <cellStyle name="Normal 23 2" xfId="12927" xr:uid="{00000000-0005-0000-0000-0000E2320000}"/>
    <cellStyle name="Normal 23 2 2" xfId="12928" xr:uid="{00000000-0005-0000-0000-0000E3320000}"/>
    <cellStyle name="Normal 23 2 2 2" xfId="12929" xr:uid="{00000000-0005-0000-0000-0000E4320000}"/>
    <cellStyle name="Normal 23 2 2 2 2" xfId="12930" xr:uid="{00000000-0005-0000-0000-0000E5320000}"/>
    <cellStyle name="Normal 23 2 2 2 3" xfId="12931" xr:uid="{00000000-0005-0000-0000-0000E6320000}"/>
    <cellStyle name="Normal 23 2 2 3" xfId="12932" xr:uid="{00000000-0005-0000-0000-0000E7320000}"/>
    <cellStyle name="Normal 23 2 3" xfId="12933" xr:uid="{00000000-0005-0000-0000-0000E8320000}"/>
    <cellStyle name="Normal 23 2 3 2" xfId="12934" xr:uid="{00000000-0005-0000-0000-0000E9320000}"/>
    <cellStyle name="Normal 23 2 3 2 2" xfId="12935" xr:uid="{00000000-0005-0000-0000-0000EA320000}"/>
    <cellStyle name="Normal 23 2 3 3" xfId="12936" xr:uid="{00000000-0005-0000-0000-0000EB320000}"/>
    <cellStyle name="Normal 23 2 4" xfId="12937" xr:uid="{00000000-0005-0000-0000-0000EC320000}"/>
    <cellStyle name="Normal 23 2 4 2" xfId="12938" xr:uid="{00000000-0005-0000-0000-0000ED320000}"/>
    <cellStyle name="Normal 23 2 5" xfId="12939" xr:uid="{00000000-0005-0000-0000-0000EE320000}"/>
    <cellStyle name="Normal 23 2 6" xfId="12940" xr:uid="{00000000-0005-0000-0000-0000EF320000}"/>
    <cellStyle name="Normal 23 2 7" xfId="33276" xr:uid="{00000000-0005-0000-0000-0000F0320000}"/>
    <cellStyle name="Normal 23 2 7 2" xfId="33353" xr:uid="{66523EEF-B244-410E-99D7-41F0643A1459}"/>
    <cellStyle name="Normal 23 3" xfId="12941" xr:uid="{00000000-0005-0000-0000-0000F1320000}"/>
    <cellStyle name="Normal 23 3 2" xfId="12942" xr:uid="{00000000-0005-0000-0000-0000F2320000}"/>
    <cellStyle name="Normal 23 3 2 2" xfId="12943" xr:uid="{00000000-0005-0000-0000-0000F3320000}"/>
    <cellStyle name="Normal 23 3 2 3" xfId="12944" xr:uid="{00000000-0005-0000-0000-0000F4320000}"/>
    <cellStyle name="Normal 23 3 3" xfId="12945" xr:uid="{00000000-0005-0000-0000-0000F5320000}"/>
    <cellStyle name="Normal 23 4" xfId="12946" xr:uid="{00000000-0005-0000-0000-0000F6320000}"/>
    <cellStyle name="Normal 23 4 2" xfId="12947" xr:uid="{00000000-0005-0000-0000-0000F7320000}"/>
    <cellStyle name="Normal 23 4 2 2" xfId="12948" xr:uid="{00000000-0005-0000-0000-0000F8320000}"/>
    <cellStyle name="Normal 23 4 3" xfId="12949" xr:uid="{00000000-0005-0000-0000-0000F9320000}"/>
    <cellStyle name="Normal 23 5" xfId="12950" xr:uid="{00000000-0005-0000-0000-0000FA320000}"/>
    <cellStyle name="Normal 23 5 2" xfId="12951" xr:uid="{00000000-0005-0000-0000-0000FB320000}"/>
    <cellStyle name="Normal 23 6" xfId="12952" xr:uid="{00000000-0005-0000-0000-0000FC320000}"/>
    <cellStyle name="Normal 23 7" xfId="12953" xr:uid="{00000000-0005-0000-0000-0000FD320000}"/>
    <cellStyle name="Normal 23_จัดสรรหงส์ทอง" xfId="12954" xr:uid="{00000000-0005-0000-0000-0000FE320000}"/>
    <cellStyle name="Normal 230" xfId="12955" xr:uid="{00000000-0005-0000-0000-0000FF320000}"/>
    <cellStyle name="Normal 230 2" xfId="12956" xr:uid="{00000000-0005-0000-0000-000000330000}"/>
    <cellStyle name="Normal 230 2 2" xfId="12957" xr:uid="{00000000-0005-0000-0000-000001330000}"/>
    <cellStyle name="Normal 230 2 3" xfId="12958" xr:uid="{00000000-0005-0000-0000-000002330000}"/>
    <cellStyle name="Normal 230 3" xfId="12959" xr:uid="{00000000-0005-0000-0000-000003330000}"/>
    <cellStyle name="Normal 230 3 2" xfId="12960" xr:uid="{00000000-0005-0000-0000-000004330000}"/>
    <cellStyle name="Normal 230 3 2 2" xfId="12961" xr:uid="{00000000-0005-0000-0000-000005330000}"/>
    <cellStyle name="Normal 230 3 2 2 2" xfId="12962" xr:uid="{00000000-0005-0000-0000-000006330000}"/>
    <cellStyle name="Normal 230 3 2 2 3" xfId="12963" xr:uid="{00000000-0005-0000-0000-000007330000}"/>
    <cellStyle name="Normal 230 3 2 3" xfId="12964" xr:uid="{00000000-0005-0000-0000-000008330000}"/>
    <cellStyle name="Normal 230 3 2 4" xfId="12965" xr:uid="{00000000-0005-0000-0000-000009330000}"/>
    <cellStyle name="Normal 230 3 3" xfId="12966" xr:uid="{00000000-0005-0000-0000-00000A330000}"/>
    <cellStyle name="Normal 230 3 3 2" xfId="12967" xr:uid="{00000000-0005-0000-0000-00000B330000}"/>
    <cellStyle name="Normal 230 3 3 3" xfId="12968" xr:uid="{00000000-0005-0000-0000-00000C330000}"/>
    <cellStyle name="Normal 230 3 4" xfId="12969" xr:uid="{00000000-0005-0000-0000-00000D330000}"/>
    <cellStyle name="Normal 230 3 5" xfId="12970" xr:uid="{00000000-0005-0000-0000-00000E330000}"/>
    <cellStyle name="Normal 230 4" xfId="12971" xr:uid="{00000000-0005-0000-0000-00000F330000}"/>
    <cellStyle name="Normal 230 4 2" xfId="12972" xr:uid="{00000000-0005-0000-0000-000010330000}"/>
    <cellStyle name="Normal 230 4 2 2" xfId="12973" xr:uid="{00000000-0005-0000-0000-000011330000}"/>
    <cellStyle name="Normal 230 4 2 3" xfId="12974" xr:uid="{00000000-0005-0000-0000-000012330000}"/>
    <cellStyle name="Normal 230 4 3" xfId="12975" xr:uid="{00000000-0005-0000-0000-000013330000}"/>
    <cellStyle name="Normal 230 4 4" xfId="12976" xr:uid="{00000000-0005-0000-0000-000014330000}"/>
    <cellStyle name="Normal 230 5" xfId="12977" xr:uid="{00000000-0005-0000-0000-000015330000}"/>
    <cellStyle name="Normal 230 6" xfId="12978" xr:uid="{00000000-0005-0000-0000-000016330000}"/>
    <cellStyle name="Normal 230 7" xfId="12979" xr:uid="{00000000-0005-0000-0000-000017330000}"/>
    <cellStyle name="Normal 231" xfId="12980" xr:uid="{00000000-0005-0000-0000-000018330000}"/>
    <cellStyle name="Normal 231 2" xfId="12981" xr:uid="{00000000-0005-0000-0000-000019330000}"/>
    <cellStyle name="Normal 231 2 2" xfId="12982" xr:uid="{00000000-0005-0000-0000-00001A330000}"/>
    <cellStyle name="Normal 231 2 3" xfId="12983" xr:uid="{00000000-0005-0000-0000-00001B330000}"/>
    <cellStyle name="Normal 231 3" xfId="12984" xr:uid="{00000000-0005-0000-0000-00001C330000}"/>
    <cellStyle name="Normal 231 3 2" xfId="12985" xr:uid="{00000000-0005-0000-0000-00001D330000}"/>
    <cellStyle name="Normal 231 3 2 2" xfId="12986" xr:uid="{00000000-0005-0000-0000-00001E330000}"/>
    <cellStyle name="Normal 231 3 2 2 2" xfId="12987" xr:uid="{00000000-0005-0000-0000-00001F330000}"/>
    <cellStyle name="Normal 231 3 2 2 3" xfId="12988" xr:uid="{00000000-0005-0000-0000-000020330000}"/>
    <cellStyle name="Normal 231 3 2 3" xfId="12989" xr:uid="{00000000-0005-0000-0000-000021330000}"/>
    <cellStyle name="Normal 231 3 2 4" xfId="12990" xr:uid="{00000000-0005-0000-0000-000022330000}"/>
    <cellStyle name="Normal 231 3 3" xfId="12991" xr:uid="{00000000-0005-0000-0000-000023330000}"/>
    <cellStyle name="Normal 231 3 3 2" xfId="12992" xr:uid="{00000000-0005-0000-0000-000024330000}"/>
    <cellStyle name="Normal 231 3 3 3" xfId="12993" xr:uid="{00000000-0005-0000-0000-000025330000}"/>
    <cellStyle name="Normal 231 3 4" xfId="12994" xr:uid="{00000000-0005-0000-0000-000026330000}"/>
    <cellStyle name="Normal 231 3 5" xfId="12995" xr:uid="{00000000-0005-0000-0000-000027330000}"/>
    <cellStyle name="Normal 231 4" xfId="12996" xr:uid="{00000000-0005-0000-0000-000028330000}"/>
    <cellStyle name="Normal 231 4 2" xfId="12997" xr:uid="{00000000-0005-0000-0000-000029330000}"/>
    <cellStyle name="Normal 231 4 2 2" xfId="12998" xr:uid="{00000000-0005-0000-0000-00002A330000}"/>
    <cellStyle name="Normal 231 4 2 3" xfId="12999" xr:uid="{00000000-0005-0000-0000-00002B330000}"/>
    <cellStyle name="Normal 231 4 3" xfId="13000" xr:uid="{00000000-0005-0000-0000-00002C330000}"/>
    <cellStyle name="Normal 231 4 4" xfId="13001" xr:uid="{00000000-0005-0000-0000-00002D330000}"/>
    <cellStyle name="Normal 231 5" xfId="13002" xr:uid="{00000000-0005-0000-0000-00002E330000}"/>
    <cellStyle name="Normal 231 6" xfId="13003" xr:uid="{00000000-0005-0000-0000-00002F330000}"/>
    <cellStyle name="Normal 232" xfId="13004" xr:uid="{00000000-0005-0000-0000-000030330000}"/>
    <cellStyle name="Normal 232 2" xfId="13005" xr:uid="{00000000-0005-0000-0000-000031330000}"/>
    <cellStyle name="Normal 232 2 2" xfId="13006" xr:uid="{00000000-0005-0000-0000-000032330000}"/>
    <cellStyle name="Normal 232 2 3" xfId="13007" xr:uid="{00000000-0005-0000-0000-000033330000}"/>
    <cellStyle name="Normal 232 3" xfId="13008" xr:uid="{00000000-0005-0000-0000-000034330000}"/>
    <cellStyle name="Normal 232 3 2" xfId="13009" xr:uid="{00000000-0005-0000-0000-000035330000}"/>
    <cellStyle name="Normal 232 3 2 2" xfId="13010" xr:uid="{00000000-0005-0000-0000-000036330000}"/>
    <cellStyle name="Normal 232 3 2 2 2" xfId="13011" xr:uid="{00000000-0005-0000-0000-000037330000}"/>
    <cellStyle name="Normal 232 3 2 2 3" xfId="13012" xr:uid="{00000000-0005-0000-0000-000038330000}"/>
    <cellStyle name="Normal 232 3 2 3" xfId="13013" xr:uid="{00000000-0005-0000-0000-000039330000}"/>
    <cellStyle name="Normal 232 3 2 4" xfId="13014" xr:uid="{00000000-0005-0000-0000-00003A330000}"/>
    <cellStyle name="Normal 232 3 3" xfId="13015" xr:uid="{00000000-0005-0000-0000-00003B330000}"/>
    <cellStyle name="Normal 232 3 3 2" xfId="13016" xr:uid="{00000000-0005-0000-0000-00003C330000}"/>
    <cellStyle name="Normal 232 3 3 3" xfId="13017" xr:uid="{00000000-0005-0000-0000-00003D330000}"/>
    <cellStyle name="Normal 232 3 4" xfId="13018" xr:uid="{00000000-0005-0000-0000-00003E330000}"/>
    <cellStyle name="Normal 232 3 5" xfId="13019" xr:uid="{00000000-0005-0000-0000-00003F330000}"/>
    <cellStyle name="Normal 232 4" xfId="13020" xr:uid="{00000000-0005-0000-0000-000040330000}"/>
    <cellStyle name="Normal 232 4 2" xfId="13021" xr:uid="{00000000-0005-0000-0000-000041330000}"/>
    <cellStyle name="Normal 232 4 2 2" xfId="13022" xr:uid="{00000000-0005-0000-0000-000042330000}"/>
    <cellStyle name="Normal 232 4 2 3" xfId="13023" xr:uid="{00000000-0005-0000-0000-000043330000}"/>
    <cellStyle name="Normal 232 4 3" xfId="13024" xr:uid="{00000000-0005-0000-0000-000044330000}"/>
    <cellStyle name="Normal 232 4 4" xfId="13025" xr:uid="{00000000-0005-0000-0000-000045330000}"/>
    <cellStyle name="Normal 232 5" xfId="13026" xr:uid="{00000000-0005-0000-0000-000046330000}"/>
    <cellStyle name="Normal 232 6" xfId="13027" xr:uid="{00000000-0005-0000-0000-000047330000}"/>
    <cellStyle name="Normal 233" xfId="13028" xr:uid="{00000000-0005-0000-0000-000048330000}"/>
    <cellStyle name="Normal 233 2" xfId="13029" xr:uid="{00000000-0005-0000-0000-000049330000}"/>
    <cellStyle name="Normal 233 2 2" xfId="13030" xr:uid="{00000000-0005-0000-0000-00004A330000}"/>
    <cellStyle name="Normal 233 2 3" xfId="13031" xr:uid="{00000000-0005-0000-0000-00004B330000}"/>
    <cellStyle name="Normal 233 3" xfId="13032" xr:uid="{00000000-0005-0000-0000-00004C330000}"/>
    <cellStyle name="Normal 233 3 2" xfId="13033" xr:uid="{00000000-0005-0000-0000-00004D330000}"/>
    <cellStyle name="Normal 233 3 2 2" xfId="13034" xr:uid="{00000000-0005-0000-0000-00004E330000}"/>
    <cellStyle name="Normal 233 3 2 2 2" xfId="13035" xr:uid="{00000000-0005-0000-0000-00004F330000}"/>
    <cellStyle name="Normal 233 3 2 2 3" xfId="13036" xr:uid="{00000000-0005-0000-0000-000050330000}"/>
    <cellStyle name="Normal 233 3 2 3" xfId="13037" xr:uid="{00000000-0005-0000-0000-000051330000}"/>
    <cellStyle name="Normal 233 3 2 4" xfId="13038" xr:uid="{00000000-0005-0000-0000-000052330000}"/>
    <cellStyle name="Normal 233 3 3" xfId="13039" xr:uid="{00000000-0005-0000-0000-000053330000}"/>
    <cellStyle name="Normal 233 3 3 2" xfId="13040" xr:uid="{00000000-0005-0000-0000-000054330000}"/>
    <cellStyle name="Normal 233 3 3 3" xfId="13041" xr:uid="{00000000-0005-0000-0000-000055330000}"/>
    <cellStyle name="Normal 233 3 4" xfId="13042" xr:uid="{00000000-0005-0000-0000-000056330000}"/>
    <cellStyle name="Normal 233 3 5" xfId="13043" xr:uid="{00000000-0005-0000-0000-000057330000}"/>
    <cellStyle name="Normal 233 4" xfId="13044" xr:uid="{00000000-0005-0000-0000-000058330000}"/>
    <cellStyle name="Normal 233 4 2" xfId="13045" xr:uid="{00000000-0005-0000-0000-000059330000}"/>
    <cellStyle name="Normal 233 4 2 2" xfId="13046" xr:uid="{00000000-0005-0000-0000-00005A330000}"/>
    <cellStyle name="Normal 233 4 2 3" xfId="13047" xr:uid="{00000000-0005-0000-0000-00005B330000}"/>
    <cellStyle name="Normal 233 4 3" xfId="13048" xr:uid="{00000000-0005-0000-0000-00005C330000}"/>
    <cellStyle name="Normal 233 4 4" xfId="13049" xr:uid="{00000000-0005-0000-0000-00005D330000}"/>
    <cellStyle name="Normal 233 5" xfId="13050" xr:uid="{00000000-0005-0000-0000-00005E330000}"/>
    <cellStyle name="Normal 233 6" xfId="13051" xr:uid="{00000000-0005-0000-0000-00005F330000}"/>
    <cellStyle name="Normal 234" xfId="13052" xr:uid="{00000000-0005-0000-0000-000060330000}"/>
    <cellStyle name="Normal 234 2" xfId="13053" xr:uid="{00000000-0005-0000-0000-000061330000}"/>
    <cellStyle name="Normal 234 2 2" xfId="13054" xr:uid="{00000000-0005-0000-0000-000062330000}"/>
    <cellStyle name="Normal 234 2 3" xfId="13055" xr:uid="{00000000-0005-0000-0000-000063330000}"/>
    <cellStyle name="Normal 234 3" xfId="13056" xr:uid="{00000000-0005-0000-0000-000064330000}"/>
    <cellStyle name="Normal 234 3 2" xfId="13057" xr:uid="{00000000-0005-0000-0000-000065330000}"/>
    <cellStyle name="Normal 234 3 2 2" xfId="13058" xr:uid="{00000000-0005-0000-0000-000066330000}"/>
    <cellStyle name="Normal 234 3 2 2 2" xfId="13059" xr:uid="{00000000-0005-0000-0000-000067330000}"/>
    <cellStyle name="Normal 234 3 2 2 3" xfId="13060" xr:uid="{00000000-0005-0000-0000-000068330000}"/>
    <cellStyle name="Normal 234 3 2 3" xfId="13061" xr:uid="{00000000-0005-0000-0000-000069330000}"/>
    <cellStyle name="Normal 234 3 2 4" xfId="13062" xr:uid="{00000000-0005-0000-0000-00006A330000}"/>
    <cellStyle name="Normal 234 3 3" xfId="13063" xr:uid="{00000000-0005-0000-0000-00006B330000}"/>
    <cellStyle name="Normal 234 3 3 2" xfId="13064" xr:uid="{00000000-0005-0000-0000-00006C330000}"/>
    <cellStyle name="Normal 234 3 3 3" xfId="13065" xr:uid="{00000000-0005-0000-0000-00006D330000}"/>
    <cellStyle name="Normal 234 3 4" xfId="13066" xr:uid="{00000000-0005-0000-0000-00006E330000}"/>
    <cellStyle name="Normal 234 3 5" xfId="13067" xr:uid="{00000000-0005-0000-0000-00006F330000}"/>
    <cellStyle name="Normal 234 4" xfId="13068" xr:uid="{00000000-0005-0000-0000-000070330000}"/>
    <cellStyle name="Normal 234 4 2" xfId="13069" xr:uid="{00000000-0005-0000-0000-000071330000}"/>
    <cellStyle name="Normal 234 4 2 2" xfId="13070" xr:uid="{00000000-0005-0000-0000-000072330000}"/>
    <cellStyle name="Normal 234 4 2 3" xfId="13071" xr:uid="{00000000-0005-0000-0000-000073330000}"/>
    <cellStyle name="Normal 234 4 3" xfId="13072" xr:uid="{00000000-0005-0000-0000-000074330000}"/>
    <cellStyle name="Normal 234 4 4" xfId="13073" xr:uid="{00000000-0005-0000-0000-000075330000}"/>
    <cellStyle name="Normal 234 5" xfId="13074" xr:uid="{00000000-0005-0000-0000-000076330000}"/>
    <cellStyle name="Normal 234 6" xfId="13075" xr:uid="{00000000-0005-0000-0000-000077330000}"/>
    <cellStyle name="Normal 235" xfId="13076" xr:uid="{00000000-0005-0000-0000-000078330000}"/>
    <cellStyle name="Normal 235 2" xfId="13077" xr:uid="{00000000-0005-0000-0000-000079330000}"/>
    <cellStyle name="Normal 235 2 2" xfId="13078" xr:uid="{00000000-0005-0000-0000-00007A330000}"/>
    <cellStyle name="Normal 235 2 3" xfId="13079" xr:uid="{00000000-0005-0000-0000-00007B330000}"/>
    <cellStyle name="Normal 235 3" xfId="13080" xr:uid="{00000000-0005-0000-0000-00007C330000}"/>
    <cellStyle name="Normal 235 3 2" xfId="13081" xr:uid="{00000000-0005-0000-0000-00007D330000}"/>
    <cellStyle name="Normal 235 3 2 2" xfId="13082" xr:uid="{00000000-0005-0000-0000-00007E330000}"/>
    <cellStyle name="Normal 235 3 2 2 2" xfId="13083" xr:uid="{00000000-0005-0000-0000-00007F330000}"/>
    <cellStyle name="Normal 235 3 2 2 3" xfId="13084" xr:uid="{00000000-0005-0000-0000-000080330000}"/>
    <cellStyle name="Normal 235 3 2 3" xfId="13085" xr:uid="{00000000-0005-0000-0000-000081330000}"/>
    <cellStyle name="Normal 235 3 2 4" xfId="13086" xr:uid="{00000000-0005-0000-0000-000082330000}"/>
    <cellStyle name="Normal 235 3 3" xfId="13087" xr:uid="{00000000-0005-0000-0000-000083330000}"/>
    <cellStyle name="Normal 235 3 3 2" xfId="13088" xr:uid="{00000000-0005-0000-0000-000084330000}"/>
    <cellStyle name="Normal 235 3 3 3" xfId="13089" xr:uid="{00000000-0005-0000-0000-000085330000}"/>
    <cellStyle name="Normal 235 3 4" xfId="13090" xr:uid="{00000000-0005-0000-0000-000086330000}"/>
    <cellStyle name="Normal 235 3 5" xfId="13091" xr:uid="{00000000-0005-0000-0000-000087330000}"/>
    <cellStyle name="Normal 235 4" xfId="13092" xr:uid="{00000000-0005-0000-0000-000088330000}"/>
    <cellStyle name="Normal 235 4 2" xfId="13093" xr:uid="{00000000-0005-0000-0000-000089330000}"/>
    <cellStyle name="Normal 235 4 2 2" xfId="13094" xr:uid="{00000000-0005-0000-0000-00008A330000}"/>
    <cellStyle name="Normal 235 4 2 3" xfId="13095" xr:uid="{00000000-0005-0000-0000-00008B330000}"/>
    <cellStyle name="Normal 235 4 3" xfId="13096" xr:uid="{00000000-0005-0000-0000-00008C330000}"/>
    <cellStyle name="Normal 235 4 4" xfId="13097" xr:uid="{00000000-0005-0000-0000-00008D330000}"/>
    <cellStyle name="Normal 235 5" xfId="13098" xr:uid="{00000000-0005-0000-0000-00008E330000}"/>
    <cellStyle name="Normal 235 5 2" xfId="13099" xr:uid="{00000000-0005-0000-0000-00008F330000}"/>
    <cellStyle name="Normal 235 5 3" xfId="13100" xr:uid="{00000000-0005-0000-0000-000090330000}"/>
    <cellStyle name="Normal 235 6" xfId="13101" xr:uid="{00000000-0005-0000-0000-000091330000}"/>
    <cellStyle name="Normal 235 7" xfId="13102" xr:uid="{00000000-0005-0000-0000-000092330000}"/>
    <cellStyle name="Normal 236" xfId="13103" xr:uid="{00000000-0005-0000-0000-000093330000}"/>
    <cellStyle name="Normal 236 2" xfId="13104" xr:uid="{00000000-0005-0000-0000-000094330000}"/>
    <cellStyle name="Normal 236 2 2" xfId="13105" xr:uid="{00000000-0005-0000-0000-000095330000}"/>
    <cellStyle name="Normal 236 2 3" xfId="13106" xr:uid="{00000000-0005-0000-0000-000096330000}"/>
    <cellStyle name="Normal 236 3" xfId="13107" xr:uid="{00000000-0005-0000-0000-000097330000}"/>
    <cellStyle name="Normal 236 3 2" xfId="13108" xr:uid="{00000000-0005-0000-0000-000098330000}"/>
    <cellStyle name="Normal 236 3 2 2" xfId="13109" xr:uid="{00000000-0005-0000-0000-000099330000}"/>
    <cellStyle name="Normal 236 3 2 2 2" xfId="13110" xr:uid="{00000000-0005-0000-0000-00009A330000}"/>
    <cellStyle name="Normal 236 3 2 2 3" xfId="13111" xr:uid="{00000000-0005-0000-0000-00009B330000}"/>
    <cellStyle name="Normal 236 3 2 3" xfId="13112" xr:uid="{00000000-0005-0000-0000-00009C330000}"/>
    <cellStyle name="Normal 236 3 2 4" xfId="13113" xr:uid="{00000000-0005-0000-0000-00009D330000}"/>
    <cellStyle name="Normal 236 3 3" xfId="13114" xr:uid="{00000000-0005-0000-0000-00009E330000}"/>
    <cellStyle name="Normal 236 3 3 2" xfId="13115" xr:uid="{00000000-0005-0000-0000-00009F330000}"/>
    <cellStyle name="Normal 236 3 3 3" xfId="13116" xr:uid="{00000000-0005-0000-0000-0000A0330000}"/>
    <cellStyle name="Normal 236 3 4" xfId="13117" xr:uid="{00000000-0005-0000-0000-0000A1330000}"/>
    <cellStyle name="Normal 236 3 5" xfId="13118" xr:uid="{00000000-0005-0000-0000-0000A2330000}"/>
    <cellStyle name="Normal 236 4" xfId="13119" xr:uid="{00000000-0005-0000-0000-0000A3330000}"/>
    <cellStyle name="Normal 236 4 2" xfId="13120" xr:uid="{00000000-0005-0000-0000-0000A4330000}"/>
    <cellStyle name="Normal 236 4 2 2" xfId="13121" xr:uid="{00000000-0005-0000-0000-0000A5330000}"/>
    <cellStyle name="Normal 236 4 2 3" xfId="13122" xr:uid="{00000000-0005-0000-0000-0000A6330000}"/>
    <cellStyle name="Normal 236 4 3" xfId="13123" xr:uid="{00000000-0005-0000-0000-0000A7330000}"/>
    <cellStyle name="Normal 236 4 4" xfId="13124" xr:uid="{00000000-0005-0000-0000-0000A8330000}"/>
    <cellStyle name="Normal 236 5" xfId="13125" xr:uid="{00000000-0005-0000-0000-0000A9330000}"/>
    <cellStyle name="Normal 236 6" xfId="13126" xr:uid="{00000000-0005-0000-0000-0000AA330000}"/>
    <cellStyle name="Normal 237" xfId="13127" xr:uid="{00000000-0005-0000-0000-0000AB330000}"/>
    <cellStyle name="Normal 237 2" xfId="13128" xr:uid="{00000000-0005-0000-0000-0000AC330000}"/>
    <cellStyle name="Normal 237 2 2" xfId="13129" xr:uid="{00000000-0005-0000-0000-0000AD330000}"/>
    <cellStyle name="Normal 237 2 3" xfId="13130" xr:uid="{00000000-0005-0000-0000-0000AE330000}"/>
    <cellStyle name="Normal 237 3" xfId="13131" xr:uid="{00000000-0005-0000-0000-0000AF330000}"/>
    <cellStyle name="Normal 237 3 2" xfId="13132" xr:uid="{00000000-0005-0000-0000-0000B0330000}"/>
    <cellStyle name="Normal 237 3 2 2" xfId="13133" xr:uid="{00000000-0005-0000-0000-0000B1330000}"/>
    <cellStyle name="Normal 237 3 2 2 2" xfId="13134" xr:uid="{00000000-0005-0000-0000-0000B2330000}"/>
    <cellStyle name="Normal 237 3 2 2 3" xfId="13135" xr:uid="{00000000-0005-0000-0000-0000B3330000}"/>
    <cellStyle name="Normal 237 3 2 3" xfId="13136" xr:uid="{00000000-0005-0000-0000-0000B4330000}"/>
    <cellStyle name="Normal 237 3 2 4" xfId="13137" xr:uid="{00000000-0005-0000-0000-0000B5330000}"/>
    <cellStyle name="Normal 237 3 3" xfId="13138" xr:uid="{00000000-0005-0000-0000-0000B6330000}"/>
    <cellStyle name="Normal 237 3 3 2" xfId="13139" xr:uid="{00000000-0005-0000-0000-0000B7330000}"/>
    <cellStyle name="Normal 237 3 3 3" xfId="13140" xr:uid="{00000000-0005-0000-0000-0000B8330000}"/>
    <cellStyle name="Normal 237 3 4" xfId="13141" xr:uid="{00000000-0005-0000-0000-0000B9330000}"/>
    <cellStyle name="Normal 237 3 5" xfId="13142" xr:uid="{00000000-0005-0000-0000-0000BA330000}"/>
    <cellStyle name="Normal 237 4" xfId="13143" xr:uid="{00000000-0005-0000-0000-0000BB330000}"/>
    <cellStyle name="Normal 237 4 2" xfId="13144" xr:uid="{00000000-0005-0000-0000-0000BC330000}"/>
    <cellStyle name="Normal 237 4 2 2" xfId="13145" xr:uid="{00000000-0005-0000-0000-0000BD330000}"/>
    <cellStyle name="Normal 237 4 2 3" xfId="13146" xr:uid="{00000000-0005-0000-0000-0000BE330000}"/>
    <cellStyle name="Normal 237 4 3" xfId="13147" xr:uid="{00000000-0005-0000-0000-0000BF330000}"/>
    <cellStyle name="Normal 237 4 4" xfId="13148" xr:uid="{00000000-0005-0000-0000-0000C0330000}"/>
    <cellStyle name="Normal 237 5" xfId="13149" xr:uid="{00000000-0005-0000-0000-0000C1330000}"/>
    <cellStyle name="Normal 237 5 2" xfId="13150" xr:uid="{00000000-0005-0000-0000-0000C2330000}"/>
    <cellStyle name="Normal 237 6" xfId="13151" xr:uid="{00000000-0005-0000-0000-0000C3330000}"/>
    <cellStyle name="Normal 237 7" xfId="13152" xr:uid="{00000000-0005-0000-0000-0000C4330000}"/>
    <cellStyle name="Normal 237_Sheet1" xfId="13153" xr:uid="{00000000-0005-0000-0000-0000C5330000}"/>
    <cellStyle name="Normal 238" xfId="13154" xr:uid="{00000000-0005-0000-0000-0000C6330000}"/>
    <cellStyle name="Normal 238 2" xfId="13155" xr:uid="{00000000-0005-0000-0000-0000C7330000}"/>
    <cellStyle name="Normal 238 2 2" xfId="13156" xr:uid="{00000000-0005-0000-0000-0000C8330000}"/>
    <cellStyle name="Normal 238 2 3" xfId="13157" xr:uid="{00000000-0005-0000-0000-0000C9330000}"/>
    <cellStyle name="Normal 238 3" xfId="13158" xr:uid="{00000000-0005-0000-0000-0000CA330000}"/>
    <cellStyle name="Normal 238 3 2" xfId="13159" xr:uid="{00000000-0005-0000-0000-0000CB330000}"/>
    <cellStyle name="Normal 238 3 2 2" xfId="13160" xr:uid="{00000000-0005-0000-0000-0000CC330000}"/>
    <cellStyle name="Normal 238 3 2 3" xfId="13161" xr:uid="{00000000-0005-0000-0000-0000CD330000}"/>
    <cellStyle name="Normal 238 3 3" xfId="13162" xr:uid="{00000000-0005-0000-0000-0000CE330000}"/>
    <cellStyle name="Normal 238 3 4" xfId="13163" xr:uid="{00000000-0005-0000-0000-0000CF330000}"/>
    <cellStyle name="Normal 238 4" xfId="13164" xr:uid="{00000000-0005-0000-0000-0000D0330000}"/>
    <cellStyle name="Normal 238 5" xfId="13165" xr:uid="{00000000-0005-0000-0000-0000D1330000}"/>
    <cellStyle name="Normal 239" xfId="13166" xr:uid="{00000000-0005-0000-0000-0000D2330000}"/>
    <cellStyle name="Normal 239 2" xfId="13167" xr:uid="{00000000-0005-0000-0000-0000D3330000}"/>
    <cellStyle name="Normal 239 3" xfId="13168" xr:uid="{00000000-0005-0000-0000-0000D4330000}"/>
    <cellStyle name="Normal 24" xfId="104" xr:uid="{00000000-0005-0000-0000-0000D5330000}"/>
    <cellStyle name="Normal 24 2" xfId="13169" xr:uid="{00000000-0005-0000-0000-0000D6330000}"/>
    <cellStyle name="Normal 24 2 2" xfId="13170" xr:uid="{00000000-0005-0000-0000-0000D7330000}"/>
    <cellStyle name="Normal 24 2 2 2" xfId="13171" xr:uid="{00000000-0005-0000-0000-0000D8330000}"/>
    <cellStyle name="Normal 24 2 2 3" xfId="13172" xr:uid="{00000000-0005-0000-0000-0000D9330000}"/>
    <cellStyle name="Normal 24 2 3" xfId="13173" xr:uid="{00000000-0005-0000-0000-0000DA330000}"/>
    <cellStyle name="Normal 24 2 3 2" xfId="13174" xr:uid="{00000000-0005-0000-0000-0000DB330000}"/>
    <cellStyle name="Normal 24 2 3 3" xfId="13175" xr:uid="{00000000-0005-0000-0000-0000DC330000}"/>
    <cellStyle name="Normal 24 2 4" xfId="13176" xr:uid="{00000000-0005-0000-0000-0000DD330000}"/>
    <cellStyle name="Normal 24 2 4 2" xfId="13177" xr:uid="{00000000-0005-0000-0000-0000DE330000}"/>
    <cellStyle name="Normal 24 2 4 3" xfId="13178" xr:uid="{00000000-0005-0000-0000-0000DF330000}"/>
    <cellStyle name="Normal 24 2 5" xfId="13179" xr:uid="{00000000-0005-0000-0000-0000E0330000}"/>
    <cellStyle name="Normal 24 2 5 2" xfId="13180" xr:uid="{00000000-0005-0000-0000-0000E1330000}"/>
    <cellStyle name="Normal 24 2 5 3" xfId="13181" xr:uid="{00000000-0005-0000-0000-0000E2330000}"/>
    <cellStyle name="Normal 24 2 6" xfId="13182" xr:uid="{00000000-0005-0000-0000-0000E3330000}"/>
    <cellStyle name="Normal 24 2 7" xfId="13183" xr:uid="{00000000-0005-0000-0000-0000E4330000}"/>
    <cellStyle name="Normal 24 2 8" xfId="13184" xr:uid="{00000000-0005-0000-0000-0000E5330000}"/>
    <cellStyle name="Normal 24 3" xfId="13185" xr:uid="{00000000-0005-0000-0000-0000E6330000}"/>
    <cellStyle name="Normal 24 3 2" xfId="13186" xr:uid="{00000000-0005-0000-0000-0000E7330000}"/>
    <cellStyle name="Normal 24 3 3" xfId="13187" xr:uid="{00000000-0005-0000-0000-0000E8330000}"/>
    <cellStyle name="Normal 24 4" xfId="13188" xr:uid="{00000000-0005-0000-0000-0000E9330000}"/>
    <cellStyle name="Normal 24 4 2" xfId="13189" xr:uid="{00000000-0005-0000-0000-0000EA330000}"/>
    <cellStyle name="Normal 24 4 3" xfId="13190" xr:uid="{00000000-0005-0000-0000-0000EB330000}"/>
    <cellStyle name="Normal 24 5" xfId="13191" xr:uid="{00000000-0005-0000-0000-0000EC330000}"/>
    <cellStyle name="Normal 24 6" xfId="13192" xr:uid="{00000000-0005-0000-0000-0000ED330000}"/>
    <cellStyle name="Normal 24 7" xfId="13193" xr:uid="{00000000-0005-0000-0000-0000EE330000}"/>
    <cellStyle name="Normal 24_จัดสรรหงส์ทอง" xfId="13194" xr:uid="{00000000-0005-0000-0000-0000EF330000}"/>
    <cellStyle name="Normal 240" xfId="13195" xr:uid="{00000000-0005-0000-0000-0000F0330000}"/>
    <cellStyle name="Normal 240 2" xfId="13196" xr:uid="{00000000-0005-0000-0000-0000F1330000}"/>
    <cellStyle name="Normal 240 3" xfId="13197" xr:uid="{00000000-0005-0000-0000-0000F2330000}"/>
    <cellStyle name="Normal 241" xfId="13198" xr:uid="{00000000-0005-0000-0000-0000F3330000}"/>
    <cellStyle name="Normal 241 2" xfId="13199" xr:uid="{00000000-0005-0000-0000-0000F4330000}"/>
    <cellStyle name="Normal 241 3" xfId="13200" xr:uid="{00000000-0005-0000-0000-0000F5330000}"/>
    <cellStyle name="Normal 242" xfId="13201" xr:uid="{00000000-0005-0000-0000-0000F6330000}"/>
    <cellStyle name="Normal 242 2" xfId="13202" xr:uid="{00000000-0005-0000-0000-0000F7330000}"/>
    <cellStyle name="Normal 242 3" xfId="13203" xr:uid="{00000000-0005-0000-0000-0000F8330000}"/>
    <cellStyle name="Normal 243" xfId="13204" xr:uid="{00000000-0005-0000-0000-0000F9330000}"/>
    <cellStyle name="Normal 243 2" xfId="13205" xr:uid="{00000000-0005-0000-0000-0000FA330000}"/>
    <cellStyle name="Normal 243 3" xfId="13206" xr:uid="{00000000-0005-0000-0000-0000FB330000}"/>
    <cellStyle name="Normal 244" xfId="13207" xr:uid="{00000000-0005-0000-0000-0000FC330000}"/>
    <cellStyle name="Normal 244 2" xfId="13208" xr:uid="{00000000-0005-0000-0000-0000FD330000}"/>
    <cellStyle name="Normal 244 3" xfId="13209" xr:uid="{00000000-0005-0000-0000-0000FE330000}"/>
    <cellStyle name="Normal 245" xfId="13210" xr:uid="{00000000-0005-0000-0000-0000FF330000}"/>
    <cellStyle name="Normal 245 2" xfId="13211" xr:uid="{00000000-0005-0000-0000-000000340000}"/>
    <cellStyle name="Normal 245 3" xfId="13212" xr:uid="{00000000-0005-0000-0000-000001340000}"/>
    <cellStyle name="Normal 246" xfId="13213" xr:uid="{00000000-0005-0000-0000-000002340000}"/>
    <cellStyle name="Normal 246 2" xfId="13214" xr:uid="{00000000-0005-0000-0000-000003340000}"/>
    <cellStyle name="Normal 246 3" xfId="13215" xr:uid="{00000000-0005-0000-0000-000004340000}"/>
    <cellStyle name="Normal 247" xfId="13216" xr:uid="{00000000-0005-0000-0000-000005340000}"/>
    <cellStyle name="Normal 247 2" xfId="13217" xr:uid="{00000000-0005-0000-0000-000006340000}"/>
    <cellStyle name="Normal 247 3" xfId="13218" xr:uid="{00000000-0005-0000-0000-000007340000}"/>
    <cellStyle name="Normal 248" xfId="13219" xr:uid="{00000000-0005-0000-0000-000008340000}"/>
    <cellStyle name="Normal 248 2" xfId="13220" xr:uid="{00000000-0005-0000-0000-000009340000}"/>
    <cellStyle name="Normal 248 3" xfId="13221" xr:uid="{00000000-0005-0000-0000-00000A340000}"/>
    <cellStyle name="Normal 249" xfId="13222" xr:uid="{00000000-0005-0000-0000-00000B340000}"/>
    <cellStyle name="Normal 249 2" xfId="13223" xr:uid="{00000000-0005-0000-0000-00000C340000}"/>
    <cellStyle name="Normal 249 3" xfId="13224" xr:uid="{00000000-0005-0000-0000-00000D340000}"/>
    <cellStyle name="Normal 25" xfId="105" xr:uid="{00000000-0005-0000-0000-00000E340000}"/>
    <cellStyle name="Normal 25 2" xfId="13225" xr:uid="{00000000-0005-0000-0000-00000F340000}"/>
    <cellStyle name="Normal 25 2 2" xfId="13226" xr:uid="{00000000-0005-0000-0000-000010340000}"/>
    <cellStyle name="Normal 25 2 2 2" xfId="13227" xr:uid="{00000000-0005-0000-0000-000011340000}"/>
    <cellStyle name="Normal 25 2 2 2 2" xfId="13228" xr:uid="{00000000-0005-0000-0000-000012340000}"/>
    <cellStyle name="Normal 25 2 2 2 3" xfId="13229" xr:uid="{00000000-0005-0000-0000-000013340000}"/>
    <cellStyle name="Normal 25 2 2 3" xfId="13230" xr:uid="{00000000-0005-0000-0000-000014340000}"/>
    <cellStyle name="Normal 25 2 2 4" xfId="13231" xr:uid="{00000000-0005-0000-0000-000015340000}"/>
    <cellStyle name="Normal 25 2 3" xfId="13232" xr:uid="{00000000-0005-0000-0000-000016340000}"/>
    <cellStyle name="Normal 25 2 3 2" xfId="13233" xr:uid="{00000000-0005-0000-0000-000017340000}"/>
    <cellStyle name="Normal 25 2 3 3" xfId="13234" xr:uid="{00000000-0005-0000-0000-000018340000}"/>
    <cellStyle name="Normal 25 2 4" xfId="13235" xr:uid="{00000000-0005-0000-0000-000019340000}"/>
    <cellStyle name="Normal 25 2 4 2" xfId="13236" xr:uid="{00000000-0005-0000-0000-00001A340000}"/>
    <cellStyle name="Normal 25 2 4 3" xfId="13237" xr:uid="{00000000-0005-0000-0000-00001B340000}"/>
    <cellStyle name="Normal 25 2 5" xfId="13238" xr:uid="{00000000-0005-0000-0000-00001C340000}"/>
    <cellStyle name="Normal 25 2 5 2" xfId="13239" xr:uid="{00000000-0005-0000-0000-00001D340000}"/>
    <cellStyle name="Normal 25 2 5 3" xfId="13240" xr:uid="{00000000-0005-0000-0000-00001E340000}"/>
    <cellStyle name="Normal 25 2 6" xfId="13241" xr:uid="{00000000-0005-0000-0000-00001F340000}"/>
    <cellStyle name="Normal 25 2 7" xfId="13242" xr:uid="{00000000-0005-0000-0000-000020340000}"/>
    <cellStyle name="Normal 25 2 8" xfId="13243" xr:uid="{00000000-0005-0000-0000-000021340000}"/>
    <cellStyle name="Normal 25 2_ยอดซื้อ AG ประจำวัน 7-55" xfId="13244" xr:uid="{00000000-0005-0000-0000-000022340000}"/>
    <cellStyle name="Normal 25 3" xfId="13245" xr:uid="{00000000-0005-0000-0000-000023340000}"/>
    <cellStyle name="Normal 25 3 2" xfId="13246" xr:uid="{00000000-0005-0000-0000-000024340000}"/>
    <cellStyle name="Normal 25 3 2 2" xfId="13247" xr:uid="{00000000-0005-0000-0000-000025340000}"/>
    <cellStyle name="Normal 25 3 2 3" xfId="13248" xr:uid="{00000000-0005-0000-0000-000026340000}"/>
    <cellStyle name="Normal 25 3 3" xfId="13249" xr:uid="{00000000-0005-0000-0000-000027340000}"/>
    <cellStyle name="Normal 25 3 4" xfId="13250" xr:uid="{00000000-0005-0000-0000-000028340000}"/>
    <cellStyle name="Normal 25 4" xfId="13251" xr:uid="{00000000-0005-0000-0000-000029340000}"/>
    <cellStyle name="Normal 25 4 2" xfId="13252" xr:uid="{00000000-0005-0000-0000-00002A340000}"/>
    <cellStyle name="Normal 25 4 2 2" xfId="13253" xr:uid="{00000000-0005-0000-0000-00002B340000}"/>
    <cellStyle name="Normal 25 4 2 2 2" xfId="13254" xr:uid="{00000000-0005-0000-0000-00002C340000}"/>
    <cellStyle name="Normal 25 4 2 2 3" xfId="13255" xr:uid="{00000000-0005-0000-0000-00002D340000}"/>
    <cellStyle name="Normal 25 4 2 3" xfId="13256" xr:uid="{00000000-0005-0000-0000-00002E340000}"/>
    <cellStyle name="Normal 25 4 2 4" xfId="13257" xr:uid="{00000000-0005-0000-0000-00002F340000}"/>
    <cellStyle name="Normal 25 4 3" xfId="13258" xr:uid="{00000000-0005-0000-0000-000030340000}"/>
    <cellStyle name="Normal 25 4 3 2" xfId="13259" xr:uid="{00000000-0005-0000-0000-000031340000}"/>
    <cellStyle name="Normal 25 4 3 3" xfId="13260" xr:uid="{00000000-0005-0000-0000-000032340000}"/>
    <cellStyle name="Normal 25 4 4" xfId="13261" xr:uid="{00000000-0005-0000-0000-000033340000}"/>
    <cellStyle name="Normal 25 4 5" xfId="13262" xr:uid="{00000000-0005-0000-0000-000034340000}"/>
    <cellStyle name="Normal 25 5" xfId="13263" xr:uid="{00000000-0005-0000-0000-000035340000}"/>
    <cellStyle name="Normal 25 5 2" xfId="13264" xr:uid="{00000000-0005-0000-0000-000036340000}"/>
    <cellStyle name="Normal 25 5 2 2" xfId="13265" xr:uid="{00000000-0005-0000-0000-000037340000}"/>
    <cellStyle name="Normal 25 5 2 2 2" xfId="13266" xr:uid="{00000000-0005-0000-0000-000038340000}"/>
    <cellStyle name="Normal 25 5 2 2 3" xfId="13267" xr:uid="{00000000-0005-0000-0000-000039340000}"/>
    <cellStyle name="Normal 25 5 2 3" xfId="13268" xr:uid="{00000000-0005-0000-0000-00003A340000}"/>
    <cellStyle name="Normal 25 5 2 4" xfId="13269" xr:uid="{00000000-0005-0000-0000-00003B340000}"/>
    <cellStyle name="Normal 25 5 3" xfId="13270" xr:uid="{00000000-0005-0000-0000-00003C340000}"/>
    <cellStyle name="Normal 25 5 3 2" xfId="13271" xr:uid="{00000000-0005-0000-0000-00003D340000}"/>
    <cellStyle name="Normal 25 5 3 3" xfId="13272" xr:uid="{00000000-0005-0000-0000-00003E340000}"/>
    <cellStyle name="Normal 25 5 4" xfId="13273" xr:uid="{00000000-0005-0000-0000-00003F340000}"/>
    <cellStyle name="Normal 25 5 5" xfId="13274" xr:uid="{00000000-0005-0000-0000-000040340000}"/>
    <cellStyle name="Normal 25 6" xfId="13275" xr:uid="{00000000-0005-0000-0000-000041340000}"/>
    <cellStyle name="Normal 25 6 2" xfId="13276" xr:uid="{00000000-0005-0000-0000-000042340000}"/>
    <cellStyle name="Normal 25 6 3" xfId="13277" xr:uid="{00000000-0005-0000-0000-000043340000}"/>
    <cellStyle name="Normal 25 7" xfId="13278" xr:uid="{00000000-0005-0000-0000-000044340000}"/>
    <cellStyle name="Normal 25 8" xfId="13279" xr:uid="{00000000-0005-0000-0000-000045340000}"/>
    <cellStyle name="Normal 25 9" xfId="13280" xr:uid="{00000000-0005-0000-0000-000046340000}"/>
    <cellStyle name="Normal 25_ยอดซื้อ AG ประจำวัน 7-55" xfId="13281" xr:uid="{00000000-0005-0000-0000-000047340000}"/>
    <cellStyle name="Normal 250" xfId="13282" xr:uid="{00000000-0005-0000-0000-000048340000}"/>
    <cellStyle name="Normal 250 2" xfId="13283" xr:uid="{00000000-0005-0000-0000-000049340000}"/>
    <cellStyle name="Normal 250 3" xfId="13284" xr:uid="{00000000-0005-0000-0000-00004A340000}"/>
    <cellStyle name="Normal 251" xfId="13285" xr:uid="{00000000-0005-0000-0000-00004B340000}"/>
    <cellStyle name="Normal 251 2" xfId="13286" xr:uid="{00000000-0005-0000-0000-00004C340000}"/>
    <cellStyle name="Normal 251 3" xfId="13287" xr:uid="{00000000-0005-0000-0000-00004D340000}"/>
    <cellStyle name="Normal 252" xfId="13288" xr:uid="{00000000-0005-0000-0000-00004E340000}"/>
    <cellStyle name="Normal 252 2" xfId="13289" xr:uid="{00000000-0005-0000-0000-00004F340000}"/>
    <cellStyle name="Normal 252 3" xfId="13290" xr:uid="{00000000-0005-0000-0000-000050340000}"/>
    <cellStyle name="Normal 253" xfId="13291" xr:uid="{00000000-0005-0000-0000-000051340000}"/>
    <cellStyle name="Normal 253 2" xfId="13292" xr:uid="{00000000-0005-0000-0000-000052340000}"/>
    <cellStyle name="Normal 253 3" xfId="13293" xr:uid="{00000000-0005-0000-0000-000053340000}"/>
    <cellStyle name="Normal 254" xfId="13294" xr:uid="{00000000-0005-0000-0000-000054340000}"/>
    <cellStyle name="Normal 254 2" xfId="13295" xr:uid="{00000000-0005-0000-0000-000055340000}"/>
    <cellStyle name="Normal 254 3" xfId="13296" xr:uid="{00000000-0005-0000-0000-000056340000}"/>
    <cellStyle name="Normal 255" xfId="13297" xr:uid="{00000000-0005-0000-0000-000057340000}"/>
    <cellStyle name="Normal 255 2" xfId="13298" xr:uid="{00000000-0005-0000-0000-000058340000}"/>
    <cellStyle name="Normal 255 3" xfId="13299" xr:uid="{00000000-0005-0000-0000-000059340000}"/>
    <cellStyle name="Normal 256" xfId="13300" xr:uid="{00000000-0005-0000-0000-00005A340000}"/>
    <cellStyle name="Normal 256 2" xfId="13301" xr:uid="{00000000-0005-0000-0000-00005B340000}"/>
    <cellStyle name="Normal 256 3" xfId="13302" xr:uid="{00000000-0005-0000-0000-00005C340000}"/>
    <cellStyle name="Normal 257" xfId="13303" xr:uid="{00000000-0005-0000-0000-00005D340000}"/>
    <cellStyle name="Normal 257 2" xfId="13304" xr:uid="{00000000-0005-0000-0000-00005E340000}"/>
    <cellStyle name="Normal 257 3" xfId="13305" xr:uid="{00000000-0005-0000-0000-00005F340000}"/>
    <cellStyle name="Normal 258" xfId="13306" xr:uid="{00000000-0005-0000-0000-000060340000}"/>
    <cellStyle name="Normal 258 2" xfId="13307" xr:uid="{00000000-0005-0000-0000-000061340000}"/>
    <cellStyle name="Normal 258 3" xfId="13308" xr:uid="{00000000-0005-0000-0000-000062340000}"/>
    <cellStyle name="Normal 259" xfId="13309" xr:uid="{00000000-0005-0000-0000-000063340000}"/>
    <cellStyle name="Normal 259 2" xfId="13310" xr:uid="{00000000-0005-0000-0000-000064340000}"/>
    <cellStyle name="Normal 259 3" xfId="13311" xr:uid="{00000000-0005-0000-0000-000065340000}"/>
    <cellStyle name="Normal 26" xfId="106" xr:uid="{00000000-0005-0000-0000-000066340000}"/>
    <cellStyle name="Normal 26 2" xfId="13312" xr:uid="{00000000-0005-0000-0000-000067340000}"/>
    <cellStyle name="Normal 26 2 2" xfId="13313" xr:uid="{00000000-0005-0000-0000-000068340000}"/>
    <cellStyle name="Normal 26 2 2 2" xfId="13314" xr:uid="{00000000-0005-0000-0000-000069340000}"/>
    <cellStyle name="Normal 26 2 2 3" xfId="13315" xr:uid="{00000000-0005-0000-0000-00006A340000}"/>
    <cellStyle name="Normal 26 2 3" xfId="13316" xr:uid="{00000000-0005-0000-0000-00006B340000}"/>
    <cellStyle name="Normal 26 2 3 2" xfId="13317" xr:uid="{00000000-0005-0000-0000-00006C340000}"/>
    <cellStyle name="Normal 26 2 3 3" xfId="13318" xr:uid="{00000000-0005-0000-0000-00006D340000}"/>
    <cellStyle name="Normal 26 2 4" xfId="13319" xr:uid="{00000000-0005-0000-0000-00006E340000}"/>
    <cellStyle name="Normal 26 2 5" xfId="13320" xr:uid="{00000000-0005-0000-0000-00006F340000}"/>
    <cellStyle name="Normal 26 3" xfId="13321" xr:uid="{00000000-0005-0000-0000-000070340000}"/>
    <cellStyle name="Normal 26 3 2" xfId="13322" xr:uid="{00000000-0005-0000-0000-000071340000}"/>
    <cellStyle name="Normal 26 3 2 2" xfId="13323" xr:uid="{00000000-0005-0000-0000-000072340000}"/>
    <cellStyle name="Normal 26 3 2 3" xfId="13324" xr:uid="{00000000-0005-0000-0000-000073340000}"/>
    <cellStyle name="Normal 26 3 3" xfId="13325" xr:uid="{00000000-0005-0000-0000-000074340000}"/>
    <cellStyle name="Normal 26 3 3 2" xfId="13326" xr:uid="{00000000-0005-0000-0000-000075340000}"/>
    <cellStyle name="Normal 26 3 3 2 2" xfId="13327" xr:uid="{00000000-0005-0000-0000-000076340000}"/>
    <cellStyle name="Normal 26 3 3 2 2 2" xfId="13328" xr:uid="{00000000-0005-0000-0000-000077340000}"/>
    <cellStyle name="Normal 26 3 3 2 2 2 2" xfId="13329" xr:uid="{00000000-0005-0000-0000-000078340000}"/>
    <cellStyle name="Normal 26 3 3 2 2 3" xfId="13330" xr:uid="{00000000-0005-0000-0000-000079340000}"/>
    <cellStyle name="Normal 26 3 3 2 2 4" xfId="13331" xr:uid="{00000000-0005-0000-0000-00007A340000}"/>
    <cellStyle name="Normal 26 3 3 2 3" xfId="13332" xr:uid="{00000000-0005-0000-0000-00007B340000}"/>
    <cellStyle name="Normal 26 3 3 2 3 2" xfId="13333" xr:uid="{00000000-0005-0000-0000-00007C340000}"/>
    <cellStyle name="Normal 26 3 3 2 4" xfId="13334" xr:uid="{00000000-0005-0000-0000-00007D340000}"/>
    <cellStyle name="Normal 26 3 3 2 5" xfId="13335" xr:uid="{00000000-0005-0000-0000-00007E340000}"/>
    <cellStyle name="Normal 26 3 3 3" xfId="13336" xr:uid="{00000000-0005-0000-0000-00007F340000}"/>
    <cellStyle name="Normal 26 3 3 3 2" xfId="13337" xr:uid="{00000000-0005-0000-0000-000080340000}"/>
    <cellStyle name="Normal 26 3 3 3 2 2" xfId="13338" xr:uid="{00000000-0005-0000-0000-000081340000}"/>
    <cellStyle name="Normal 26 3 3 3 3" xfId="13339" xr:uid="{00000000-0005-0000-0000-000082340000}"/>
    <cellStyle name="Normal 26 3 3 3 4" xfId="13340" xr:uid="{00000000-0005-0000-0000-000083340000}"/>
    <cellStyle name="Normal 26 3 3 4" xfId="13341" xr:uid="{00000000-0005-0000-0000-000084340000}"/>
    <cellStyle name="Normal 26 3 3 4 2" xfId="13342" xr:uid="{00000000-0005-0000-0000-000085340000}"/>
    <cellStyle name="Normal 26 3 3 5" xfId="13343" xr:uid="{00000000-0005-0000-0000-000086340000}"/>
    <cellStyle name="Normal 26 3 3 6" xfId="13344" xr:uid="{00000000-0005-0000-0000-000087340000}"/>
    <cellStyle name="Normal 26 3 4" xfId="13345" xr:uid="{00000000-0005-0000-0000-000088340000}"/>
    <cellStyle name="Normal 26 3 4 2" xfId="13346" xr:uid="{00000000-0005-0000-0000-000089340000}"/>
    <cellStyle name="Normal 26 3 4 2 2" xfId="13347" xr:uid="{00000000-0005-0000-0000-00008A340000}"/>
    <cellStyle name="Normal 26 3 4 2 2 2" xfId="13348" xr:uid="{00000000-0005-0000-0000-00008B340000}"/>
    <cellStyle name="Normal 26 3 4 2 3" xfId="13349" xr:uid="{00000000-0005-0000-0000-00008C340000}"/>
    <cellStyle name="Normal 26 3 4 2 4" xfId="13350" xr:uid="{00000000-0005-0000-0000-00008D340000}"/>
    <cellStyle name="Normal 26 3 4 3" xfId="13351" xr:uid="{00000000-0005-0000-0000-00008E340000}"/>
    <cellStyle name="Normal 26 3 4 3 2" xfId="13352" xr:uid="{00000000-0005-0000-0000-00008F340000}"/>
    <cellStyle name="Normal 26 3 4 4" xfId="13353" xr:uid="{00000000-0005-0000-0000-000090340000}"/>
    <cellStyle name="Normal 26 3 4 5" xfId="13354" xr:uid="{00000000-0005-0000-0000-000091340000}"/>
    <cellStyle name="Normal 26 3 5" xfId="13355" xr:uid="{00000000-0005-0000-0000-000092340000}"/>
    <cellStyle name="Normal 26 3 5 2" xfId="13356" xr:uid="{00000000-0005-0000-0000-000093340000}"/>
    <cellStyle name="Normal 26 3 5 2 2" xfId="13357" xr:uid="{00000000-0005-0000-0000-000094340000}"/>
    <cellStyle name="Normal 26 3 5 3" xfId="13358" xr:uid="{00000000-0005-0000-0000-000095340000}"/>
    <cellStyle name="Normal 26 3 5 4" xfId="13359" xr:uid="{00000000-0005-0000-0000-000096340000}"/>
    <cellStyle name="Normal 26 3 6" xfId="13360" xr:uid="{00000000-0005-0000-0000-000097340000}"/>
    <cellStyle name="Normal 26 3 6 2" xfId="13361" xr:uid="{00000000-0005-0000-0000-000098340000}"/>
    <cellStyle name="Normal 26 3 7" xfId="13362" xr:uid="{00000000-0005-0000-0000-000099340000}"/>
    <cellStyle name="Normal 26 3 8" xfId="13363" xr:uid="{00000000-0005-0000-0000-00009A340000}"/>
    <cellStyle name="Normal 26 4" xfId="13364" xr:uid="{00000000-0005-0000-0000-00009B340000}"/>
    <cellStyle name="Normal 26 4 2" xfId="13365" xr:uid="{00000000-0005-0000-0000-00009C340000}"/>
    <cellStyle name="Normal 26 4 2 2" xfId="13366" xr:uid="{00000000-0005-0000-0000-00009D340000}"/>
    <cellStyle name="Normal 26 4 2 2 2" xfId="13367" xr:uid="{00000000-0005-0000-0000-00009E340000}"/>
    <cellStyle name="Normal 26 4 2 3" xfId="13368" xr:uid="{00000000-0005-0000-0000-00009F340000}"/>
    <cellStyle name="Normal 26 4 2 4" xfId="13369" xr:uid="{00000000-0005-0000-0000-0000A0340000}"/>
    <cellStyle name="Normal 26 4 3" xfId="13370" xr:uid="{00000000-0005-0000-0000-0000A1340000}"/>
    <cellStyle name="Normal 26 4 3 2" xfId="13371" xr:uid="{00000000-0005-0000-0000-0000A2340000}"/>
    <cellStyle name="Normal 26 4 4" xfId="13372" xr:uid="{00000000-0005-0000-0000-0000A3340000}"/>
    <cellStyle name="Normal 26 4 5" xfId="13373" xr:uid="{00000000-0005-0000-0000-0000A4340000}"/>
    <cellStyle name="Normal 26 5" xfId="13374" xr:uid="{00000000-0005-0000-0000-0000A5340000}"/>
    <cellStyle name="Normal 26 5 2" xfId="13375" xr:uid="{00000000-0005-0000-0000-0000A6340000}"/>
    <cellStyle name="Normal 26 5 2 2" xfId="13376" xr:uid="{00000000-0005-0000-0000-0000A7340000}"/>
    <cellStyle name="Normal 26 5 2 2 2" xfId="13377" xr:uid="{00000000-0005-0000-0000-0000A8340000}"/>
    <cellStyle name="Normal 26 5 2 3" xfId="13378" xr:uid="{00000000-0005-0000-0000-0000A9340000}"/>
    <cellStyle name="Normal 26 5 3" xfId="13379" xr:uid="{00000000-0005-0000-0000-0000AA340000}"/>
    <cellStyle name="Normal 26 5 3 2" xfId="13380" xr:uid="{00000000-0005-0000-0000-0000AB340000}"/>
    <cellStyle name="Normal 26 5 4" xfId="13381" xr:uid="{00000000-0005-0000-0000-0000AC340000}"/>
    <cellStyle name="Normal 26 5 5" xfId="13382" xr:uid="{00000000-0005-0000-0000-0000AD340000}"/>
    <cellStyle name="Normal 26 6" xfId="13383" xr:uid="{00000000-0005-0000-0000-0000AE340000}"/>
    <cellStyle name="Normal 26 6 2" xfId="13384" xr:uid="{00000000-0005-0000-0000-0000AF340000}"/>
    <cellStyle name="Normal 26 7" xfId="13385" xr:uid="{00000000-0005-0000-0000-0000B0340000}"/>
    <cellStyle name="Normal 26 8" xfId="13386" xr:uid="{00000000-0005-0000-0000-0000B1340000}"/>
    <cellStyle name="Normal 26_April 14" xfId="13387" xr:uid="{00000000-0005-0000-0000-0000B2340000}"/>
    <cellStyle name="Normal 260" xfId="13388" xr:uid="{00000000-0005-0000-0000-0000B3340000}"/>
    <cellStyle name="Normal 260 2" xfId="13389" xr:uid="{00000000-0005-0000-0000-0000B4340000}"/>
    <cellStyle name="Normal 260 3" xfId="13390" xr:uid="{00000000-0005-0000-0000-0000B5340000}"/>
    <cellStyle name="Normal 261" xfId="13391" xr:uid="{00000000-0005-0000-0000-0000B6340000}"/>
    <cellStyle name="Normal 261 2" xfId="13392" xr:uid="{00000000-0005-0000-0000-0000B7340000}"/>
    <cellStyle name="Normal 261 3" xfId="13393" xr:uid="{00000000-0005-0000-0000-0000B8340000}"/>
    <cellStyle name="Normal 262" xfId="13394" xr:uid="{00000000-0005-0000-0000-0000B9340000}"/>
    <cellStyle name="Normal 262 2" xfId="13395" xr:uid="{00000000-0005-0000-0000-0000BA340000}"/>
    <cellStyle name="Normal 262 3" xfId="13396" xr:uid="{00000000-0005-0000-0000-0000BB340000}"/>
    <cellStyle name="Normal 263" xfId="13397" xr:uid="{00000000-0005-0000-0000-0000BC340000}"/>
    <cellStyle name="Normal 263 2" xfId="13398" xr:uid="{00000000-0005-0000-0000-0000BD340000}"/>
    <cellStyle name="Normal 263 3" xfId="13399" xr:uid="{00000000-0005-0000-0000-0000BE340000}"/>
    <cellStyle name="Normal 264" xfId="13400" xr:uid="{00000000-0005-0000-0000-0000BF340000}"/>
    <cellStyle name="Normal 264 2" xfId="13401" xr:uid="{00000000-0005-0000-0000-0000C0340000}"/>
    <cellStyle name="Normal 264 3" xfId="13402" xr:uid="{00000000-0005-0000-0000-0000C1340000}"/>
    <cellStyle name="Normal 265" xfId="13403" xr:uid="{00000000-0005-0000-0000-0000C2340000}"/>
    <cellStyle name="Normal 265 2" xfId="13404" xr:uid="{00000000-0005-0000-0000-0000C3340000}"/>
    <cellStyle name="Normal 265 2 2" xfId="13405" xr:uid="{00000000-0005-0000-0000-0000C4340000}"/>
    <cellStyle name="Normal 265 2 2 2" xfId="13406" xr:uid="{00000000-0005-0000-0000-0000C5340000}"/>
    <cellStyle name="Normal 265 2 2 2 2" xfId="13407" xr:uid="{00000000-0005-0000-0000-0000C6340000}"/>
    <cellStyle name="Normal 265 2 2 3" xfId="13408" xr:uid="{00000000-0005-0000-0000-0000C7340000}"/>
    <cellStyle name="Normal 265 2 2 4" xfId="13409" xr:uid="{00000000-0005-0000-0000-0000C8340000}"/>
    <cellStyle name="Normal 265 2 3" xfId="13410" xr:uid="{00000000-0005-0000-0000-0000C9340000}"/>
    <cellStyle name="Normal 265 2 3 2" xfId="13411" xr:uid="{00000000-0005-0000-0000-0000CA340000}"/>
    <cellStyle name="Normal 265 2 4" xfId="13412" xr:uid="{00000000-0005-0000-0000-0000CB340000}"/>
    <cellStyle name="Normal 265 2 5" xfId="13413" xr:uid="{00000000-0005-0000-0000-0000CC340000}"/>
    <cellStyle name="Normal 265 3" xfId="13414" xr:uid="{00000000-0005-0000-0000-0000CD340000}"/>
    <cellStyle name="Normal 265 3 2" xfId="13415" xr:uid="{00000000-0005-0000-0000-0000CE340000}"/>
    <cellStyle name="Normal 265 3 2 2" xfId="13416" xr:uid="{00000000-0005-0000-0000-0000CF340000}"/>
    <cellStyle name="Normal 265 3 3" xfId="13417" xr:uid="{00000000-0005-0000-0000-0000D0340000}"/>
    <cellStyle name="Normal 265 3 4" xfId="13418" xr:uid="{00000000-0005-0000-0000-0000D1340000}"/>
    <cellStyle name="Normal 265 4" xfId="13419" xr:uid="{00000000-0005-0000-0000-0000D2340000}"/>
    <cellStyle name="Normal 265 4 2" xfId="13420" xr:uid="{00000000-0005-0000-0000-0000D3340000}"/>
    <cellStyle name="Normal 265 5" xfId="13421" xr:uid="{00000000-0005-0000-0000-0000D4340000}"/>
    <cellStyle name="Normal 265 6" xfId="13422" xr:uid="{00000000-0005-0000-0000-0000D5340000}"/>
    <cellStyle name="Normal 266" xfId="13423" xr:uid="{00000000-0005-0000-0000-0000D6340000}"/>
    <cellStyle name="Normal 266 2" xfId="13424" xr:uid="{00000000-0005-0000-0000-0000D7340000}"/>
    <cellStyle name="Normal 266 2 2" xfId="13425" xr:uid="{00000000-0005-0000-0000-0000D8340000}"/>
    <cellStyle name="Normal 266 2 2 2" xfId="13426" xr:uid="{00000000-0005-0000-0000-0000D9340000}"/>
    <cellStyle name="Normal 266 2 2 2 2" xfId="13427" xr:uid="{00000000-0005-0000-0000-0000DA340000}"/>
    <cellStyle name="Normal 266 2 2 2 3" xfId="13428" xr:uid="{00000000-0005-0000-0000-0000DB340000}"/>
    <cellStyle name="Normal 266 2 2 3" xfId="13429" xr:uid="{00000000-0005-0000-0000-0000DC340000}"/>
    <cellStyle name="Normal 266 2 2 4" xfId="13430" xr:uid="{00000000-0005-0000-0000-0000DD340000}"/>
    <cellStyle name="Normal 266 2 3" xfId="13431" xr:uid="{00000000-0005-0000-0000-0000DE340000}"/>
    <cellStyle name="Normal 266 2 3 2" xfId="13432" xr:uid="{00000000-0005-0000-0000-0000DF340000}"/>
    <cellStyle name="Normal 266 2 3 3" xfId="13433" xr:uid="{00000000-0005-0000-0000-0000E0340000}"/>
    <cellStyle name="Normal 266 2 4" xfId="13434" xr:uid="{00000000-0005-0000-0000-0000E1340000}"/>
    <cellStyle name="Normal 266 2 5" xfId="13435" xr:uid="{00000000-0005-0000-0000-0000E2340000}"/>
    <cellStyle name="Normal 266 3" xfId="13436" xr:uid="{00000000-0005-0000-0000-0000E3340000}"/>
    <cellStyle name="Normal 266 3 2" xfId="13437" xr:uid="{00000000-0005-0000-0000-0000E4340000}"/>
    <cellStyle name="Normal 266 3 2 2" xfId="13438" xr:uid="{00000000-0005-0000-0000-0000E5340000}"/>
    <cellStyle name="Normal 266 3 2 2 2" xfId="13439" xr:uid="{00000000-0005-0000-0000-0000E6340000}"/>
    <cellStyle name="Normal 266 3 2 3" xfId="13440" xr:uid="{00000000-0005-0000-0000-0000E7340000}"/>
    <cellStyle name="Normal 266 3 2 4" xfId="13441" xr:uid="{00000000-0005-0000-0000-0000E8340000}"/>
    <cellStyle name="Normal 266 3 3" xfId="13442" xr:uid="{00000000-0005-0000-0000-0000E9340000}"/>
    <cellStyle name="Normal 266 3 3 2" xfId="13443" xr:uid="{00000000-0005-0000-0000-0000EA340000}"/>
    <cellStyle name="Normal 266 3 4" xfId="13444" xr:uid="{00000000-0005-0000-0000-0000EB340000}"/>
    <cellStyle name="Normal 266 3 5" xfId="13445" xr:uid="{00000000-0005-0000-0000-0000EC340000}"/>
    <cellStyle name="Normal 266 4" xfId="13446" xr:uid="{00000000-0005-0000-0000-0000ED340000}"/>
    <cellStyle name="Normal 266 4 2" xfId="13447" xr:uid="{00000000-0005-0000-0000-0000EE340000}"/>
    <cellStyle name="Normal 266 4 2 2" xfId="13448" xr:uid="{00000000-0005-0000-0000-0000EF340000}"/>
    <cellStyle name="Normal 266 4 3" xfId="13449" xr:uid="{00000000-0005-0000-0000-0000F0340000}"/>
    <cellStyle name="Normal 266 4 4" xfId="13450" xr:uid="{00000000-0005-0000-0000-0000F1340000}"/>
    <cellStyle name="Normal 266 5" xfId="13451" xr:uid="{00000000-0005-0000-0000-0000F2340000}"/>
    <cellStyle name="Normal 266 5 2" xfId="13452" xr:uid="{00000000-0005-0000-0000-0000F3340000}"/>
    <cellStyle name="Normal 266 6" xfId="13453" xr:uid="{00000000-0005-0000-0000-0000F4340000}"/>
    <cellStyle name="Normal 266 7" xfId="13454" xr:uid="{00000000-0005-0000-0000-0000F5340000}"/>
    <cellStyle name="Normal 267" xfId="13455" xr:uid="{00000000-0005-0000-0000-0000F6340000}"/>
    <cellStyle name="Normal 267 2" xfId="13456" xr:uid="{00000000-0005-0000-0000-0000F7340000}"/>
    <cellStyle name="Normal 267 3" xfId="13457" xr:uid="{00000000-0005-0000-0000-0000F8340000}"/>
    <cellStyle name="Normal 268" xfId="13458" xr:uid="{00000000-0005-0000-0000-0000F9340000}"/>
    <cellStyle name="Normal 268 2" xfId="13459" xr:uid="{00000000-0005-0000-0000-0000FA340000}"/>
    <cellStyle name="Normal 268 3" xfId="13460" xr:uid="{00000000-0005-0000-0000-0000FB340000}"/>
    <cellStyle name="Normal 269" xfId="13461" xr:uid="{00000000-0005-0000-0000-0000FC340000}"/>
    <cellStyle name="Normal 269 2" xfId="13462" xr:uid="{00000000-0005-0000-0000-0000FD340000}"/>
    <cellStyle name="Normal 269 3" xfId="13463" xr:uid="{00000000-0005-0000-0000-0000FE340000}"/>
    <cellStyle name="Normal 27" xfId="107" xr:uid="{00000000-0005-0000-0000-0000FF340000}"/>
    <cellStyle name="Normal 27 2" xfId="13464" xr:uid="{00000000-0005-0000-0000-000000350000}"/>
    <cellStyle name="Normal 27 2 2" xfId="13465" xr:uid="{00000000-0005-0000-0000-000001350000}"/>
    <cellStyle name="Normal 27 2 2 2" xfId="13466" xr:uid="{00000000-0005-0000-0000-000002350000}"/>
    <cellStyle name="Normal 27 2 3" xfId="13467" xr:uid="{00000000-0005-0000-0000-000003350000}"/>
    <cellStyle name="Normal 27 3" xfId="13468" xr:uid="{00000000-0005-0000-0000-000004350000}"/>
    <cellStyle name="Normal 27 3 2" xfId="13469" xr:uid="{00000000-0005-0000-0000-000005350000}"/>
    <cellStyle name="Normal 27 3 2 2" xfId="13470" xr:uid="{00000000-0005-0000-0000-000006350000}"/>
    <cellStyle name="Normal 27 3 2 3" xfId="13471" xr:uid="{00000000-0005-0000-0000-000007350000}"/>
    <cellStyle name="Normal 27 3 3" xfId="13472" xr:uid="{00000000-0005-0000-0000-000008350000}"/>
    <cellStyle name="Normal 27 3 3 2" xfId="13473" xr:uid="{00000000-0005-0000-0000-000009350000}"/>
    <cellStyle name="Normal 27 3 3 2 2" xfId="13474" xr:uid="{00000000-0005-0000-0000-00000A350000}"/>
    <cellStyle name="Normal 27 3 3 2 2 2" xfId="13475" xr:uid="{00000000-0005-0000-0000-00000B350000}"/>
    <cellStyle name="Normal 27 3 3 2 2 2 2" xfId="13476" xr:uid="{00000000-0005-0000-0000-00000C350000}"/>
    <cellStyle name="Normal 27 3 3 2 2 3" xfId="13477" xr:uid="{00000000-0005-0000-0000-00000D350000}"/>
    <cellStyle name="Normal 27 3 3 2 2 4" xfId="13478" xr:uid="{00000000-0005-0000-0000-00000E350000}"/>
    <cellStyle name="Normal 27 3 3 2 3" xfId="13479" xr:uid="{00000000-0005-0000-0000-00000F350000}"/>
    <cellStyle name="Normal 27 3 3 2 3 2" xfId="13480" xr:uid="{00000000-0005-0000-0000-000010350000}"/>
    <cellStyle name="Normal 27 3 3 2 4" xfId="13481" xr:uid="{00000000-0005-0000-0000-000011350000}"/>
    <cellStyle name="Normal 27 3 3 2 5" xfId="13482" xr:uid="{00000000-0005-0000-0000-000012350000}"/>
    <cellStyle name="Normal 27 3 3 3" xfId="13483" xr:uid="{00000000-0005-0000-0000-000013350000}"/>
    <cellStyle name="Normal 27 3 3 3 2" xfId="13484" xr:uid="{00000000-0005-0000-0000-000014350000}"/>
    <cellStyle name="Normal 27 3 3 3 2 2" xfId="13485" xr:uid="{00000000-0005-0000-0000-000015350000}"/>
    <cellStyle name="Normal 27 3 3 3 3" xfId="13486" xr:uid="{00000000-0005-0000-0000-000016350000}"/>
    <cellStyle name="Normal 27 3 3 3 4" xfId="13487" xr:uid="{00000000-0005-0000-0000-000017350000}"/>
    <cellStyle name="Normal 27 3 3 4" xfId="13488" xr:uid="{00000000-0005-0000-0000-000018350000}"/>
    <cellStyle name="Normal 27 3 3 4 2" xfId="13489" xr:uid="{00000000-0005-0000-0000-000019350000}"/>
    <cellStyle name="Normal 27 3 3 5" xfId="13490" xr:uid="{00000000-0005-0000-0000-00001A350000}"/>
    <cellStyle name="Normal 27 3 3 6" xfId="13491" xr:uid="{00000000-0005-0000-0000-00001B350000}"/>
    <cellStyle name="Normal 27 3 4" xfId="13492" xr:uid="{00000000-0005-0000-0000-00001C350000}"/>
    <cellStyle name="Normal 27 3 4 2" xfId="13493" xr:uid="{00000000-0005-0000-0000-00001D350000}"/>
    <cellStyle name="Normal 27 3 4 2 2" xfId="13494" xr:uid="{00000000-0005-0000-0000-00001E350000}"/>
    <cellStyle name="Normal 27 3 4 2 2 2" xfId="13495" xr:uid="{00000000-0005-0000-0000-00001F350000}"/>
    <cellStyle name="Normal 27 3 4 2 3" xfId="13496" xr:uid="{00000000-0005-0000-0000-000020350000}"/>
    <cellStyle name="Normal 27 3 4 2 4" xfId="13497" xr:uid="{00000000-0005-0000-0000-000021350000}"/>
    <cellStyle name="Normal 27 3 4 3" xfId="13498" xr:uid="{00000000-0005-0000-0000-000022350000}"/>
    <cellStyle name="Normal 27 3 4 3 2" xfId="13499" xr:uid="{00000000-0005-0000-0000-000023350000}"/>
    <cellStyle name="Normal 27 3 4 4" xfId="13500" xr:uid="{00000000-0005-0000-0000-000024350000}"/>
    <cellStyle name="Normal 27 3 4 5" xfId="13501" xr:uid="{00000000-0005-0000-0000-000025350000}"/>
    <cellStyle name="Normal 27 3 5" xfId="13502" xr:uid="{00000000-0005-0000-0000-000026350000}"/>
    <cellStyle name="Normal 27 3 5 2" xfId="13503" xr:uid="{00000000-0005-0000-0000-000027350000}"/>
    <cellStyle name="Normal 27 3 5 2 2" xfId="13504" xr:uid="{00000000-0005-0000-0000-000028350000}"/>
    <cellStyle name="Normal 27 3 5 3" xfId="13505" xr:uid="{00000000-0005-0000-0000-000029350000}"/>
    <cellStyle name="Normal 27 3 5 4" xfId="13506" xr:uid="{00000000-0005-0000-0000-00002A350000}"/>
    <cellStyle name="Normal 27 3 6" xfId="13507" xr:uid="{00000000-0005-0000-0000-00002B350000}"/>
    <cellStyle name="Normal 27 3 6 2" xfId="13508" xr:uid="{00000000-0005-0000-0000-00002C350000}"/>
    <cellStyle name="Normal 27 3 7" xfId="13509" xr:uid="{00000000-0005-0000-0000-00002D350000}"/>
    <cellStyle name="Normal 27 3 8" xfId="13510" xr:uid="{00000000-0005-0000-0000-00002E350000}"/>
    <cellStyle name="Normal 27 4" xfId="13511" xr:uid="{00000000-0005-0000-0000-00002F350000}"/>
    <cellStyle name="Normal 27 4 2" xfId="13512" xr:uid="{00000000-0005-0000-0000-000030350000}"/>
    <cellStyle name="Normal 27 4 2 2" xfId="13513" xr:uid="{00000000-0005-0000-0000-000031350000}"/>
    <cellStyle name="Normal 27 4 2 2 2" xfId="13514" xr:uid="{00000000-0005-0000-0000-000032350000}"/>
    <cellStyle name="Normal 27 4 2 3" xfId="13515" xr:uid="{00000000-0005-0000-0000-000033350000}"/>
    <cellStyle name="Normal 27 4 2 4" xfId="13516" xr:uid="{00000000-0005-0000-0000-000034350000}"/>
    <cellStyle name="Normal 27 4 3" xfId="13517" xr:uid="{00000000-0005-0000-0000-000035350000}"/>
    <cellStyle name="Normal 27 4 3 2" xfId="13518" xr:uid="{00000000-0005-0000-0000-000036350000}"/>
    <cellStyle name="Normal 27 4 4" xfId="13519" xr:uid="{00000000-0005-0000-0000-000037350000}"/>
    <cellStyle name="Normal 27 4 5" xfId="13520" xr:uid="{00000000-0005-0000-0000-000038350000}"/>
    <cellStyle name="Normal 27 5" xfId="13521" xr:uid="{00000000-0005-0000-0000-000039350000}"/>
    <cellStyle name="Normal 27 5 2" xfId="13522" xr:uid="{00000000-0005-0000-0000-00003A350000}"/>
    <cellStyle name="Normal 27 5 2 2" xfId="13523" xr:uid="{00000000-0005-0000-0000-00003B350000}"/>
    <cellStyle name="Normal 27 5 2 2 2" xfId="13524" xr:uid="{00000000-0005-0000-0000-00003C350000}"/>
    <cellStyle name="Normal 27 5 2 3" xfId="13525" xr:uid="{00000000-0005-0000-0000-00003D350000}"/>
    <cellStyle name="Normal 27 5 3" xfId="13526" xr:uid="{00000000-0005-0000-0000-00003E350000}"/>
    <cellStyle name="Normal 27 5 3 2" xfId="13527" xr:uid="{00000000-0005-0000-0000-00003F350000}"/>
    <cellStyle name="Normal 27 5 4" xfId="13528" xr:uid="{00000000-0005-0000-0000-000040350000}"/>
    <cellStyle name="Normal 27 5 5" xfId="13529" xr:uid="{00000000-0005-0000-0000-000041350000}"/>
    <cellStyle name="Normal 27 6" xfId="13530" xr:uid="{00000000-0005-0000-0000-000042350000}"/>
    <cellStyle name="Normal 27 6 2" xfId="13531" xr:uid="{00000000-0005-0000-0000-000043350000}"/>
    <cellStyle name="Normal 27 7" xfId="13532" xr:uid="{00000000-0005-0000-0000-000044350000}"/>
    <cellStyle name="Normal 27 8" xfId="13533" xr:uid="{00000000-0005-0000-0000-000045350000}"/>
    <cellStyle name="Normal 27_April 14" xfId="13534" xr:uid="{00000000-0005-0000-0000-000046350000}"/>
    <cellStyle name="Normal 270" xfId="13535" xr:uid="{00000000-0005-0000-0000-000047350000}"/>
    <cellStyle name="Normal 270 2" xfId="13536" xr:uid="{00000000-0005-0000-0000-000048350000}"/>
    <cellStyle name="Normal 270 3" xfId="13537" xr:uid="{00000000-0005-0000-0000-000049350000}"/>
    <cellStyle name="Normal 271" xfId="13538" xr:uid="{00000000-0005-0000-0000-00004A350000}"/>
    <cellStyle name="Normal 271 2" xfId="13539" xr:uid="{00000000-0005-0000-0000-00004B350000}"/>
    <cellStyle name="Normal 271 3" xfId="13540" xr:uid="{00000000-0005-0000-0000-00004C350000}"/>
    <cellStyle name="Normal 272" xfId="13541" xr:uid="{00000000-0005-0000-0000-00004D350000}"/>
    <cellStyle name="Normal 272 2" xfId="13542" xr:uid="{00000000-0005-0000-0000-00004E350000}"/>
    <cellStyle name="Normal 272 3" xfId="13543" xr:uid="{00000000-0005-0000-0000-00004F350000}"/>
    <cellStyle name="Normal 273" xfId="13544" xr:uid="{00000000-0005-0000-0000-000050350000}"/>
    <cellStyle name="Normal 273 2" xfId="13545" xr:uid="{00000000-0005-0000-0000-000051350000}"/>
    <cellStyle name="Normal 273 3" xfId="13546" xr:uid="{00000000-0005-0000-0000-000052350000}"/>
    <cellStyle name="Normal 274" xfId="13547" xr:uid="{00000000-0005-0000-0000-000053350000}"/>
    <cellStyle name="Normal 274 2" xfId="13548" xr:uid="{00000000-0005-0000-0000-000054350000}"/>
    <cellStyle name="Normal 274 3" xfId="13549" xr:uid="{00000000-0005-0000-0000-000055350000}"/>
    <cellStyle name="Normal 275" xfId="13550" xr:uid="{00000000-0005-0000-0000-000056350000}"/>
    <cellStyle name="Normal 275 2" xfId="13551" xr:uid="{00000000-0005-0000-0000-000057350000}"/>
    <cellStyle name="Normal 275 3" xfId="13552" xr:uid="{00000000-0005-0000-0000-000058350000}"/>
    <cellStyle name="Normal 276" xfId="13553" xr:uid="{00000000-0005-0000-0000-000059350000}"/>
    <cellStyle name="Normal 276 2" xfId="13554" xr:uid="{00000000-0005-0000-0000-00005A350000}"/>
    <cellStyle name="Normal 276 3" xfId="13555" xr:uid="{00000000-0005-0000-0000-00005B350000}"/>
    <cellStyle name="Normal 277" xfId="13556" xr:uid="{00000000-0005-0000-0000-00005C350000}"/>
    <cellStyle name="Normal 277 2" xfId="13557" xr:uid="{00000000-0005-0000-0000-00005D350000}"/>
    <cellStyle name="Normal 277 3" xfId="13558" xr:uid="{00000000-0005-0000-0000-00005E350000}"/>
    <cellStyle name="Normal 278" xfId="13559" xr:uid="{00000000-0005-0000-0000-00005F350000}"/>
    <cellStyle name="Normal 278 2" xfId="13560" xr:uid="{00000000-0005-0000-0000-000060350000}"/>
    <cellStyle name="Normal 278 2 2" xfId="13561" xr:uid="{00000000-0005-0000-0000-000061350000}"/>
    <cellStyle name="Normal 278 2 2 2" xfId="13562" xr:uid="{00000000-0005-0000-0000-000062350000}"/>
    <cellStyle name="Normal 278 2 2 2 2" xfId="13563" xr:uid="{00000000-0005-0000-0000-000063350000}"/>
    <cellStyle name="Normal 278 2 2 2 3" xfId="13564" xr:uid="{00000000-0005-0000-0000-000064350000}"/>
    <cellStyle name="Normal 278 2 2 3" xfId="13565" xr:uid="{00000000-0005-0000-0000-000065350000}"/>
    <cellStyle name="Normal 278 2 2 4" xfId="13566" xr:uid="{00000000-0005-0000-0000-000066350000}"/>
    <cellStyle name="Normal 278 2 3" xfId="13567" xr:uid="{00000000-0005-0000-0000-000067350000}"/>
    <cellStyle name="Normal 278 2 3 2" xfId="13568" xr:uid="{00000000-0005-0000-0000-000068350000}"/>
    <cellStyle name="Normal 278 2 3 3" xfId="13569" xr:uid="{00000000-0005-0000-0000-000069350000}"/>
    <cellStyle name="Normal 278 2 4" xfId="13570" xr:uid="{00000000-0005-0000-0000-00006A350000}"/>
    <cellStyle name="Normal 278 2 5" xfId="13571" xr:uid="{00000000-0005-0000-0000-00006B350000}"/>
    <cellStyle name="Normal 278 3" xfId="13572" xr:uid="{00000000-0005-0000-0000-00006C350000}"/>
    <cellStyle name="Normal 278 4" xfId="13573" xr:uid="{00000000-0005-0000-0000-00006D350000}"/>
    <cellStyle name="Normal 279" xfId="13574" xr:uid="{00000000-0005-0000-0000-00006E350000}"/>
    <cellStyle name="Normal 279 2" xfId="13575" xr:uid="{00000000-0005-0000-0000-00006F350000}"/>
    <cellStyle name="Normal 279 3" xfId="13576" xr:uid="{00000000-0005-0000-0000-000070350000}"/>
    <cellStyle name="Normal 28" xfId="108" xr:uid="{00000000-0005-0000-0000-000071350000}"/>
    <cellStyle name="Normal 28 10" xfId="13577" xr:uid="{00000000-0005-0000-0000-000072350000}"/>
    <cellStyle name="Normal 28 10 2" xfId="13578" xr:uid="{00000000-0005-0000-0000-000073350000}"/>
    <cellStyle name="Normal 28 10 2 2" xfId="13579" xr:uid="{00000000-0005-0000-0000-000074350000}"/>
    <cellStyle name="Normal 28 10 3" xfId="13580" xr:uid="{00000000-0005-0000-0000-000075350000}"/>
    <cellStyle name="Normal 28 11" xfId="13581" xr:uid="{00000000-0005-0000-0000-000076350000}"/>
    <cellStyle name="Normal 28 11 2" xfId="13582" xr:uid="{00000000-0005-0000-0000-000077350000}"/>
    <cellStyle name="Normal 28 12" xfId="13583" xr:uid="{00000000-0005-0000-0000-000078350000}"/>
    <cellStyle name="Normal 28 12 2" xfId="13584" xr:uid="{00000000-0005-0000-0000-000079350000}"/>
    <cellStyle name="Normal 28 13" xfId="13585" xr:uid="{00000000-0005-0000-0000-00007A350000}"/>
    <cellStyle name="Normal 28 13 2" xfId="13586" xr:uid="{00000000-0005-0000-0000-00007B350000}"/>
    <cellStyle name="Normal 28 14" xfId="13587" xr:uid="{00000000-0005-0000-0000-00007C350000}"/>
    <cellStyle name="Normal 28 15" xfId="13588" xr:uid="{00000000-0005-0000-0000-00007D350000}"/>
    <cellStyle name="Normal 28 2" xfId="13589" xr:uid="{00000000-0005-0000-0000-00007E350000}"/>
    <cellStyle name="Normal 28 2 2" xfId="13590" xr:uid="{00000000-0005-0000-0000-00007F350000}"/>
    <cellStyle name="Normal 28 2 2 2" xfId="13591" xr:uid="{00000000-0005-0000-0000-000080350000}"/>
    <cellStyle name="Normal 28 2 2 2 2" xfId="13592" xr:uid="{00000000-0005-0000-0000-000081350000}"/>
    <cellStyle name="Normal 28 2 2 2 3" xfId="13593" xr:uid="{00000000-0005-0000-0000-000082350000}"/>
    <cellStyle name="Normal 28 2 2 3" xfId="13594" xr:uid="{00000000-0005-0000-0000-000083350000}"/>
    <cellStyle name="Normal 28 2 2 4" xfId="13595" xr:uid="{00000000-0005-0000-0000-000084350000}"/>
    <cellStyle name="Normal 28 2 3" xfId="13596" xr:uid="{00000000-0005-0000-0000-000085350000}"/>
    <cellStyle name="Normal 28 2 3 2" xfId="13597" xr:uid="{00000000-0005-0000-0000-000086350000}"/>
    <cellStyle name="Normal 28 2 3 3" xfId="13598" xr:uid="{00000000-0005-0000-0000-000087350000}"/>
    <cellStyle name="Normal 28 2 4" xfId="13599" xr:uid="{00000000-0005-0000-0000-000088350000}"/>
    <cellStyle name="Normal 28 2 5" xfId="13600" xr:uid="{00000000-0005-0000-0000-000089350000}"/>
    <cellStyle name="Normal 28 2_ยอดซื้อ AG ประจำวัน 7-55" xfId="13601" xr:uid="{00000000-0005-0000-0000-00008A350000}"/>
    <cellStyle name="Normal 28 3" xfId="13602" xr:uid="{00000000-0005-0000-0000-00008B350000}"/>
    <cellStyle name="Normal 28 3 2" xfId="13603" xr:uid="{00000000-0005-0000-0000-00008C350000}"/>
    <cellStyle name="Normal 28 3 2 2" xfId="13604" xr:uid="{00000000-0005-0000-0000-00008D350000}"/>
    <cellStyle name="Normal 28 3 2 3" xfId="13605" xr:uid="{00000000-0005-0000-0000-00008E350000}"/>
    <cellStyle name="Normal 28 3 3" xfId="13606" xr:uid="{00000000-0005-0000-0000-00008F350000}"/>
    <cellStyle name="Normal 28 3 3 2" xfId="13607" xr:uid="{00000000-0005-0000-0000-000090350000}"/>
    <cellStyle name="Normal 28 3 3 3" xfId="13608" xr:uid="{00000000-0005-0000-0000-000091350000}"/>
    <cellStyle name="Normal 28 3 4" xfId="13609" xr:uid="{00000000-0005-0000-0000-000092350000}"/>
    <cellStyle name="Normal 28 3 4 2" xfId="13610" xr:uid="{00000000-0005-0000-0000-000093350000}"/>
    <cellStyle name="Normal 28 3 4 2 2" xfId="13611" xr:uid="{00000000-0005-0000-0000-000094350000}"/>
    <cellStyle name="Normal 28 3 4 2 2 2" xfId="13612" xr:uid="{00000000-0005-0000-0000-000095350000}"/>
    <cellStyle name="Normal 28 3 4 2 2 2 2" xfId="13613" xr:uid="{00000000-0005-0000-0000-000096350000}"/>
    <cellStyle name="Normal 28 3 4 2 2 3" xfId="13614" xr:uid="{00000000-0005-0000-0000-000097350000}"/>
    <cellStyle name="Normal 28 3 4 2 2 4" xfId="13615" xr:uid="{00000000-0005-0000-0000-000098350000}"/>
    <cellStyle name="Normal 28 3 4 2 3" xfId="13616" xr:uid="{00000000-0005-0000-0000-000099350000}"/>
    <cellStyle name="Normal 28 3 4 2 3 2" xfId="13617" xr:uid="{00000000-0005-0000-0000-00009A350000}"/>
    <cellStyle name="Normal 28 3 4 2 4" xfId="13618" xr:uid="{00000000-0005-0000-0000-00009B350000}"/>
    <cellStyle name="Normal 28 3 4 2 5" xfId="13619" xr:uid="{00000000-0005-0000-0000-00009C350000}"/>
    <cellStyle name="Normal 28 3 4 3" xfId="13620" xr:uid="{00000000-0005-0000-0000-00009D350000}"/>
    <cellStyle name="Normal 28 3 4 3 2" xfId="13621" xr:uid="{00000000-0005-0000-0000-00009E350000}"/>
    <cellStyle name="Normal 28 3 4 3 2 2" xfId="13622" xr:uid="{00000000-0005-0000-0000-00009F350000}"/>
    <cellStyle name="Normal 28 3 4 3 3" xfId="13623" xr:uid="{00000000-0005-0000-0000-0000A0350000}"/>
    <cellStyle name="Normal 28 3 4 3 4" xfId="13624" xr:uid="{00000000-0005-0000-0000-0000A1350000}"/>
    <cellStyle name="Normal 28 3 4 4" xfId="13625" xr:uid="{00000000-0005-0000-0000-0000A2350000}"/>
    <cellStyle name="Normal 28 3 4 4 2" xfId="13626" xr:uid="{00000000-0005-0000-0000-0000A3350000}"/>
    <cellStyle name="Normal 28 3 4 5" xfId="13627" xr:uid="{00000000-0005-0000-0000-0000A4350000}"/>
    <cellStyle name="Normal 28 3 4 6" xfId="13628" xr:uid="{00000000-0005-0000-0000-0000A5350000}"/>
    <cellStyle name="Normal 28 3 5" xfId="13629" xr:uid="{00000000-0005-0000-0000-0000A6350000}"/>
    <cellStyle name="Normal 28 3 5 2" xfId="13630" xr:uid="{00000000-0005-0000-0000-0000A7350000}"/>
    <cellStyle name="Normal 28 3 5 2 2" xfId="13631" xr:uid="{00000000-0005-0000-0000-0000A8350000}"/>
    <cellStyle name="Normal 28 3 5 2 2 2" xfId="13632" xr:uid="{00000000-0005-0000-0000-0000A9350000}"/>
    <cellStyle name="Normal 28 3 5 2 3" xfId="13633" xr:uid="{00000000-0005-0000-0000-0000AA350000}"/>
    <cellStyle name="Normal 28 3 5 2 4" xfId="13634" xr:uid="{00000000-0005-0000-0000-0000AB350000}"/>
    <cellStyle name="Normal 28 3 5 3" xfId="13635" xr:uid="{00000000-0005-0000-0000-0000AC350000}"/>
    <cellStyle name="Normal 28 3 5 3 2" xfId="13636" xr:uid="{00000000-0005-0000-0000-0000AD350000}"/>
    <cellStyle name="Normal 28 3 5 4" xfId="13637" xr:uid="{00000000-0005-0000-0000-0000AE350000}"/>
    <cellStyle name="Normal 28 3 5 5" xfId="13638" xr:uid="{00000000-0005-0000-0000-0000AF350000}"/>
    <cellStyle name="Normal 28 3 6" xfId="13639" xr:uid="{00000000-0005-0000-0000-0000B0350000}"/>
    <cellStyle name="Normal 28 3 6 2" xfId="13640" xr:uid="{00000000-0005-0000-0000-0000B1350000}"/>
    <cellStyle name="Normal 28 3 6 2 2" xfId="13641" xr:uid="{00000000-0005-0000-0000-0000B2350000}"/>
    <cellStyle name="Normal 28 3 6 3" xfId="13642" xr:uid="{00000000-0005-0000-0000-0000B3350000}"/>
    <cellStyle name="Normal 28 3 6 4" xfId="13643" xr:uid="{00000000-0005-0000-0000-0000B4350000}"/>
    <cellStyle name="Normal 28 3 7" xfId="13644" xr:uid="{00000000-0005-0000-0000-0000B5350000}"/>
    <cellStyle name="Normal 28 3 7 2" xfId="13645" xr:uid="{00000000-0005-0000-0000-0000B6350000}"/>
    <cellStyle name="Normal 28 3 8" xfId="13646" xr:uid="{00000000-0005-0000-0000-0000B7350000}"/>
    <cellStyle name="Normal 28 3 9" xfId="13647" xr:uid="{00000000-0005-0000-0000-0000B8350000}"/>
    <cellStyle name="Normal 28 4" xfId="13648" xr:uid="{00000000-0005-0000-0000-0000B9350000}"/>
    <cellStyle name="Normal 28 4 2" xfId="13649" xr:uid="{00000000-0005-0000-0000-0000BA350000}"/>
    <cellStyle name="Normal 28 4 2 2" xfId="13650" xr:uid="{00000000-0005-0000-0000-0000BB350000}"/>
    <cellStyle name="Normal 28 4 2 3" xfId="13651" xr:uid="{00000000-0005-0000-0000-0000BC350000}"/>
    <cellStyle name="Normal 28 4 3" xfId="13652" xr:uid="{00000000-0005-0000-0000-0000BD350000}"/>
    <cellStyle name="Normal 28 4 4" xfId="13653" xr:uid="{00000000-0005-0000-0000-0000BE350000}"/>
    <cellStyle name="Normal 28 5" xfId="13654" xr:uid="{00000000-0005-0000-0000-0000BF350000}"/>
    <cellStyle name="Normal 28 5 2" xfId="13655" xr:uid="{00000000-0005-0000-0000-0000C0350000}"/>
    <cellStyle name="Normal 28 5 3" xfId="13656" xr:uid="{00000000-0005-0000-0000-0000C1350000}"/>
    <cellStyle name="Normal 28 6" xfId="13657" xr:uid="{00000000-0005-0000-0000-0000C2350000}"/>
    <cellStyle name="Normal 28 6 2" xfId="13658" xr:uid="{00000000-0005-0000-0000-0000C3350000}"/>
    <cellStyle name="Normal 28 6 2 2" xfId="13659" xr:uid="{00000000-0005-0000-0000-0000C4350000}"/>
    <cellStyle name="Normal 28 6 2 2 2" xfId="13660" xr:uid="{00000000-0005-0000-0000-0000C5350000}"/>
    <cellStyle name="Normal 28 6 2 3" xfId="13661" xr:uid="{00000000-0005-0000-0000-0000C6350000}"/>
    <cellStyle name="Normal 28 6 2 4" xfId="13662" xr:uid="{00000000-0005-0000-0000-0000C7350000}"/>
    <cellStyle name="Normal 28 6 3" xfId="13663" xr:uid="{00000000-0005-0000-0000-0000C8350000}"/>
    <cellStyle name="Normal 28 6 3 2" xfId="13664" xr:uid="{00000000-0005-0000-0000-0000C9350000}"/>
    <cellStyle name="Normal 28 6 4" xfId="13665" xr:uid="{00000000-0005-0000-0000-0000CA350000}"/>
    <cellStyle name="Normal 28 6 5" xfId="13666" xr:uid="{00000000-0005-0000-0000-0000CB350000}"/>
    <cellStyle name="Normal 28 7" xfId="13667" xr:uid="{00000000-0005-0000-0000-0000CC350000}"/>
    <cellStyle name="Normal 28 7 2" xfId="13668" xr:uid="{00000000-0005-0000-0000-0000CD350000}"/>
    <cellStyle name="Normal 28 7 2 2" xfId="13669" xr:uid="{00000000-0005-0000-0000-0000CE350000}"/>
    <cellStyle name="Normal 28 7 2 2 2" xfId="13670" xr:uid="{00000000-0005-0000-0000-0000CF350000}"/>
    <cellStyle name="Normal 28 7 2 3" xfId="13671" xr:uid="{00000000-0005-0000-0000-0000D0350000}"/>
    <cellStyle name="Normal 28 7 2 3 2" xfId="13672" xr:uid="{00000000-0005-0000-0000-0000D1350000}"/>
    <cellStyle name="Normal 28 7 2 4" xfId="13673" xr:uid="{00000000-0005-0000-0000-0000D2350000}"/>
    <cellStyle name="Normal 28 7 3" xfId="13674" xr:uid="{00000000-0005-0000-0000-0000D3350000}"/>
    <cellStyle name="Normal 28 7 3 2" xfId="13675" xr:uid="{00000000-0005-0000-0000-0000D4350000}"/>
    <cellStyle name="Normal 28 7 3 2 2" xfId="13676" xr:uid="{00000000-0005-0000-0000-0000D5350000}"/>
    <cellStyle name="Normal 28 7 3 3" xfId="13677" xr:uid="{00000000-0005-0000-0000-0000D6350000}"/>
    <cellStyle name="Normal 28 7 4" xfId="13678" xr:uid="{00000000-0005-0000-0000-0000D7350000}"/>
    <cellStyle name="Normal 28 7 4 2" xfId="13679" xr:uid="{00000000-0005-0000-0000-0000D8350000}"/>
    <cellStyle name="Normal 28 7 5" xfId="13680" xr:uid="{00000000-0005-0000-0000-0000D9350000}"/>
    <cellStyle name="Normal 28 7 6" xfId="13681" xr:uid="{00000000-0005-0000-0000-0000DA350000}"/>
    <cellStyle name="Normal 28 8" xfId="13682" xr:uid="{00000000-0005-0000-0000-0000DB350000}"/>
    <cellStyle name="Normal 28 8 2" xfId="13683" xr:uid="{00000000-0005-0000-0000-0000DC350000}"/>
    <cellStyle name="Normal 28 8 2 2" xfId="13684" xr:uid="{00000000-0005-0000-0000-0000DD350000}"/>
    <cellStyle name="Normal 28 8 2 2 2" xfId="13685" xr:uid="{00000000-0005-0000-0000-0000DE350000}"/>
    <cellStyle name="Normal 28 8 2 3" xfId="13686" xr:uid="{00000000-0005-0000-0000-0000DF350000}"/>
    <cellStyle name="Normal 28 8 2 3 2" xfId="13687" xr:uid="{00000000-0005-0000-0000-0000E0350000}"/>
    <cellStyle name="Normal 28 8 2 4" xfId="13688" xr:uid="{00000000-0005-0000-0000-0000E1350000}"/>
    <cellStyle name="Normal 28 8 3" xfId="13689" xr:uid="{00000000-0005-0000-0000-0000E2350000}"/>
    <cellStyle name="Normal 28 8 3 2" xfId="13690" xr:uid="{00000000-0005-0000-0000-0000E3350000}"/>
    <cellStyle name="Normal 28 8 4" xfId="13691" xr:uid="{00000000-0005-0000-0000-0000E4350000}"/>
    <cellStyle name="Normal 28 8 4 2" xfId="13692" xr:uid="{00000000-0005-0000-0000-0000E5350000}"/>
    <cellStyle name="Normal 28 8 5" xfId="13693" xr:uid="{00000000-0005-0000-0000-0000E6350000}"/>
    <cellStyle name="Normal 28 9" xfId="13694" xr:uid="{00000000-0005-0000-0000-0000E7350000}"/>
    <cellStyle name="Normal 28 9 2" xfId="13695" xr:uid="{00000000-0005-0000-0000-0000E8350000}"/>
    <cellStyle name="Normal 28 9 2 2" xfId="13696" xr:uid="{00000000-0005-0000-0000-0000E9350000}"/>
    <cellStyle name="Normal 28 9 3" xfId="13697" xr:uid="{00000000-0005-0000-0000-0000EA350000}"/>
    <cellStyle name="Normal 28 9 3 2" xfId="13698" xr:uid="{00000000-0005-0000-0000-0000EB350000}"/>
    <cellStyle name="Normal 28 9 4" xfId="13699" xr:uid="{00000000-0005-0000-0000-0000EC350000}"/>
    <cellStyle name="Normal 28_April 14" xfId="13700" xr:uid="{00000000-0005-0000-0000-0000ED350000}"/>
    <cellStyle name="Normal 280" xfId="13701" xr:uid="{00000000-0005-0000-0000-0000EE350000}"/>
    <cellStyle name="Normal 280 2" xfId="13702" xr:uid="{00000000-0005-0000-0000-0000EF350000}"/>
    <cellStyle name="Normal 280 3" xfId="13703" xr:uid="{00000000-0005-0000-0000-0000F0350000}"/>
    <cellStyle name="Normal 281" xfId="13704" xr:uid="{00000000-0005-0000-0000-0000F1350000}"/>
    <cellStyle name="Normal 281 2" xfId="13705" xr:uid="{00000000-0005-0000-0000-0000F2350000}"/>
    <cellStyle name="Normal 281 3" xfId="13706" xr:uid="{00000000-0005-0000-0000-0000F3350000}"/>
    <cellStyle name="Normal 282" xfId="13707" xr:uid="{00000000-0005-0000-0000-0000F4350000}"/>
    <cellStyle name="Normal 282 2" xfId="13708" xr:uid="{00000000-0005-0000-0000-0000F5350000}"/>
    <cellStyle name="Normal 282 3" xfId="13709" xr:uid="{00000000-0005-0000-0000-0000F6350000}"/>
    <cellStyle name="Normal 283" xfId="13710" xr:uid="{00000000-0005-0000-0000-0000F7350000}"/>
    <cellStyle name="Normal 283 2" xfId="13711" xr:uid="{00000000-0005-0000-0000-0000F8350000}"/>
    <cellStyle name="Normal 283 3" xfId="13712" xr:uid="{00000000-0005-0000-0000-0000F9350000}"/>
    <cellStyle name="Normal 284" xfId="13713" xr:uid="{00000000-0005-0000-0000-0000FA350000}"/>
    <cellStyle name="Normal 284 2" xfId="13714" xr:uid="{00000000-0005-0000-0000-0000FB350000}"/>
    <cellStyle name="Normal 284 3" xfId="13715" xr:uid="{00000000-0005-0000-0000-0000FC350000}"/>
    <cellStyle name="Normal 285" xfId="13716" xr:uid="{00000000-0005-0000-0000-0000FD350000}"/>
    <cellStyle name="Normal 285 2" xfId="13717" xr:uid="{00000000-0005-0000-0000-0000FE350000}"/>
    <cellStyle name="Normal 285 3" xfId="13718" xr:uid="{00000000-0005-0000-0000-0000FF350000}"/>
    <cellStyle name="Normal 286" xfId="13719" xr:uid="{00000000-0005-0000-0000-000000360000}"/>
    <cellStyle name="Normal 286 2" xfId="13720" xr:uid="{00000000-0005-0000-0000-000001360000}"/>
    <cellStyle name="Normal 286 3" xfId="13721" xr:uid="{00000000-0005-0000-0000-000002360000}"/>
    <cellStyle name="Normal 287" xfId="13722" xr:uid="{00000000-0005-0000-0000-000003360000}"/>
    <cellStyle name="Normal 287 2" xfId="13723" xr:uid="{00000000-0005-0000-0000-000004360000}"/>
    <cellStyle name="Normal 287 3" xfId="13724" xr:uid="{00000000-0005-0000-0000-000005360000}"/>
    <cellStyle name="Normal 288" xfId="13725" xr:uid="{00000000-0005-0000-0000-000006360000}"/>
    <cellStyle name="Normal 288 2" xfId="13726" xr:uid="{00000000-0005-0000-0000-000007360000}"/>
    <cellStyle name="Normal 288 3" xfId="13727" xr:uid="{00000000-0005-0000-0000-000008360000}"/>
    <cellStyle name="Normal 289" xfId="13728" xr:uid="{00000000-0005-0000-0000-000009360000}"/>
    <cellStyle name="Normal 289 2" xfId="13729" xr:uid="{00000000-0005-0000-0000-00000A360000}"/>
    <cellStyle name="Normal 289 3" xfId="13730" xr:uid="{00000000-0005-0000-0000-00000B360000}"/>
    <cellStyle name="Normal 29" xfId="109" xr:uid="{00000000-0005-0000-0000-00000C360000}"/>
    <cellStyle name="Normal 29 2" xfId="13731" xr:uid="{00000000-0005-0000-0000-00000D360000}"/>
    <cellStyle name="Normal 29 2 2" xfId="13732" xr:uid="{00000000-0005-0000-0000-00000E360000}"/>
    <cellStyle name="Normal 29 2 2 2" xfId="13733" xr:uid="{00000000-0005-0000-0000-00000F360000}"/>
    <cellStyle name="Normal 29 2 2 3" xfId="13734" xr:uid="{00000000-0005-0000-0000-000010360000}"/>
    <cellStyle name="Normal 29 2 3" xfId="13735" xr:uid="{00000000-0005-0000-0000-000011360000}"/>
    <cellStyle name="Normal 29 2 4" xfId="13736" xr:uid="{00000000-0005-0000-0000-000012360000}"/>
    <cellStyle name="Normal 29 3" xfId="13737" xr:uid="{00000000-0005-0000-0000-000013360000}"/>
    <cellStyle name="Normal 29 3 2" xfId="13738" xr:uid="{00000000-0005-0000-0000-000014360000}"/>
    <cellStyle name="Normal 29 3 2 2" xfId="13739" xr:uid="{00000000-0005-0000-0000-000015360000}"/>
    <cellStyle name="Normal 29 3 2 3" xfId="13740" xr:uid="{00000000-0005-0000-0000-000016360000}"/>
    <cellStyle name="Normal 29 3 3" xfId="13741" xr:uid="{00000000-0005-0000-0000-000017360000}"/>
    <cellStyle name="Normal 29 3 3 2" xfId="13742" xr:uid="{00000000-0005-0000-0000-000018360000}"/>
    <cellStyle name="Normal 29 3 3 3" xfId="13743" xr:uid="{00000000-0005-0000-0000-000019360000}"/>
    <cellStyle name="Normal 29 3 4" xfId="13744" xr:uid="{00000000-0005-0000-0000-00001A360000}"/>
    <cellStyle name="Normal 29 3 4 2" xfId="13745" xr:uid="{00000000-0005-0000-0000-00001B360000}"/>
    <cellStyle name="Normal 29 3 4 2 2" xfId="13746" xr:uid="{00000000-0005-0000-0000-00001C360000}"/>
    <cellStyle name="Normal 29 3 4 2 2 2" xfId="13747" xr:uid="{00000000-0005-0000-0000-00001D360000}"/>
    <cellStyle name="Normal 29 3 4 2 2 2 2" xfId="13748" xr:uid="{00000000-0005-0000-0000-00001E360000}"/>
    <cellStyle name="Normal 29 3 4 2 2 3" xfId="13749" xr:uid="{00000000-0005-0000-0000-00001F360000}"/>
    <cellStyle name="Normal 29 3 4 2 2 4" xfId="13750" xr:uid="{00000000-0005-0000-0000-000020360000}"/>
    <cellStyle name="Normal 29 3 4 2 3" xfId="13751" xr:uid="{00000000-0005-0000-0000-000021360000}"/>
    <cellStyle name="Normal 29 3 4 2 3 2" xfId="13752" xr:uid="{00000000-0005-0000-0000-000022360000}"/>
    <cellStyle name="Normal 29 3 4 2 4" xfId="13753" xr:uid="{00000000-0005-0000-0000-000023360000}"/>
    <cellStyle name="Normal 29 3 4 2 5" xfId="13754" xr:uid="{00000000-0005-0000-0000-000024360000}"/>
    <cellStyle name="Normal 29 3 4 3" xfId="13755" xr:uid="{00000000-0005-0000-0000-000025360000}"/>
    <cellStyle name="Normal 29 3 4 3 2" xfId="13756" xr:uid="{00000000-0005-0000-0000-000026360000}"/>
    <cellStyle name="Normal 29 3 4 3 2 2" xfId="13757" xr:uid="{00000000-0005-0000-0000-000027360000}"/>
    <cellStyle name="Normal 29 3 4 3 3" xfId="13758" xr:uid="{00000000-0005-0000-0000-000028360000}"/>
    <cellStyle name="Normal 29 3 4 3 4" xfId="13759" xr:uid="{00000000-0005-0000-0000-000029360000}"/>
    <cellStyle name="Normal 29 3 4 4" xfId="13760" xr:uid="{00000000-0005-0000-0000-00002A360000}"/>
    <cellStyle name="Normal 29 3 4 4 2" xfId="13761" xr:uid="{00000000-0005-0000-0000-00002B360000}"/>
    <cellStyle name="Normal 29 3 4 5" xfId="13762" xr:uid="{00000000-0005-0000-0000-00002C360000}"/>
    <cellStyle name="Normal 29 3 4 6" xfId="13763" xr:uid="{00000000-0005-0000-0000-00002D360000}"/>
    <cellStyle name="Normal 29 3 5" xfId="13764" xr:uid="{00000000-0005-0000-0000-00002E360000}"/>
    <cellStyle name="Normal 29 3 5 2" xfId="13765" xr:uid="{00000000-0005-0000-0000-00002F360000}"/>
    <cellStyle name="Normal 29 3 5 2 2" xfId="13766" xr:uid="{00000000-0005-0000-0000-000030360000}"/>
    <cellStyle name="Normal 29 3 5 2 2 2" xfId="13767" xr:uid="{00000000-0005-0000-0000-000031360000}"/>
    <cellStyle name="Normal 29 3 5 2 3" xfId="13768" xr:uid="{00000000-0005-0000-0000-000032360000}"/>
    <cellStyle name="Normal 29 3 5 2 4" xfId="13769" xr:uid="{00000000-0005-0000-0000-000033360000}"/>
    <cellStyle name="Normal 29 3 5 3" xfId="13770" xr:uid="{00000000-0005-0000-0000-000034360000}"/>
    <cellStyle name="Normal 29 3 5 3 2" xfId="13771" xr:uid="{00000000-0005-0000-0000-000035360000}"/>
    <cellStyle name="Normal 29 3 5 4" xfId="13772" xr:uid="{00000000-0005-0000-0000-000036360000}"/>
    <cellStyle name="Normal 29 3 5 5" xfId="13773" xr:uid="{00000000-0005-0000-0000-000037360000}"/>
    <cellStyle name="Normal 29 3 6" xfId="13774" xr:uid="{00000000-0005-0000-0000-000038360000}"/>
    <cellStyle name="Normal 29 3 6 2" xfId="13775" xr:uid="{00000000-0005-0000-0000-000039360000}"/>
    <cellStyle name="Normal 29 3 6 2 2" xfId="13776" xr:uid="{00000000-0005-0000-0000-00003A360000}"/>
    <cellStyle name="Normal 29 3 6 3" xfId="13777" xr:uid="{00000000-0005-0000-0000-00003B360000}"/>
    <cellStyle name="Normal 29 3 6 4" xfId="13778" xr:uid="{00000000-0005-0000-0000-00003C360000}"/>
    <cellStyle name="Normal 29 3 7" xfId="13779" xr:uid="{00000000-0005-0000-0000-00003D360000}"/>
    <cellStyle name="Normal 29 3 7 2" xfId="13780" xr:uid="{00000000-0005-0000-0000-00003E360000}"/>
    <cellStyle name="Normal 29 3 8" xfId="13781" xr:uid="{00000000-0005-0000-0000-00003F360000}"/>
    <cellStyle name="Normal 29 3 9" xfId="13782" xr:uid="{00000000-0005-0000-0000-000040360000}"/>
    <cellStyle name="Normal 29 4" xfId="13783" xr:uid="{00000000-0005-0000-0000-000041360000}"/>
    <cellStyle name="Normal 29 4 2" xfId="13784" xr:uid="{00000000-0005-0000-0000-000042360000}"/>
    <cellStyle name="Normal 29 4 3" xfId="13785" xr:uid="{00000000-0005-0000-0000-000043360000}"/>
    <cellStyle name="Normal 29 5" xfId="13786" xr:uid="{00000000-0005-0000-0000-000044360000}"/>
    <cellStyle name="Normal 29 5 2" xfId="13787" xr:uid="{00000000-0005-0000-0000-000045360000}"/>
    <cellStyle name="Normal 29 5 2 2" xfId="13788" xr:uid="{00000000-0005-0000-0000-000046360000}"/>
    <cellStyle name="Normal 29 5 2 2 2" xfId="13789" xr:uid="{00000000-0005-0000-0000-000047360000}"/>
    <cellStyle name="Normal 29 5 2 3" xfId="13790" xr:uid="{00000000-0005-0000-0000-000048360000}"/>
    <cellStyle name="Normal 29 5 2 4" xfId="13791" xr:uid="{00000000-0005-0000-0000-000049360000}"/>
    <cellStyle name="Normal 29 5 3" xfId="13792" xr:uid="{00000000-0005-0000-0000-00004A360000}"/>
    <cellStyle name="Normal 29 5 3 2" xfId="13793" xr:uid="{00000000-0005-0000-0000-00004B360000}"/>
    <cellStyle name="Normal 29 5 4" xfId="13794" xr:uid="{00000000-0005-0000-0000-00004C360000}"/>
    <cellStyle name="Normal 29 5 5" xfId="13795" xr:uid="{00000000-0005-0000-0000-00004D360000}"/>
    <cellStyle name="Normal 29 6" xfId="13796" xr:uid="{00000000-0005-0000-0000-00004E360000}"/>
    <cellStyle name="Normal 29 6 2" xfId="13797" xr:uid="{00000000-0005-0000-0000-00004F360000}"/>
    <cellStyle name="Normal 29 6 2 2" xfId="13798" xr:uid="{00000000-0005-0000-0000-000050360000}"/>
    <cellStyle name="Normal 29 6 2 2 2" xfId="13799" xr:uid="{00000000-0005-0000-0000-000051360000}"/>
    <cellStyle name="Normal 29 6 2 3" xfId="13800" xr:uid="{00000000-0005-0000-0000-000052360000}"/>
    <cellStyle name="Normal 29 6 3" xfId="13801" xr:uid="{00000000-0005-0000-0000-000053360000}"/>
    <cellStyle name="Normal 29 6 3 2" xfId="13802" xr:uid="{00000000-0005-0000-0000-000054360000}"/>
    <cellStyle name="Normal 29 6 4" xfId="13803" xr:uid="{00000000-0005-0000-0000-000055360000}"/>
    <cellStyle name="Normal 29 6 5" xfId="13804" xr:uid="{00000000-0005-0000-0000-000056360000}"/>
    <cellStyle name="Normal 29 7" xfId="13805" xr:uid="{00000000-0005-0000-0000-000057360000}"/>
    <cellStyle name="Normal 29 7 2" xfId="13806" xr:uid="{00000000-0005-0000-0000-000058360000}"/>
    <cellStyle name="Normal 29 8" xfId="13807" xr:uid="{00000000-0005-0000-0000-000059360000}"/>
    <cellStyle name="Normal 29 9" xfId="13808" xr:uid="{00000000-0005-0000-0000-00005A360000}"/>
    <cellStyle name="Normal 29_April 14" xfId="13809" xr:uid="{00000000-0005-0000-0000-00005B360000}"/>
    <cellStyle name="Normal 290" xfId="13810" xr:uid="{00000000-0005-0000-0000-00005C360000}"/>
    <cellStyle name="Normal 290 2" xfId="13811" xr:uid="{00000000-0005-0000-0000-00005D360000}"/>
    <cellStyle name="Normal 290 3" xfId="13812" xr:uid="{00000000-0005-0000-0000-00005E360000}"/>
    <cellStyle name="Normal 291" xfId="13813" xr:uid="{00000000-0005-0000-0000-00005F360000}"/>
    <cellStyle name="Normal 291 2" xfId="13814" xr:uid="{00000000-0005-0000-0000-000060360000}"/>
    <cellStyle name="Normal 291 3" xfId="13815" xr:uid="{00000000-0005-0000-0000-000061360000}"/>
    <cellStyle name="Normal 292" xfId="13816" xr:uid="{00000000-0005-0000-0000-000062360000}"/>
    <cellStyle name="Normal 292 2" xfId="13817" xr:uid="{00000000-0005-0000-0000-000063360000}"/>
    <cellStyle name="Normal 292 3" xfId="13818" xr:uid="{00000000-0005-0000-0000-000064360000}"/>
    <cellStyle name="Normal 293" xfId="13819" xr:uid="{00000000-0005-0000-0000-000065360000}"/>
    <cellStyle name="Normal 293 2" xfId="13820" xr:uid="{00000000-0005-0000-0000-000066360000}"/>
    <cellStyle name="Normal 293 3" xfId="13821" xr:uid="{00000000-0005-0000-0000-000067360000}"/>
    <cellStyle name="Normal 294" xfId="13822" xr:uid="{00000000-0005-0000-0000-000068360000}"/>
    <cellStyle name="Normal 294 2" xfId="13823" xr:uid="{00000000-0005-0000-0000-000069360000}"/>
    <cellStyle name="Normal 294 3" xfId="13824" xr:uid="{00000000-0005-0000-0000-00006A360000}"/>
    <cellStyle name="Normal 295" xfId="13825" xr:uid="{00000000-0005-0000-0000-00006B360000}"/>
    <cellStyle name="Normal 295 2" xfId="13826" xr:uid="{00000000-0005-0000-0000-00006C360000}"/>
    <cellStyle name="Normal 295 3" xfId="13827" xr:uid="{00000000-0005-0000-0000-00006D360000}"/>
    <cellStyle name="Normal 296" xfId="13828" xr:uid="{00000000-0005-0000-0000-00006E360000}"/>
    <cellStyle name="Normal 296 2" xfId="13829" xr:uid="{00000000-0005-0000-0000-00006F360000}"/>
    <cellStyle name="Normal 296 3" xfId="13830" xr:uid="{00000000-0005-0000-0000-000070360000}"/>
    <cellStyle name="Normal 297" xfId="13831" xr:uid="{00000000-0005-0000-0000-000071360000}"/>
    <cellStyle name="Normal 297 2" xfId="13832" xr:uid="{00000000-0005-0000-0000-000072360000}"/>
    <cellStyle name="Normal 297 3" xfId="13833" xr:uid="{00000000-0005-0000-0000-000073360000}"/>
    <cellStyle name="Normal 298" xfId="13834" xr:uid="{00000000-0005-0000-0000-000074360000}"/>
    <cellStyle name="Normal 298 2" xfId="13835" xr:uid="{00000000-0005-0000-0000-000075360000}"/>
    <cellStyle name="Normal 298 3" xfId="13836" xr:uid="{00000000-0005-0000-0000-000076360000}"/>
    <cellStyle name="Normal 299" xfId="13837" xr:uid="{00000000-0005-0000-0000-000077360000}"/>
    <cellStyle name="Normal 299 2" xfId="13838" xr:uid="{00000000-0005-0000-0000-000078360000}"/>
    <cellStyle name="Normal 299 3" xfId="13839" xr:uid="{00000000-0005-0000-0000-000079360000}"/>
    <cellStyle name="Normal 3" xfId="110" xr:uid="{00000000-0005-0000-0000-00007A360000}"/>
    <cellStyle name="Normal 3 10" xfId="13841" xr:uid="{00000000-0005-0000-0000-00007B360000}"/>
    <cellStyle name="Normal 3 10 2" xfId="13842" xr:uid="{00000000-0005-0000-0000-00007C360000}"/>
    <cellStyle name="Normal 3 10 2 2" xfId="13843" xr:uid="{00000000-0005-0000-0000-00007D360000}"/>
    <cellStyle name="Normal 3 10 2 3" xfId="13844" xr:uid="{00000000-0005-0000-0000-00007E360000}"/>
    <cellStyle name="Normal 3 10 3" xfId="13845" xr:uid="{00000000-0005-0000-0000-00007F360000}"/>
    <cellStyle name="Normal 3 10 4" xfId="13846" xr:uid="{00000000-0005-0000-0000-000080360000}"/>
    <cellStyle name="Normal 3 10 5" xfId="13847" xr:uid="{00000000-0005-0000-0000-000081360000}"/>
    <cellStyle name="Normal 3 11" xfId="13848" xr:uid="{00000000-0005-0000-0000-000082360000}"/>
    <cellStyle name="Normal 3 11 2" xfId="13849" xr:uid="{00000000-0005-0000-0000-000083360000}"/>
    <cellStyle name="Normal 3 11 2 2" xfId="13850" xr:uid="{00000000-0005-0000-0000-000084360000}"/>
    <cellStyle name="Normal 3 11 2 3" xfId="13851" xr:uid="{00000000-0005-0000-0000-000085360000}"/>
    <cellStyle name="Normal 3 11 3" xfId="13852" xr:uid="{00000000-0005-0000-0000-000086360000}"/>
    <cellStyle name="Normal 3 11 4" xfId="13853" xr:uid="{00000000-0005-0000-0000-000087360000}"/>
    <cellStyle name="Normal 3 11 5" xfId="13854" xr:uid="{00000000-0005-0000-0000-000088360000}"/>
    <cellStyle name="Normal 3 12" xfId="13855" xr:uid="{00000000-0005-0000-0000-000089360000}"/>
    <cellStyle name="Normal 3 12 2" xfId="13856" xr:uid="{00000000-0005-0000-0000-00008A360000}"/>
    <cellStyle name="Normal 3 12 2 2" xfId="13857" xr:uid="{00000000-0005-0000-0000-00008B360000}"/>
    <cellStyle name="Normal 3 12 2 3" xfId="13858" xr:uid="{00000000-0005-0000-0000-00008C360000}"/>
    <cellStyle name="Normal 3 12 3" xfId="13859" xr:uid="{00000000-0005-0000-0000-00008D360000}"/>
    <cellStyle name="Normal 3 12 4" xfId="13860" xr:uid="{00000000-0005-0000-0000-00008E360000}"/>
    <cellStyle name="Normal 3 12 5" xfId="13861" xr:uid="{00000000-0005-0000-0000-00008F360000}"/>
    <cellStyle name="Normal 3 13" xfId="13862" xr:uid="{00000000-0005-0000-0000-000090360000}"/>
    <cellStyle name="Normal 3 13 2" xfId="13863" xr:uid="{00000000-0005-0000-0000-000091360000}"/>
    <cellStyle name="Normal 3 13 2 2" xfId="13864" xr:uid="{00000000-0005-0000-0000-000092360000}"/>
    <cellStyle name="Normal 3 13 2 3" xfId="13865" xr:uid="{00000000-0005-0000-0000-000093360000}"/>
    <cellStyle name="Normal 3 13 3" xfId="13866" xr:uid="{00000000-0005-0000-0000-000094360000}"/>
    <cellStyle name="Normal 3 13 4" xfId="13867" xr:uid="{00000000-0005-0000-0000-000095360000}"/>
    <cellStyle name="Normal 3 13 5" xfId="13868" xr:uid="{00000000-0005-0000-0000-000096360000}"/>
    <cellStyle name="Normal 3 14" xfId="13869" xr:uid="{00000000-0005-0000-0000-000097360000}"/>
    <cellStyle name="Normal 3 14 2" xfId="13870" xr:uid="{00000000-0005-0000-0000-000098360000}"/>
    <cellStyle name="Normal 3 14 2 2" xfId="13871" xr:uid="{00000000-0005-0000-0000-000099360000}"/>
    <cellStyle name="Normal 3 14 2 3" xfId="13872" xr:uid="{00000000-0005-0000-0000-00009A360000}"/>
    <cellStyle name="Normal 3 14 3" xfId="13873" xr:uid="{00000000-0005-0000-0000-00009B360000}"/>
    <cellStyle name="Normal 3 14 4" xfId="13874" xr:uid="{00000000-0005-0000-0000-00009C360000}"/>
    <cellStyle name="Normal 3 14 5" xfId="13875" xr:uid="{00000000-0005-0000-0000-00009D360000}"/>
    <cellStyle name="Normal 3 15" xfId="13876" xr:uid="{00000000-0005-0000-0000-00009E360000}"/>
    <cellStyle name="Normal 3 15 2" xfId="13877" xr:uid="{00000000-0005-0000-0000-00009F360000}"/>
    <cellStyle name="Normal 3 15 2 2" xfId="13878" xr:uid="{00000000-0005-0000-0000-0000A0360000}"/>
    <cellStyle name="Normal 3 15 2 3" xfId="13879" xr:uid="{00000000-0005-0000-0000-0000A1360000}"/>
    <cellStyle name="Normal 3 15 3" xfId="13880" xr:uid="{00000000-0005-0000-0000-0000A2360000}"/>
    <cellStyle name="Normal 3 15 4" xfId="13881" xr:uid="{00000000-0005-0000-0000-0000A3360000}"/>
    <cellStyle name="Normal 3 15 5" xfId="13882" xr:uid="{00000000-0005-0000-0000-0000A4360000}"/>
    <cellStyle name="Normal 3 16" xfId="13883" xr:uid="{00000000-0005-0000-0000-0000A5360000}"/>
    <cellStyle name="Normal 3 16 2" xfId="13884" xr:uid="{00000000-0005-0000-0000-0000A6360000}"/>
    <cellStyle name="Normal 3 16 2 2" xfId="13885" xr:uid="{00000000-0005-0000-0000-0000A7360000}"/>
    <cellStyle name="Normal 3 16 2 3" xfId="13886" xr:uid="{00000000-0005-0000-0000-0000A8360000}"/>
    <cellStyle name="Normal 3 16 3" xfId="13887" xr:uid="{00000000-0005-0000-0000-0000A9360000}"/>
    <cellStyle name="Normal 3 16 4" xfId="13888" xr:uid="{00000000-0005-0000-0000-0000AA360000}"/>
    <cellStyle name="Normal 3 16 5" xfId="13889" xr:uid="{00000000-0005-0000-0000-0000AB360000}"/>
    <cellStyle name="Normal 3 17" xfId="13890" xr:uid="{00000000-0005-0000-0000-0000AC360000}"/>
    <cellStyle name="Normal 3 17 2" xfId="13891" xr:uid="{00000000-0005-0000-0000-0000AD360000}"/>
    <cellStyle name="Normal 3 17 2 2" xfId="13892" xr:uid="{00000000-0005-0000-0000-0000AE360000}"/>
    <cellStyle name="Normal 3 17 2 3" xfId="13893" xr:uid="{00000000-0005-0000-0000-0000AF360000}"/>
    <cellStyle name="Normal 3 17 3" xfId="13894" xr:uid="{00000000-0005-0000-0000-0000B0360000}"/>
    <cellStyle name="Normal 3 17 4" xfId="13895" xr:uid="{00000000-0005-0000-0000-0000B1360000}"/>
    <cellStyle name="Normal 3 17 5" xfId="13896" xr:uid="{00000000-0005-0000-0000-0000B2360000}"/>
    <cellStyle name="Normal 3 18" xfId="13897" xr:uid="{00000000-0005-0000-0000-0000B3360000}"/>
    <cellStyle name="Normal 3 18 2" xfId="13898" xr:uid="{00000000-0005-0000-0000-0000B4360000}"/>
    <cellStyle name="Normal 3 18 2 2" xfId="13899" xr:uid="{00000000-0005-0000-0000-0000B5360000}"/>
    <cellStyle name="Normal 3 18 2 3" xfId="13900" xr:uid="{00000000-0005-0000-0000-0000B6360000}"/>
    <cellStyle name="Normal 3 18 3" xfId="13901" xr:uid="{00000000-0005-0000-0000-0000B7360000}"/>
    <cellStyle name="Normal 3 18 4" xfId="13902" xr:uid="{00000000-0005-0000-0000-0000B8360000}"/>
    <cellStyle name="Normal 3 18 5" xfId="13903" xr:uid="{00000000-0005-0000-0000-0000B9360000}"/>
    <cellStyle name="Normal 3 19" xfId="13904" xr:uid="{00000000-0005-0000-0000-0000BA360000}"/>
    <cellStyle name="Normal 3 19 2" xfId="13905" xr:uid="{00000000-0005-0000-0000-0000BB360000}"/>
    <cellStyle name="Normal 3 19 2 2" xfId="13906" xr:uid="{00000000-0005-0000-0000-0000BC360000}"/>
    <cellStyle name="Normal 3 19 2 3" xfId="13907" xr:uid="{00000000-0005-0000-0000-0000BD360000}"/>
    <cellStyle name="Normal 3 19 3" xfId="13908" xr:uid="{00000000-0005-0000-0000-0000BE360000}"/>
    <cellStyle name="Normal 3 19 4" xfId="13909" xr:uid="{00000000-0005-0000-0000-0000BF360000}"/>
    <cellStyle name="Normal 3 19 5" xfId="13910" xr:uid="{00000000-0005-0000-0000-0000C0360000}"/>
    <cellStyle name="Normal 3 2" xfId="111" xr:uid="{00000000-0005-0000-0000-0000C1360000}"/>
    <cellStyle name="Normal 3 2 10" xfId="13912" xr:uid="{00000000-0005-0000-0000-0000C2360000}"/>
    <cellStyle name="Normal 3 2 11" xfId="13913" xr:uid="{00000000-0005-0000-0000-0000C3360000}"/>
    <cellStyle name="Normal 3 2 12" xfId="13914" xr:uid="{00000000-0005-0000-0000-0000C4360000}"/>
    <cellStyle name="Normal 3 2 13" xfId="13915" xr:uid="{00000000-0005-0000-0000-0000C5360000}"/>
    <cellStyle name="Normal 3 2 14" xfId="13916" xr:uid="{00000000-0005-0000-0000-0000C6360000}"/>
    <cellStyle name="Normal 3 2 15" xfId="13917" xr:uid="{00000000-0005-0000-0000-0000C7360000}"/>
    <cellStyle name="Normal 3 2 16" xfId="13911" xr:uid="{00000000-0005-0000-0000-0000C8360000}"/>
    <cellStyle name="Normal 3 2 2" xfId="13918" xr:uid="{00000000-0005-0000-0000-0000C9360000}"/>
    <cellStyle name="Normal 3 2 2 2" xfId="13919" xr:uid="{00000000-0005-0000-0000-0000CA360000}"/>
    <cellStyle name="Normal 3 2 2 2 2" xfId="13920" xr:uid="{00000000-0005-0000-0000-0000CB360000}"/>
    <cellStyle name="Normal 3 2 2 2 2 2" xfId="13921" xr:uid="{00000000-0005-0000-0000-0000CC360000}"/>
    <cellStyle name="Normal 3 2 2 2 2 3" xfId="13922" xr:uid="{00000000-0005-0000-0000-0000CD360000}"/>
    <cellStyle name="Normal 3 2 2 2 3" xfId="13923" xr:uid="{00000000-0005-0000-0000-0000CE360000}"/>
    <cellStyle name="Normal 3 2 2 2 4" xfId="13924" xr:uid="{00000000-0005-0000-0000-0000CF360000}"/>
    <cellStyle name="Normal 3 2 2 3" xfId="13925" xr:uid="{00000000-0005-0000-0000-0000D0360000}"/>
    <cellStyle name="Normal 3 2 2 3 2" xfId="13926" xr:uid="{00000000-0005-0000-0000-0000D1360000}"/>
    <cellStyle name="Normal 3 2 2 3 3" xfId="13927" xr:uid="{00000000-0005-0000-0000-0000D2360000}"/>
    <cellStyle name="Normal 3 2 2 4" xfId="13928" xr:uid="{00000000-0005-0000-0000-0000D3360000}"/>
    <cellStyle name="Normal 3 2 2 5" xfId="13929" xr:uid="{00000000-0005-0000-0000-0000D4360000}"/>
    <cellStyle name="Normal 3 2 2_ยอดซื้อ AG ประจำวัน 7-55" xfId="13930" xr:uid="{00000000-0005-0000-0000-0000D5360000}"/>
    <cellStyle name="Normal 3 2 3" xfId="13931" xr:uid="{00000000-0005-0000-0000-0000D6360000}"/>
    <cellStyle name="Normal 3 2 3 2" xfId="13932" xr:uid="{00000000-0005-0000-0000-0000D7360000}"/>
    <cellStyle name="Normal 3 2 3 3" xfId="13933" xr:uid="{00000000-0005-0000-0000-0000D8360000}"/>
    <cellStyle name="Normal 3 2 4" xfId="13934" xr:uid="{00000000-0005-0000-0000-0000D9360000}"/>
    <cellStyle name="Normal 3 2 4 2" xfId="13935" xr:uid="{00000000-0005-0000-0000-0000DA360000}"/>
    <cellStyle name="Normal 3 2 4 2 2" xfId="13936" xr:uid="{00000000-0005-0000-0000-0000DB360000}"/>
    <cellStyle name="Normal 3 2 4 2 3" xfId="13937" xr:uid="{00000000-0005-0000-0000-0000DC360000}"/>
    <cellStyle name="Normal 3 2 4 3" xfId="13938" xr:uid="{00000000-0005-0000-0000-0000DD360000}"/>
    <cellStyle name="Normal 3 2 4 4" xfId="13939" xr:uid="{00000000-0005-0000-0000-0000DE360000}"/>
    <cellStyle name="Normal 3 2 5" xfId="13940" xr:uid="{00000000-0005-0000-0000-0000DF360000}"/>
    <cellStyle name="Normal 3 2 5 2" xfId="13941" xr:uid="{00000000-0005-0000-0000-0000E0360000}"/>
    <cellStyle name="Normal 3 2 5 3" xfId="13942" xr:uid="{00000000-0005-0000-0000-0000E1360000}"/>
    <cellStyle name="Normal 3 2 6" xfId="13943" xr:uid="{00000000-0005-0000-0000-0000E2360000}"/>
    <cellStyle name="Normal 3 2 6 2" xfId="13944" xr:uid="{00000000-0005-0000-0000-0000E3360000}"/>
    <cellStyle name="Normal 3 2 6 3" xfId="13945" xr:uid="{00000000-0005-0000-0000-0000E4360000}"/>
    <cellStyle name="Normal 3 2 7" xfId="13946" xr:uid="{00000000-0005-0000-0000-0000E5360000}"/>
    <cellStyle name="Normal 3 2 7 2" xfId="13947" xr:uid="{00000000-0005-0000-0000-0000E6360000}"/>
    <cellStyle name="Normal 3 2 7 3" xfId="13948" xr:uid="{00000000-0005-0000-0000-0000E7360000}"/>
    <cellStyle name="Normal 3 2 8" xfId="13949" xr:uid="{00000000-0005-0000-0000-0000E8360000}"/>
    <cellStyle name="Normal 3 2 8 2" xfId="13950" xr:uid="{00000000-0005-0000-0000-0000E9360000}"/>
    <cellStyle name="Normal 3 2 8 3" xfId="13951" xr:uid="{00000000-0005-0000-0000-0000EA360000}"/>
    <cellStyle name="Normal 3 2 9" xfId="13952" xr:uid="{00000000-0005-0000-0000-0000EB360000}"/>
    <cellStyle name="Normal 3 2_OPM-2010" xfId="13953" xr:uid="{00000000-0005-0000-0000-0000EC360000}"/>
    <cellStyle name="Normal 3 20" xfId="13954" xr:uid="{00000000-0005-0000-0000-0000ED360000}"/>
    <cellStyle name="Normal 3 20 2" xfId="13955" xr:uid="{00000000-0005-0000-0000-0000EE360000}"/>
    <cellStyle name="Normal 3 20 2 2" xfId="13956" xr:uid="{00000000-0005-0000-0000-0000EF360000}"/>
    <cellStyle name="Normal 3 20 2 3" xfId="13957" xr:uid="{00000000-0005-0000-0000-0000F0360000}"/>
    <cellStyle name="Normal 3 20 3" xfId="13958" xr:uid="{00000000-0005-0000-0000-0000F1360000}"/>
    <cellStyle name="Normal 3 20 4" xfId="13959" xr:uid="{00000000-0005-0000-0000-0000F2360000}"/>
    <cellStyle name="Normal 3 20 5" xfId="13960" xr:uid="{00000000-0005-0000-0000-0000F3360000}"/>
    <cellStyle name="Normal 3 21" xfId="13961" xr:uid="{00000000-0005-0000-0000-0000F4360000}"/>
    <cellStyle name="Normal 3 21 2" xfId="13962" xr:uid="{00000000-0005-0000-0000-0000F5360000}"/>
    <cellStyle name="Normal 3 21 2 2" xfId="13963" xr:uid="{00000000-0005-0000-0000-0000F6360000}"/>
    <cellStyle name="Normal 3 21 2 3" xfId="13964" xr:uid="{00000000-0005-0000-0000-0000F7360000}"/>
    <cellStyle name="Normal 3 21 3" xfId="13965" xr:uid="{00000000-0005-0000-0000-0000F8360000}"/>
    <cellStyle name="Normal 3 21 4" xfId="13966" xr:uid="{00000000-0005-0000-0000-0000F9360000}"/>
    <cellStyle name="Normal 3 21 5" xfId="13967" xr:uid="{00000000-0005-0000-0000-0000FA360000}"/>
    <cellStyle name="Normal 3 22" xfId="13968" xr:uid="{00000000-0005-0000-0000-0000FB360000}"/>
    <cellStyle name="Normal 3 22 2" xfId="13969" xr:uid="{00000000-0005-0000-0000-0000FC360000}"/>
    <cellStyle name="Normal 3 22 2 2" xfId="13970" xr:uid="{00000000-0005-0000-0000-0000FD360000}"/>
    <cellStyle name="Normal 3 22 2 3" xfId="13971" xr:uid="{00000000-0005-0000-0000-0000FE360000}"/>
    <cellStyle name="Normal 3 22 3" xfId="13972" xr:uid="{00000000-0005-0000-0000-0000FF360000}"/>
    <cellStyle name="Normal 3 22 4" xfId="13973" xr:uid="{00000000-0005-0000-0000-000000370000}"/>
    <cellStyle name="Normal 3 22 5" xfId="13974" xr:uid="{00000000-0005-0000-0000-000001370000}"/>
    <cellStyle name="Normal 3 23" xfId="13975" xr:uid="{00000000-0005-0000-0000-000002370000}"/>
    <cellStyle name="Normal 3 23 2" xfId="13976" xr:uid="{00000000-0005-0000-0000-000003370000}"/>
    <cellStyle name="Normal 3 23 2 2" xfId="13977" xr:uid="{00000000-0005-0000-0000-000004370000}"/>
    <cellStyle name="Normal 3 23 2 3" xfId="13978" xr:uid="{00000000-0005-0000-0000-000005370000}"/>
    <cellStyle name="Normal 3 23 3" xfId="13979" xr:uid="{00000000-0005-0000-0000-000006370000}"/>
    <cellStyle name="Normal 3 23 4" xfId="13980" xr:uid="{00000000-0005-0000-0000-000007370000}"/>
    <cellStyle name="Normal 3 23 5" xfId="13981" xr:uid="{00000000-0005-0000-0000-000008370000}"/>
    <cellStyle name="Normal 3 24" xfId="13982" xr:uid="{00000000-0005-0000-0000-000009370000}"/>
    <cellStyle name="Normal 3 24 2" xfId="13983" xr:uid="{00000000-0005-0000-0000-00000A370000}"/>
    <cellStyle name="Normal 3 24 2 2" xfId="13984" xr:uid="{00000000-0005-0000-0000-00000B370000}"/>
    <cellStyle name="Normal 3 24 2 2 2" xfId="13985" xr:uid="{00000000-0005-0000-0000-00000C370000}"/>
    <cellStyle name="Normal 3 24 2 2 2 2" xfId="13986" xr:uid="{00000000-0005-0000-0000-00000D370000}"/>
    <cellStyle name="Normal 3 24 2 2 2 3" xfId="13987" xr:uid="{00000000-0005-0000-0000-00000E370000}"/>
    <cellStyle name="Normal 3 24 2 2 3" xfId="13988" xr:uid="{00000000-0005-0000-0000-00000F370000}"/>
    <cellStyle name="Normal 3 24 2 2 3 2" xfId="13989" xr:uid="{00000000-0005-0000-0000-000010370000}"/>
    <cellStyle name="Normal 3 24 2 2 4" xfId="13990" xr:uid="{00000000-0005-0000-0000-000011370000}"/>
    <cellStyle name="Normal 3 24 2 2 5" xfId="13991" xr:uid="{00000000-0005-0000-0000-000012370000}"/>
    <cellStyle name="Normal 3 24 2 3" xfId="13992" xr:uid="{00000000-0005-0000-0000-000013370000}"/>
    <cellStyle name="Normal 3 24 2 3 2" xfId="13993" xr:uid="{00000000-0005-0000-0000-000014370000}"/>
    <cellStyle name="Normal 3 24 2 4" xfId="13994" xr:uid="{00000000-0005-0000-0000-000015370000}"/>
    <cellStyle name="Normal 3 24 2 5" xfId="13995" xr:uid="{00000000-0005-0000-0000-000016370000}"/>
    <cellStyle name="Normal 3 24 3" xfId="13996" xr:uid="{00000000-0005-0000-0000-000017370000}"/>
    <cellStyle name="Normal 3 24 3 2" xfId="13997" xr:uid="{00000000-0005-0000-0000-000018370000}"/>
    <cellStyle name="Normal 3 24 3 2 2" xfId="13998" xr:uid="{00000000-0005-0000-0000-000019370000}"/>
    <cellStyle name="Normal 3 24 3 2 3" xfId="13999" xr:uid="{00000000-0005-0000-0000-00001A370000}"/>
    <cellStyle name="Normal 3 24 3 3" xfId="14000" xr:uid="{00000000-0005-0000-0000-00001B370000}"/>
    <cellStyle name="Normal 3 24 3 3 2" xfId="14001" xr:uid="{00000000-0005-0000-0000-00001C370000}"/>
    <cellStyle name="Normal 3 24 3 4" xfId="14002" xr:uid="{00000000-0005-0000-0000-00001D370000}"/>
    <cellStyle name="Normal 3 24 3 5" xfId="14003" xr:uid="{00000000-0005-0000-0000-00001E370000}"/>
    <cellStyle name="Normal 3 24 4" xfId="14004" xr:uid="{00000000-0005-0000-0000-00001F370000}"/>
    <cellStyle name="Normal 3 24 4 2" xfId="14005" xr:uid="{00000000-0005-0000-0000-000020370000}"/>
    <cellStyle name="Normal 3 24 4 2 2" xfId="14006" xr:uid="{00000000-0005-0000-0000-000021370000}"/>
    <cellStyle name="Normal 3 24 4 2 3" xfId="14007" xr:uid="{00000000-0005-0000-0000-000022370000}"/>
    <cellStyle name="Normal 3 24 4 3" xfId="14008" xr:uid="{00000000-0005-0000-0000-000023370000}"/>
    <cellStyle name="Normal 3 24 4 4" xfId="14009" xr:uid="{00000000-0005-0000-0000-000024370000}"/>
    <cellStyle name="Normal 3 24 5" xfId="14010" xr:uid="{00000000-0005-0000-0000-000025370000}"/>
    <cellStyle name="Normal 3 24 5 2" xfId="14011" xr:uid="{00000000-0005-0000-0000-000026370000}"/>
    <cellStyle name="Normal 3 24 6" xfId="14012" xr:uid="{00000000-0005-0000-0000-000027370000}"/>
    <cellStyle name="Normal 3 24 7" xfId="14013" xr:uid="{00000000-0005-0000-0000-000028370000}"/>
    <cellStyle name="Normal 3 25" xfId="14014" xr:uid="{00000000-0005-0000-0000-000029370000}"/>
    <cellStyle name="Normal 3 25 2" xfId="14015" xr:uid="{00000000-0005-0000-0000-00002A370000}"/>
    <cellStyle name="Normal 3 25 2 2" xfId="14016" xr:uid="{00000000-0005-0000-0000-00002B370000}"/>
    <cellStyle name="Normal 3 25 2 2 2" xfId="14017" xr:uid="{00000000-0005-0000-0000-00002C370000}"/>
    <cellStyle name="Normal 3 25 2 2 2 2" xfId="14018" xr:uid="{00000000-0005-0000-0000-00002D370000}"/>
    <cellStyle name="Normal 3 25 2 2 3" xfId="14019" xr:uid="{00000000-0005-0000-0000-00002E370000}"/>
    <cellStyle name="Normal 3 25 2 2 4" xfId="14020" xr:uid="{00000000-0005-0000-0000-00002F370000}"/>
    <cellStyle name="Normal 3 25 2 3" xfId="14021" xr:uid="{00000000-0005-0000-0000-000030370000}"/>
    <cellStyle name="Normal 3 25 2 3 2" xfId="14022" xr:uid="{00000000-0005-0000-0000-000031370000}"/>
    <cellStyle name="Normal 3 25 2 4" xfId="14023" xr:uid="{00000000-0005-0000-0000-000032370000}"/>
    <cellStyle name="Normal 3 25 2 5" xfId="14024" xr:uid="{00000000-0005-0000-0000-000033370000}"/>
    <cellStyle name="Normal 3 25 3" xfId="14025" xr:uid="{00000000-0005-0000-0000-000034370000}"/>
    <cellStyle name="Normal 3 25 3 2" xfId="14026" xr:uid="{00000000-0005-0000-0000-000035370000}"/>
    <cellStyle name="Normal 3 25 3 2 2" xfId="14027" xr:uid="{00000000-0005-0000-0000-000036370000}"/>
    <cellStyle name="Normal 3 25 3 3" xfId="14028" xr:uid="{00000000-0005-0000-0000-000037370000}"/>
    <cellStyle name="Normal 3 25 3 3 2" xfId="14029" xr:uid="{00000000-0005-0000-0000-000038370000}"/>
    <cellStyle name="Normal 3 25 3 4" xfId="14030" xr:uid="{00000000-0005-0000-0000-000039370000}"/>
    <cellStyle name="Normal 3 25 3 5" xfId="14031" xr:uid="{00000000-0005-0000-0000-00003A370000}"/>
    <cellStyle name="Normal 3 25 4" xfId="14032" xr:uid="{00000000-0005-0000-0000-00003B370000}"/>
    <cellStyle name="Normal 3 25 4 2" xfId="14033" xr:uid="{00000000-0005-0000-0000-00003C370000}"/>
    <cellStyle name="Normal 3 25 5" xfId="14034" xr:uid="{00000000-0005-0000-0000-00003D370000}"/>
    <cellStyle name="Normal 3 25 6" xfId="14035" xr:uid="{00000000-0005-0000-0000-00003E370000}"/>
    <cellStyle name="Normal 3 26" xfId="14036" xr:uid="{00000000-0005-0000-0000-00003F370000}"/>
    <cellStyle name="Normal 3 26 2" xfId="14037" xr:uid="{00000000-0005-0000-0000-000040370000}"/>
    <cellStyle name="Normal 3 26 3" xfId="14038" xr:uid="{00000000-0005-0000-0000-000041370000}"/>
    <cellStyle name="Normal 3 27" xfId="14039" xr:uid="{00000000-0005-0000-0000-000042370000}"/>
    <cellStyle name="Normal 3 27 2" xfId="14040" xr:uid="{00000000-0005-0000-0000-000043370000}"/>
    <cellStyle name="Normal 3 27 2 2" xfId="14041" xr:uid="{00000000-0005-0000-0000-000044370000}"/>
    <cellStyle name="Normal 3 27 2 2 2" xfId="14042" xr:uid="{00000000-0005-0000-0000-000045370000}"/>
    <cellStyle name="Normal 3 27 2 2 2 2" xfId="14043" xr:uid="{00000000-0005-0000-0000-000046370000}"/>
    <cellStyle name="Normal 3 27 2 2 3" xfId="14044" xr:uid="{00000000-0005-0000-0000-000047370000}"/>
    <cellStyle name="Normal 3 27 2 2 4" xfId="14045" xr:uid="{00000000-0005-0000-0000-000048370000}"/>
    <cellStyle name="Normal 3 27 2 3" xfId="14046" xr:uid="{00000000-0005-0000-0000-000049370000}"/>
    <cellStyle name="Normal 3 27 2 3 2" xfId="14047" xr:uid="{00000000-0005-0000-0000-00004A370000}"/>
    <cellStyle name="Normal 3 27 2 4" xfId="14048" xr:uid="{00000000-0005-0000-0000-00004B370000}"/>
    <cellStyle name="Normal 3 27 2 5" xfId="14049" xr:uid="{00000000-0005-0000-0000-00004C370000}"/>
    <cellStyle name="Normal 3 27 3" xfId="14050" xr:uid="{00000000-0005-0000-0000-00004D370000}"/>
    <cellStyle name="Normal 3 27 3 2" xfId="14051" xr:uid="{00000000-0005-0000-0000-00004E370000}"/>
    <cellStyle name="Normal 3 27 3 2 2" xfId="14052" xr:uid="{00000000-0005-0000-0000-00004F370000}"/>
    <cellStyle name="Normal 3 27 3 3" xfId="14053" xr:uid="{00000000-0005-0000-0000-000050370000}"/>
    <cellStyle name="Normal 3 27 3 4" xfId="14054" xr:uid="{00000000-0005-0000-0000-000051370000}"/>
    <cellStyle name="Normal 3 27 4" xfId="14055" xr:uid="{00000000-0005-0000-0000-000052370000}"/>
    <cellStyle name="Normal 3 27 4 2" xfId="14056" xr:uid="{00000000-0005-0000-0000-000053370000}"/>
    <cellStyle name="Normal 3 27 5" xfId="14057" xr:uid="{00000000-0005-0000-0000-000054370000}"/>
    <cellStyle name="Normal 3 27 6" xfId="14058" xr:uid="{00000000-0005-0000-0000-000055370000}"/>
    <cellStyle name="Normal 3 28" xfId="14059" xr:uid="{00000000-0005-0000-0000-000056370000}"/>
    <cellStyle name="Normal 3 28 2" xfId="14060" xr:uid="{00000000-0005-0000-0000-000057370000}"/>
    <cellStyle name="Normal 3 28 2 2" xfId="14061" xr:uid="{00000000-0005-0000-0000-000058370000}"/>
    <cellStyle name="Normal 3 28 2 2 2" xfId="14062" xr:uid="{00000000-0005-0000-0000-000059370000}"/>
    <cellStyle name="Normal 3 28 2 2 2 2" xfId="14063" xr:uid="{00000000-0005-0000-0000-00005A370000}"/>
    <cellStyle name="Normal 3 28 2 2 3" xfId="14064" xr:uid="{00000000-0005-0000-0000-00005B370000}"/>
    <cellStyle name="Normal 3 28 2 2 4" xfId="14065" xr:uid="{00000000-0005-0000-0000-00005C370000}"/>
    <cellStyle name="Normal 3 28 2 3" xfId="14066" xr:uid="{00000000-0005-0000-0000-00005D370000}"/>
    <cellStyle name="Normal 3 28 2 3 2" xfId="14067" xr:uid="{00000000-0005-0000-0000-00005E370000}"/>
    <cellStyle name="Normal 3 28 2 4" xfId="14068" xr:uid="{00000000-0005-0000-0000-00005F370000}"/>
    <cellStyle name="Normal 3 28 2 5" xfId="14069" xr:uid="{00000000-0005-0000-0000-000060370000}"/>
    <cellStyle name="Normal 3 28 3" xfId="14070" xr:uid="{00000000-0005-0000-0000-000061370000}"/>
    <cellStyle name="Normal 3 28 3 2" xfId="14071" xr:uid="{00000000-0005-0000-0000-000062370000}"/>
    <cellStyle name="Normal 3 28 3 2 2" xfId="14072" xr:uid="{00000000-0005-0000-0000-000063370000}"/>
    <cellStyle name="Normal 3 28 3 3" xfId="14073" xr:uid="{00000000-0005-0000-0000-000064370000}"/>
    <cellStyle name="Normal 3 28 3 4" xfId="14074" xr:uid="{00000000-0005-0000-0000-000065370000}"/>
    <cellStyle name="Normal 3 28 4" xfId="14075" xr:uid="{00000000-0005-0000-0000-000066370000}"/>
    <cellStyle name="Normal 3 28 4 2" xfId="14076" xr:uid="{00000000-0005-0000-0000-000067370000}"/>
    <cellStyle name="Normal 3 28 5" xfId="14077" xr:uid="{00000000-0005-0000-0000-000068370000}"/>
    <cellStyle name="Normal 3 28 6" xfId="14078" xr:uid="{00000000-0005-0000-0000-000069370000}"/>
    <cellStyle name="Normal 3 29" xfId="14079" xr:uid="{00000000-0005-0000-0000-00006A370000}"/>
    <cellStyle name="Normal 3 29 2" xfId="14080" xr:uid="{00000000-0005-0000-0000-00006B370000}"/>
    <cellStyle name="Normal 3 29 2 2" xfId="14081" xr:uid="{00000000-0005-0000-0000-00006C370000}"/>
    <cellStyle name="Normal 3 29 2 2 2" xfId="14082" xr:uid="{00000000-0005-0000-0000-00006D370000}"/>
    <cellStyle name="Normal 3 29 2 2 2 2" xfId="14083" xr:uid="{00000000-0005-0000-0000-00006E370000}"/>
    <cellStyle name="Normal 3 29 2 2 3" xfId="14084" xr:uid="{00000000-0005-0000-0000-00006F370000}"/>
    <cellStyle name="Normal 3 29 2 2 4" xfId="14085" xr:uid="{00000000-0005-0000-0000-000070370000}"/>
    <cellStyle name="Normal 3 29 2 3" xfId="14086" xr:uid="{00000000-0005-0000-0000-000071370000}"/>
    <cellStyle name="Normal 3 29 2 3 2" xfId="14087" xr:uid="{00000000-0005-0000-0000-000072370000}"/>
    <cellStyle name="Normal 3 29 2 4" xfId="14088" xr:uid="{00000000-0005-0000-0000-000073370000}"/>
    <cellStyle name="Normal 3 29 2 5" xfId="14089" xr:uid="{00000000-0005-0000-0000-000074370000}"/>
    <cellStyle name="Normal 3 29 3" xfId="14090" xr:uid="{00000000-0005-0000-0000-000075370000}"/>
    <cellStyle name="Normal 3 29 3 2" xfId="14091" xr:uid="{00000000-0005-0000-0000-000076370000}"/>
    <cellStyle name="Normal 3 29 3 2 2" xfId="14092" xr:uid="{00000000-0005-0000-0000-000077370000}"/>
    <cellStyle name="Normal 3 29 3 3" xfId="14093" xr:uid="{00000000-0005-0000-0000-000078370000}"/>
    <cellStyle name="Normal 3 29 3 4" xfId="14094" xr:uid="{00000000-0005-0000-0000-000079370000}"/>
    <cellStyle name="Normal 3 29 4" xfId="14095" xr:uid="{00000000-0005-0000-0000-00007A370000}"/>
    <cellStyle name="Normal 3 29 4 2" xfId="14096" xr:uid="{00000000-0005-0000-0000-00007B370000}"/>
    <cellStyle name="Normal 3 29 5" xfId="14097" xr:uid="{00000000-0005-0000-0000-00007C370000}"/>
    <cellStyle name="Normal 3 29 6" xfId="14098" xr:uid="{00000000-0005-0000-0000-00007D370000}"/>
    <cellStyle name="Normal 3 3" xfId="112" xr:uid="{00000000-0005-0000-0000-00007E370000}"/>
    <cellStyle name="Normal 3 3 10" xfId="14099" xr:uid="{00000000-0005-0000-0000-00007F370000}"/>
    <cellStyle name="Normal 3 3 11" xfId="33278" xr:uid="{00000000-0005-0000-0000-000080370000}"/>
    <cellStyle name="Normal 3 3 2" xfId="14100" xr:uid="{00000000-0005-0000-0000-000081370000}"/>
    <cellStyle name="Normal 3 3 2 2" xfId="14101" xr:uid="{00000000-0005-0000-0000-000082370000}"/>
    <cellStyle name="Normal 3 3 2 2 2" xfId="14102" xr:uid="{00000000-0005-0000-0000-000083370000}"/>
    <cellStyle name="Normal 3 3 2 2 2 2" xfId="14103" xr:uid="{00000000-0005-0000-0000-000084370000}"/>
    <cellStyle name="Normal 3 3 2 2 2 2 2" xfId="14104" xr:uid="{00000000-0005-0000-0000-000085370000}"/>
    <cellStyle name="Normal 3 3 2 2 2 3" xfId="14105" xr:uid="{00000000-0005-0000-0000-000086370000}"/>
    <cellStyle name="Normal 3 3 2 2 2 4" xfId="14106" xr:uid="{00000000-0005-0000-0000-000087370000}"/>
    <cellStyle name="Normal 3 3 2 2 3" xfId="14107" xr:uid="{00000000-0005-0000-0000-000088370000}"/>
    <cellStyle name="Normal 3 3 2 2 3 2" xfId="14108" xr:uid="{00000000-0005-0000-0000-000089370000}"/>
    <cellStyle name="Normal 3 3 2 2 4" xfId="14109" xr:uid="{00000000-0005-0000-0000-00008A370000}"/>
    <cellStyle name="Normal 3 3 2 3" xfId="14110" xr:uid="{00000000-0005-0000-0000-00008B370000}"/>
    <cellStyle name="Normal 3 3 2 3 2" xfId="14111" xr:uid="{00000000-0005-0000-0000-00008C370000}"/>
    <cellStyle name="Normal 3 3 2 3 2 2" xfId="14112" xr:uid="{00000000-0005-0000-0000-00008D370000}"/>
    <cellStyle name="Normal 3 3 2 3 3" xfId="14113" xr:uid="{00000000-0005-0000-0000-00008E370000}"/>
    <cellStyle name="Normal 3 3 2 3 4" xfId="14114" xr:uid="{00000000-0005-0000-0000-00008F370000}"/>
    <cellStyle name="Normal 3 3 2 4" xfId="14115" xr:uid="{00000000-0005-0000-0000-000090370000}"/>
    <cellStyle name="Normal 3 3 2 4 2" xfId="14116" xr:uid="{00000000-0005-0000-0000-000091370000}"/>
    <cellStyle name="Normal 3 3 2 5" xfId="14117" xr:uid="{00000000-0005-0000-0000-000092370000}"/>
    <cellStyle name="Normal 3 3 3" xfId="14118" xr:uid="{00000000-0005-0000-0000-000093370000}"/>
    <cellStyle name="Normal 3 3 3 2" xfId="14119" xr:uid="{00000000-0005-0000-0000-000094370000}"/>
    <cellStyle name="Normal 3 3 3 2 2" xfId="14120" xr:uid="{00000000-0005-0000-0000-000095370000}"/>
    <cellStyle name="Normal 3 3 3 2 2 2" xfId="14121" xr:uid="{00000000-0005-0000-0000-000096370000}"/>
    <cellStyle name="Normal 3 3 3 2 2 3" xfId="14122" xr:uid="{00000000-0005-0000-0000-000097370000}"/>
    <cellStyle name="Normal 3 3 3 2 3" xfId="14123" xr:uid="{00000000-0005-0000-0000-000098370000}"/>
    <cellStyle name="Normal 3 3 3 3" xfId="14124" xr:uid="{00000000-0005-0000-0000-000099370000}"/>
    <cellStyle name="Normal 3 3 3 3 2" xfId="14125" xr:uid="{00000000-0005-0000-0000-00009A370000}"/>
    <cellStyle name="Normal 3 3 3 3 3" xfId="14126" xr:uid="{00000000-0005-0000-0000-00009B370000}"/>
    <cellStyle name="Normal 3 3 3 4" xfId="14127" xr:uid="{00000000-0005-0000-0000-00009C370000}"/>
    <cellStyle name="Normal 3 3 4" xfId="14128" xr:uid="{00000000-0005-0000-0000-00009D370000}"/>
    <cellStyle name="Normal 3 3 4 2" xfId="14129" xr:uid="{00000000-0005-0000-0000-00009E370000}"/>
    <cellStyle name="Normal 3 3 4 2 2" xfId="14130" xr:uid="{00000000-0005-0000-0000-00009F370000}"/>
    <cellStyle name="Normal 3 3 4 2 3" xfId="14131" xr:uid="{00000000-0005-0000-0000-0000A0370000}"/>
    <cellStyle name="Normal 3 3 4 3" xfId="14132" xr:uid="{00000000-0005-0000-0000-0000A1370000}"/>
    <cellStyle name="Normal 3 3 5" xfId="14133" xr:uid="{00000000-0005-0000-0000-0000A2370000}"/>
    <cellStyle name="Normal 3 3 5 2" xfId="14134" xr:uid="{00000000-0005-0000-0000-0000A3370000}"/>
    <cellStyle name="Normal 3 3 5 2 2" xfId="14135" xr:uid="{00000000-0005-0000-0000-0000A4370000}"/>
    <cellStyle name="Normal 3 3 5 3" xfId="14136" xr:uid="{00000000-0005-0000-0000-0000A5370000}"/>
    <cellStyle name="Normal 3 3 6" xfId="14137" xr:uid="{00000000-0005-0000-0000-0000A6370000}"/>
    <cellStyle name="Normal 3 3 6 2" xfId="14138" xr:uid="{00000000-0005-0000-0000-0000A7370000}"/>
    <cellStyle name="Normal 3 3 6 3" xfId="14139" xr:uid="{00000000-0005-0000-0000-0000A8370000}"/>
    <cellStyle name="Normal 3 3 7" xfId="14140" xr:uid="{00000000-0005-0000-0000-0000A9370000}"/>
    <cellStyle name="Normal 3 3 8" xfId="14141" xr:uid="{00000000-0005-0000-0000-0000AA370000}"/>
    <cellStyle name="Normal 3 3 9" xfId="14142" xr:uid="{00000000-0005-0000-0000-0000AB370000}"/>
    <cellStyle name="Normal 3 3_เงินจูงใจ ผจก.ภาค 4  ประจำเดือน  ตุลาคม  2555" xfId="14143" xr:uid="{00000000-0005-0000-0000-0000AC370000}"/>
    <cellStyle name="Normal 3 30" xfId="14144" xr:uid="{00000000-0005-0000-0000-0000AD370000}"/>
    <cellStyle name="Normal 3 30 2" xfId="14145" xr:uid="{00000000-0005-0000-0000-0000AE370000}"/>
    <cellStyle name="Normal 3 30 3" xfId="14146" xr:uid="{00000000-0005-0000-0000-0000AF370000}"/>
    <cellStyle name="Normal 3 31" xfId="14147" xr:uid="{00000000-0005-0000-0000-0000B0370000}"/>
    <cellStyle name="Normal 3 31 2" xfId="14148" xr:uid="{00000000-0005-0000-0000-0000B1370000}"/>
    <cellStyle name="Normal 3 31 2 2" xfId="14149" xr:uid="{00000000-0005-0000-0000-0000B2370000}"/>
    <cellStyle name="Normal 3 31 2 2 2" xfId="14150" xr:uid="{00000000-0005-0000-0000-0000B3370000}"/>
    <cellStyle name="Normal 3 31 2 3" xfId="14151" xr:uid="{00000000-0005-0000-0000-0000B4370000}"/>
    <cellStyle name="Normal 3 31 2 4" xfId="14152" xr:uid="{00000000-0005-0000-0000-0000B5370000}"/>
    <cellStyle name="Normal 3 31 3" xfId="14153" xr:uid="{00000000-0005-0000-0000-0000B6370000}"/>
    <cellStyle name="Normal 3 31 3 2" xfId="14154" xr:uid="{00000000-0005-0000-0000-0000B7370000}"/>
    <cellStyle name="Normal 3 31 4" xfId="14155" xr:uid="{00000000-0005-0000-0000-0000B8370000}"/>
    <cellStyle name="Normal 3 31 5" xfId="14156" xr:uid="{00000000-0005-0000-0000-0000B9370000}"/>
    <cellStyle name="Normal 3 32" xfId="14157" xr:uid="{00000000-0005-0000-0000-0000BA370000}"/>
    <cellStyle name="Normal 3 32 2" xfId="14158" xr:uid="{00000000-0005-0000-0000-0000BB370000}"/>
    <cellStyle name="Normal 3 32 2 2" xfId="14159" xr:uid="{00000000-0005-0000-0000-0000BC370000}"/>
    <cellStyle name="Normal 3 32 2 2 2" xfId="14160" xr:uid="{00000000-0005-0000-0000-0000BD370000}"/>
    <cellStyle name="Normal 3 32 2 3" xfId="14161" xr:uid="{00000000-0005-0000-0000-0000BE370000}"/>
    <cellStyle name="Normal 3 32 2 3 2" xfId="14162" xr:uid="{00000000-0005-0000-0000-0000BF370000}"/>
    <cellStyle name="Normal 3 32 2 4" xfId="14163" xr:uid="{00000000-0005-0000-0000-0000C0370000}"/>
    <cellStyle name="Normal 3 32 3" xfId="14164" xr:uid="{00000000-0005-0000-0000-0000C1370000}"/>
    <cellStyle name="Normal 3 32 3 2" xfId="14165" xr:uid="{00000000-0005-0000-0000-0000C2370000}"/>
    <cellStyle name="Normal 3 32 4" xfId="14166" xr:uid="{00000000-0005-0000-0000-0000C3370000}"/>
    <cellStyle name="Normal 3 32 4 2" xfId="14167" xr:uid="{00000000-0005-0000-0000-0000C4370000}"/>
    <cellStyle name="Normal 3 33" xfId="14168" xr:uid="{00000000-0005-0000-0000-0000C5370000}"/>
    <cellStyle name="Normal 3 33 2" xfId="14169" xr:uid="{00000000-0005-0000-0000-0000C6370000}"/>
    <cellStyle name="Normal 3 33 2 2" xfId="14170" xr:uid="{00000000-0005-0000-0000-0000C7370000}"/>
    <cellStyle name="Normal 3 33 2 2 2" xfId="14171" xr:uid="{00000000-0005-0000-0000-0000C8370000}"/>
    <cellStyle name="Normal 3 33 2 3" xfId="14172" xr:uid="{00000000-0005-0000-0000-0000C9370000}"/>
    <cellStyle name="Normal 3 33 2 3 2" xfId="14173" xr:uid="{00000000-0005-0000-0000-0000CA370000}"/>
    <cellStyle name="Normal 3 33 2 4" xfId="14174" xr:uid="{00000000-0005-0000-0000-0000CB370000}"/>
    <cellStyle name="Normal 3 33 3" xfId="14175" xr:uid="{00000000-0005-0000-0000-0000CC370000}"/>
    <cellStyle name="Normal 3 33 3 2" xfId="14176" xr:uid="{00000000-0005-0000-0000-0000CD370000}"/>
    <cellStyle name="Normal 3 33 4" xfId="14177" xr:uid="{00000000-0005-0000-0000-0000CE370000}"/>
    <cellStyle name="Normal 3 33 4 2" xfId="14178" xr:uid="{00000000-0005-0000-0000-0000CF370000}"/>
    <cellStyle name="Normal 3 34" xfId="14179" xr:uid="{00000000-0005-0000-0000-0000D0370000}"/>
    <cellStyle name="Normal 3 34 2" xfId="14180" xr:uid="{00000000-0005-0000-0000-0000D1370000}"/>
    <cellStyle name="Normal 3 34 2 2" xfId="14181" xr:uid="{00000000-0005-0000-0000-0000D2370000}"/>
    <cellStyle name="Normal 3 34 3" xfId="14182" xr:uid="{00000000-0005-0000-0000-0000D3370000}"/>
    <cellStyle name="Normal 3 34 3 2" xfId="14183" xr:uid="{00000000-0005-0000-0000-0000D4370000}"/>
    <cellStyle name="Normal 3 35" xfId="14184" xr:uid="{00000000-0005-0000-0000-0000D5370000}"/>
    <cellStyle name="Normal 3 35 2" xfId="14185" xr:uid="{00000000-0005-0000-0000-0000D6370000}"/>
    <cellStyle name="Normal 3 35 2 2" xfId="14186" xr:uid="{00000000-0005-0000-0000-0000D7370000}"/>
    <cellStyle name="Normal 3 36" xfId="14187" xr:uid="{00000000-0005-0000-0000-0000D8370000}"/>
    <cellStyle name="Normal 3 37" xfId="14188" xr:uid="{00000000-0005-0000-0000-0000D9370000}"/>
    <cellStyle name="Normal 3 38" xfId="14189" xr:uid="{00000000-0005-0000-0000-0000DA370000}"/>
    <cellStyle name="Normal 3 39" xfId="14190" xr:uid="{00000000-0005-0000-0000-0000DB370000}"/>
    <cellStyle name="Normal 3 4" xfId="14191" xr:uid="{00000000-0005-0000-0000-0000DC370000}"/>
    <cellStyle name="Normal 3 4 2" xfId="14192" xr:uid="{00000000-0005-0000-0000-0000DD370000}"/>
    <cellStyle name="Normal 3 4 2 2" xfId="14193" xr:uid="{00000000-0005-0000-0000-0000DE370000}"/>
    <cellStyle name="Normal 3 4 2 2 2" xfId="14194" xr:uid="{00000000-0005-0000-0000-0000DF370000}"/>
    <cellStyle name="Normal 3 4 2 2 2 2" xfId="14195" xr:uid="{00000000-0005-0000-0000-0000E0370000}"/>
    <cellStyle name="Normal 3 4 2 2 3" xfId="14196" xr:uid="{00000000-0005-0000-0000-0000E1370000}"/>
    <cellStyle name="Normal 3 4 2 2 4" xfId="14197" xr:uid="{00000000-0005-0000-0000-0000E2370000}"/>
    <cellStyle name="Normal 3 4 2 3" xfId="14198" xr:uid="{00000000-0005-0000-0000-0000E3370000}"/>
    <cellStyle name="Normal 3 4 2 3 2" xfId="14199" xr:uid="{00000000-0005-0000-0000-0000E4370000}"/>
    <cellStyle name="Normal 3 4 2 4" xfId="14200" xr:uid="{00000000-0005-0000-0000-0000E5370000}"/>
    <cellStyle name="Normal 3 4 3" xfId="14201" xr:uid="{00000000-0005-0000-0000-0000E6370000}"/>
    <cellStyle name="Normal 3 4 3 2" xfId="14202" xr:uid="{00000000-0005-0000-0000-0000E7370000}"/>
    <cellStyle name="Normal 3 4 3 2 2" xfId="14203" xr:uid="{00000000-0005-0000-0000-0000E8370000}"/>
    <cellStyle name="Normal 3 4 3 2 3" xfId="14204" xr:uid="{00000000-0005-0000-0000-0000E9370000}"/>
    <cellStyle name="Normal 3 4 3 3" xfId="14205" xr:uid="{00000000-0005-0000-0000-0000EA370000}"/>
    <cellStyle name="Normal 3 4 4" xfId="14206" xr:uid="{00000000-0005-0000-0000-0000EB370000}"/>
    <cellStyle name="Normal 3 4 4 2" xfId="14207" xr:uid="{00000000-0005-0000-0000-0000EC370000}"/>
    <cellStyle name="Normal 3 4 4 3" xfId="14208" xr:uid="{00000000-0005-0000-0000-0000ED370000}"/>
    <cellStyle name="Normal 3 4 5" xfId="14209" xr:uid="{00000000-0005-0000-0000-0000EE370000}"/>
    <cellStyle name="Normal 3 4 5 2" xfId="14210" xr:uid="{00000000-0005-0000-0000-0000EF370000}"/>
    <cellStyle name="Normal 3 4 6" xfId="14211" xr:uid="{00000000-0005-0000-0000-0000F0370000}"/>
    <cellStyle name="Normal 3 4_เงินจูงใจ ผจก.ภาค 4  ประจำเดือน  ตุลาคม  2555" xfId="14212" xr:uid="{00000000-0005-0000-0000-0000F1370000}"/>
    <cellStyle name="Normal 3 40" xfId="14213" xr:uid="{00000000-0005-0000-0000-0000F2370000}"/>
    <cellStyle name="Normal 3 41" xfId="14214" xr:uid="{00000000-0005-0000-0000-0000F3370000}"/>
    <cellStyle name="Normal 3 42" xfId="14215" xr:uid="{00000000-0005-0000-0000-0000F4370000}"/>
    <cellStyle name="Normal 3 43" xfId="14216" xr:uid="{00000000-0005-0000-0000-0000F5370000}"/>
    <cellStyle name="Normal 3 43 2" xfId="14217" xr:uid="{00000000-0005-0000-0000-0000F6370000}"/>
    <cellStyle name="Normal 3 44" xfId="14218" xr:uid="{00000000-0005-0000-0000-0000F7370000}"/>
    <cellStyle name="Normal 3 44 2" xfId="14219" xr:uid="{00000000-0005-0000-0000-0000F8370000}"/>
    <cellStyle name="Normal 3 45" xfId="14220" xr:uid="{00000000-0005-0000-0000-0000F9370000}"/>
    <cellStyle name="Normal 3 45 2" xfId="14221" xr:uid="{00000000-0005-0000-0000-0000FA370000}"/>
    <cellStyle name="Normal 3 46" xfId="14222" xr:uid="{00000000-0005-0000-0000-0000FB370000}"/>
    <cellStyle name="Normal 3 46 2" xfId="14223" xr:uid="{00000000-0005-0000-0000-0000FC370000}"/>
    <cellStyle name="Normal 3 47" xfId="14224" xr:uid="{00000000-0005-0000-0000-0000FD370000}"/>
    <cellStyle name="Normal 3 47 2" xfId="14225" xr:uid="{00000000-0005-0000-0000-0000FE370000}"/>
    <cellStyle name="Normal 3 48" xfId="14226" xr:uid="{00000000-0005-0000-0000-0000FF370000}"/>
    <cellStyle name="Normal 3 48 2" xfId="14227" xr:uid="{00000000-0005-0000-0000-000000380000}"/>
    <cellStyle name="Normal 3 49" xfId="14228" xr:uid="{00000000-0005-0000-0000-000001380000}"/>
    <cellStyle name="Normal 3 49 2" xfId="14229" xr:uid="{00000000-0005-0000-0000-000002380000}"/>
    <cellStyle name="Normal 3 5" xfId="14230" xr:uid="{00000000-0005-0000-0000-000003380000}"/>
    <cellStyle name="Normal 3 5 2" xfId="14231" xr:uid="{00000000-0005-0000-0000-000004380000}"/>
    <cellStyle name="Normal 3 5 2 2" xfId="14232" xr:uid="{00000000-0005-0000-0000-000005380000}"/>
    <cellStyle name="Normal 3 5 2 2 2" xfId="14233" xr:uid="{00000000-0005-0000-0000-000006380000}"/>
    <cellStyle name="Normal 3 5 2 2 3" xfId="14234" xr:uid="{00000000-0005-0000-0000-000007380000}"/>
    <cellStyle name="Normal 3 5 2 3" xfId="14235" xr:uid="{00000000-0005-0000-0000-000008380000}"/>
    <cellStyle name="Normal 3 5 3" xfId="14236" xr:uid="{00000000-0005-0000-0000-000009380000}"/>
    <cellStyle name="Normal 3 5 3 2" xfId="14237" xr:uid="{00000000-0005-0000-0000-00000A380000}"/>
    <cellStyle name="Normal 3 5 3 2 2" xfId="14238" xr:uid="{00000000-0005-0000-0000-00000B380000}"/>
    <cellStyle name="Normal 3 5 3 3" xfId="14239" xr:uid="{00000000-0005-0000-0000-00000C380000}"/>
    <cellStyle name="Normal 3 5 4" xfId="14240" xr:uid="{00000000-0005-0000-0000-00000D380000}"/>
    <cellStyle name="Normal 3 5 4 2" xfId="14241" xr:uid="{00000000-0005-0000-0000-00000E380000}"/>
    <cellStyle name="Normal 3 5 5" xfId="14242" xr:uid="{00000000-0005-0000-0000-00000F380000}"/>
    <cellStyle name="Normal 3 5 6" xfId="14243" xr:uid="{00000000-0005-0000-0000-000010380000}"/>
    <cellStyle name="Normal 3 5_เงินจูงใจ ผจก.ภาค 4  ประจำเดือน  ตุลาคม  2555" xfId="14244" xr:uid="{00000000-0005-0000-0000-000011380000}"/>
    <cellStyle name="Normal 3 50" xfId="14245" xr:uid="{00000000-0005-0000-0000-000012380000}"/>
    <cellStyle name="Normal 3 50 2" xfId="14246" xr:uid="{00000000-0005-0000-0000-000013380000}"/>
    <cellStyle name="Normal 3 51" xfId="14247" xr:uid="{00000000-0005-0000-0000-000014380000}"/>
    <cellStyle name="Normal 3 51 2" xfId="14248" xr:uid="{00000000-0005-0000-0000-000015380000}"/>
    <cellStyle name="Normal 3 52" xfId="14249" xr:uid="{00000000-0005-0000-0000-000016380000}"/>
    <cellStyle name="Normal 3 52 2" xfId="14250" xr:uid="{00000000-0005-0000-0000-000017380000}"/>
    <cellStyle name="Normal 3 53" xfId="14251" xr:uid="{00000000-0005-0000-0000-000018380000}"/>
    <cellStyle name="Normal 3 53 2" xfId="14252" xr:uid="{00000000-0005-0000-0000-000019380000}"/>
    <cellStyle name="Normal 3 54" xfId="14253" xr:uid="{00000000-0005-0000-0000-00001A380000}"/>
    <cellStyle name="Normal 3 54 2" xfId="14254" xr:uid="{00000000-0005-0000-0000-00001B380000}"/>
    <cellStyle name="Normal 3 55" xfId="14255" xr:uid="{00000000-0005-0000-0000-00001C380000}"/>
    <cellStyle name="Normal 3 55 2" xfId="14256" xr:uid="{00000000-0005-0000-0000-00001D380000}"/>
    <cellStyle name="Normal 3 56" xfId="14257" xr:uid="{00000000-0005-0000-0000-00001E380000}"/>
    <cellStyle name="Normal 3 56 2" xfId="14258" xr:uid="{00000000-0005-0000-0000-00001F380000}"/>
    <cellStyle name="Normal 3 57" xfId="14259" xr:uid="{00000000-0005-0000-0000-000020380000}"/>
    <cellStyle name="Normal 3 58" xfId="14260" xr:uid="{00000000-0005-0000-0000-000021380000}"/>
    <cellStyle name="Normal 3 59" xfId="14261" xr:uid="{00000000-0005-0000-0000-000022380000}"/>
    <cellStyle name="Normal 3 6" xfId="14262" xr:uid="{00000000-0005-0000-0000-000023380000}"/>
    <cellStyle name="Normal 3 6 2" xfId="14263" xr:uid="{00000000-0005-0000-0000-000024380000}"/>
    <cellStyle name="Normal 3 6 2 2" xfId="14264" xr:uid="{00000000-0005-0000-0000-000025380000}"/>
    <cellStyle name="Normal 3 6 2 2 2" xfId="14265" xr:uid="{00000000-0005-0000-0000-000026380000}"/>
    <cellStyle name="Normal 3 6 2 3" xfId="14266" xr:uid="{00000000-0005-0000-0000-000027380000}"/>
    <cellStyle name="Normal 3 6 3" xfId="14267" xr:uid="{00000000-0005-0000-0000-000028380000}"/>
    <cellStyle name="Normal 3 6 3 2" xfId="14268" xr:uid="{00000000-0005-0000-0000-000029380000}"/>
    <cellStyle name="Normal 3 6 3 3" xfId="14269" xr:uid="{00000000-0005-0000-0000-00002A380000}"/>
    <cellStyle name="Normal 3 6 4" xfId="14270" xr:uid="{00000000-0005-0000-0000-00002B380000}"/>
    <cellStyle name="Normal 3 6 4 2" xfId="14271" xr:uid="{00000000-0005-0000-0000-00002C380000}"/>
    <cellStyle name="Normal 3 6 4 3" xfId="14272" xr:uid="{00000000-0005-0000-0000-00002D380000}"/>
    <cellStyle name="Normal 3 6 5" xfId="14273" xr:uid="{00000000-0005-0000-0000-00002E380000}"/>
    <cellStyle name="Normal 3 6 6" xfId="14274" xr:uid="{00000000-0005-0000-0000-00002F380000}"/>
    <cellStyle name="Normal 3 6 7" xfId="14275" xr:uid="{00000000-0005-0000-0000-000030380000}"/>
    <cellStyle name="Normal 3 60" xfId="14276" xr:uid="{00000000-0005-0000-0000-000031380000}"/>
    <cellStyle name="Normal 3 61" xfId="13840" xr:uid="{00000000-0005-0000-0000-000032380000}"/>
    <cellStyle name="Normal 3 62" xfId="33277" xr:uid="{00000000-0005-0000-0000-000033380000}"/>
    <cellStyle name="Normal 3 63" xfId="33265" xr:uid="{00000000-0005-0000-0000-000034380000}"/>
    <cellStyle name="Normal 3 64" xfId="33354" xr:uid="{EED3537D-2047-4DEA-A25A-4E3167832C75}"/>
    <cellStyle name="Normal 3 7" xfId="14277" xr:uid="{00000000-0005-0000-0000-000035380000}"/>
    <cellStyle name="Normal 3 7 2" xfId="14278" xr:uid="{00000000-0005-0000-0000-000036380000}"/>
    <cellStyle name="Normal 3 7 2 2" xfId="14279" xr:uid="{00000000-0005-0000-0000-000037380000}"/>
    <cellStyle name="Normal 3 7 2 3" xfId="14280" xr:uid="{00000000-0005-0000-0000-000038380000}"/>
    <cellStyle name="Normal 3 7 3" xfId="14281" xr:uid="{00000000-0005-0000-0000-000039380000}"/>
    <cellStyle name="Normal 3 7 3 2" xfId="14282" xr:uid="{00000000-0005-0000-0000-00003A380000}"/>
    <cellStyle name="Normal 3 7 3 3" xfId="14283" xr:uid="{00000000-0005-0000-0000-00003B380000}"/>
    <cellStyle name="Normal 3 7 4" xfId="14284" xr:uid="{00000000-0005-0000-0000-00003C380000}"/>
    <cellStyle name="Normal 3 7 5" xfId="14285" xr:uid="{00000000-0005-0000-0000-00003D380000}"/>
    <cellStyle name="Normal 3 7 6" xfId="14286" xr:uid="{00000000-0005-0000-0000-00003E380000}"/>
    <cellStyle name="Normal 3 8" xfId="14287" xr:uid="{00000000-0005-0000-0000-00003F380000}"/>
    <cellStyle name="Normal 3 8 2" xfId="14288" xr:uid="{00000000-0005-0000-0000-000040380000}"/>
    <cellStyle name="Normal 3 8 2 2" xfId="14289" xr:uid="{00000000-0005-0000-0000-000041380000}"/>
    <cellStyle name="Normal 3 8 2 3" xfId="14290" xr:uid="{00000000-0005-0000-0000-000042380000}"/>
    <cellStyle name="Normal 3 8 3" xfId="14291" xr:uid="{00000000-0005-0000-0000-000043380000}"/>
    <cellStyle name="Normal 3 8 4" xfId="14292" xr:uid="{00000000-0005-0000-0000-000044380000}"/>
    <cellStyle name="Normal 3 8 5" xfId="14293" xr:uid="{00000000-0005-0000-0000-000045380000}"/>
    <cellStyle name="Normal 3 9" xfId="14294" xr:uid="{00000000-0005-0000-0000-000046380000}"/>
    <cellStyle name="Normal 3 9 2" xfId="14295" xr:uid="{00000000-0005-0000-0000-000047380000}"/>
    <cellStyle name="Normal 3 9 2 2" xfId="14296" xr:uid="{00000000-0005-0000-0000-000048380000}"/>
    <cellStyle name="Normal 3 9 2 3" xfId="14297" xr:uid="{00000000-0005-0000-0000-000049380000}"/>
    <cellStyle name="Normal 3 9 3" xfId="14298" xr:uid="{00000000-0005-0000-0000-00004A380000}"/>
    <cellStyle name="Normal 3 9 4" xfId="14299" xr:uid="{00000000-0005-0000-0000-00004B380000}"/>
    <cellStyle name="Normal 3 9 5" xfId="14300" xr:uid="{00000000-0005-0000-0000-00004C380000}"/>
    <cellStyle name="Normal 3_412N-P-รวมภาค" xfId="14301" xr:uid="{00000000-0005-0000-0000-00004D380000}"/>
    <cellStyle name="Normal 30" xfId="113" xr:uid="{00000000-0005-0000-0000-00004E380000}"/>
    <cellStyle name="Normal 30 2" xfId="14302" xr:uid="{00000000-0005-0000-0000-00004F380000}"/>
    <cellStyle name="Normal 30 2 2" xfId="14303" xr:uid="{00000000-0005-0000-0000-000050380000}"/>
    <cellStyle name="Normal 30 2 3" xfId="14304" xr:uid="{00000000-0005-0000-0000-000051380000}"/>
    <cellStyle name="Normal 30 3" xfId="14305" xr:uid="{00000000-0005-0000-0000-000052380000}"/>
    <cellStyle name="Normal 30 3 2" xfId="14306" xr:uid="{00000000-0005-0000-0000-000053380000}"/>
    <cellStyle name="Normal 30 3 2 2" xfId="14307" xr:uid="{00000000-0005-0000-0000-000054380000}"/>
    <cellStyle name="Normal 30 3 2 3" xfId="14308" xr:uid="{00000000-0005-0000-0000-000055380000}"/>
    <cellStyle name="Normal 30 3 3" xfId="14309" xr:uid="{00000000-0005-0000-0000-000056380000}"/>
    <cellStyle name="Normal 30 3 3 2" xfId="14310" xr:uid="{00000000-0005-0000-0000-000057380000}"/>
    <cellStyle name="Normal 30 3 3 2 2" xfId="14311" xr:uid="{00000000-0005-0000-0000-000058380000}"/>
    <cellStyle name="Normal 30 3 3 2 2 2" xfId="14312" xr:uid="{00000000-0005-0000-0000-000059380000}"/>
    <cellStyle name="Normal 30 3 3 2 2 2 2" xfId="14313" xr:uid="{00000000-0005-0000-0000-00005A380000}"/>
    <cellStyle name="Normal 30 3 3 2 2 3" xfId="14314" xr:uid="{00000000-0005-0000-0000-00005B380000}"/>
    <cellStyle name="Normal 30 3 3 2 2 4" xfId="14315" xr:uid="{00000000-0005-0000-0000-00005C380000}"/>
    <cellStyle name="Normal 30 3 3 2 3" xfId="14316" xr:uid="{00000000-0005-0000-0000-00005D380000}"/>
    <cellStyle name="Normal 30 3 3 2 3 2" xfId="14317" xr:uid="{00000000-0005-0000-0000-00005E380000}"/>
    <cellStyle name="Normal 30 3 3 2 4" xfId="14318" xr:uid="{00000000-0005-0000-0000-00005F380000}"/>
    <cellStyle name="Normal 30 3 3 2 5" xfId="14319" xr:uid="{00000000-0005-0000-0000-000060380000}"/>
    <cellStyle name="Normal 30 3 3 3" xfId="14320" xr:uid="{00000000-0005-0000-0000-000061380000}"/>
    <cellStyle name="Normal 30 3 3 3 2" xfId="14321" xr:uid="{00000000-0005-0000-0000-000062380000}"/>
    <cellStyle name="Normal 30 3 3 3 2 2" xfId="14322" xr:uid="{00000000-0005-0000-0000-000063380000}"/>
    <cellStyle name="Normal 30 3 3 3 3" xfId="14323" xr:uid="{00000000-0005-0000-0000-000064380000}"/>
    <cellStyle name="Normal 30 3 3 3 4" xfId="14324" xr:uid="{00000000-0005-0000-0000-000065380000}"/>
    <cellStyle name="Normal 30 3 3 4" xfId="14325" xr:uid="{00000000-0005-0000-0000-000066380000}"/>
    <cellStyle name="Normal 30 3 3 4 2" xfId="14326" xr:uid="{00000000-0005-0000-0000-000067380000}"/>
    <cellStyle name="Normal 30 3 3 5" xfId="14327" xr:uid="{00000000-0005-0000-0000-000068380000}"/>
    <cellStyle name="Normal 30 3 3 6" xfId="14328" xr:uid="{00000000-0005-0000-0000-000069380000}"/>
    <cellStyle name="Normal 30 3 4" xfId="14329" xr:uid="{00000000-0005-0000-0000-00006A380000}"/>
    <cellStyle name="Normal 30 3 4 2" xfId="14330" xr:uid="{00000000-0005-0000-0000-00006B380000}"/>
    <cellStyle name="Normal 30 3 4 2 2" xfId="14331" xr:uid="{00000000-0005-0000-0000-00006C380000}"/>
    <cellStyle name="Normal 30 3 4 2 2 2" xfId="14332" xr:uid="{00000000-0005-0000-0000-00006D380000}"/>
    <cellStyle name="Normal 30 3 4 2 3" xfId="14333" xr:uid="{00000000-0005-0000-0000-00006E380000}"/>
    <cellStyle name="Normal 30 3 4 2 4" xfId="14334" xr:uid="{00000000-0005-0000-0000-00006F380000}"/>
    <cellStyle name="Normal 30 3 4 3" xfId="14335" xr:uid="{00000000-0005-0000-0000-000070380000}"/>
    <cellStyle name="Normal 30 3 4 3 2" xfId="14336" xr:uid="{00000000-0005-0000-0000-000071380000}"/>
    <cellStyle name="Normal 30 3 4 4" xfId="14337" xr:uid="{00000000-0005-0000-0000-000072380000}"/>
    <cellStyle name="Normal 30 3 4 5" xfId="14338" xr:uid="{00000000-0005-0000-0000-000073380000}"/>
    <cellStyle name="Normal 30 3 5" xfId="14339" xr:uid="{00000000-0005-0000-0000-000074380000}"/>
    <cellStyle name="Normal 30 3 5 2" xfId="14340" xr:uid="{00000000-0005-0000-0000-000075380000}"/>
    <cellStyle name="Normal 30 3 5 2 2" xfId="14341" xr:uid="{00000000-0005-0000-0000-000076380000}"/>
    <cellStyle name="Normal 30 3 5 3" xfId="14342" xr:uid="{00000000-0005-0000-0000-000077380000}"/>
    <cellStyle name="Normal 30 3 5 4" xfId="14343" xr:uid="{00000000-0005-0000-0000-000078380000}"/>
    <cellStyle name="Normal 30 3 6" xfId="14344" xr:uid="{00000000-0005-0000-0000-000079380000}"/>
    <cellStyle name="Normal 30 3 6 2" xfId="14345" xr:uid="{00000000-0005-0000-0000-00007A380000}"/>
    <cellStyle name="Normal 30 3 7" xfId="14346" xr:uid="{00000000-0005-0000-0000-00007B380000}"/>
    <cellStyle name="Normal 30 3 8" xfId="14347" xr:uid="{00000000-0005-0000-0000-00007C380000}"/>
    <cellStyle name="Normal 30 4" xfId="14348" xr:uid="{00000000-0005-0000-0000-00007D380000}"/>
    <cellStyle name="Normal 30 4 2" xfId="14349" xr:uid="{00000000-0005-0000-0000-00007E380000}"/>
    <cellStyle name="Normal 30 4 2 2" xfId="14350" xr:uid="{00000000-0005-0000-0000-00007F380000}"/>
    <cellStyle name="Normal 30 4 2 2 2" xfId="14351" xr:uid="{00000000-0005-0000-0000-000080380000}"/>
    <cellStyle name="Normal 30 4 2 3" xfId="14352" xr:uid="{00000000-0005-0000-0000-000081380000}"/>
    <cellStyle name="Normal 30 4 2 4" xfId="14353" xr:uid="{00000000-0005-0000-0000-000082380000}"/>
    <cellStyle name="Normal 30 4 3" xfId="14354" xr:uid="{00000000-0005-0000-0000-000083380000}"/>
    <cellStyle name="Normal 30 4 3 2" xfId="14355" xr:uid="{00000000-0005-0000-0000-000084380000}"/>
    <cellStyle name="Normal 30 4 4" xfId="14356" xr:uid="{00000000-0005-0000-0000-000085380000}"/>
    <cellStyle name="Normal 30 4 5" xfId="14357" xr:uid="{00000000-0005-0000-0000-000086380000}"/>
    <cellStyle name="Normal 30 5" xfId="14358" xr:uid="{00000000-0005-0000-0000-000087380000}"/>
    <cellStyle name="Normal 30 5 2" xfId="14359" xr:uid="{00000000-0005-0000-0000-000088380000}"/>
    <cellStyle name="Normal 30 5 2 2" xfId="14360" xr:uid="{00000000-0005-0000-0000-000089380000}"/>
    <cellStyle name="Normal 30 5 2 2 2" xfId="14361" xr:uid="{00000000-0005-0000-0000-00008A380000}"/>
    <cellStyle name="Normal 30 5 2 3" xfId="14362" xr:uid="{00000000-0005-0000-0000-00008B380000}"/>
    <cellStyle name="Normal 30 5 3" xfId="14363" xr:uid="{00000000-0005-0000-0000-00008C380000}"/>
    <cellStyle name="Normal 30 5 3 2" xfId="14364" xr:uid="{00000000-0005-0000-0000-00008D380000}"/>
    <cellStyle name="Normal 30 5 4" xfId="14365" xr:uid="{00000000-0005-0000-0000-00008E380000}"/>
    <cellStyle name="Normal 30 5 5" xfId="14366" xr:uid="{00000000-0005-0000-0000-00008F380000}"/>
    <cellStyle name="Normal 30 6" xfId="14367" xr:uid="{00000000-0005-0000-0000-000090380000}"/>
    <cellStyle name="Normal 30 6 2" xfId="14368" xr:uid="{00000000-0005-0000-0000-000091380000}"/>
    <cellStyle name="Normal 30 7" xfId="14369" xr:uid="{00000000-0005-0000-0000-000092380000}"/>
    <cellStyle name="Normal 30 8" xfId="14370" xr:uid="{00000000-0005-0000-0000-000093380000}"/>
    <cellStyle name="Normal 30_April 14" xfId="14371" xr:uid="{00000000-0005-0000-0000-000094380000}"/>
    <cellStyle name="Normal 300" xfId="14372" xr:uid="{00000000-0005-0000-0000-000095380000}"/>
    <cellStyle name="Normal 300 2" xfId="14373" xr:uid="{00000000-0005-0000-0000-000096380000}"/>
    <cellStyle name="Normal 300 3" xfId="14374" xr:uid="{00000000-0005-0000-0000-000097380000}"/>
    <cellStyle name="Normal 301" xfId="14375" xr:uid="{00000000-0005-0000-0000-000098380000}"/>
    <cellStyle name="Normal 301 2" xfId="14376" xr:uid="{00000000-0005-0000-0000-000099380000}"/>
    <cellStyle name="Normal 301 3" xfId="14377" xr:uid="{00000000-0005-0000-0000-00009A380000}"/>
    <cellStyle name="Normal 302" xfId="14378" xr:uid="{00000000-0005-0000-0000-00009B380000}"/>
    <cellStyle name="Normal 302 2" xfId="14379" xr:uid="{00000000-0005-0000-0000-00009C380000}"/>
    <cellStyle name="Normal 302 3" xfId="14380" xr:uid="{00000000-0005-0000-0000-00009D380000}"/>
    <cellStyle name="Normal 303" xfId="14381" xr:uid="{00000000-0005-0000-0000-00009E380000}"/>
    <cellStyle name="Normal 303 2" xfId="14382" xr:uid="{00000000-0005-0000-0000-00009F380000}"/>
    <cellStyle name="Normal 303 3" xfId="14383" xr:uid="{00000000-0005-0000-0000-0000A0380000}"/>
    <cellStyle name="Normal 304" xfId="14384" xr:uid="{00000000-0005-0000-0000-0000A1380000}"/>
    <cellStyle name="Normal 304 2" xfId="14385" xr:uid="{00000000-0005-0000-0000-0000A2380000}"/>
    <cellStyle name="Normal 304 3" xfId="14386" xr:uid="{00000000-0005-0000-0000-0000A3380000}"/>
    <cellStyle name="Normal 305" xfId="14387" xr:uid="{00000000-0005-0000-0000-0000A4380000}"/>
    <cellStyle name="Normal 305 2" xfId="14388" xr:uid="{00000000-0005-0000-0000-0000A5380000}"/>
    <cellStyle name="Normal 305 3" xfId="14389" xr:uid="{00000000-0005-0000-0000-0000A6380000}"/>
    <cellStyle name="Normal 306" xfId="14390" xr:uid="{00000000-0005-0000-0000-0000A7380000}"/>
    <cellStyle name="Normal 306 2" xfId="14391" xr:uid="{00000000-0005-0000-0000-0000A8380000}"/>
    <cellStyle name="Normal 306 3" xfId="14392" xr:uid="{00000000-0005-0000-0000-0000A9380000}"/>
    <cellStyle name="Normal 307" xfId="14393" xr:uid="{00000000-0005-0000-0000-0000AA380000}"/>
    <cellStyle name="Normal 307 2" xfId="14394" xr:uid="{00000000-0005-0000-0000-0000AB380000}"/>
    <cellStyle name="Normal 307 3" xfId="14395" xr:uid="{00000000-0005-0000-0000-0000AC380000}"/>
    <cellStyle name="Normal 308" xfId="14396" xr:uid="{00000000-0005-0000-0000-0000AD380000}"/>
    <cellStyle name="Normal 308 2" xfId="14397" xr:uid="{00000000-0005-0000-0000-0000AE380000}"/>
    <cellStyle name="Normal 308 3" xfId="14398" xr:uid="{00000000-0005-0000-0000-0000AF380000}"/>
    <cellStyle name="Normal 309" xfId="14399" xr:uid="{00000000-0005-0000-0000-0000B0380000}"/>
    <cellStyle name="Normal 309 2" xfId="14400" xr:uid="{00000000-0005-0000-0000-0000B1380000}"/>
    <cellStyle name="Normal 309 3" xfId="14401" xr:uid="{00000000-0005-0000-0000-0000B2380000}"/>
    <cellStyle name="Normal 31" xfId="114" xr:uid="{00000000-0005-0000-0000-0000B3380000}"/>
    <cellStyle name="Normal 31 2" xfId="14402" xr:uid="{00000000-0005-0000-0000-0000B4380000}"/>
    <cellStyle name="Normal 31 2 2" xfId="14403" xr:uid="{00000000-0005-0000-0000-0000B5380000}"/>
    <cellStyle name="Normal 31 2 3" xfId="14404" xr:uid="{00000000-0005-0000-0000-0000B6380000}"/>
    <cellStyle name="Normal 31 3" xfId="14405" xr:uid="{00000000-0005-0000-0000-0000B7380000}"/>
    <cellStyle name="Normal 31 3 2" xfId="14406" xr:uid="{00000000-0005-0000-0000-0000B8380000}"/>
    <cellStyle name="Normal 31 3 2 2" xfId="14407" xr:uid="{00000000-0005-0000-0000-0000B9380000}"/>
    <cellStyle name="Normal 31 3 2 3" xfId="14408" xr:uid="{00000000-0005-0000-0000-0000BA380000}"/>
    <cellStyle name="Normal 31 3 3" xfId="14409" xr:uid="{00000000-0005-0000-0000-0000BB380000}"/>
    <cellStyle name="Normal 31 3 3 2" xfId="14410" xr:uid="{00000000-0005-0000-0000-0000BC380000}"/>
    <cellStyle name="Normal 31 3 3 2 2" xfId="14411" xr:uid="{00000000-0005-0000-0000-0000BD380000}"/>
    <cellStyle name="Normal 31 3 3 2 2 2" xfId="14412" xr:uid="{00000000-0005-0000-0000-0000BE380000}"/>
    <cellStyle name="Normal 31 3 3 2 2 2 2" xfId="14413" xr:uid="{00000000-0005-0000-0000-0000BF380000}"/>
    <cellStyle name="Normal 31 3 3 2 2 3" xfId="14414" xr:uid="{00000000-0005-0000-0000-0000C0380000}"/>
    <cellStyle name="Normal 31 3 3 2 2 4" xfId="14415" xr:uid="{00000000-0005-0000-0000-0000C1380000}"/>
    <cellStyle name="Normal 31 3 3 2 3" xfId="14416" xr:uid="{00000000-0005-0000-0000-0000C2380000}"/>
    <cellStyle name="Normal 31 3 3 2 3 2" xfId="14417" xr:uid="{00000000-0005-0000-0000-0000C3380000}"/>
    <cellStyle name="Normal 31 3 3 2 4" xfId="14418" xr:uid="{00000000-0005-0000-0000-0000C4380000}"/>
    <cellStyle name="Normal 31 3 3 2 5" xfId="14419" xr:uid="{00000000-0005-0000-0000-0000C5380000}"/>
    <cellStyle name="Normal 31 3 3 3" xfId="14420" xr:uid="{00000000-0005-0000-0000-0000C6380000}"/>
    <cellStyle name="Normal 31 3 3 3 2" xfId="14421" xr:uid="{00000000-0005-0000-0000-0000C7380000}"/>
    <cellStyle name="Normal 31 3 3 3 2 2" xfId="14422" xr:uid="{00000000-0005-0000-0000-0000C8380000}"/>
    <cellStyle name="Normal 31 3 3 3 3" xfId="14423" xr:uid="{00000000-0005-0000-0000-0000C9380000}"/>
    <cellStyle name="Normal 31 3 3 3 4" xfId="14424" xr:uid="{00000000-0005-0000-0000-0000CA380000}"/>
    <cellStyle name="Normal 31 3 3 4" xfId="14425" xr:uid="{00000000-0005-0000-0000-0000CB380000}"/>
    <cellStyle name="Normal 31 3 3 4 2" xfId="14426" xr:uid="{00000000-0005-0000-0000-0000CC380000}"/>
    <cellStyle name="Normal 31 3 3 5" xfId="14427" xr:uid="{00000000-0005-0000-0000-0000CD380000}"/>
    <cellStyle name="Normal 31 3 3 6" xfId="14428" xr:uid="{00000000-0005-0000-0000-0000CE380000}"/>
    <cellStyle name="Normal 31 3 4" xfId="14429" xr:uid="{00000000-0005-0000-0000-0000CF380000}"/>
    <cellStyle name="Normal 31 3 4 2" xfId="14430" xr:uid="{00000000-0005-0000-0000-0000D0380000}"/>
    <cellStyle name="Normal 31 3 4 2 2" xfId="14431" xr:uid="{00000000-0005-0000-0000-0000D1380000}"/>
    <cellStyle name="Normal 31 3 4 2 2 2" xfId="14432" xr:uid="{00000000-0005-0000-0000-0000D2380000}"/>
    <cellStyle name="Normal 31 3 4 2 3" xfId="14433" xr:uid="{00000000-0005-0000-0000-0000D3380000}"/>
    <cellStyle name="Normal 31 3 4 2 4" xfId="14434" xr:uid="{00000000-0005-0000-0000-0000D4380000}"/>
    <cellStyle name="Normal 31 3 4 3" xfId="14435" xr:uid="{00000000-0005-0000-0000-0000D5380000}"/>
    <cellStyle name="Normal 31 3 4 3 2" xfId="14436" xr:uid="{00000000-0005-0000-0000-0000D6380000}"/>
    <cellStyle name="Normal 31 3 4 4" xfId="14437" xr:uid="{00000000-0005-0000-0000-0000D7380000}"/>
    <cellStyle name="Normal 31 3 4 5" xfId="14438" xr:uid="{00000000-0005-0000-0000-0000D8380000}"/>
    <cellStyle name="Normal 31 3 5" xfId="14439" xr:uid="{00000000-0005-0000-0000-0000D9380000}"/>
    <cellStyle name="Normal 31 3 5 2" xfId="14440" xr:uid="{00000000-0005-0000-0000-0000DA380000}"/>
    <cellStyle name="Normal 31 3 5 2 2" xfId="14441" xr:uid="{00000000-0005-0000-0000-0000DB380000}"/>
    <cellStyle name="Normal 31 3 5 3" xfId="14442" xr:uid="{00000000-0005-0000-0000-0000DC380000}"/>
    <cellStyle name="Normal 31 3 5 4" xfId="14443" xr:uid="{00000000-0005-0000-0000-0000DD380000}"/>
    <cellStyle name="Normal 31 3 6" xfId="14444" xr:uid="{00000000-0005-0000-0000-0000DE380000}"/>
    <cellStyle name="Normal 31 3 6 2" xfId="14445" xr:uid="{00000000-0005-0000-0000-0000DF380000}"/>
    <cellStyle name="Normal 31 3 7" xfId="14446" xr:uid="{00000000-0005-0000-0000-0000E0380000}"/>
    <cellStyle name="Normal 31 3 8" xfId="14447" xr:uid="{00000000-0005-0000-0000-0000E1380000}"/>
    <cellStyle name="Normal 31 4" xfId="14448" xr:uid="{00000000-0005-0000-0000-0000E2380000}"/>
    <cellStyle name="Normal 31 4 2" xfId="14449" xr:uid="{00000000-0005-0000-0000-0000E3380000}"/>
    <cellStyle name="Normal 31 4 2 2" xfId="14450" xr:uid="{00000000-0005-0000-0000-0000E4380000}"/>
    <cellStyle name="Normal 31 4 2 2 2" xfId="14451" xr:uid="{00000000-0005-0000-0000-0000E5380000}"/>
    <cellStyle name="Normal 31 4 2 3" xfId="14452" xr:uid="{00000000-0005-0000-0000-0000E6380000}"/>
    <cellStyle name="Normal 31 4 2 4" xfId="14453" xr:uid="{00000000-0005-0000-0000-0000E7380000}"/>
    <cellStyle name="Normal 31 4 3" xfId="14454" xr:uid="{00000000-0005-0000-0000-0000E8380000}"/>
    <cellStyle name="Normal 31 4 3 2" xfId="14455" xr:uid="{00000000-0005-0000-0000-0000E9380000}"/>
    <cellStyle name="Normal 31 4 4" xfId="14456" xr:uid="{00000000-0005-0000-0000-0000EA380000}"/>
    <cellStyle name="Normal 31 4 5" xfId="14457" xr:uid="{00000000-0005-0000-0000-0000EB380000}"/>
    <cellStyle name="Normal 31 5" xfId="14458" xr:uid="{00000000-0005-0000-0000-0000EC380000}"/>
    <cellStyle name="Normal 31 5 2" xfId="14459" xr:uid="{00000000-0005-0000-0000-0000ED380000}"/>
    <cellStyle name="Normal 31 5 2 2" xfId="14460" xr:uid="{00000000-0005-0000-0000-0000EE380000}"/>
    <cellStyle name="Normal 31 5 2 2 2" xfId="14461" xr:uid="{00000000-0005-0000-0000-0000EF380000}"/>
    <cellStyle name="Normal 31 5 2 3" xfId="14462" xr:uid="{00000000-0005-0000-0000-0000F0380000}"/>
    <cellStyle name="Normal 31 5 3" xfId="14463" xr:uid="{00000000-0005-0000-0000-0000F1380000}"/>
    <cellStyle name="Normal 31 5 3 2" xfId="14464" xr:uid="{00000000-0005-0000-0000-0000F2380000}"/>
    <cellStyle name="Normal 31 5 4" xfId="14465" xr:uid="{00000000-0005-0000-0000-0000F3380000}"/>
    <cellStyle name="Normal 31 5 5" xfId="14466" xr:uid="{00000000-0005-0000-0000-0000F4380000}"/>
    <cellStyle name="Normal 31 6" xfId="14467" xr:uid="{00000000-0005-0000-0000-0000F5380000}"/>
    <cellStyle name="Normal 31 6 2" xfId="14468" xr:uid="{00000000-0005-0000-0000-0000F6380000}"/>
    <cellStyle name="Normal 31 7" xfId="14469" xr:uid="{00000000-0005-0000-0000-0000F7380000}"/>
    <cellStyle name="Normal 31 8" xfId="14470" xr:uid="{00000000-0005-0000-0000-0000F8380000}"/>
    <cellStyle name="Normal 31_April 14" xfId="14471" xr:uid="{00000000-0005-0000-0000-0000F9380000}"/>
    <cellStyle name="Normal 310" xfId="14472" xr:uid="{00000000-0005-0000-0000-0000FA380000}"/>
    <cellStyle name="Normal 310 2" xfId="14473" xr:uid="{00000000-0005-0000-0000-0000FB380000}"/>
    <cellStyle name="Normal 310 3" xfId="14474" xr:uid="{00000000-0005-0000-0000-0000FC380000}"/>
    <cellStyle name="Normal 311" xfId="14475" xr:uid="{00000000-0005-0000-0000-0000FD380000}"/>
    <cellStyle name="Normal 311 2" xfId="14476" xr:uid="{00000000-0005-0000-0000-0000FE380000}"/>
    <cellStyle name="Normal 311 3" xfId="14477" xr:uid="{00000000-0005-0000-0000-0000FF380000}"/>
    <cellStyle name="Normal 312" xfId="14478" xr:uid="{00000000-0005-0000-0000-000000390000}"/>
    <cellStyle name="Normal 312 2" xfId="14479" xr:uid="{00000000-0005-0000-0000-000001390000}"/>
    <cellStyle name="Normal 312 3" xfId="14480" xr:uid="{00000000-0005-0000-0000-000002390000}"/>
    <cellStyle name="Normal 313" xfId="14481" xr:uid="{00000000-0005-0000-0000-000003390000}"/>
    <cellStyle name="Normal 313 2" xfId="14482" xr:uid="{00000000-0005-0000-0000-000004390000}"/>
    <cellStyle name="Normal 313 3" xfId="14483" xr:uid="{00000000-0005-0000-0000-000005390000}"/>
    <cellStyle name="Normal 314" xfId="14484" xr:uid="{00000000-0005-0000-0000-000006390000}"/>
    <cellStyle name="Normal 314 2" xfId="14485" xr:uid="{00000000-0005-0000-0000-000007390000}"/>
    <cellStyle name="Normal 314 3" xfId="14486" xr:uid="{00000000-0005-0000-0000-000008390000}"/>
    <cellStyle name="Normal 315" xfId="14487" xr:uid="{00000000-0005-0000-0000-000009390000}"/>
    <cellStyle name="Normal 315 2" xfId="14488" xr:uid="{00000000-0005-0000-0000-00000A390000}"/>
    <cellStyle name="Normal 315 3" xfId="14489" xr:uid="{00000000-0005-0000-0000-00000B390000}"/>
    <cellStyle name="Normal 316" xfId="14490" xr:uid="{00000000-0005-0000-0000-00000C390000}"/>
    <cellStyle name="Normal 316 2" xfId="14491" xr:uid="{00000000-0005-0000-0000-00000D390000}"/>
    <cellStyle name="Normal 316 3" xfId="14492" xr:uid="{00000000-0005-0000-0000-00000E390000}"/>
    <cellStyle name="Normal 317" xfId="14493" xr:uid="{00000000-0005-0000-0000-00000F390000}"/>
    <cellStyle name="Normal 317 2" xfId="14494" xr:uid="{00000000-0005-0000-0000-000010390000}"/>
    <cellStyle name="Normal 317 3" xfId="14495" xr:uid="{00000000-0005-0000-0000-000011390000}"/>
    <cellStyle name="Normal 318" xfId="14496" xr:uid="{00000000-0005-0000-0000-000012390000}"/>
    <cellStyle name="Normal 318 2" xfId="14497" xr:uid="{00000000-0005-0000-0000-000013390000}"/>
    <cellStyle name="Normal 318 3" xfId="14498" xr:uid="{00000000-0005-0000-0000-000014390000}"/>
    <cellStyle name="Normal 319" xfId="14499" xr:uid="{00000000-0005-0000-0000-000015390000}"/>
    <cellStyle name="Normal 319 2" xfId="14500" xr:uid="{00000000-0005-0000-0000-000016390000}"/>
    <cellStyle name="Normal 319 3" xfId="14501" xr:uid="{00000000-0005-0000-0000-000017390000}"/>
    <cellStyle name="Normal 32" xfId="115" xr:uid="{00000000-0005-0000-0000-000018390000}"/>
    <cellStyle name="Normal 32 2" xfId="14502" xr:uid="{00000000-0005-0000-0000-000019390000}"/>
    <cellStyle name="Normal 32 2 2" xfId="14503" xr:uid="{00000000-0005-0000-0000-00001A390000}"/>
    <cellStyle name="Normal 32 2 2 2" xfId="14504" xr:uid="{00000000-0005-0000-0000-00001B390000}"/>
    <cellStyle name="Normal 32 2 2 3" xfId="14505" xr:uid="{00000000-0005-0000-0000-00001C390000}"/>
    <cellStyle name="Normal 32 2 3" xfId="14506" xr:uid="{00000000-0005-0000-0000-00001D390000}"/>
    <cellStyle name="Normal 32 2 4" xfId="14507" xr:uid="{00000000-0005-0000-0000-00001E390000}"/>
    <cellStyle name="Normal 32 2 5" xfId="14508" xr:uid="{00000000-0005-0000-0000-00001F390000}"/>
    <cellStyle name="Normal 32 3" xfId="14509" xr:uid="{00000000-0005-0000-0000-000020390000}"/>
    <cellStyle name="Normal 32 3 2" xfId="14510" xr:uid="{00000000-0005-0000-0000-000021390000}"/>
    <cellStyle name="Normal 32 3 3" xfId="14511" xr:uid="{00000000-0005-0000-0000-000022390000}"/>
    <cellStyle name="Normal 32 4" xfId="14512" xr:uid="{00000000-0005-0000-0000-000023390000}"/>
    <cellStyle name="Normal 32 4 2" xfId="14513" xr:uid="{00000000-0005-0000-0000-000024390000}"/>
    <cellStyle name="Normal 32 4 3" xfId="14514" xr:uid="{00000000-0005-0000-0000-000025390000}"/>
    <cellStyle name="Normal 32 5" xfId="14515" xr:uid="{00000000-0005-0000-0000-000026390000}"/>
    <cellStyle name="Normal 32 6" xfId="14516" xr:uid="{00000000-0005-0000-0000-000027390000}"/>
    <cellStyle name="Normal 32 7" xfId="14517" xr:uid="{00000000-0005-0000-0000-000028390000}"/>
    <cellStyle name="Normal 32_จัดสรรหงส์ทอง" xfId="14518" xr:uid="{00000000-0005-0000-0000-000029390000}"/>
    <cellStyle name="Normal 320" xfId="14519" xr:uid="{00000000-0005-0000-0000-00002A390000}"/>
    <cellStyle name="Normal 320 2" xfId="14520" xr:uid="{00000000-0005-0000-0000-00002B390000}"/>
    <cellStyle name="Normal 320 3" xfId="14521" xr:uid="{00000000-0005-0000-0000-00002C390000}"/>
    <cellStyle name="Normal 321" xfId="14522" xr:uid="{00000000-0005-0000-0000-00002D390000}"/>
    <cellStyle name="Normal 321 2" xfId="14523" xr:uid="{00000000-0005-0000-0000-00002E390000}"/>
    <cellStyle name="Normal 321 3" xfId="14524" xr:uid="{00000000-0005-0000-0000-00002F390000}"/>
    <cellStyle name="Normal 322" xfId="14525" xr:uid="{00000000-0005-0000-0000-000030390000}"/>
    <cellStyle name="Normal 322 2" xfId="14526" xr:uid="{00000000-0005-0000-0000-000031390000}"/>
    <cellStyle name="Normal 322 3" xfId="14527" xr:uid="{00000000-0005-0000-0000-000032390000}"/>
    <cellStyle name="Normal 323" xfId="14528" xr:uid="{00000000-0005-0000-0000-000033390000}"/>
    <cellStyle name="Normal 323 2" xfId="14529" xr:uid="{00000000-0005-0000-0000-000034390000}"/>
    <cellStyle name="Normal 323 3" xfId="14530" xr:uid="{00000000-0005-0000-0000-000035390000}"/>
    <cellStyle name="Normal 324" xfId="14531" xr:uid="{00000000-0005-0000-0000-000036390000}"/>
    <cellStyle name="Normal 324 2" xfId="14532" xr:uid="{00000000-0005-0000-0000-000037390000}"/>
    <cellStyle name="Normal 324 3" xfId="14533" xr:uid="{00000000-0005-0000-0000-000038390000}"/>
    <cellStyle name="Normal 325" xfId="14534" xr:uid="{00000000-0005-0000-0000-000039390000}"/>
    <cellStyle name="Normal 325 2" xfId="14535" xr:uid="{00000000-0005-0000-0000-00003A390000}"/>
    <cellStyle name="Normal 325 3" xfId="14536" xr:uid="{00000000-0005-0000-0000-00003B390000}"/>
    <cellStyle name="Normal 326" xfId="14537" xr:uid="{00000000-0005-0000-0000-00003C390000}"/>
    <cellStyle name="Normal 326 2" xfId="14538" xr:uid="{00000000-0005-0000-0000-00003D390000}"/>
    <cellStyle name="Normal 326 3" xfId="14539" xr:uid="{00000000-0005-0000-0000-00003E390000}"/>
    <cellStyle name="Normal 327" xfId="14540" xr:uid="{00000000-0005-0000-0000-00003F390000}"/>
    <cellStyle name="Normal 327 2" xfId="14541" xr:uid="{00000000-0005-0000-0000-000040390000}"/>
    <cellStyle name="Normal 327 3" xfId="14542" xr:uid="{00000000-0005-0000-0000-000041390000}"/>
    <cellStyle name="Normal 328" xfId="14543" xr:uid="{00000000-0005-0000-0000-000042390000}"/>
    <cellStyle name="Normal 328 2" xfId="14544" xr:uid="{00000000-0005-0000-0000-000043390000}"/>
    <cellStyle name="Normal 328 3" xfId="14545" xr:uid="{00000000-0005-0000-0000-000044390000}"/>
    <cellStyle name="Normal 329" xfId="14546" xr:uid="{00000000-0005-0000-0000-000045390000}"/>
    <cellStyle name="Normal 329 2" xfId="14547" xr:uid="{00000000-0005-0000-0000-000046390000}"/>
    <cellStyle name="Normal 329 3" xfId="14548" xr:uid="{00000000-0005-0000-0000-000047390000}"/>
    <cellStyle name="Normal 33" xfId="116" xr:uid="{00000000-0005-0000-0000-000048390000}"/>
    <cellStyle name="Normal 33 2" xfId="14549" xr:uid="{00000000-0005-0000-0000-000049390000}"/>
    <cellStyle name="Normal 33 2 2" xfId="14550" xr:uid="{00000000-0005-0000-0000-00004A390000}"/>
    <cellStyle name="Normal 33 2 3" xfId="14551" xr:uid="{00000000-0005-0000-0000-00004B390000}"/>
    <cellStyle name="Normal 33 3" xfId="14552" xr:uid="{00000000-0005-0000-0000-00004C390000}"/>
    <cellStyle name="Normal 33 3 2" xfId="14553" xr:uid="{00000000-0005-0000-0000-00004D390000}"/>
    <cellStyle name="Normal 33 3 2 2" xfId="14554" xr:uid="{00000000-0005-0000-0000-00004E390000}"/>
    <cellStyle name="Normal 33 3 2 2 2" xfId="14555" xr:uid="{00000000-0005-0000-0000-00004F390000}"/>
    <cellStyle name="Normal 33 3 2 2 2 2" xfId="14556" xr:uid="{00000000-0005-0000-0000-000050390000}"/>
    <cellStyle name="Normal 33 3 2 2 3" xfId="14557" xr:uid="{00000000-0005-0000-0000-000051390000}"/>
    <cellStyle name="Normal 33 3 2 2 4" xfId="14558" xr:uid="{00000000-0005-0000-0000-000052390000}"/>
    <cellStyle name="Normal 33 3 2 3" xfId="14559" xr:uid="{00000000-0005-0000-0000-000053390000}"/>
    <cellStyle name="Normal 33 3 2 3 2" xfId="14560" xr:uid="{00000000-0005-0000-0000-000054390000}"/>
    <cellStyle name="Normal 33 3 2 4" xfId="14561" xr:uid="{00000000-0005-0000-0000-000055390000}"/>
    <cellStyle name="Normal 33 3 2 5" xfId="14562" xr:uid="{00000000-0005-0000-0000-000056390000}"/>
    <cellStyle name="Normal 33 3 3" xfId="14563" xr:uid="{00000000-0005-0000-0000-000057390000}"/>
    <cellStyle name="Normal 33 3 3 2" xfId="14564" xr:uid="{00000000-0005-0000-0000-000058390000}"/>
    <cellStyle name="Normal 33 3 3 2 2" xfId="14565" xr:uid="{00000000-0005-0000-0000-000059390000}"/>
    <cellStyle name="Normal 33 3 3 3" xfId="14566" xr:uid="{00000000-0005-0000-0000-00005A390000}"/>
    <cellStyle name="Normal 33 3 3 4" xfId="14567" xr:uid="{00000000-0005-0000-0000-00005B390000}"/>
    <cellStyle name="Normal 33 3 4" xfId="14568" xr:uid="{00000000-0005-0000-0000-00005C390000}"/>
    <cellStyle name="Normal 33 3 4 2" xfId="14569" xr:uid="{00000000-0005-0000-0000-00005D390000}"/>
    <cellStyle name="Normal 33 3 5" xfId="14570" xr:uid="{00000000-0005-0000-0000-00005E390000}"/>
    <cellStyle name="Normal 33 3 6" xfId="14571" xr:uid="{00000000-0005-0000-0000-00005F390000}"/>
    <cellStyle name="Normal 33 4" xfId="14572" xr:uid="{00000000-0005-0000-0000-000060390000}"/>
    <cellStyle name="Normal 33 4 2" xfId="14573" xr:uid="{00000000-0005-0000-0000-000061390000}"/>
    <cellStyle name="Normal 33 4 2 2" xfId="14574" xr:uid="{00000000-0005-0000-0000-000062390000}"/>
    <cellStyle name="Normal 33 4 2 2 2" xfId="14575" xr:uid="{00000000-0005-0000-0000-000063390000}"/>
    <cellStyle name="Normal 33 4 2 3" xfId="14576" xr:uid="{00000000-0005-0000-0000-000064390000}"/>
    <cellStyle name="Normal 33 4 2 4" xfId="14577" xr:uid="{00000000-0005-0000-0000-000065390000}"/>
    <cellStyle name="Normal 33 4 3" xfId="14578" xr:uid="{00000000-0005-0000-0000-000066390000}"/>
    <cellStyle name="Normal 33 4 3 2" xfId="14579" xr:uid="{00000000-0005-0000-0000-000067390000}"/>
    <cellStyle name="Normal 33 4 4" xfId="14580" xr:uid="{00000000-0005-0000-0000-000068390000}"/>
    <cellStyle name="Normal 33 4 5" xfId="14581" xr:uid="{00000000-0005-0000-0000-000069390000}"/>
    <cellStyle name="Normal 33 5" xfId="14582" xr:uid="{00000000-0005-0000-0000-00006A390000}"/>
    <cellStyle name="Normal 33 5 2" xfId="14583" xr:uid="{00000000-0005-0000-0000-00006B390000}"/>
    <cellStyle name="Normal 33 5 2 2" xfId="14584" xr:uid="{00000000-0005-0000-0000-00006C390000}"/>
    <cellStyle name="Normal 33 5 2 2 2" xfId="14585" xr:uid="{00000000-0005-0000-0000-00006D390000}"/>
    <cellStyle name="Normal 33 5 2 3" xfId="14586" xr:uid="{00000000-0005-0000-0000-00006E390000}"/>
    <cellStyle name="Normal 33 5 3" xfId="14587" xr:uid="{00000000-0005-0000-0000-00006F390000}"/>
    <cellStyle name="Normal 33 5 3 2" xfId="14588" xr:uid="{00000000-0005-0000-0000-000070390000}"/>
    <cellStyle name="Normal 33 5 4" xfId="14589" xr:uid="{00000000-0005-0000-0000-000071390000}"/>
    <cellStyle name="Normal 33 5 5" xfId="14590" xr:uid="{00000000-0005-0000-0000-000072390000}"/>
    <cellStyle name="Normal 33 6" xfId="14591" xr:uid="{00000000-0005-0000-0000-000073390000}"/>
    <cellStyle name="Normal 33 6 2" xfId="14592" xr:uid="{00000000-0005-0000-0000-000074390000}"/>
    <cellStyle name="Normal 33 7" xfId="14593" xr:uid="{00000000-0005-0000-0000-000075390000}"/>
    <cellStyle name="Normal 33 8" xfId="14594" xr:uid="{00000000-0005-0000-0000-000076390000}"/>
    <cellStyle name="Normal 33_April 14" xfId="14595" xr:uid="{00000000-0005-0000-0000-000077390000}"/>
    <cellStyle name="Normal 330" xfId="14596" xr:uid="{00000000-0005-0000-0000-000078390000}"/>
    <cellStyle name="Normal 330 2" xfId="14597" xr:uid="{00000000-0005-0000-0000-000079390000}"/>
    <cellStyle name="Normal 330 3" xfId="14598" xr:uid="{00000000-0005-0000-0000-00007A390000}"/>
    <cellStyle name="Normal 331" xfId="14599" xr:uid="{00000000-0005-0000-0000-00007B390000}"/>
    <cellStyle name="Normal 331 2" xfId="14600" xr:uid="{00000000-0005-0000-0000-00007C390000}"/>
    <cellStyle name="Normal 331 3" xfId="14601" xr:uid="{00000000-0005-0000-0000-00007D390000}"/>
    <cellStyle name="Normal 332" xfId="14602" xr:uid="{00000000-0005-0000-0000-00007E390000}"/>
    <cellStyle name="Normal 332 2" xfId="14603" xr:uid="{00000000-0005-0000-0000-00007F390000}"/>
    <cellStyle name="Normal 332 3" xfId="14604" xr:uid="{00000000-0005-0000-0000-000080390000}"/>
    <cellStyle name="Normal 333" xfId="14605" xr:uid="{00000000-0005-0000-0000-000081390000}"/>
    <cellStyle name="Normal 333 2" xfId="14606" xr:uid="{00000000-0005-0000-0000-000082390000}"/>
    <cellStyle name="Normal 333 3" xfId="14607" xr:uid="{00000000-0005-0000-0000-000083390000}"/>
    <cellStyle name="Normal 334" xfId="14608" xr:uid="{00000000-0005-0000-0000-000084390000}"/>
    <cellStyle name="Normal 334 2" xfId="14609" xr:uid="{00000000-0005-0000-0000-000085390000}"/>
    <cellStyle name="Normal 334 3" xfId="14610" xr:uid="{00000000-0005-0000-0000-000086390000}"/>
    <cellStyle name="Normal 335" xfId="14611" xr:uid="{00000000-0005-0000-0000-000087390000}"/>
    <cellStyle name="Normal 335 2" xfId="14612" xr:uid="{00000000-0005-0000-0000-000088390000}"/>
    <cellStyle name="Normal 335 3" xfId="14613" xr:uid="{00000000-0005-0000-0000-000089390000}"/>
    <cellStyle name="Normal 336" xfId="14614" xr:uid="{00000000-0005-0000-0000-00008A390000}"/>
    <cellStyle name="Normal 336 2" xfId="14615" xr:uid="{00000000-0005-0000-0000-00008B390000}"/>
    <cellStyle name="Normal 336 3" xfId="14616" xr:uid="{00000000-0005-0000-0000-00008C390000}"/>
    <cellStyle name="Normal 337" xfId="14617" xr:uid="{00000000-0005-0000-0000-00008D390000}"/>
    <cellStyle name="Normal 337 2" xfId="14618" xr:uid="{00000000-0005-0000-0000-00008E390000}"/>
    <cellStyle name="Normal 337 3" xfId="14619" xr:uid="{00000000-0005-0000-0000-00008F390000}"/>
    <cellStyle name="Normal 338" xfId="14620" xr:uid="{00000000-0005-0000-0000-000090390000}"/>
    <cellStyle name="Normal 338 2" xfId="14621" xr:uid="{00000000-0005-0000-0000-000091390000}"/>
    <cellStyle name="Normal 338 3" xfId="14622" xr:uid="{00000000-0005-0000-0000-000092390000}"/>
    <cellStyle name="Normal 339" xfId="14623" xr:uid="{00000000-0005-0000-0000-000093390000}"/>
    <cellStyle name="Normal 339 2" xfId="14624" xr:uid="{00000000-0005-0000-0000-000094390000}"/>
    <cellStyle name="Normal 339 3" xfId="14625" xr:uid="{00000000-0005-0000-0000-000095390000}"/>
    <cellStyle name="Normal 34" xfId="117" xr:uid="{00000000-0005-0000-0000-000096390000}"/>
    <cellStyle name="Normal 34 2" xfId="14626" xr:uid="{00000000-0005-0000-0000-000097390000}"/>
    <cellStyle name="Normal 34 2 2" xfId="14627" xr:uid="{00000000-0005-0000-0000-000098390000}"/>
    <cellStyle name="Normal 34 2 3" xfId="14628" xr:uid="{00000000-0005-0000-0000-000099390000}"/>
    <cellStyle name="Normal 34 3" xfId="14629" xr:uid="{00000000-0005-0000-0000-00009A390000}"/>
    <cellStyle name="Normal 34 3 2" xfId="14630" xr:uid="{00000000-0005-0000-0000-00009B390000}"/>
    <cellStyle name="Normal 34 3 2 2" xfId="14631" xr:uid="{00000000-0005-0000-0000-00009C390000}"/>
    <cellStyle name="Normal 34 3 2 2 2" xfId="14632" xr:uid="{00000000-0005-0000-0000-00009D390000}"/>
    <cellStyle name="Normal 34 3 2 2 2 2" xfId="14633" xr:uid="{00000000-0005-0000-0000-00009E390000}"/>
    <cellStyle name="Normal 34 3 2 2 3" xfId="14634" xr:uid="{00000000-0005-0000-0000-00009F390000}"/>
    <cellStyle name="Normal 34 3 2 2 4" xfId="14635" xr:uid="{00000000-0005-0000-0000-0000A0390000}"/>
    <cellStyle name="Normal 34 3 2 3" xfId="14636" xr:uid="{00000000-0005-0000-0000-0000A1390000}"/>
    <cellStyle name="Normal 34 3 2 3 2" xfId="14637" xr:uid="{00000000-0005-0000-0000-0000A2390000}"/>
    <cellStyle name="Normal 34 3 2 4" xfId="14638" xr:uid="{00000000-0005-0000-0000-0000A3390000}"/>
    <cellStyle name="Normal 34 3 2 5" xfId="14639" xr:uid="{00000000-0005-0000-0000-0000A4390000}"/>
    <cellStyle name="Normal 34 3 3" xfId="14640" xr:uid="{00000000-0005-0000-0000-0000A5390000}"/>
    <cellStyle name="Normal 34 3 3 2" xfId="14641" xr:uid="{00000000-0005-0000-0000-0000A6390000}"/>
    <cellStyle name="Normal 34 3 3 2 2" xfId="14642" xr:uid="{00000000-0005-0000-0000-0000A7390000}"/>
    <cellStyle name="Normal 34 3 3 3" xfId="14643" xr:uid="{00000000-0005-0000-0000-0000A8390000}"/>
    <cellStyle name="Normal 34 3 3 4" xfId="14644" xr:uid="{00000000-0005-0000-0000-0000A9390000}"/>
    <cellStyle name="Normal 34 3 4" xfId="14645" xr:uid="{00000000-0005-0000-0000-0000AA390000}"/>
    <cellStyle name="Normal 34 3 4 2" xfId="14646" xr:uid="{00000000-0005-0000-0000-0000AB390000}"/>
    <cellStyle name="Normal 34 3 5" xfId="14647" xr:uid="{00000000-0005-0000-0000-0000AC390000}"/>
    <cellStyle name="Normal 34 3 6" xfId="14648" xr:uid="{00000000-0005-0000-0000-0000AD390000}"/>
    <cellStyle name="Normal 34 4" xfId="14649" xr:uid="{00000000-0005-0000-0000-0000AE390000}"/>
    <cellStyle name="Normal 34 4 2" xfId="14650" xr:uid="{00000000-0005-0000-0000-0000AF390000}"/>
    <cellStyle name="Normal 34 4 2 2" xfId="14651" xr:uid="{00000000-0005-0000-0000-0000B0390000}"/>
    <cellStyle name="Normal 34 4 2 2 2" xfId="14652" xr:uid="{00000000-0005-0000-0000-0000B1390000}"/>
    <cellStyle name="Normal 34 4 2 3" xfId="14653" xr:uid="{00000000-0005-0000-0000-0000B2390000}"/>
    <cellStyle name="Normal 34 4 2 4" xfId="14654" xr:uid="{00000000-0005-0000-0000-0000B3390000}"/>
    <cellStyle name="Normal 34 4 3" xfId="14655" xr:uid="{00000000-0005-0000-0000-0000B4390000}"/>
    <cellStyle name="Normal 34 4 3 2" xfId="14656" xr:uid="{00000000-0005-0000-0000-0000B5390000}"/>
    <cellStyle name="Normal 34 4 4" xfId="14657" xr:uid="{00000000-0005-0000-0000-0000B6390000}"/>
    <cellStyle name="Normal 34 4 5" xfId="14658" xr:uid="{00000000-0005-0000-0000-0000B7390000}"/>
    <cellStyle name="Normal 34 5" xfId="14659" xr:uid="{00000000-0005-0000-0000-0000B8390000}"/>
    <cellStyle name="Normal 34 5 2" xfId="14660" xr:uid="{00000000-0005-0000-0000-0000B9390000}"/>
    <cellStyle name="Normal 34 5 2 2" xfId="14661" xr:uid="{00000000-0005-0000-0000-0000BA390000}"/>
    <cellStyle name="Normal 34 5 2 2 2" xfId="14662" xr:uid="{00000000-0005-0000-0000-0000BB390000}"/>
    <cellStyle name="Normal 34 5 2 3" xfId="14663" xr:uid="{00000000-0005-0000-0000-0000BC390000}"/>
    <cellStyle name="Normal 34 5 3" xfId="14664" xr:uid="{00000000-0005-0000-0000-0000BD390000}"/>
    <cellStyle name="Normal 34 5 3 2" xfId="14665" xr:uid="{00000000-0005-0000-0000-0000BE390000}"/>
    <cellStyle name="Normal 34 5 4" xfId="14666" xr:uid="{00000000-0005-0000-0000-0000BF390000}"/>
    <cellStyle name="Normal 34 5 5" xfId="14667" xr:uid="{00000000-0005-0000-0000-0000C0390000}"/>
    <cellStyle name="Normal 34 6" xfId="14668" xr:uid="{00000000-0005-0000-0000-0000C1390000}"/>
    <cellStyle name="Normal 34 6 2" xfId="14669" xr:uid="{00000000-0005-0000-0000-0000C2390000}"/>
    <cellStyle name="Normal 34 7" xfId="14670" xr:uid="{00000000-0005-0000-0000-0000C3390000}"/>
    <cellStyle name="Normal 34 8" xfId="14671" xr:uid="{00000000-0005-0000-0000-0000C4390000}"/>
    <cellStyle name="Normal 34_April 14" xfId="14672" xr:uid="{00000000-0005-0000-0000-0000C5390000}"/>
    <cellStyle name="Normal 340" xfId="14673" xr:uid="{00000000-0005-0000-0000-0000C6390000}"/>
    <cellStyle name="Normal 340 2" xfId="14674" xr:uid="{00000000-0005-0000-0000-0000C7390000}"/>
    <cellStyle name="Normal 340 3" xfId="14675" xr:uid="{00000000-0005-0000-0000-0000C8390000}"/>
    <cellStyle name="Normal 341" xfId="14676" xr:uid="{00000000-0005-0000-0000-0000C9390000}"/>
    <cellStyle name="Normal 341 2" xfId="14677" xr:uid="{00000000-0005-0000-0000-0000CA390000}"/>
    <cellStyle name="Normal 341 3" xfId="14678" xr:uid="{00000000-0005-0000-0000-0000CB390000}"/>
    <cellStyle name="Normal 342" xfId="14679" xr:uid="{00000000-0005-0000-0000-0000CC390000}"/>
    <cellStyle name="Normal 342 2" xfId="14680" xr:uid="{00000000-0005-0000-0000-0000CD390000}"/>
    <cellStyle name="Normal 342 2 2" xfId="14681" xr:uid="{00000000-0005-0000-0000-0000CE390000}"/>
    <cellStyle name="Normal 342 2 2 2" xfId="14682" xr:uid="{00000000-0005-0000-0000-0000CF390000}"/>
    <cellStyle name="Normal 342 2 2 2 2" xfId="14683" xr:uid="{00000000-0005-0000-0000-0000D0390000}"/>
    <cellStyle name="Normal 342 2 2 3" xfId="14684" xr:uid="{00000000-0005-0000-0000-0000D1390000}"/>
    <cellStyle name="Normal 342 2 2 4" xfId="14685" xr:uid="{00000000-0005-0000-0000-0000D2390000}"/>
    <cellStyle name="Normal 342 2 3" xfId="14686" xr:uid="{00000000-0005-0000-0000-0000D3390000}"/>
    <cellStyle name="Normal 342 2 3 2" xfId="14687" xr:uid="{00000000-0005-0000-0000-0000D4390000}"/>
    <cellStyle name="Normal 342 2 4" xfId="14688" xr:uid="{00000000-0005-0000-0000-0000D5390000}"/>
    <cellStyle name="Normal 342 2 5" xfId="14689" xr:uid="{00000000-0005-0000-0000-0000D6390000}"/>
    <cellStyle name="Normal 342 3" xfId="14690" xr:uid="{00000000-0005-0000-0000-0000D7390000}"/>
    <cellStyle name="Normal 342 3 2" xfId="14691" xr:uid="{00000000-0005-0000-0000-0000D8390000}"/>
    <cellStyle name="Normal 342 3 2 2" xfId="14692" xr:uid="{00000000-0005-0000-0000-0000D9390000}"/>
    <cellStyle name="Normal 342 3 3" xfId="14693" xr:uid="{00000000-0005-0000-0000-0000DA390000}"/>
    <cellStyle name="Normal 342 3 4" xfId="14694" xr:uid="{00000000-0005-0000-0000-0000DB390000}"/>
    <cellStyle name="Normal 342 4" xfId="14695" xr:uid="{00000000-0005-0000-0000-0000DC390000}"/>
    <cellStyle name="Normal 342 4 2" xfId="14696" xr:uid="{00000000-0005-0000-0000-0000DD390000}"/>
    <cellStyle name="Normal 342 5" xfId="14697" xr:uid="{00000000-0005-0000-0000-0000DE390000}"/>
    <cellStyle name="Normal 342 6" xfId="14698" xr:uid="{00000000-0005-0000-0000-0000DF390000}"/>
    <cellStyle name="Normal 343" xfId="14699" xr:uid="{00000000-0005-0000-0000-0000E0390000}"/>
    <cellStyle name="Normal 343 2" xfId="14700" xr:uid="{00000000-0005-0000-0000-0000E1390000}"/>
    <cellStyle name="Normal 343 3" xfId="14701" xr:uid="{00000000-0005-0000-0000-0000E2390000}"/>
    <cellStyle name="Normal 344" xfId="14702" xr:uid="{00000000-0005-0000-0000-0000E3390000}"/>
    <cellStyle name="Normal 344 2" xfId="14703" xr:uid="{00000000-0005-0000-0000-0000E4390000}"/>
    <cellStyle name="Normal 344 3" xfId="14704" xr:uid="{00000000-0005-0000-0000-0000E5390000}"/>
    <cellStyle name="Normal 345" xfId="14705" xr:uid="{00000000-0005-0000-0000-0000E6390000}"/>
    <cellStyle name="Normal 345 2" xfId="14706" xr:uid="{00000000-0005-0000-0000-0000E7390000}"/>
    <cellStyle name="Normal 345 3" xfId="14707" xr:uid="{00000000-0005-0000-0000-0000E8390000}"/>
    <cellStyle name="Normal 346" xfId="14708" xr:uid="{00000000-0005-0000-0000-0000E9390000}"/>
    <cellStyle name="Normal 346 2" xfId="14709" xr:uid="{00000000-0005-0000-0000-0000EA390000}"/>
    <cellStyle name="Normal 346 3" xfId="14710" xr:uid="{00000000-0005-0000-0000-0000EB390000}"/>
    <cellStyle name="Normal 347" xfId="14711" xr:uid="{00000000-0005-0000-0000-0000EC390000}"/>
    <cellStyle name="Normal 347 2" xfId="14712" xr:uid="{00000000-0005-0000-0000-0000ED390000}"/>
    <cellStyle name="Normal 347 3" xfId="14713" xr:uid="{00000000-0005-0000-0000-0000EE390000}"/>
    <cellStyle name="Normal 348" xfId="14714" xr:uid="{00000000-0005-0000-0000-0000EF390000}"/>
    <cellStyle name="Normal 348 2" xfId="14715" xr:uid="{00000000-0005-0000-0000-0000F0390000}"/>
    <cellStyle name="Normal 348 3" xfId="14716" xr:uid="{00000000-0005-0000-0000-0000F1390000}"/>
    <cellStyle name="Normal 349" xfId="14717" xr:uid="{00000000-0005-0000-0000-0000F2390000}"/>
    <cellStyle name="Normal 349 2" xfId="14718" xr:uid="{00000000-0005-0000-0000-0000F3390000}"/>
    <cellStyle name="Normal 349 3" xfId="14719" xr:uid="{00000000-0005-0000-0000-0000F4390000}"/>
    <cellStyle name="Normal 35" xfId="118" xr:uid="{00000000-0005-0000-0000-0000F5390000}"/>
    <cellStyle name="Normal 35 10" xfId="14720" xr:uid="{00000000-0005-0000-0000-0000F6390000}"/>
    <cellStyle name="Normal 35 11" xfId="14721" xr:uid="{00000000-0005-0000-0000-0000F7390000}"/>
    <cellStyle name="Normal 35 2" xfId="14722" xr:uid="{00000000-0005-0000-0000-0000F8390000}"/>
    <cellStyle name="Normal 35 2 10" xfId="14723" xr:uid="{00000000-0005-0000-0000-0000F9390000}"/>
    <cellStyle name="Normal 35 2 2" xfId="14724" xr:uid="{00000000-0005-0000-0000-0000FA390000}"/>
    <cellStyle name="Normal 35 2 2 2" xfId="14725" xr:uid="{00000000-0005-0000-0000-0000FB390000}"/>
    <cellStyle name="Normal 35 2 2 2 2" xfId="14726" xr:uid="{00000000-0005-0000-0000-0000FC390000}"/>
    <cellStyle name="Normal 35 2 2 2 2 2" xfId="14727" xr:uid="{00000000-0005-0000-0000-0000FD390000}"/>
    <cellStyle name="Normal 35 2 2 2 2 3" xfId="14728" xr:uid="{00000000-0005-0000-0000-0000FE390000}"/>
    <cellStyle name="Normal 35 2 2 2 3" xfId="14729" xr:uid="{00000000-0005-0000-0000-0000FF390000}"/>
    <cellStyle name="Normal 35 2 2 2 4" xfId="14730" xr:uid="{00000000-0005-0000-0000-0000003A0000}"/>
    <cellStyle name="Normal 35 2 2 3" xfId="14731" xr:uid="{00000000-0005-0000-0000-0000013A0000}"/>
    <cellStyle name="Normal 35 2 2 3 2" xfId="14732" xr:uid="{00000000-0005-0000-0000-0000023A0000}"/>
    <cellStyle name="Normal 35 2 2 3 3" xfId="14733" xr:uid="{00000000-0005-0000-0000-0000033A0000}"/>
    <cellStyle name="Normal 35 2 2 4" xfId="14734" xr:uid="{00000000-0005-0000-0000-0000043A0000}"/>
    <cellStyle name="Normal 35 2 2 5" xfId="14735" xr:uid="{00000000-0005-0000-0000-0000053A0000}"/>
    <cellStyle name="Normal 35 2 3" xfId="14736" xr:uid="{00000000-0005-0000-0000-0000063A0000}"/>
    <cellStyle name="Normal 35 2 3 2" xfId="14737" xr:uid="{00000000-0005-0000-0000-0000073A0000}"/>
    <cellStyle name="Normal 35 2 3 2 2" xfId="14738" xr:uid="{00000000-0005-0000-0000-0000083A0000}"/>
    <cellStyle name="Normal 35 2 3 2 2 2" xfId="14739" xr:uid="{00000000-0005-0000-0000-0000093A0000}"/>
    <cellStyle name="Normal 35 2 3 2 2 3" xfId="14740" xr:uid="{00000000-0005-0000-0000-00000A3A0000}"/>
    <cellStyle name="Normal 35 2 3 2 3" xfId="14741" xr:uid="{00000000-0005-0000-0000-00000B3A0000}"/>
    <cellStyle name="Normal 35 2 3 2 4" xfId="14742" xr:uid="{00000000-0005-0000-0000-00000C3A0000}"/>
    <cellStyle name="Normal 35 2 3 3" xfId="14743" xr:uid="{00000000-0005-0000-0000-00000D3A0000}"/>
    <cellStyle name="Normal 35 2 3 3 2" xfId="14744" xr:uid="{00000000-0005-0000-0000-00000E3A0000}"/>
    <cellStyle name="Normal 35 2 3 3 3" xfId="14745" xr:uid="{00000000-0005-0000-0000-00000F3A0000}"/>
    <cellStyle name="Normal 35 2 3 4" xfId="14746" xr:uid="{00000000-0005-0000-0000-0000103A0000}"/>
    <cellStyle name="Normal 35 2 3 5" xfId="14747" xr:uid="{00000000-0005-0000-0000-0000113A0000}"/>
    <cellStyle name="Normal 35 2 4" xfId="14748" xr:uid="{00000000-0005-0000-0000-0000123A0000}"/>
    <cellStyle name="Normal 35 2 4 2" xfId="14749" xr:uid="{00000000-0005-0000-0000-0000133A0000}"/>
    <cellStyle name="Normal 35 2 4 2 2" xfId="14750" xr:uid="{00000000-0005-0000-0000-0000143A0000}"/>
    <cellStyle name="Normal 35 2 4 2 2 2" xfId="14751" xr:uid="{00000000-0005-0000-0000-0000153A0000}"/>
    <cellStyle name="Normal 35 2 4 2 2 3" xfId="14752" xr:uid="{00000000-0005-0000-0000-0000163A0000}"/>
    <cellStyle name="Normal 35 2 4 2 3" xfId="14753" xr:uid="{00000000-0005-0000-0000-0000173A0000}"/>
    <cellStyle name="Normal 35 2 4 2 4" xfId="14754" xr:uid="{00000000-0005-0000-0000-0000183A0000}"/>
    <cellStyle name="Normal 35 2 4 3" xfId="14755" xr:uid="{00000000-0005-0000-0000-0000193A0000}"/>
    <cellStyle name="Normal 35 2 4 3 2" xfId="14756" xr:uid="{00000000-0005-0000-0000-00001A3A0000}"/>
    <cellStyle name="Normal 35 2 4 3 3" xfId="14757" xr:uid="{00000000-0005-0000-0000-00001B3A0000}"/>
    <cellStyle name="Normal 35 2 4 4" xfId="14758" xr:uid="{00000000-0005-0000-0000-00001C3A0000}"/>
    <cellStyle name="Normal 35 2 4 5" xfId="14759" xr:uid="{00000000-0005-0000-0000-00001D3A0000}"/>
    <cellStyle name="Normal 35 2 5" xfId="14760" xr:uid="{00000000-0005-0000-0000-00001E3A0000}"/>
    <cellStyle name="Normal 35 2 5 2" xfId="14761" xr:uid="{00000000-0005-0000-0000-00001F3A0000}"/>
    <cellStyle name="Normal 35 2 5 2 2" xfId="14762" xr:uid="{00000000-0005-0000-0000-0000203A0000}"/>
    <cellStyle name="Normal 35 2 5 2 2 2" xfId="14763" xr:uid="{00000000-0005-0000-0000-0000213A0000}"/>
    <cellStyle name="Normal 35 2 5 2 2 3" xfId="14764" xr:uid="{00000000-0005-0000-0000-0000223A0000}"/>
    <cellStyle name="Normal 35 2 5 2 3" xfId="14765" xr:uid="{00000000-0005-0000-0000-0000233A0000}"/>
    <cellStyle name="Normal 35 2 5 2 4" xfId="14766" xr:uid="{00000000-0005-0000-0000-0000243A0000}"/>
    <cellStyle name="Normal 35 2 5 3" xfId="14767" xr:uid="{00000000-0005-0000-0000-0000253A0000}"/>
    <cellStyle name="Normal 35 2 5 3 2" xfId="14768" xr:uid="{00000000-0005-0000-0000-0000263A0000}"/>
    <cellStyle name="Normal 35 2 5 3 3" xfId="14769" xr:uid="{00000000-0005-0000-0000-0000273A0000}"/>
    <cellStyle name="Normal 35 2 5 4" xfId="14770" xr:uid="{00000000-0005-0000-0000-0000283A0000}"/>
    <cellStyle name="Normal 35 2 5 5" xfId="14771" xr:uid="{00000000-0005-0000-0000-0000293A0000}"/>
    <cellStyle name="Normal 35 2 6" xfId="14772" xr:uid="{00000000-0005-0000-0000-00002A3A0000}"/>
    <cellStyle name="Normal 35 2 6 2" xfId="14773" xr:uid="{00000000-0005-0000-0000-00002B3A0000}"/>
    <cellStyle name="Normal 35 2 6 2 2" xfId="14774" xr:uid="{00000000-0005-0000-0000-00002C3A0000}"/>
    <cellStyle name="Normal 35 2 6 2 3" xfId="14775" xr:uid="{00000000-0005-0000-0000-00002D3A0000}"/>
    <cellStyle name="Normal 35 2 6 3" xfId="14776" xr:uid="{00000000-0005-0000-0000-00002E3A0000}"/>
    <cellStyle name="Normal 35 2 6 4" xfId="14777" xr:uid="{00000000-0005-0000-0000-00002F3A0000}"/>
    <cellStyle name="Normal 35 2 7" xfId="14778" xr:uid="{00000000-0005-0000-0000-0000303A0000}"/>
    <cellStyle name="Normal 35 2 7 2" xfId="14779" xr:uid="{00000000-0005-0000-0000-0000313A0000}"/>
    <cellStyle name="Normal 35 2 7 2 2" xfId="14780" xr:uid="{00000000-0005-0000-0000-0000323A0000}"/>
    <cellStyle name="Normal 35 2 7 3" xfId="14781" xr:uid="{00000000-0005-0000-0000-0000333A0000}"/>
    <cellStyle name="Normal 35 2 7 4" xfId="14782" xr:uid="{00000000-0005-0000-0000-0000343A0000}"/>
    <cellStyle name="Normal 35 2 8" xfId="14783" xr:uid="{00000000-0005-0000-0000-0000353A0000}"/>
    <cellStyle name="Normal 35 2 8 2" xfId="14784" xr:uid="{00000000-0005-0000-0000-0000363A0000}"/>
    <cellStyle name="Normal 35 2 9" xfId="14785" xr:uid="{00000000-0005-0000-0000-0000373A0000}"/>
    <cellStyle name="Normal 35 2_R8" xfId="14786" xr:uid="{00000000-0005-0000-0000-0000383A0000}"/>
    <cellStyle name="Normal 35 3" xfId="14787" xr:uid="{00000000-0005-0000-0000-0000393A0000}"/>
    <cellStyle name="Normal 35 3 2" xfId="14788" xr:uid="{00000000-0005-0000-0000-00003A3A0000}"/>
    <cellStyle name="Normal 35 3 2 2" xfId="14789" xr:uid="{00000000-0005-0000-0000-00003B3A0000}"/>
    <cellStyle name="Normal 35 3 2 2 2" xfId="14790" xr:uid="{00000000-0005-0000-0000-00003C3A0000}"/>
    <cellStyle name="Normal 35 3 2 2 3" xfId="14791" xr:uid="{00000000-0005-0000-0000-00003D3A0000}"/>
    <cellStyle name="Normal 35 3 2 3" xfId="14792" xr:uid="{00000000-0005-0000-0000-00003E3A0000}"/>
    <cellStyle name="Normal 35 3 2 4" xfId="14793" xr:uid="{00000000-0005-0000-0000-00003F3A0000}"/>
    <cellStyle name="Normal 35 3 3" xfId="14794" xr:uid="{00000000-0005-0000-0000-0000403A0000}"/>
    <cellStyle name="Normal 35 3 3 2" xfId="14795" xr:uid="{00000000-0005-0000-0000-0000413A0000}"/>
    <cellStyle name="Normal 35 3 3 3" xfId="14796" xr:uid="{00000000-0005-0000-0000-0000423A0000}"/>
    <cellStyle name="Normal 35 3 4" xfId="14797" xr:uid="{00000000-0005-0000-0000-0000433A0000}"/>
    <cellStyle name="Normal 35 3 5" xfId="14798" xr:uid="{00000000-0005-0000-0000-0000443A0000}"/>
    <cellStyle name="Normal 35 4" xfId="14799" xr:uid="{00000000-0005-0000-0000-0000453A0000}"/>
    <cellStyle name="Normal 35 4 2" xfId="14800" xr:uid="{00000000-0005-0000-0000-0000463A0000}"/>
    <cellStyle name="Normal 35 4 2 2" xfId="14801" xr:uid="{00000000-0005-0000-0000-0000473A0000}"/>
    <cellStyle name="Normal 35 4 2 2 2" xfId="14802" xr:uid="{00000000-0005-0000-0000-0000483A0000}"/>
    <cellStyle name="Normal 35 4 2 2 3" xfId="14803" xr:uid="{00000000-0005-0000-0000-0000493A0000}"/>
    <cellStyle name="Normal 35 4 2 3" xfId="14804" xr:uid="{00000000-0005-0000-0000-00004A3A0000}"/>
    <cellStyle name="Normal 35 4 2 4" xfId="14805" xr:uid="{00000000-0005-0000-0000-00004B3A0000}"/>
    <cellStyle name="Normal 35 4 3" xfId="14806" xr:uid="{00000000-0005-0000-0000-00004C3A0000}"/>
    <cellStyle name="Normal 35 4 3 2" xfId="14807" xr:uid="{00000000-0005-0000-0000-00004D3A0000}"/>
    <cellStyle name="Normal 35 4 3 3" xfId="14808" xr:uid="{00000000-0005-0000-0000-00004E3A0000}"/>
    <cellStyle name="Normal 35 4 4" xfId="14809" xr:uid="{00000000-0005-0000-0000-00004F3A0000}"/>
    <cellStyle name="Normal 35 4 5" xfId="14810" xr:uid="{00000000-0005-0000-0000-0000503A0000}"/>
    <cellStyle name="Normal 35 5" xfId="14811" xr:uid="{00000000-0005-0000-0000-0000513A0000}"/>
    <cellStyle name="Normal 35 5 2" xfId="14812" xr:uid="{00000000-0005-0000-0000-0000523A0000}"/>
    <cellStyle name="Normal 35 5 2 2" xfId="14813" xr:uid="{00000000-0005-0000-0000-0000533A0000}"/>
    <cellStyle name="Normal 35 5 2 2 2" xfId="14814" xr:uid="{00000000-0005-0000-0000-0000543A0000}"/>
    <cellStyle name="Normal 35 5 2 2 3" xfId="14815" xr:uid="{00000000-0005-0000-0000-0000553A0000}"/>
    <cellStyle name="Normal 35 5 2 3" xfId="14816" xr:uid="{00000000-0005-0000-0000-0000563A0000}"/>
    <cellStyle name="Normal 35 5 2 4" xfId="14817" xr:uid="{00000000-0005-0000-0000-0000573A0000}"/>
    <cellStyle name="Normal 35 5 3" xfId="14818" xr:uid="{00000000-0005-0000-0000-0000583A0000}"/>
    <cellStyle name="Normal 35 5 3 2" xfId="14819" xr:uid="{00000000-0005-0000-0000-0000593A0000}"/>
    <cellStyle name="Normal 35 5 3 3" xfId="14820" xr:uid="{00000000-0005-0000-0000-00005A3A0000}"/>
    <cellStyle name="Normal 35 5 4" xfId="14821" xr:uid="{00000000-0005-0000-0000-00005B3A0000}"/>
    <cellStyle name="Normal 35 5 5" xfId="14822" xr:uid="{00000000-0005-0000-0000-00005C3A0000}"/>
    <cellStyle name="Normal 35 6" xfId="14823" xr:uid="{00000000-0005-0000-0000-00005D3A0000}"/>
    <cellStyle name="Normal 35 6 2" xfId="14824" xr:uid="{00000000-0005-0000-0000-00005E3A0000}"/>
    <cellStyle name="Normal 35 6 2 2" xfId="14825" xr:uid="{00000000-0005-0000-0000-00005F3A0000}"/>
    <cellStyle name="Normal 35 6 2 2 2" xfId="14826" xr:uid="{00000000-0005-0000-0000-0000603A0000}"/>
    <cellStyle name="Normal 35 6 2 2 3" xfId="14827" xr:uid="{00000000-0005-0000-0000-0000613A0000}"/>
    <cellStyle name="Normal 35 6 2 3" xfId="14828" xr:uid="{00000000-0005-0000-0000-0000623A0000}"/>
    <cellStyle name="Normal 35 6 2 4" xfId="14829" xr:uid="{00000000-0005-0000-0000-0000633A0000}"/>
    <cellStyle name="Normal 35 6 3" xfId="14830" xr:uid="{00000000-0005-0000-0000-0000643A0000}"/>
    <cellStyle name="Normal 35 6 3 2" xfId="14831" xr:uid="{00000000-0005-0000-0000-0000653A0000}"/>
    <cellStyle name="Normal 35 6 3 3" xfId="14832" xr:uid="{00000000-0005-0000-0000-0000663A0000}"/>
    <cellStyle name="Normal 35 6 4" xfId="14833" xr:uid="{00000000-0005-0000-0000-0000673A0000}"/>
    <cellStyle name="Normal 35 6 5" xfId="14834" xr:uid="{00000000-0005-0000-0000-0000683A0000}"/>
    <cellStyle name="Normal 35 7" xfId="14835" xr:uid="{00000000-0005-0000-0000-0000693A0000}"/>
    <cellStyle name="Normal 35 7 2" xfId="14836" xr:uid="{00000000-0005-0000-0000-00006A3A0000}"/>
    <cellStyle name="Normal 35 7 2 2" xfId="14837" xr:uid="{00000000-0005-0000-0000-00006B3A0000}"/>
    <cellStyle name="Normal 35 7 2 3" xfId="14838" xr:uid="{00000000-0005-0000-0000-00006C3A0000}"/>
    <cellStyle name="Normal 35 7 3" xfId="14839" xr:uid="{00000000-0005-0000-0000-00006D3A0000}"/>
    <cellStyle name="Normal 35 7 4" xfId="14840" xr:uid="{00000000-0005-0000-0000-00006E3A0000}"/>
    <cellStyle name="Normal 35 8" xfId="14841" xr:uid="{00000000-0005-0000-0000-00006F3A0000}"/>
    <cellStyle name="Normal 35 8 2" xfId="14842" xr:uid="{00000000-0005-0000-0000-0000703A0000}"/>
    <cellStyle name="Normal 35 8 2 2" xfId="14843" xr:uid="{00000000-0005-0000-0000-0000713A0000}"/>
    <cellStyle name="Normal 35 8 3" xfId="14844" xr:uid="{00000000-0005-0000-0000-0000723A0000}"/>
    <cellStyle name="Normal 35 8 4" xfId="14845" xr:uid="{00000000-0005-0000-0000-0000733A0000}"/>
    <cellStyle name="Normal 35 9" xfId="14846" xr:uid="{00000000-0005-0000-0000-0000743A0000}"/>
    <cellStyle name="Normal 35 9 2" xfId="14847" xr:uid="{00000000-0005-0000-0000-0000753A0000}"/>
    <cellStyle name="Normal 35_April 14" xfId="14848" xr:uid="{00000000-0005-0000-0000-0000763A0000}"/>
    <cellStyle name="Normal 350" xfId="14849" xr:uid="{00000000-0005-0000-0000-0000773A0000}"/>
    <cellStyle name="Normal 350 2" xfId="14850" xr:uid="{00000000-0005-0000-0000-0000783A0000}"/>
    <cellStyle name="Normal 350 3" xfId="14851" xr:uid="{00000000-0005-0000-0000-0000793A0000}"/>
    <cellStyle name="Normal 351" xfId="14852" xr:uid="{00000000-0005-0000-0000-00007A3A0000}"/>
    <cellStyle name="Normal 351 2" xfId="14853" xr:uid="{00000000-0005-0000-0000-00007B3A0000}"/>
    <cellStyle name="Normal 351 3" xfId="14854" xr:uid="{00000000-0005-0000-0000-00007C3A0000}"/>
    <cellStyle name="Normal 352" xfId="14855" xr:uid="{00000000-0005-0000-0000-00007D3A0000}"/>
    <cellStyle name="Normal 352 2" xfId="14856" xr:uid="{00000000-0005-0000-0000-00007E3A0000}"/>
    <cellStyle name="Normal 352 3" xfId="14857" xr:uid="{00000000-0005-0000-0000-00007F3A0000}"/>
    <cellStyle name="Normal 353" xfId="14858" xr:uid="{00000000-0005-0000-0000-0000803A0000}"/>
    <cellStyle name="Normal 353 2" xfId="14859" xr:uid="{00000000-0005-0000-0000-0000813A0000}"/>
    <cellStyle name="Normal 353 3" xfId="14860" xr:uid="{00000000-0005-0000-0000-0000823A0000}"/>
    <cellStyle name="Normal 354" xfId="14861" xr:uid="{00000000-0005-0000-0000-0000833A0000}"/>
    <cellStyle name="Normal 354 2" xfId="14862" xr:uid="{00000000-0005-0000-0000-0000843A0000}"/>
    <cellStyle name="Normal 354 3" xfId="14863" xr:uid="{00000000-0005-0000-0000-0000853A0000}"/>
    <cellStyle name="Normal 355" xfId="14864" xr:uid="{00000000-0005-0000-0000-0000863A0000}"/>
    <cellStyle name="Normal 355 2" xfId="14865" xr:uid="{00000000-0005-0000-0000-0000873A0000}"/>
    <cellStyle name="Normal 355 3" xfId="14866" xr:uid="{00000000-0005-0000-0000-0000883A0000}"/>
    <cellStyle name="Normal 356" xfId="14867" xr:uid="{00000000-0005-0000-0000-0000893A0000}"/>
    <cellStyle name="Normal 356 2" xfId="14868" xr:uid="{00000000-0005-0000-0000-00008A3A0000}"/>
    <cellStyle name="Normal 356 3" xfId="14869" xr:uid="{00000000-0005-0000-0000-00008B3A0000}"/>
    <cellStyle name="Normal 357" xfId="14870" xr:uid="{00000000-0005-0000-0000-00008C3A0000}"/>
    <cellStyle name="Normal 357 2" xfId="14871" xr:uid="{00000000-0005-0000-0000-00008D3A0000}"/>
    <cellStyle name="Normal 357 3" xfId="14872" xr:uid="{00000000-0005-0000-0000-00008E3A0000}"/>
    <cellStyle name="Normal 358" xfId="14873" xr:uid="{00000000-0005-0000-0000-00008F3A0000}"/>
    <cellStyle name="Normal 358 2" xfId="14874" xr:uid="{00000000-0005-0000-0000-0000903A0000}"/>
    <cellStyle name="Normal 358 3" xfId="14875" xr:uid="{00000000-0005-0000-0000-0000913A0000}"/>
    <cellStyle name="Normal 359" xfId="14876" xr:uid="{00000000-0005-0000-0000-0000923A0000}"/>
    <cellStyle name="Normal 359 2" xfId="14877" xr:uid="{00000000-0005-0000-0000-0000933A0000}"/>
    <cellStyle name="Normal 359 3" xfId="14878" xr:uid="{00000000-0005-0000-0000-0000943A0000}"/>
    <cellStyle name="Normal 36" xfId="119" xr:uid="{00000000-0005-0000-0000-0000953A0000}"/>
    <cellStyle name="Normal 36 2" xfId="14879" xr:uid="{00000000-0005-0000-0000-0000963A0000}"/>
    <cellStyle name="Normal 36 2 2" xfId="14880" xr:uid="{00000000-0005-0000-0000-0000973A0000}"/>
    <cellStyle name="Normal 36 2 3" xfId="14881" xr:uid="{00000000-0005-0000-0000-0000983A0000}"/>
    <cellStyle name="Normal 36 3" xfId="14882" xr:uid="{00000000-0005-0000-0000-0000993A0000}"/>
    <cellStyle name="Normal 36 3 2" xfId="14883" xr:uid="{00000000-0005-0000-0000-00009A3A0000}"/>
    <cellStyle name="Normal 36 3 2 2" xfId="14884" xr:uid="{00000000-0005-0000-0000-00009B3A0000}"/>
    <cellStyle name="Normal 36 3 2 2 2" xfId="14885" xr:uid="{00000000-0005-0000-0000-00009C3A0000}"/>
    <cellStyle name="Normal 36 3 2 2 2 2" xfId="14886" xr:uid="{00000000-0005-0000-0000-00009D3A0000}"/>
    <cellStyle name="Normal 36 3 2 2 3" xfId="14887" xr:uid="{00000000-0005-0000-0000-00009E3A0000}"/>
    <cellStyle name="Normal 36 3 2 2 4" xfId="14888" xr:uid="{00000000-0005-0000-0000-00009F3A0000}"/>
    <cellStyle name="Normal 36 3 2 3" xfId="14889" xr:uid="{00000000-0005-0000-0000-0000A03A0000}"/>
    <cellStyle name="Normal 36 3 2 3 2" xfId="14890" xr:uid="{00000000-0005-0000-0000-0000A13A0000}"/>
    <cellStyle name="Normal 36 3 2 4" xfId="14891" xr:uid="{00000000-0005-0000-0000-0000A23A0000}"/>
    <cellStyle name="Normal 36 3 2 5" xfId="14892" xr:uid="{00000000-0005-0000-0000-0000A33A0000}"/>
    <cellStyle name="Normal 36 3 3" xfId="14893" xr:uid="{00000000-0005-0000-0000-0000A43A0000}"/>
    <cellStyle name="Normal 36 3 3 2" xfId="14894" xr:uid="{00000000-0005-0000-0000-0000A53A0000}"/>
    <cellStyle name="Normal 36 3 3 2 2" xfId="14895" xr:uid="{00000000-0005-0000-0000-0000A63A0000}"/>
    <cellStyle name="Normal 36 3 3 3" xfId="14896" xr:uid="{00000000-0005-0000-0000-0000A73A0000}"/>
    <cellStyle name="Normal 36 3 3 4" xfId="14897" xr:uid="{00000000-0005-0000-0000-0000A83A0000}"/>
    <cellStyle name="Normal 36 3 4" xfId="14898" xr:uid="{00000000-0005-0000-0000-0000A93A0000}"/>
    <cellStyle name="Normal 36 3 4 2" xfId="14899" xr:uid="{00000000-0005-0000-0000-0000AA3A0000}"/>
    <cellStyle name="Normal 36 3 5" xfId="14900" xr:uid="{00000000-0005-0000-0000-0000AB3A0000}"/>
    <cellStyle name="Normal 36 3 6" xfId="14901" xr:uid="{00000000-0005-0000-0000-0000AC3A0000}"/>
    <cellStyle name="Normal 36 4" xfId="14902" xr:uid="{00000000-0005-0000-0000-0000AD3A0000}"/>
    <cellStyle name="Normal 36 4 2" xfId="14903" xr:uid="{00000000-0005-0000-0000-0000AE3A0000}"/>
    <cellStyle name="Normal 36 4 2 2" xfId="14904" xr:uid="{00000000-0005-0000-0000-0000AF3A0000}"/>
    <cellStyle name="Normal 36 4 2 2 2" xfId="14905" xr:uid="{00000000-0005-0000-0000-0000B03A0000}"/>
    <cellStyle name="Normal 36 4 2 3" xfId="14906" xr:uid="{00000000-0005-0000-0000-0000B13A0000}"/>
    <cellStyle name="Normal 36 4 2 4" xfId="14907" xr:uid="{00000000-0005-0000-0000-0000B23A0000}"/>
    <cellStyle name="Normal 36 4 3" xfId="14908" xr:uid="{00000000-0005-0000-0000-0000B33A0000}"/>
    <cellStyle name="Normal 36 4 3 2" xfId="14909" xr:uid="{00000000-0005-0000-0000-0000B43A0000}"/>
    <cellStyle name="Normal 36 4 4" xfId="14910" xr:uid="{00000000-0005-0000-0000-0000B53A0000}"/>
    <cellStyle name="Normal 36 4 5" xfId="14911" xr:uid="{00000000-0005-0000-0000-0000B63A0000}"/>
    <cellStyle name="Normal 36 5" xfId="14912" xr:uid="{00000000-0005-0000-0000-0000B73A0000}"/>
    <cellStyle name="Normal 36 5 2" xfId="14913" xr:uid="{00000000-0005-0000-0000-0000B83A0000}"/>
    <cellStyle name="Normal 36 5 2 2" xfId="14914" xr:uid="{00000000-0005-0000-0000-0000B93A0000}"/>
    <cellStyle name="Normal 36 5 2 2 2" xfId="14915" xr:uid="{00000000-0005-0000-0000-0000BA3A0000}"/>
    <cellStyle name="Normal 36 5 2 3" xfId="14916" xr:uid="{00000000-0005-0000-0000-0000BB3A0000}"/>
    <cellStyle name="Normal 36 5 3" xfId="14917" xr:uid="{00000000-0005-0000-0000-0000BC3A0000}"/>
    <cellStyle name="Normal 36 5 3 2" xfId="14918" xr:uid="{00000000-0005-0000-0000-0000BD3A0000}"/>
    <cellStyle name="Normal 36 5 4" xfId="14919" xr:uid="{00000000-0005-0000-0000-0000BE3A0000}"/>
    <cellStyle name="Normal 36 5 5" xfId="14920" xr:uid="{00000000-0005-0000-0000-0000BF3A0000}"/>
    <cellStyle name="Normal 36 6" xfId="14921" xr:uid="{00000000-0005-0000-0000-0000C03A0000}"/>
    <cellStyle name="Normal 36 6 2" xfId="14922" xr:uid="{00000000-0005-0000-0000-0000C13A0000}"/>
    <cellStyle name="Normal 36 7" xfId="14923" xr:uid="{00000000-0005-0000-0000-0000C23A0000}"/>
    <cellStyle name="Normal 36 8" xfId="14924" xr:uid="{00000000-0005-0000-0000-0000C33A0000}"/>
    <cellStyle name="Normal 36 9" xfId="14925" xr:uid="{00000000-0005-0000-0000-0000C43A0000}"/>
    <cellStyle name="Normal 36_April 14" xfId="14926" xr:uid="{00000000-0005-0000-0000-0000C53A0000}"/>
    <cellStyle name="Normal 360" xfId="14927" xr:uid="{00000000-0005-0000-0000-0000C63A0000}"/>
    <cellStyle name="Normal 360 2" xfId="14928" xr:uid="{00000000-0005-0000-0000-0000C73A0000}"/>
    <cellStyle name="Normal 360 3" xfId="14929" xr:uid="{00000000-0005-0000-0000-0000C83A0000}"/>
    <cellStyle name="Normal 361" xfId="14930" xr:uid="{00000000-0005-0000-0000-0000C93A0000}"/>
    <cellStyle name="Normal 361 2" xfId="14931" xr:uid="{00000000-0005-0000-0000-0000CA3A0000}"/>
    <cellStyle name="Normal 361 3" xfId="14932" xr:uid="{00000000-0005-0000-0000-0000CB3A0000}"/>
    <cellStyle name="Normal 362" xfId="14933" xr:uid="{00000000-0005-0000-0000-0000CC3A0000}"/>
    <cellStyle name="Normal 362 2" xfId="14934" xr:uid="{00000000-0005-0000-0000-0000CD3A0000}"/>
    <cellStyle name="Normal 362 3" xfId="14935" xr:uid="{00000000-0005-0000-0000-0000CE3A0000}"/>
    <cellStyle name="Normal 363" xfId="14936" xr:uid="{00000000-0005-0000-0000-0000CF3A0000}"/>
    <cellStyle name="Normal 363 2" xfId="14937" xr:uid="{00000000-0005-0000-0000-0000D03A0000}"/>
    <cellStyle name="Normal 363 3" xfId="14938" xr:uid="{00000000-0005-0000-0000-0000D13A0000}"/>
    <cellStyle name="Normal 364" xfId="14939" xr:uid="{00000000-0005-0000-0000-0000D23A0000}"/>
    <cellStyle name="Normal 364 2" xfId="14940" xr:uid="{00000000-0005-0000-0000-0000D33A0000}"/>
    <cellStyle name="Normal 364 3" xfId="14941" xr:uid="{00000000-0005-0000-0000-0000D43A0000}"/>
    <cellStyle name="Normal 365" xfId="14942" xr:uid="{00000000-0005-0000-0000-0000D53A0000}"/>
    <cellStyle name="Normal 365 2" xfId="14943" xr:uid="{00000000-0005-0000-0000-0000D63A0000}"/>
    <cellStyle name="Normal 365 3" xfId="14944" xr:uid="{00000000-0005-0000-0000-0000D73A0000}"/>
    <cellStyle name="Normal 366" xfId="14945" xr:uid="{00000000-0005-0000-0000-0000D83A0000}"/>
    <cellStyle name="Normal 366 2" xfId="14946" xr:uid="{00000000-0005-0000-0000-0000D93A0000}"/>
    <cellStyle name="Normal 366 3" xfId="14947" xr:uid="{00000000-0005-0000-0000-0000DA3A0000}"/>
    <cellStyle name="Normal 367" xfId="14948" xr:uid="{00000000-0005-0000-0000-0000DB3A0000}"/>
    <cellStyle name="Normal 367 2" xfId="14949" xr:uid="{00000000-0005-0000-0000-0000DC3A0000}"/>
    <cellStyle name="Normal 367 3" xfId="14950" xr:uid="{00000000-0005-0000-0000-0000DD3A0000}"/>
    <cellStyle name="Normal 368" xfId="14951" xr:uid="{00000000-0005-0000-0000-0000DE3A0000}"/>
    <cellStyle name="Normal 368 2" xfId="14952" xr:uid="{00000000-0005-0000-0000-0000DF3A0000}"/>
    <cellStyle name="Normal 368 3" xfId="14953" xr:uid="{00000000-0005-0000-0000-0000E03A0000}"/>
    <cellStyle name="Normal 369" xfId="14954" xr:uid="{00000000-0005-0000-0000-0000E13A0000}"/>
    <cellStyle name="Normal 369 2" xfId="14955" xr:uid="{00000000-0005-0000-0000-0000E23A0000}"/>
    <cellStyle name="Normal 369 3" xfId="14956" xr:uid="{00000000-0005-0000-0000-0000E33A0000}"/>
    <cellStyle name="Normal 37" xfId="120" xr:uid="{00000000-0005-0000-0000-0000E43A0000}"/>
    <cellStyle name="Normal 37 2" xfId="14957" xr:uid="{00000000-0005-0000-0000-0000E53A0000}"/>
    <cellStyle name="Normal 37 2 2" xfId="14958" xr:uid="{00000000-0005-0000-0000-0000E63A0000}"/>
    <cellStyle name="Normal 37 2 3" xfId="14959" xr:uid="{00000000-0005-0000-0000-0000E73A0000}"/>
    <cellStyle name="Normal 37 3" xfId="14960" xr:uid="{00000000-0005-0000-0000-0000E83A0000}"/>
    <cellStyle name="Normal 37 3 2" xfId="14961" xr:uid="{00000000-0005-0000-0000-0000E93A0000}"/>
    <cellStyle name="Normal 37 3 2 2" xfId="14962" xr:uid="{00000000-0005-0000-0000-0000EA3A0000}"/>
    <cellStyle name="Normal 37 3 2 2 2" xfId="14963" xr:uid="{00000000-0005-0000-0000-0000EB3A0000}"/>
    <cellStyle name="Normal 37 3 2 2 2 2" xfId="14964" xr:uid="{00000000-0005-0000-0000-0000EC3A0000}"/>
    <cellStyle name="Normal 37 3 2 2 3" xfId="14965" xr:uid="{00000000-0005-0000-0000-0000ED3A0000}"/>
    <cellStyle name="Normal 37 3 2 2 4" xfId="14966" xr:uid="{00000000-0005-0000-0000-0000EE3A0000}"/>
    <cellStyle name="Normal 37 3 2 3" xfId="14967" xr:uid="{00000000-0005-0000-0000-0000EF3A0000}"/>
    <cellStyle name="Normal 37 3 2 3 2" xfId="14968" xr:uid="{00000000-0005-0000-0000-0000F03A0000}"/>
    <cellStyle name="Normal 37 3 2 4" xfId="14969" xr:uid="{00000000-0005-0000-0000-0000F13A0000}"/>
    <cellStyle name="Normal 37 3 2 5" xfId="14970" xr:uid="{00000000-0005-0000-0000-0000F23A0000}"/>
    <cellStyle name="Normal 37 3 3" xfId="14971" xr:uid="{00000000-0005-0000-0000-0000F33A0000}"/>
    <cellStyle name="Normal 37 3 3 2" xfId="14972" xr:uid="{00000000-0005-0000-0000-0000F43A0000}"/>
    <cellStyle name="Normal 37 3 3 2 2" xfId="14973" xr:uid="{00000000-0005-0000-0000-0000F53A0000}"/>
    <cellStyle name="Normal 37 3 3 3" xfId="14974" xr:uid="{00000000-0005-0000-0000-0000F63A0000}"/>
    <cellStyle name="Normal 37 3 3 4" xfId="14975" xr:uid="{00000000-0005-0000-0000-0000F73A0000}"/>
    <cellStyle name="Normal 37 3 4" xfId="14976" xr:uid="{00000000-0005-0000-0000-0000F83A0000}"/>
    <cellStyle name="Normal 37 3 4 2" xfId="14977" xr:uid="{00000000-0005-0000-0000-0000F93A0000}"/>
    <cellStyle name="Normal 37 3 5" xfId="14978" xr:uid="{00000000-0005-0000-0000-0000FA3A0000}"/>
    <cellStyle name="Normal 37 3 6" xfId="14979" xr:uid="{00000000-0005-0000-0000-0000FB3A0000}"/>
    <cellStyle name="Normal 37 4" xfId="14980" xr:uid="{00000000-0005-0000-0000-0000FC3A0000}"/>
    <cellStyle name="Normal 37 4 2" xfId="14981" xr:uid="{00000000-0005-0000-0000-0000FD3A0000}"/>
    <cellStyle name="Normal 37 4 2 2" xfId="14982" xr:uid="{00000000-0005-0000-0000-0000FE3A0000}"/>
    <cellStyle name="Normal 37 4 2 2 2" xfId="14983" xr:uid="{00000000-0005-0000-0000-0000FF3A0000}"/>
    <cellStyle name="Normal 37 4 2 3" xfId="14984" xr:uid="{00000000-0005-0000-0000-0000003B0000}"/>
    <cellStyle name="Normal 37 4 2 4" xfId="14985" xr:uid="{00000000-0005-0000-0000-0000013B0000}"/>
    <cellStyle name="Normal 37 4 3" xfId="14986" xr:uid="{00000000-0005-0000-0000-0000023B0000}"/>
    <cellStyle name="Normal 37 4 3 2" xfId="14987" xr:uid="{00000000-0005-0000-0000-0000033B0000}"/>
    <cellStyle name="Normal 37 4 4" xfId="14988" xr:uid="{00000000-0005-0000-0000-0000043B0000}"/>
    <cellStyle name="Normal 37 4 5" xfId="14989" xr:uid="{00000000-0005-0000-0000-0000053B0000}"/>
    <cellStyle name="Normal 37 5" xfId="14990" xr:uid="{00000000-0005-0000-0000-0000063B0000}"/>
    <cellStyle name="Normal 37 5 2" xfId="14991" xr:uid="{00000000-0005-0000-0000-0000073B0000}"/>
    <cellStyle name="Normal 37 5 2 2" xfId="14992" xr:uid="{00000000-0005-0000-0000-0000083B0000}"/>
    <cellStyle name="Normal 37 5 2 2 2" xfId="14993" xr:uid="{00000000-0005-0000-0000-0000093B0000}"/>
    <cellStyle name="Normal 37 5 2 3" xfId="14994" xr:uid="{00000000-0005-0000-0000-00000A3B0000}"/>
    <cellStyle name="Normal 37 5 3" xfId="14995" xr:uid="{00000000-0005-0000-0000-00000B3B0000}"/>
    <cellStyle name="Normal 37 5 3 2" xfId="14996" xr:uid="{00000000-0005-0000-0000-00000C3B0000}"/>
    <cellStyle name="Normal 37 5 4" xfId="14997" xr:uid="{00000000-0005-0000-0000-00000D3B0000}"/>
    <cellStyle name="Normal 37 5 5" xfId="14998" xr:uid="{00000000-0005-0000-0000-00000E3B0000}"/>
    <cellStyle name="Normal 37 6" xfId="14999" xr:uid="{00000000-0005-0000-0000-00000F3B0000}"/>
    <cellStyle name="Normal 37 6 2" xfId="15000" xr:uid="{00000000-0005-0000-0000-0000103B0000}"/>
    <cellStyle name="Normal 37 7" xfId="15001" xr:uid="{00000000-0005-0000-0000-0000113B0000}"/>
    <cellStyle name="Normal 37 8" xfId="15002" xr:uid="{00000000-0005-0000-0000-0000123B0000}"/>
    <cellStyle name="Normal 37 9" xfId="15003" xr:uid="{00000000-0005-0000-0000-0000133B0000}"/>
    <cellStyle name="Normal 37_April 14" xfId="15004" xr:uid="{00000000-0005-0000-0000-0000143B0000}"/>
    <cellStyle name="Normal 370" xfId="15005" xr:uid="{00000000-0005-0000-0000-0000153B0000}"/>
    <cellStyle name="Normal 370 2" xfId="15006" xr:uid="{00000000-0005-0000-0000-0000163B0000}"/>
    <cellStyle name="Normal 370 3" xfId="15007" xr:uid="{00000000-0005-0000-0000-0000173B0000}"/>
    <cellStyle name="Normal 371" xfId="15008" xr:uid="{00000000-0005-0000-0000-0000183B0000}"/>
    <cellStyle name="Normal 371 2" xfId="15009" xr:uid="{00000000-0005-0000-0000-0000193B0000}"/>
    <cellStyle name="Normal 371 3" xfId="15010" xr:uid="{00000000-0005-0000-0000-00001A3B0000}"/>
    <cellStyle name="Normal 372" xfId="15011" xr:uid="{00000000-0005-0000-0000-00001B3B0000}"/>
    <cellStyle name="Normal 372 2" xfId="15012" xr:uid="{00000000-0005-0000-0000-00001C3B0000}"/>
    <cellStyle name="Normal 372 3" xfId="15013" xr:uid="{00000000-0005-0000-0000-00001D3B0000}"/>
    <cellStyle name="Normal 373" xfId="15014" xr:uid="{00000000-0005-0000-0000-00001E3B0000}"/>
    <cellStyle name="Normal 373 2" xfId="15015" xr:uid="{00000000-0005-0000-0000-00001F3B0000}"/>
    <cellStyle name="Normal 373 3" xfId="15016" xr:uid="{00000000-0005-0000-0000-0000203B0000}"/>
    <cellStyle name="Normal 374" xfId="15017" xr:uid="{00000000-0005-0000-0000-0000213B0000}"/>
    <cellStyle name="Normal 374 2" xfId="15018" xr:uid="{00000000-0005-0000-0000-0000223B0000}"/>
    <cellStyle name="Normal 374 3" xfId="15019" xr:uid="{00000000-0005-0000-0000-0000233B0000}"/>
    <cellStyle name="Normal 375" xfId="15020" xr:uid="{00000000-0005-0000-0000-0000243B0000}"/>
    <cellStyle name="Normal 375 2" xfId="15021" xr:uid="{00000000-0005-0000-0000-0000253B0000}"/>
    <cellStyle name="Normal 375 3" xfId="15022" xr:uid="{00000000-0005-0000-0000-0000263B0000}"/>
    <cellStyle name="Normal 376" xfId="15023" xr:uid="{00000000-0005-0000-0000-0000273B0000}"/>
    <cellStyle name="Normal 376 2" xfId="15024" xr:uid="{00000000-0005-0000-0000-0000283B0000}"/>
    <cellStyle name="Normal 376 3" xfId="15025" xr:uid="{00000000-0005-0000-0000-0000293B0000}"/>
    <cellStyle name="Normal 377" xfId="15026" xr:uid="{00000000-0005-0000-0000-00002A3B0000}"/>
    <cellStyle name="Normal 377 2" xfId="15027" xr:uid="{00000000-0005-0000-0000-00002B3B0000}"/>
    <cellStyle name="Normal 377 3" xfId="15028" xr:uid="{00000000-0005-0000-0000-00002C3B0000}"/>
    <cellStyle name="Normal 378" xfId="15029" xr:uid="{00000000-0005-0000-0000-00002D3B0000}"/>
    <cellStyle name="Normal 378 2" xfId="15030" xr:uid="{00000000-0005-0000-0000-00002E3B0000}"/>
    <cellStyle name="Normal 378 3" xfId="15031" xr:uid="{00000000-0005-0000-0000-00002F3B0000}"/>
    <cellStyle name="Normal 379" xfId="15032" xr:uid="{00000000-0005-0000-0000-0000303B0000}"/>
    <cellStyle name="Normal 379 2" xfId="15033" xr:uid="{00000000-0005-0000-0000-0000313B0000}"/>
    <cellStyle name="Normal 379 3" xfId="15034" xr:uid="{00000000-0005-0000-0000-0000323B0000}"/>
    <cellStyle name="Normal 38" xfId="121" xr:uid="{00000000-0005-0000-0000-0000333B0000}"/>
    <cellStyle name="Normal 38 2" xfId="15035" xr:uid="{00000000-0005-0000-0000-0000343B0000}"/>
    <cellStyle name="Normal 38 2 2" xfId="15036" xr:uid="{00000000-0005-0000-0000-0000353B0000}"/>
    <cellStyle name="Normal 38 2 3" xfId="15037" xr:uid="{00000000-0005-0000-0000-0000363B0000}"/>
    <cellStyle name="Normal 38 3" xfId="15038" xr:uid="{00000000-0005-0000-0000-0000373B0000}"/>
    <cellStyle name="Normal 38 3 2" xfId="15039" xr:uid="{00000000-0005-0000-0000-0000383B0000}"/>
    <cellStyle name="Normal 38 3 2 2" xfId="15040" xr:uid="{00000000-0005-0000-0000-0000393B0000}"/>
    <cellStyle name="Normal 38 3 2 2 2" xfId="15041" xr:uid="{00000000-0005-0000-0000-00003A3B0000}"/>
    <cellStyle name="Normal 38 3 2 2 2 2" xfId="15042" xr:uid="{00000000-0005-0000-0000-00003B3B0000}"/>
    <cellStyle name="Normal 38 3 2 2 3" xfId="15043" xr:uid="{00000000-0005-0000-0000-00003C3B0000}"/>
    <cellStyle name="Normal 38 3 2 2 4" xfId="15044" xr:uid="{00000000-0005-0000-0000-00003D3B0000}"/>
    <cellStyle name="Normal 38 3 2 3" xfId="15045" xr:uid="{00000000-0005-0000-0000-00003E3B0000}"/>
    <cellStyle name="Normal 38 3 2 3 2" xfId="15046" xr:uid="{00000000-0005-0000-0000-00003F3B0000}"/>
    <cellStyle name="Normal 38 3 2 4" xfId="15047" xr:uid="{00000000-0005-0000-0000-0000403B0000}"/>
    <cellStyle name="Normal 38 3 2 5" xfId="15048" xr:uid="{00000000-0005-0000-0000-0000413B0000}"/>
    <cellStyle name="Normal 38 3 3" xfId="15049" xr:uid="{00000000-0005-0000-0000-0000423B0000}"/>
    <cellStyle name="Normal 38 3 3 2" xfId="15050" xr:uid="{00000000-0005-0000-0000-0000433B0000}"/>
    <cellStyle name="Normal 38 3 3 2 2" xfId="15051" xr:uid="{00000000-0005-0000-0000-0000443B0000}"/>
    <cellStyle name="Normal 38 3 3 3" xfId="15052" xr:uid="{00000000-0005-0000-0000-0000453B0000}"/>
    <cellStyle name="Normal 38 3 3 4" xfId="15053" xr:uid="{00000000-0005-0000-0000-0000463B0000}"/>
    <cellStyle name="Normal 38 3 4" xfId="15054" xr:uid="{00000000-0005-0000-0000-0000473B0000}"/>
    <cellStyle name="Normal 38 3 4 2" xfId="15055" xr:uid="{00000000-0005-0000-0000-0000483B0000}"/>
    <cellStyle name="Normal 38 3 5" xfId="15056" xr:uid="{00000000-0005-0000-0000-0000493B0000}"/>
    <cellStyle name="Normal 38 3 6" xfId="15057" xr:uid="{00000000-0005-0000-0000-00004A3B0000}"/>
    <cellStyle name="Normal 38 4" xfId="15058" xr:uid="{00000000-0005-0000-0000-00004B3B0000}"/>
    <cellStyle name="Normal 38 4 2" xfId="15059" xr:uid="{00000000-0005-0000-0000-00004C3B0000}"/>
    <cellStyle name="Normal 38 4 2 2" xfId="15060" xr:uid="{00000000-0005-0000-0000-00004D3B0000}"/>
    <cellStyle name="Normal 38 4 2 2 2" xfId="15061" xr:uid="{00000000-0005-0000-0000-00004E3B0000}"/>
    <cellStyle name="Normal 38 4 2 3" xfId="15062" xr:uid="{00000000-0005-0000-0000-00004F3B0000}"/>
    <cellStyle name="Normal 38 4 2 4" xfId="15063" xr:uid="{00000000-0005-0000-0000-0000503B0000}"/>
    <cellStyle name="Normal 38 4 3" xfId="15064" xr:uid="{00000000-0005-0000-0000-0000513B0000}"/>
    <cellStyle name="Normal 38 4 3 2" xfId="15065" xr:uid="{00000000-0005-0000-0000-0000523B0000}"/>
    <cellStyle name="Normal 38 4 4" xfId="15066" xr:uid="{00000000-0005-0000-0000-0000533B0000}"/>
    <cellStyle name="Normal 38 4 5" xfId="15067" xr:uid="{00000000-0005-0000-0000-0000543B0000}"/>
    <cellStyle name="Normal 38 5" xfId="15068" xr:uid="{00000000-0005-0000-0000-0000553B0000}"/>
    <cellStyle name="Normal 38 5 2" xfId="15069" xr:uid="{00000000-0005-0000-0000-0000563B0000}"/>
    <cellStyle name="Normal 38 5 2 2" xfId="15070" xr:uid="{00000000-0005-0000-0000-0000573B0000}"/>
    <cellStyle name="Normal 38 5 2 2 2" xfId="15071" xr:uid="{00000000-0005-0000-0000-0000583B0000}"/>
    <cellStyle name="Normal 38 5 2 3" xfId="15072" xr:uid="{00000000-0005-0000-0000-0000593B0000}"/>
    <cellStyle name="Normal 38 5 3" xfId="15073" xr:uid="{00000000-0005-0000-0000-00005A3B0000}"/>
    <cellStyle name="Normal 38 5 3 2" xfId="15074" xr:uid="{00000000-0005-0000-0000-00005B3B0000}"/>
    <cellStyle name="Normal 38 5 4" xfId="15075" xr:uid="{00000000-0005-0000-0000-00005C3B0000}"/>
    <cellStyle name="Normal 38 5 5" xfId="15076" xr:uid="{00000000-0005-0000-0000-00005D3B0000}"/>
    <cellStyle name="Normal 38 6" xfId="15077" xr:uid="{00000000-0005-0000-0000-00005E3B0000}"/>
    <cellStyle name="Normal 38 6 2" xfId="15078" xr:uid="{00000000-0005-0000-0000-00005F3B0000}"/>
    <cellStyle name="Normal 38 7" xfId="15079" xr:uid="{00000000-0005-0000-0000-0000603B0000}"/>
    <cellStyle name="Normal 38 8" xfId="15080" xr:uid="{00000000-0005-0000-0000-0000613B0000}"/>
    <cellStyle name="Normal 38_April 14" xfId="15081" xr:uid="{00000000-0005-0000-0000-0000623B0000}"/>
    <cellStyle name="Normal 380" xfId="15082" xr:uid="{00000000-0005-0000-0000-0000633B0000}"/>
    <cellStyle name="Normal 380 2" xfId="15083" xr:uid="{00000000-0005-0000-0000-0000643B0000}"/>
    <cellStyle name="Normal 380 3" xfId="15084" xr:uid="{00000000-0005-0000-0000-0000653B0000}"/>
    <cellStyle name="Normal 381" xfId="15085" xr:uid="{00000000-0005-0000-0000-0000663B0000}"/>
    <cellStyle name="Normal 381 2" xfId="15086" xr:uid="{00000000-0005-0000-0000-0000673B0000}"/>
    <cellStyle name="Normal 381 3" xfId="15087" xr:uid="{00000000-0005-0000-0000-0000683B0000}"/>
    <cellStyle name="Normal 382" xfId="15088" xr:uid="{00000000-0005-0000-0000-0000693B0000}"/>
    <cellStyle name="Normal 382 2" xfId="15089" xr:uid="{00000000-0005-0000-0000-00006A3B0000}"/>
    <cellStyle name="Normal 382 3" xfId="15090" xr:uid="{00000000-0005-0000-0000-00006B3B0000}"/>
    <cellStyle name="Normal 383" xfId="15091" xr:uid="{00000000-0005-0000-0000-00006C3B0000}"/>
    <cellStyle name="Normal 383 2" xfId="15092" xr:uid="{00000000-0005-0000-0000-00006D3B0000}"/>
    <cellStyle name="Normal 383 2 2" xfId="15093" xr:uid="{00000000-0005-0000-0000-00006E3B0000}"/>
    <cellStyle name="Normal 383 2 2 2" xfId="15094" xr:uid="{00000000-0005-0000-0000-00006F3B0000}"/>
    <cellStyle name="Normal 383 2 2 3" xfId="15095" xr:uid="{00000000-0005-0000-0000-0000703B0000}"/>
    <cellStyle name="Normal 383 2 3" xfId="15096" xr:uid="{00000000-0005-0000-0000-0000713B0000}"/>
    <cellStyle name="Normal 383 2 4" xfId="15097" xr:uid="{00000000-0005-0000-0000-0000723B0000}"/>
    <cellStyle name="Normal 383 3" xfId="15098" xr:uid="{00000000-0005-0000-0000-0000733B0000}"/>
    <cellStyle name="Normal 383 3 2" xfId="15099" xr:uid="{00000000-0005-0000-0000-0000743B0000}"/>
    <cellStyle name="Normal 383 3 3" xfId="15100" xr:uid="{00000000-0005-0000-0000-0000753B0000}"/>
    <cellStyle name="Normal 383 4" xfId="15101" xr:uid="{00000000-0005-0000-0000-0000763B0000}"/>
    <cellStyle name="Normal 383 5" xfId="15102" xr:uid="{00000000-0005-0000-0000-0000773B0000}"/>
    <cellStyle name="Normal 384" xfId="15103" xr:uid="{00000000-0005-0000-0000-0000783B0000}"/>
    <cellStyle name="Normal 384 2" xfId="15104" xr:uid="{00000000-0005-0000-0000-0000793B0000}"/>
    <cellStyle name="Normal 384 2 2" xfId="15105" xr:uid="{00000000-0005-0000-0000-00007A3B0000}"/>
    <cellStyle name="Normal 384 2 2 2" xfId="15106" xr:uid="{00000000-0005-0000-0000-00007B3B0000}"/>
    <cellStyle name="Normal 384 2 2 3" xfId="15107" xr:uid="{00000000-0005-0000-0000-00007C3B0000}"/>
    <cellStyle name="Normal 384 2 3" xfId="15108" xr:uid="{00000000-0005-0000-0000-00007D3B0000}"/>
    <cellStyle name="Normal 384 2 4" xfId="15109" xr:uid="{00000000-0005-0000-0000-00007E3B0000}"/>
    <cellStyle name="Normal 384 3" xfId="15110" xr:uid="{00000000-0005-0000-0000-00007F3B0000}"/>
    <cellStyle name="Normal 384 3 2" xfId="15111" xr:uid="{00000000-0005-0000-0000-0000803B0000}"/>
    <cellStyle name="Normal 384 3 3" xfId="15112" xr:uid="{00000000-0005-0000-0000-0000813B0000}"/>
    <cellStyle name="Normal 384 4" xfId="15113" xr:uid="{00000000-0005-0000-0000-0000823B0000}"/>
    <cellStyle name="Normal 384 5" xfId="15114" xr:uid="{00000000-0005-0000-0000-0000833B0000}"/>
    <cellStyle name="Normal 385" xfId="15115" xr:uid="{00000000-0005-0000-0000-0000843B0000}"/>
    <cellStyle name="Normal 385 2" xfId="15116" xr:uid="{00000000-0005-0000-0000-0000853B0000}"/>
    <cellStyle name="Normal 385 3" xfId="15117" xr:uid="{00000000-0005-0000-0000-0000863B0000}"/>
    <cellStyle name="Normal 386" xfId="15118" xr:uid="{00000000-0005-0000-0000-0000873B0000}"/>
    <cellStyle name="Normal 386 2" xfId="15119" xr:uid="{00000000-0005-0000-0000-0000883B0000}"/>
    <cellStyle name="Normal 386 2 2" xfId="15120" xr:uid="{00000000-0005-0000-0000-0000893B0000}"/>
    <cellStyle name="Normal 386 2 2 2" xfId="15121" xr:uid="{00000000-0005-0000-0000-00008A3B0000}"/>
    <cellStyle name="Normal 386 2 2 3" xfId="15122" xr:uid="{00000000-0005-0000-0000-00008B3B0000}"/>
    <cellStyle name="Normal 386 2 3" xfId="15123" xr:uid="{00000000-0005-0000-0000-00008C3B0000}"/>
    <cellStyle name="Normal 386 2 4" xfId="15124" xr:uid="{00000000-0005-0000-0000-00008D3B0000}"/>
    <cellStyle name="Normal 386 3" xfId="15125" xr:uid="{00000000-0005-0000-0000-00008E3B0000}"/>
    <cellStyle name="Normal 386 3 2" xfId="15126" xr:uid="{00000000-0005-0000-0000-00008F3B0000}"/>
    <cellStyle name="Normal 386 3 3" xfId="15127" xr:uid="{00000000-0005-0000-0000-0000903B0000}"/>
    <cellStyle name="Normal 386 4" xfId="15128" xr:uid="{00000000-0005-0000-0000-0000913B0000}"/>
    <cellStyle name="Normal 386 5" xfId="15129" xr:uid="{00000000-0005-0000-0000-0000923B0000}"/>
    <cellStyle name="Normal 387" xfId="15130" xr:uid="{00000000-0005-0000-0000-0000933B0000}"/>
    <cellStyle name="Normal 387 2" xfId="15131" xr:uid="{00000000-0005-0000-0000-0000943B0000}"/>
    <cellStyle name="Normal 387 2 2" xfId="15132" xr:uid="{00000000-0005-0000-0000-0000953B0000}"/>
    <cellStyle name="Normal 387 2 2 2" xfId="15133" xr:uid="{00000000-0005-0000-0000-0000963B0000}"/>
    <cellStyle name="Normal 387 2 2 3" xfId="15134" xr:uid="{00000000-0005-0000-0000-0000973B0000}"/>
    <cellStyle name="Normal 387 2 3" xfId="15135" xr:uid="{00000000-0005-0000-0000-0000983B0000}"/>
    <cellStyle name="Normal 387 2 4" xfId="15136" xr:uid="{00000000-0005-0000-0000-0000993B0000}"/>
    <cellStyle name="Normal 387 3" xfId="15137" xr:uid="{00000000-0005-0000-0000-00009A3B0000}"/>
    <cellStyle name="Normal 387 3 2" xfId="15138" xr:uid="{00000000-0005-0000-0000-00009B3B0000}"/>
    <cellStyle name="Normal 387 3 3" xfId="15139" xr:uid="{00000000-0005-0000-0000-00009C3B0000}"/>
    <cellStyle name="Normal 387 4" xfId="15140" xr:uid="{00000000-0005-0000-0000-00009D3B0000}"/>
    <cellStyle name="Normal 387 5" xfId="15141" xr:uid="{00000000-0005-0000-0000-00009E3B0000}"/>
    <cellStyle name="Normal 388" xfId="15142" xr:uid="{00000000-0005-0000-0000-00009F3B0000}"/>
    <cellStyle name="Normal 388 2" xfId="15143" xr:uid="{00000000-0005-0000-0000-0000A03B0000}"/>
    <cellStyle name="Normal 388 3" xfId="15144" xr:uid="{00000000-0005-0000-0000-0000A13B0000}"/>
    <cellStyle name="Normal 389" xfId="15145" xr:uid="{00000000-0005-0000-0000-0000A23B0000}"/>
    <cellStyle name="Normal 389 2" xfId="15146" xr:uid="{00000000-0005-0000-0000-0000A33B0000}"/>
    <cellStyle name="Normal 389 2 2" xfId="15147" xr:uid="{00000000-0005-0000-0000-0000A43B0000}"/>
    <cellStyle name="Normal 389 2 2 2" xfId="15148" xr:uid="{00000000-0005-0000-0000-0000A53B0000}"/>
    <cellStyle name="Normal 389 2 2 3" xfId="15149" xr:uid="{00000000-0005-0000-0000-0000A63B0000}"/>
    <cellStyle name="Normal 389 2 3" xfId="15150" xr:uid="{00000000-0005-0000-0000-0000A73B0000}"/>
    <cellStyle name="Normal 389 2 4" xfId="15151" xr:uid="{00000000-0005-0000-0000-0000A83B0000}"/>
    <cellStyle name="Normal 389 3" xfId="15152" xr:uid="{00000000-0005-0000-0000-0000A93B0000}"/>
    <cellStyle name="Normal 389 3 2" xfId="15153" xr:uid="{00000000-0005-0000-0000-0000AA3B0000}"/>
    <cellStyle name="Normal 389 3 3" xfId="15154" xr:uid="{00000000-0005-0000-0000-0000AB3B0000}"/>
    <cellStyle name="Normal 389 4" xfId="15155" xr:uid="{00000000-0005-0000-0000-0000AC3B0000}"/>
    <cellStyle name="Normal 389 5" xfId="15156" xr:uid="{00000000-0005-0000-0000-0000AD3B0000}"/>
    <cellStyle name="Normal 39" xfId="122" xr:uid="{00000000-0005-0000-0000-0000AE3B0000}"/>
    <cellStyle name="Normal 39 2" xfId="15157" xr:uid="{00000000-0005-0000-0000-0000AF3B0000}"/>
    <cellStyle name="Normal 39 2 2" xfId="15158" xr:uid="{00000000-0005-0000-0000-0000B03B0000}"/>
    <cellStyle name="Normal 39 2 2 2" xfId="15159" xr:uid="{00000000-0005-0000-0000-0000B13B0000}"/>
    <cellStyle name="Normal 39 2 2 3" xfId="15160" xr:uid="{00000000-0005-0000-0000-0000B23B0000}"/>
    <cellStyle name="Normal 39 2 3" xfId="15161" xr:uid="{00000000-0005-0000-0000-0000B33B0000}"/>
    <cellStyle name="Normal 39 2 3 2" xfId="15162" xr:uid="{00000000-0005-0000-0000-0000B43B0000}"/>
    <cellStyle name="Normal 39 2 3 3" xfId="15163" xr:uid="{00000000-0005-0000-0000-0000B53B0000}"/>
    <cellStyle name="Normal 39 2 4" xfId="15164" xr:uid="{00000000-0005-0000-0000-0000B63B0000}"/>
    <cellStyle name="Normal 39 2 4 2" xfId="15165" xr:uid="{00000000-0005-0000-0000-0000B73B0000}"/>
    <cellStyle name="Normal 39 2 4 2 2" xfId="15166" xr:uid="{00000000-0005-0000-0000-0000B83B0000}"/>
    <cellStyle name="Normal 39 2 4 2 2 2" xfId="15167" xr:uid="{00000000-0005-0000-0000-0000B93B0000}"/>
    <cellStyle name="Normal 39 2 4 2 2 2 2" xfId="15168" xr:uid="{00000000-0005-0000-0000-0000BA3B0000}"/>
    <cellStyle name="Normal 39 2 4 2 2 3" xfId="15169" xr:uid="{00000000-0005-0000-0000-0000BB3B0000}"/>
    <cellStyle name="Normal 39 2 4 2 2 4" xfId="15170" xr:uid="{00000000-0005-0000-0000-0000BC3B0000}"/>
    <cellStyle name="Normal 39 2 4 2 3" xfId="15171" xr:uid="{00000000-0005-0000-0000-0000BD3B0000}"/>
    <cellStyle name="Normal 39 2 4 2 3 2" xfId="15172" xr:uid="{00000000-0005-0000-0000-0000BE3B0000}"/>
    <cellStyle name="Normal 39 2 4 2 4" xfId="15173" xr:uid="{00000000-0005-0000-0000-0000BF3B0000}"/>
    <cellStyle name="Normal 39 2 4 2 5" xfId="15174" xr:uid="{00000000-0005-0000-0000-0000C03B0000}"/>
    <cellStyle name="Normal 39 2 4 3" xfId="15175" xr:uid="{00000000-0005-0000-0000-0000C13B0000}"/>
    <cellStyle name="Normal 39 2 4 3 2" xfId="15176" xr:uid="{00000000-0005-0000-0000-0000C23B0000}"/>
    <cellStyle name="Normal 39 2 4 3 2 2" xfId="15177" xr:uid="{00000000-0005-0000-0000-0000C33B0000}"/>
    <cellStyle name="Normal 39 2 4 3 3" xfId="15178" xr:uid="{00000000-0005-0000-0000-0000C43B0000}"/>
    <cellStyle name="Normal 39 2 4 3 4" xfId="15179" xr:uid="{00000000-0005-0000-0000-0000C53B0000}"/>
    <cellStyle name="Normal 39 2 4 4" xfId="15180" xr:uid="{00000000-0005-0000-0000-0000C63B0000}"/>
    <cellStyle name="Normal 39 2 4 4 2" xfId="15181" xr:uid="{00000000-0005-0000-0000-0000C73B0000}"/>
    <cellStyle name="Normal 39 2 4 5" xfId="15182" xr:uid="{00000000-0005-0000-0000-0000C83B0000}"/>
    <cellStyle name="Normal 39 2 4 6" xfId="15183" xr:uid="{00000000-0005-0000-0000-0000C93B0000}"/>
    <cellStyle name="Normal 39 2 5" xfId="15184" xr:uid="{00000000-0005-0000-0000-0000CA3B0000}"/>
    <cellStyle name="Normal 39 2 5 2" xfId="15185" xr:uid="{00000000-0005-0000-0000-0000CB3B0000}"/>
    <cellStyle name="Normal 39 2 5 2 2" xfId="15186" xr:uid="{00000000-0005-0000-0000-0000CC3B0000}"/>
    <cellStyle name="Normal 39 2 5 2 2 2" xfId="15187" xr:uid="{00000000-0005-0000-0000-0000CD3B0000}"/>
    <cellStyle name="Normal 39 2 5 2 3" xfId="15188" xr:uid="{00000000-0005-0000-0000-0000CE3B0000}"/>
    <cellStyle name="Normal 39 2 5 2 4" xfId="15189" xr:uid="{00000000-0005-0000-0000-0000CF3B0000}"/>
    <cellStyle name="Normal 39 2 5 3" xfId="15190" xr:uid="{00000000-0005-0000-0000-0000D03B0000}"/>
    <cellStyle name="Normal 39 2 5 3 2" xfId="15191" xr:uid="{00000000-0005-0000-0000-0000D13B0000}"/>
    <cellStyle name="Normal 39 2 5 4" xfId="15192" xr:uid="{00000000-0005-0000-0000-0000D23B0000}"/>
    <cellStyle name="Normal 39 2 5 5" xfId="15193" xr:uid="{00000000-0005-0000-0000-0000D33B0000}"/>
    <cellStyle name="Normal 39 2 6" xfId="15194" xr:uid="{00000000-0005-0000-0000-0000D43B0000}"/>
    <cellStyle name="Normal 39 2 6 2" xfId="15195" xr:uid="{00000000-0005-0000-0000-0000D53B0000}"/>
    <cellStyle name="Normal 39 2 6 2 2" xfId="15196" xr:uid="{00000000-0005-0000-0000-0000D63B0000}"/>
    <cellStyle name="Normal 39 2 6 3" xfId="15197" xr:uid="{00000000-0005-0000-0000-0000D73B0000}"/>
    <cellStyle name="Normal 39 2 6 4" xfId="15198" xr:uid="{00000000-0005-0000-0000-0000D83B0000}"/>
    <cellStyle name="Normal 39 2 7" xfId="15199" xr:uid="{00000000-0005-0000-0000-0000D93B0000}"/>
    <cellStyle name="Normal 39 2 7 2" xfId="15200" xr:uid="{00000000-0005-0000-0000-0000DA3B0000}"/>
    <cellStyle name="Normal 39 2 8" xfId="15201" xr:uid="{00000000-0005-0000-0000-0000DB3B0000}"/>
    <cellStyle name="Normal 39 2 9" xfId="15202" xr:uid="{00000000-0005-0000-0000-0000DC3B0000}"/>
    <cellStyle name="Normal 39 3" xfId="15203" xr:uid="{00000000-0005-0000-0000-0000DD3B0000}"/>
    <cellStyle name="Normal 39 3 2" xfId="15204" xr:uid="{00000000-0005-0000-0000-0000DE3B0000}"/>
    <cellStyle name="Normal 39 3 2 2" xfId="15205" xr:uid="{00000000-0005-0000-0000-0000DF3B0000}"/>
    <cellStyle name="Normal 39 3 2 2 2" xfId="15206" xr:uid="{00000000-0005-0000-0000-0000E03B0000}"/>
    <cellStyle name="Normal 39 3 2 3" xfId="15207" xr:uid="{00000000-0005-0000-0000-0000E13B0000}"/>
    <cellStyle name="Normal 39 3 2 4" xfId="15208" xr:uid="{00000000-0005-0000-0000-0000E23B0000}"/>
    <cellStyle name="Normal 39 3 3" xfId="15209" xr:uid="{00000000-0005-0000-0000-0000E33B0000}"/>
    <cellStyle name="Normal 39 3 3 2" xfId="15210" xr:uid="{00000000-0005-0000-0000-0000E43B0000}"/>
    <cellStyle name="Normal 39 3 4" xfId="15211" xr:uid="{00000000-0005-0000-0000-0000E53B0000}"/>
    <cellStyle name="Normal 39 3 5" xfId="15212" xr:uid="{00000000-0005-0000-0000-0000E63B0000}"/>
    <cellStyle name="Normal 39 4" xfId="15213" xr:uid="{00000000-0005-0000-0000-0000E73B0000}"/>
    <cellStyle name="Normal 39 4 2" xfId="15214" xr:uid="{00000000-0005-0000-0000-0000E83B0000}"/>
    <cellStyle name="Normal 39 4 2 2" xfId="15215" xr:uid="{00000000-0005-0000-0000-0000E93B0000}"/>
    <cellStyle name="Normal 39 4 2 2 2" xfId="15216" xr:uid="{00000000-0005-0000-0000-0000EA3B0000}"/>
    <cellStyle name="Normal 39 4 2 3" xfId="15217" xr:uid="{00000000-0005-0000-0000-0000EB3B0000}"/>
    <cellStyle name="Normal 39 4 3" xfId="15218" xr:uid="{00000000-0005-0000-0000-0000EC3B0000}"/>
    <cellStyle name="Normal 39 4 3 2" xfId="15219" xr:uid="{00000000-0005-0000-0000-0000ED3B0000}"/>
    <cellStyle name="Normal 39 4 4" xfId="15220" xr:uid="{00000000-0005-0000-0000-0000EE3B0000}"/>
    <cellStyle name="Normal 39 4 5" xfId="15221" xr:uid="{00000000-0005-0000-0000-0000EF3B0000}"/>
    <cellStyle name="Normal 39 5" xfId="15222" xr:uid="{00000000-0005-0000-0000-0000F03B0000}"/>
    <cellStyle name="Normal 39 5 2" xfId="15223" xr:uid="{00000000-0005-0000-0000-0000F13B0000}"/>
    <cellStyle name="Normal 39 6" xfId="15224" xr:uid="{00000000-0005-0000-0000-0000F23B0000}"/>
    <cellStyle name="Normal 39 7" xfId="15225" xr:uid="{00000000-0005-0000-0000-0000F33B0000}"/>
    <cellStyle name="Normal 39_April 14" xfId="15226" xr:uid="{00000000-0005-0000-0000-0000F43B0000}"/>
    <cellStyle name="Normal 390" xfId="15227" xr:uid="{00000000-0005-0000-0000-0000F53B0000}"/>
    <cellStyle name="Normal 390 2" xfId="15228" xr:uid="{00000000-0005-0000-0000-0000F63B0000}"/>
    <cellStyle name="Normal 390 2 2" xfId="15229" xr:uid="{00000000-0005-0000-0000-0000F73B0000}"/>
    <cellStyle name="Normal 390 2 2 2" xfId="15230" xr:uid="{00000000-0005-0000-0000-0000F83B0000}"/>
    <cellStyle name="Normal 390 2 2 3" xfId="15231" xr:uid="{00000000-0005-0000-0000-0000F93B0000}"/>
    <cellStyle name="Normal 390 2 3" xfId="15232" xr:uid="{00000000-0005-0000-0000-0000FA3B0000}"/>
    <cellStyle name="Normal 390 2 4" xfId="15233" xr:uid="{00000000-0005-0000-0000-0000FB3B0000}"/>
    <cellStyle name="Normal 390 3" xfId="15234" xr:uid="{00000000-0005-0000-0000-0000FC3B0000}"/>
    <cellStyle name="Normal 390 3 2" xfId="15235" xr:uid="{00000000-0005-0000-0000-0000FD3B0000}"/>
    <cellStyle name="Normal 390 3 3" xfId="15236" xr:uid="{00000000-0005-0000-0000-0000FE3B0000}"/>
    <cellStyle name="Normal 390 4" xfId="15237" xr:uid="{00000000-0005-0000-0000-0000FF3B0000}"/>
    <cellStyle name="Normal 390 5" xfId="15238" xr:uid="{00000000-0005-0000-0000-0000003C0000}"/>
    <cellStyle name="Normal 391" xfId="15239" xr:uid="{00000000-0005-0000-0000-0000013C0000}"/>
    <cellStyle name="Normal 391 2" xfId="15240" xr:uid="{00000000-0005-0000-0000-0000023C0000}"/>
    <cellStyle name="Normal 391 3" xfId="15241" xr:uid="{00000000-0005-0000-0000-0000033C0000}"/>
    <cellStyle name="Normal 392" xfId="15242" xr:uid="{00000000-0005-0000-0000-0000043C0000}"/>
    <cellStyle name="Normal 392 2" xfId="15243" xr:uid="{00000000-0005-0000-0000-0000053C0000}"/>
    <cellStyle name="Normal 392 2 2" xfId="15244" xr:uid="{00000000-0005-0000-0000-0000063C0000}"/>
    <cellStyle name="Normal 392 2 2 2" xfId="15245" xr:uid="{00000000-0005-0000-0000-0000073C0000}"/>
    <cellStyle name="Normal 392 2 2 3" xfId="15246" xr:uid="{00000000-0005-0000-0000-0000083C0000}"/>
    <cellStyle name="Normal 392 2 3" xfId="15247" xr:uid="{00000000-0005-0000-0000-0000093C0000}"/>
    <cellStyle name="Normal 392 2 4" xfId="15248" xr:uid="{00000000-0005-0000-0000-00000A3C0000}"/>
    <cellStyle name="Normal 392 3" xfId="15249" xr:uid="{00000000-0005-0000-0000-00000B3C0000}"/>
    <cellStyle name="Normal 392 3 2" xfId="15250" xr:uid="{00000000-0005-0000-0000-00000C3C0000}"/>
    <cellStyle name="Normal 392 3 3" xfId="15251" xr:uid="{00000000-0005-0000-0000-00000D3C0000}"/>
    <cellStyle name="Normal 392 4" xfId="15252" xr:uid="{00000000-0005-0000-0000-00000E3C0000}"/>
    <cellStyle name="Normal 392 5" xfId="15253" xr:uid="{00000000-0005-0000-0000-00000F3C0000}"/>
    <cellStyle name="Normal 393" xfId="15254" xr:uid="{00000000-0005-0000-0000-0000103C0000}"/>
    <cellStyle name="Normal 393 2" xfId="15255" xr:uid="{00000000-0005-0000-0000-0000113C0000}"/>
    <cellStyle name="Normal 393 2 2" xfId="15256" xr:uid="{00000000-0005-0000-0000-0000123C0000}"/>
    <cellStyle name="Normal 393 2 2 2" xfId="15257" xr:uid="{00000000-0005-0000-0000-0000133C0000}"/>
    <cellStyle name="Normal 393 2 2 3" xfId="15258" xr:uid="{00000000-0005-0000-0000-0000143C0000}"/>
    <cellStyle name="Normal 393 2 3" xfId="15259" xr:uid="{00000000-0005-0000-0000-0000153C0000}"/>
    <cellStyle name="Normal 393 2 4" xfId="15260" xr:uid="{00000000-0005-0000-0000-0000163C0000}"/>
    <cellStyle name="Normal 393 3" xfId="15261" xr:uid="{00000000-0005-0000-0000-0000173C0000}"/>
    <cellStyle name="Normal 393 3 2" xfId="15262" xr:uid="{00000000-0005-0000-0000-0000183C0000}"/>
    <cellStyle name="Normal 393 3 3" xfId="15263" xr:uid="{00000000-0005-0000-0000-0000193C0000}"/>
    <cellStyle name="Normal 393 4" xfId="15264" xr:uid="{00000000-0005-0000-0000-00001A3C0000}"/>
    <cellStyle name="Normal 393 5" xfId="15265" xr:uid="{00000000-0005-0000-0000-00001B3C0000}"/>
    <cellStyle name="Normal 394" xfId="15266" xr:uid="{00000000-0005-0000-0000-00001C3C0000}"/>
    <cellStyle name="Normal 394 2" xfId="15267" xr:uid="{00000000-0005-0000-0000-00001D3C0000}"/>
    <cellStyle name="Normal 394 3" xfId="15268" xr:uid="{00000000-0005-0000-0000-00001E3C0000}"/>
    <cellStyle name="Normal 395" xfId="15269" xr:uid="{00000000-0005-0000-0000-00001F3C0000}"/>
    <cellStyle name="Normal 395 2" xfId="15270" xr:uid="{00000000-0005-0000-0000-0000203C0000}"/>
    <cellStyle name="Normal 395 2 2" xfId="15271" xr:uid="{00000000-0005-0000-0000-0000213C0000}"/>
    <cellStyle name="Normal 395 2 2 2" xfId="15272" xr:uid="{00000000-0005-0000-0000-0000223C0000}"/>
    <cellStyle name="Normal 395 2 2 3" xfId="15273" xr:uid="{00000000-0005-0000-0000-0000233C0000}"/>
    <cellStyle name="Normal 395 2 3" xfId="15274" xr:uid="{00000000-0005-0000-0000-0000243C0000}"/>
    <cellStyle name="Normal 395 2 4" xfId="15275" xr:uid="{00000000-0005-0000-0000-0000253C0000}"/>
    <cellStyle name="Normal 395 3" xfId="15276" xr:uid="{00000000-0005-0000-0000-0000263C0000}"/>
    <cellStyle name="Normal 395 3 2" xfId="15277" xr:uid="{00000000-0005-0000-0000-0000273C0000}"/>
    <cellStyle name="Normal 395 3 3" xfId="15278" xr:uid="{00000000-0005-0000-0000-0000283C0000}"/>
    <cellStyle name="Normal 395 4" xfId="15279" xr:uid="{00000000-0005-0000-0000-0000293C0000}"/>
    <cellStyle name="Normal 395 5" xfId="15280" xr:uid="{00000000-0005-0000-0000-00002A3C0000}"/>
    <cellStyle name="Normal 396" xfId="15281" xr:uid="{00000000-0005-0000-0000-00002B3C0000}"/>
    <cellStyle name="Normal 396 2" xfId="15282" xr:uid="{00000000-0005-0000-0000-00002C3C0000}"/>
    <cellStyle name="Normal 396 2 2" xfId="15283" xr:uid="{00000000-0005-0000-0000-00002D3C0000}"/>
    <cellStyle name="Normal 396 2 2 2" xfId="15284" xr:uid="{00000000-0005-0000-0000-00002E3C0000}"/>
    <cellStyle name="Normal 396 2 2 3" xfId="15285" xr:uid="{00000000-0005-0000-0000-00002F3C0000}"/>
    <cellStyle name="Normal 396 2 3" xfId="15286" xr:uid="{00000000-0005-0000-0000-0000303C0000}"/>
    <cellStyle name="Normal 396 2 4" xfId="15287" xr:uid="{00000000-0005-0000-0000-0000313C0000}"/>
    <cellStyle name="Normal 396 3" xfId="15288" xr:uid="{00000000-0005-0000-0000-0000323C0000}"/>
    <cellStyle name="Normal 396 3 2" xfId="15289" xr:uid="{00000000-0005-0000-0000-0000333C0000}"/>
    <cellStyle name="Normal 396 3 3" xfId="15290" xr:uid="{00000000-0005-0000-0000-0000343C0000}"/>
    <cellStyle name="Normal 396 4" xfId="15291" xr:uid="{00000000-0005-0000-0000-0000353C0000}"/>
    <cellStyle name="Normal 396 5" xfId="15292" xr:uid="{00000000-0005-0000-0000-0000363C0000}"/>
    <cellStyle name="Normal 397" xfId="15293" xr:uid="{00000000-0005-0000-0000-0000373C0000}"/>
    <cellStyle name="Normal 397 2" xfId="15294" xr:uid="{00000000-0005-0000-0000-0000383C0000}"/>
    <cellStyle name="Normal 397 3" xfId="15295" xr:uid="{00000000-0005-0000-0000-0000393C0000}"/>
    <cellStyle name="Normal 398" xfId="15296" xr:uid="{00000000-0005-0000-0000-00003A3C0000}"/>
    <cellStyle name="Normal 398 2" xfId="15297" xr:uid="{00000000-0005-0000-0000-00003B3C0000}"/>
    <cellStyle name="Normal 398 3" xfId="15298" xr:uid="{00000000-0005-0000-0000-00003C3C0000}"/>
    <cellStyle name="Normal 399" xfId="15299" xr:uid="{00000000-0005-0000-0000-00003D3C0000}"/>
    <cellStyle name="Normal 399 2" xfId="15300" xr:uid="{00000000-0005-0000-0000-00003E3C0000}"/>
    <cellStyle name="Normal 399 2 2" xfId="15301" xr:uid="{00000000-0005-0000-0000-00003F3C0000}"/>
    <cellStyle name="Normal 399 2 2 2" xfId="15302" xr:uid="{00000000-0005-0000-0000-0000403C0000}"/>
    <cellStyle name="Normal 399 2 2 2 2" xfId="15303" xr:uid="{00000000-0005-0000-0000-0000413C0000}"/>
    <cellStyle name="Normal 399 2 2 3" xfId="15304" xr:uid="{00000000-0005-0000-0000-0000423C0000}"/>
    <cellStyle name="Normal 399 2 2 4" xfId="15305" xr:uid="{00000000-0005-0000-0000-0000433C0000}"/>
    <cellStyle name="Normal 399 2 3" xfId="15306" xr:uid="{00000000-0005-0000-0000-0000443C0000}"/>
    <cellStyle name="Normal 399 2 3 2" xfId="15307" xr:uid="{00000000-0005-0000-0000-0000453C0000}"/>
    <cellStyle name="Normal 399 2 4" xfId="15308" xr:uid="{00000000-0005-0000-0000-0000463C0000}"/>
    <cellStyle name="Normal 399 2 5" xfId="15309" xr:uid="{00000000-0005-0000-0000-0000473C0000}"/>
    <cellStyle name="Normal 399 3" xfId="15310" xr:uid="{00000000-0005-0000-0000-0000483C0000}"/>
    <cellStyle name="Normal 399 3 2" xfId="15311" xr:uid="{00000000-0005-0000-0000-0000493C0000}"/>
    <cellStyle name="Normal 399 3 2 2" xfId="15312" xr:uid="{00000000-0005-0000-0000-00004A3C0000}"/>
    <cellStyle name="Normal 399 3 3" xfId="15313" xr:uid="{00000000-0005-0000-0000-00004B3C0000}"/>
    <cellStyle name="Normal 399 3 4" xfId="15314" xr:uid="{00000000-0005-0000-0000-00004C3C0000}"/>
    <cellStyle name="Normal 399 4" xfId="15315" xr:uid="{00000000-0005-0000-0000-00004D3C0000}"/>
    <cellStyle name="Normal 399 4 2" xfId="15316" xr:uid="{00000000-0005-0000-0000-00004E3C0000}"/>
    <cellStyle name="Normal 399 5" xfId="15317" xr:uid="{00000000-0005-0000-0000-00004F3C0000}"/>
    <cellStyle name="Normal 399 6" xfId="15318" xr:uid="{00000000-0005-0000-0000-0000503C0000}"/>
    <cellStyle name="Normal 4" xfId="123" xr:uid="{00000000-0005-0000-0000-0000513C0000}"/>
    <cellStyle name="Normal 4 10" xfId="15319" xr:uid="{00000000-0005-0000-0000-0000523C0000}"/>
    <cellStyle name="Normal 4 10 2" xfId="15320" xr:uid="{00000000-0005-0000-0000-0000533C0000}"/>
    <cellStyle name="Normal 4 10 2 2" xfId="15321" xr:uid="{00000000-0005-0000-0000-0000543C0000}"/>
    <cellStyle name="Normal 4 10 2 3" xfId="15322" xr:uid="{00000000-0005-0000-0000-0000553C0000}"/>
    <cellStyle name="Normal 4 10 3" xfId="15323" xr:uid="{00000000-0005-0000-0000-0000563C0000}"/>
    <cellStyle name="Normal 4 10 4" xfId="15324" xr:uid="{00000000-0005-0000-0000-0000573C0000}"/>
    <cellStyle name="Normal 4 10 5" xfId="15325" xr:uid="{00000000-0005-0000-0000-0000583C0000}"/>
    <cellStyle name="Normal 4 11" xfId="15326" xr:uid="{00000000-0005-0000-0000-0000593C0000}"/>
    <cellStyle name="Normal 4 11 2" xfId="15327" xr:uid="{00000000-0005-0000-0000-00005A3C0000}"/>
    <cellStyle name="Normal 4 11 2 2" xfId="15328" xr:uid="{00000000-0005-0000-0000-00005B3C0000}"/>
    <cellStyle name="Normal 4 11 2 3" xfId="15329" xr:uid="{00000000-0005-0000-0000-00005C3C0000}"/>
    <cellStyle name="Normal 4 11 3" xfId="15330" xr:uid="{00000000-0005-0000-0000-00005D3C0000}"/>
    <cellStyle name="Normal 4 11 4" xfId="15331" xr:uid="{00000000-0005-0000-0000-00005E3C0000}"/>
    <cellStyle name="Normal 4 11 5" xfId="15332" xr:uid="{00000000-0005-0000-0000-00005F3C0000}"/>
    <cellStyle name="Normal 4 12" xfId="15333" xr:uid="{00000000-0005-0000-0000-0000603C0000}"/>
    <cellStyle name="Normal 4 12 2" xfId="15334" xr:uid="{00000000-0005-0000-0000-0000613C0000}"/>
    <cellStyle name="Normal 4 12 2 2" xfId="15335" xr:uid="{00000000-0005-0000-0000-0000623C0000}"/>
    <cellStyle name="Normal 4 12 2 3" xfId="15336" xr:uid="{00000000-0005-0000-0000-0000633C0000}"/>
    <cellStyle name="Normal 4 12 3" xfId="15337" xr:uid="{00000000-0005-0000-0000-0000643C0000}"/>
    <cellStyle name="Normal 4 12 4" xfId="15338" xr:uid="{00000000-0005-0000-0000-0000653C0000}"/>
    <cellStyle name="Normal 4 12 5" xfId="15339" xr:uid="{00000000-0005-0000-0000-0000663C0000}"/>
    <cellStyle name="Normal 4 13" xfId="15340" xr:uid="{00000000-0005-0000-0000-0000673C0000}"/>
    <cellStyle name="Normal 4 13 2" xfId="15341" xr:uid="{00000000-0005-0000-0000-0000683C0000}"/>
    <cellStyle name="Normal 4 13 2 2" xfId="15342" xr:uid="{00000000-0005-0000-0000-0000693C0000}"/>
    <cellStyle name="Normal 4 13 2 3" xfId="15343" xr:uid="{00000000-0005-0000-0000-00006A3C0000}"/>
    <cellStyle name="Normal 4 13 3" xfId="15344" xr:uid="{00000000-0005-0000-0000-00006B3C0000}"/>
    <cellStyle name="Normal 4 13 4" xfId="15345" xr:uid="{00000000-0005-0000-0000-00006C3C0000}"/>
    <cellStyle name="Normal 4 13 5" xfId="15346" xr:uid="{00000000-0005-0000-0000-00006D3C0000}"/>
    <cellStyle name="Normal 4 14" xfId="15347" xr:uid="{00000000-0005-0000-0000-00006E3C0000}"/>
    <cellStyle name="Normal 4 14 2" xfId="15348" xr:uid="{00000000-0005-0000-0000-00006F3C0000}"/>
    <cellStyle name="Normal 4 14 2 2" xfId="15349" xr:uid="{00000000-0005-0000-0000-0000703C0000}"/>
    <cellStyle name="Normal 4 14 2 3" xfId="15350" xr:uid="{00000000-0005-0000-0000-0000713C0000}"/>
    <cellStyle name="Normal 4 14 3" xfId="15351" xr:uid="{00000000-0005-0000-0000-0000723C0000}"/>
    <cellStyle name="Normal 4 14 4" xfId="15352" xr:uid="{00000000-0005-0000-0000-0000733C0000}"/>
    <cellStyle name="Normal 4 14 5" xfId="15353" xr:uid="{00000000-0005-0000-0000-0000743C0000}"/>
    <cellStyle name="Normal 4 15" xfId="15354" xr:uid="{00000000-0005-0000-0000-0000753C0000}"/>
    <cellStyle name="Normal 4 15 2" xfId="15355" xr:uid="{00000000-0005-0000-0000-0000763C0000}"/>
    <cellStyle name="Normal 4 15 2 2" xfId="15356" xr:uid="{00000000-0005-0000-0000-0000773C0000}"/>
    <cellStyle name="Normal 4 15 2 3" xfId="15357" xr:uid="{00000000-0005-0000-0000-0000783C0000}"/>
    <cellStyle name="Normal 4 15 3" xfId="15358" xr:uid="{00000000-0005-0000-0000-0000793C0000}"/>
    <cellStyle name="Normal 4 15 4" xfId="15359" xr:uid="{00000000-0005-0000-0000-00007A3C0000}"/>
    <cellStyle name="Normal 4 15 5" xfId="15360" xr:uid="{00000000-0005-0000-0000-00007B3C0000}"/>
    <cellStyle name="Normal 4 16" xfId="15361" xr:uid="{00000000-0005-0000-0000-00007C3C0000}"/>
    <cellStyle name="Normal 4 16 2" xfId="15362" xr:uid="{00000000-0005-0000-0000-00007D3C0000}"/>
    <cellStyle name="Normal 4 16 2 2" xfId="15363" xr:uid="{00000000-0005-0000-0000-00007E3C0000}"/>
    <cellStyle name="Normal 4 16 2 3" xfId="15364" xr:uid="{00000000-0005-0000-0000-00007F3C0000}"/>
    <cellStyle name="Normal 4 16 3" xfId="15365" xr:uid="{00000000-0005-0000-0000-0000803C0000}"/>
    <cellStyle name="Normal 4 16 4" xfId="15366" xr:uid="{00000000-0005-0000-0000-0000813C0000}"/>
    <cellStyle name="Normal 4 16 5" xfId="15367" xr:uid="{00000000-0005-0000-0000-0000823C0000}"/>
    <cellStyle name="Normal 4 17" xfId="15368" xr:uid="{00000000-0005-0000-0000-0000833C0000}"/>
    <cellStyle name="Normal 4 17 2" xfId="15369" xr:uid="{00000000-0005-0000-0000-0000843C0000}"/>
    <cellStyle name="Normal 4 17 2 2" xfId="15370" xr:uid="{00000000-0005-0000-0000-0000853C0000}"/>
    <cellStyle name="Normal 4 17 2 3" xfId="15371" xr:uid="{00000000-0005-0000-0000-0000863C0000}"/>
    <cellStyle name="Normal 4 17 3" xfId="15372" xr:uid="{00000000-0005-0000-0000-0000873C0000}"/>
    <cellStyle name="Normal 4 17 4" xfId="15373" xr:uid="{00000000-0005-0000-0000-0000883C0000}"/>
    <cellStyle name="Normal 4 17 5" xfId="15374" xr:uid="{00000000-0005-0000-0000-0000893C0000}"/>
    <cellStyle name="Normal 4 18" xfId="15375" xr:uid="{00000000-0005-0000-0000-00008A3C0000}"/>
    <cellStyle name="Normal 4 18 2" xfId="15376" xr:uid="{00000000-0005-0000-0000-00008B3C0000}"/>
    <cellStyle name="Normal 4 18 2 2" xfId="15377" xr:uid="{00000000-0005-0000-0000-00008C3C0000}"/>
    <cellStyle name="Normal 4 18 2 3" xfId="15378" xr:uid="{00000000-0005-0000-0000-00008D3C0000}"/>
    <cellStyle name="Normal 4 18 3" xfId="15379" xr:uid="{00000000-0005-0000-0000-00008E3C0000}"/>
    <cellStyle name="Normal 4 18 4" xfId="15380" xr:uid="{00000000-0005-0000-0000-00008F3C0000}"/>
    <cellStyle name="Normal 4 18 5" xfId="15381" xr:uid="{00000000-0005-0000-0000-0000903C0000}"/>
    <cellStyle name="Normal 4 19" xfId="15382" xr:uid="{00000000-0005-0000-0000-0000913C0000}"/>
    <cellStyle name="Normal 4 19 2" xfId="15383" xr:uid="{00000000-0005-0000-0000-0000923C0000}"/>
    <cellStyle name="Normal 4 19 2 2" xfId="15384" xr:uid="{00000000-0005-0000-0000-0000933C0000}"/>
    <cellStyle name="Normal 4 19 2 3" xfId="15385" xr:uid="{00000000-0005-0000-0000-0000943C0000}"/>
    <cellStyle name="Normal 4 19 3" xfId="15386" xr:uid="{00000000-0005-0000-0000-0000953C0000}"/>
    <cellStyle name="Normal 4 19 4" xfId="15387" xr:uid="{00000000-0005-0000-0000-0000963C0000}"/>
    <cellStyle name="Normal 4 19 5" xfId="15388" xr:uid="{00000000-0005-0000-0000-0000973C0000}"/>
    <cellStyle name="Normal 4 2" xfId="124" xr:uid="{00000000-0005-0000-0000-0000983C0000}"/>
    <cellStyle name="Normal 4 2 10" xfId="15389" xr:uid="{00000000-0005-0000-0000-0000993C0000}"/>
    <cellStyle name="Normal 4 2 10 2" xfId="15390" xr:uid="{00000000-0005-0000-0000-00009A3C0000}"/>
    <cellStyle name="Normal 4 2 10 2 2" xfId="15391" xr:uid="{00000000-0005-0000-0000-00009B3C0000}"/>
    <cellStyle name="Normal 4 2 10 2 2 2" xfId="15392" xr:uid="{00000000-0005-0000-0000-00009C3C0000}"/>
    <cellStyle name="Normal 4 2 10 2 2 3" xfId="15393" xr:uid="{00000000-0005-0000-0000-00009D3C0000}"/>
    <cellStyle name="Normal 4 2 10 2 3" xfId="15394" xr:uid="{00000000-0005-0000-0000-00009E3C0000}"/>
    <cellStyle name="Normal 4 2 10 2 4" xfId="15395" xr:uid="{00000000-0005-0000-0000-00009F3C0000}"/>
    <cellStyle name="Normal 4 2 10 3" xfId="15396" xr:uid="{00000000-0005-0000-0000-0000A03C0000}"/>
    <cellStyle name="Normal 4 2 10 3 2" xfId="15397" xr:uid="{00000000-0005-0000-0000-0000A13C0000}"/>
    <cellStyle name="Normal 4 2 10 3 3" xfId="15398" xr:uid="{00000000-0005-0000-0000-0000A23C0000}"/>
    <cellStyle name="Normal 4 2 10 4" xfId="15399" xr:uid="{00000000-0005-0000-0000-0000A33C0000}"/>
    <cellStyle name="Normal 4 2 10 5" xfId="15400" xr:uid="{00000000-0005-0000-0000-0000A43C0000}"/>
    <cellStyle name="Normal 4 2 11" xfId="15401" xr:uid="{00000000-0005-0000-0000-0000A53C0000}"/>
    <cellStyle name="Normal 4 2 11 2" xfId="15402" xr:uid="{00000000-0005-0000-0000-0000A63C0000}"/>
    <cellStyle name="Normal 4 2 11 2 2" xfId="15403" xr:uid="{00000000-0005-0000-0000-0000A73C0000}"/>
    <cellStyle name="Normal 4 2 11 2 2 2" xfId="15404" xr:uid="{00000000-0005-0000-0000-0000A83C0000}"/>
    <cellStyle name="Normal 4 2 11 2 2 3" xfId="15405" xr:uid="{00000000-0005-0000-0000-0000A93C0000}"/>
    <cellStyle name="Normal 4 2 11 2 3" xfId="15406" xr:uid="{00000000-0005-0000-0000-0000AA3C0000}"/>
    <cellStyle name="Normal 4 2 11 2 4" xfId="15407" xr:uid="{00000000-0005-0000-0000-0000AB3C0000}"/>
    <cellStyle name="Normal 4 2 11 3" xfId="15408" xr:uid="{00000000-0005-0000-0000-0000AC3C0000}"/>
    <cellStyle name="Normal 4 2 11 3 2" xfId="15409" xr:uid="{00000000-0005-0000-0000-0000AD3C0000}"/>
    <cellStyle name="Normal 4 2 11 3 3" xfId="15410" xr:uid="{00000000-0005-0000-0000-0000AE3C0000}"/>
    <cellStyle name="Normal 4 2 11 4" xfId="15411" xr:uid="{00000000-0005-0000-0000-0000AF3C0000}"/>
    <cellStyle name="Normal 4 2 11 5" xfId="15412" xr:uid="{00000000-0005-0000-0000-0000B03C0000}"/>
    <cellStyle name="Normal 4 2 12" xfId="15413" xr:uid="{00000000-0005-0000-0000-0000B13C0000}"/>
    <cellStyle name="Normal 4 2 12 2" xfId="15414" xr:uid="{00000000-0005-0000-0000-0000B23C0000}"/>
    <cellStyle name="Normal 4 2 12 2 2" xfId="15415" xr:uid="{00000000-0005-0000-0000-0000B33C0000}"/>
    <cellStyle name="Normal 4 2 12 2 2 2" xfId="15416" xr:uid="{00000000-0005-0000-0000-0000B43C0000}"/>
    <cellStyle name="Normal 4 2 12 2 2 3" xfId="15417" xr:uid="{00000000-0005-0000-0000-0000B53C0000}"/>
    <cellStyle name="Normal 4 2 12 2 3" xfId="15418" xr:uid="{00000000-0005-0000-0000-0000B63C0000}"/>
    <cellStyle name="Normal 4 2 12 2 4" xfId="15419" xr:uid="{00000000-0005-0000-0000-0000B73C0000}"/>
    <cellStyle name="Normal 4 2 12 3" xfId="15420" xr:uid="{00000000-0005-0000-0000-0000B83C0000}"/>
    <cellStyle name="Normal 4 2 12 3 2" xfId="15421" xr:uid="{00000000-0005-0000-0000-0000B93C0000}"/>
    <cellStyle name="Normal 4 2 12 3 3" xfId="15422" xr:uid="{00000000-0005-0000-0000-0000BA3C0000}"/>
    <cellStyle name="Normal 4 2 12 4" xfId="15423" xr:uid="{00000000-0005-0000-0000-0000BB3C0000}"/>
    <cellStyle name="Normal 4 2 12 5" xfId="15424" xr:uid="{00000000-0005-0000-0000-0000BC3C0000}"/>
    <cellStyle name="Normal 4 2 13" xfId="15425" xr:uid="{00000000-0005-0000-0000-0000BD3C0000}"/>
    <cellStyle name="Normal 4 2 13 2" xfId="15426" xr:uid="{00000000-0005-0000-0000-0000BE3C0000}"/>
    <cellStyle name="Normal 4 2 13 2 2" xfId="15427" xr:uid="{00000000-0005-0000-0000-0000BF3C0000}"/>
    <cellStyle name="Normal 4 2 13 2 3" xfId="15428" xr:uid="{00000000-0005-0000-0000-0000C03C0000}"/>
    <cellStyle name="Normal 4 2 13 3" xfId="15429" xr:uid="{00000000-0005-0000-0000-0000C13C0000}"/>
    <cellStyle name="Normal 4 2 13 4" xfId="15430" xr:uid="{00000000-0005-0000-0000-0000C23C0000}"/>
    <cellStyle name="Normal 4 2 14" xfId="15431" xr:uid="{00000000-0005-0000-0000-0000C33C0000}"/>
    <cellStyle name="Normal 4 2 14 2" xfId="15432" xr:uid="{00000000-0005-0000-0000-0000C43C0000}"/>
    <cellStyle name="Normal 4 2 14 2 2" xfId="15433" xr:uid="{00000000-0005-0000-0000-0000C53C0000}"/>
    <cellStyle name="Normal 4 2 14 3" xfId="15434" xr:uid="{00000000-0005-0000-0000-0000C63C0000}"/>
    <cellStyle name="Normal 4 2 14 4" xfId="15435" xr:uid="{00000000-0005-0000-0000-0000C73C0000}"/>
    <cellStyle name="Normal 4 2 15" xfId="15436" xr:uid="{00000000-0005-0000-0000-0000C83C0000}"/>
    <cellStyle name="Normal 4 2 15 2" xfId="15437" xr:uid="{00000000-0005-0000-0000-0000C93C0000}"/>
    <cellStyle name="Normal 4 2 16" xfId="15438" xr:uid="{00000000-0005-0000-0000-0000CA3C0000}"/>
    <cellStyle name="Normal 4 2 17" xfId="15439" xr:uid="{00000000-0005-0000-0000-0000CB3C0000}"/>
    <cellStyle name="Normal 4 2 18" xfId="15440" xr:uid="{00000000-0005-0000-0000-0000CC3C0000}"/>
    <cellStyle name="Normal 4 2 19" xfId="15441" xr:uid="{00000000-0005-0000-0000-0000CD3C0000}"/>
    <cellStyle name="Normal 4 2 2" xfId="15442" xr:uid="{00000000-0005-0000-0000-0000CE3C0000}"/>
    <cellStyle name="Normal 4 2 2 10" xfId="15443" xr:uid="{00000000-0005-0000-0000-0000CF3C0000}"/>
    <cellStyle name="Normal 4 2 2 10 2" xfId="15444" xr:uid="{00000000-0005-0000-0000-0000D03C0000}"/>
    <cellStyle name="Normal 4 2 2 10 2 2" xfId="15445" xr:uid="{00000000-0005-0000-0000-0000D13C0000}"/>
    <cellStyle name="Normal 4 2 2 10 3" xfId="15446" xr:uid="{00000000-0005-0000-0000-0000D23C0000}"/>
    <cellStyle name="Normal 4 2 2 10 4" xfId="15447" xr:uid="{00000000-0005-0000-0000-0000D33C0000}"/>
    <cellStyle name="Normal 4 2 2 11" xfId="15448" xr:uid="{00000000-0005-0000-0000-0000D43C0000}"/>
    <cellStyle name="Normal 4 2 2 11 2" xfId="15449" xr:uid="{00000000-0005-0000-0000-0000D53C0000}"/>
    <cellStyle name="Normal 4 2 2 12" xfId="15450" xr:uid="{00000000-0005-0000-0000-0000D63C0000}"/>
    <cellStyle name="Normal 4 2 2 13" xfId="15451" xr:uid="{00000000-0005-0000-0000-0000D73C0000}"/>
    <cellStyle name="Normal 4 2 2 14" xfId="15452" xr:uid="{00000000-0005-0000-0000-0000D83C0000}"/>
    <cellStyle name="Normal 4 2 2 15" xfId="15453" xr:uid="{00000000-0005-0000-0000-0000D93C0000}"/>
    <cellStyle name="Normal 4 2 2 2" xfId="15454" xr:uid="{00000000-0005-0000-0000-0000DA3C0000}"/>
    <cellStyle name="Normal 4 2 2 2 10" xfId="15455" xr:uid="{00000000-0005-0000-0000-0000DB3C0000}"/>
    <cellStyle name="Normal 4 2 2 2 11" xfId="15456" xr:uid="{00000000-0005-0000-0000-0000DC3C0000}"/>
    <cellStyle name="Normal 4 2 2 2 2" xfId="15457" xr:uid="{00000000-0005-0000-0000-0000DD3C0000}"/>
    <cellStyle name="Normal 4 2 2 2 2 10" xfId="15458" xr:uid="{00000000-0005-0000-0000-0000DE3C0000}"/>
    <cellStyle name="Normal 4 2 2 2 2 2" xfId="15459" xr:uid="{00000000-0005-0000-0000-0000DF3C0000}"/>
    <cellStyle name="Normal 4 2 2 2 2 2 2" xfId="15460" xr:uid="{00000000-0005-0000-0000-0000E03C0000}"/>
    <cellStyle name="Normal 4 2 2 2 2 2 2 2" xfId="15461" xr:uid="{00000000-0005-0000-0000-0000E13C0000}"/>
    <cellStyle name="Normal 4 2 2 2 2 2 2 2 2" xfId="15462" xr:uid="{00000000-0005-0000-0000-0000E23C0000}"/>
    <cellStyle name="Normal 4 2 2 2 2 2 2 2 3" xfId="15463" xr:uid="{00000000-0005-0000-0000-0000E33C0000}"/>
    <cellStyle name="Normal 4 2 2 2 2 2 2 3" xfId="15464" xr:uid="{00000000-0005-0000-0000-0000E43C0000}"/>
    <cellStyle name="Normal 4 2 2 2 2 2 2 4" xfId="15465" xr:uid="{00000000-0005-0000-0000-0000E53C0000}"/>
    <cellStyle name="Normal 4 2 2 2 2 2 3" xfId="15466" xr:uid="{00000000-0005-0000-0000-0000E63C0000}"/>
    <cellStyle name="Normal 4 2 2 2 2 2 3 2" xfId="15467" xr:uid="{00000000-0005-0000-0000-0000E73C0000}"/>
    <cellStyle name="Normal 4 2 2 2 2 2 3 3" xfId="15468" xr:uid="{00000000-0005-0000-0000-0000E83C0000}"/>
    <cellStyle name="Normal 4 2 2 2 2 2 4" xfId="15469" xr:uid="{00000000-0005-0000-0000-0000E93C0000}"/>
    <cellStyle name="Normal 4 2 2 2 2 2 5" xfId="15470" xr:uid="{00000000-0005-0000-0000-0000EA3C0000}"/>
    <cellStyle name="Normal 4 2 2 2 2 3" xfId="15471" xr:uid="{00000000-0005-0000-0000-0000EB3C0000}"/>
    <cellStyle name="Normal 4 2 2 2 2 3 2" xfId="15472" xr:uid="{00000000-0005-0000-0000-0000EC3C0000}"/>
    <cellStyle name="Normal 4 2 2 2 2 3 2 2" xfId="15473" xr:uid="{00000000-0005-0000-0000-0000ED3C0000}"/>
    <cellStyle name="Normal 4 2 2 2 2 3 2 2 2" xfId="15474" xr:uid="{00000000-0005-0000-0000-0000EE3C0000}"/>
    <cellStyle name="Normal 4 2 2 2 2 3 2 2 3" xfId="15475" xr:uid="{00000000-0005-0000-0000-0000EF3C0000}"/>
    <cellStyle name="Normal 4 2 2 2 2 3 2 3" xfId="15476" xr:uid="{00000000-0005-0000-0000-0000F03C0000}"/>
    <cellStyle name="Normal 4 2 2 2 2 3 2 4" xfId="15477" xr:uid="{00000000-0005-0000-0000-0000F13C0000}"/>
    <cellStyle name="Normal 4 2 2 2 2 3 3" xfId="15478" xr:uid="{00000000-0005-0000-0000-0000F23C0000}"/>
    <cellStyle name="Normal 4 2 2 2 2 3 3 2" xfId="15479" xr:uid="{00000000-0005-0000-0000-0000F33C0000}"/>
    <cellStyle name="Normal 4 2 2 2 2 3 3 3" xfId="15480" xr:uid="{00000000-0005-0000-0000-0000F43C0000}"/>
    <cellStyle name="Normal 4 2 2 2 2 3 4" xfId="15481" xr:uid="{00000000-0005-0000-0000-0000F53C0000}"/>
    <cellStyle name="Normal 4 2 2 2 2 3 5" xfId="15482" xr:uid="{00000000-0005-0000-0000-0000F63C0000}"/>
    <cellStyle name="Normal 4 2 2 2 2 4" xfId="15483" xr:uid="{00000000-0005-0000-0000-0000F73C0000}"/>
    <cellStyle name="Normal 4 2 2 2 2 4 2" xfId="15484" xr:uid="{00000000-0005-0000-0000-0000F83C0000}"/>
    <cellStyle name="Normal 4 2 2 2 2 4 2 2" xfId="15485" xr:uid="{00000000-0005-0000-0000-0000F93C0000}"/>
    <cellStyle name="Normal 4 2 2 2 2 4 2 2 2" xfId="15486" xr:uid="{00000000-0005-0000-0000-0000FA3C0000}"/>
    <cellStyle name="Normal 4 2 2 2 2 4 2 2 3" xfId="15487" xr:uid="{00000000-0005-0000-0000-0000FB3C0000}"/>
    <cellStyle name="Normal 4 2 2 2 2 4 2 3" xfId="15488" xr:uid="{00000000-0005-0000-0000-0000FC3C0000}"/>
    <cellStyle name="Normal 4 2 2 2 2 4 2 4" xfId="15489" xr:uid="{00000000-0005-0000-0000-0000FD3C0000}"/>
    <cellStyle name="Normal 4 2 2 2 2 4 3" xfId="15490" xr:uid="{00000000-0005-0000-0000-0000FE3C0000}"/>
    <cellStyle name="Normal 4 2 2 2 2 4 3 2" xfId="15491" xr:uid="{00000000-0005-0000-0000-0000FF3C0000}"/>
    <cellStyle name="Normal 4 2 2 2 2 4 3 3" xfId="15492" xr:uid="{00000000-0005-0000-0000-0000003D0000}"/>
    <cellStyle name="Normal 4 2 2 2 2 4 4" xfId="15493" xr:uid="{00000000-0005-0000-0000-0000013D0000}"/>
    <cellStyle name="Normal 4 2 2 2 2 4 5" xfId="15494" xr:uid="{00000000-0005-0000-0000-0000023D0000}"/>
    <cellStyle name="Normal 4 2 2 2 2 5" xfId="15495" xr:uid="{00000000-0005-0000-0000-0000033D0000}"/>
    <cellStyle name="Normal 4 2 2 2 2 5 2" xfId="15496" xr:uid="{00000000-0005-0000-0000-0000043D0000}"/>
    <cellStyle name="Normal 4 2 2 2 2 5 2 2" xfId="15497" xr:uid="{00000000-0005-0000-0000-0000053D0000}"/>
    <cellStyle name="Normal 4 2 2 2 2 5 2 2 2" xfId="15498" xr:uid="{00000000-0005-0000-0000-0000063D0000}"/>
    <cellStyle name="Normal 4 2 2 2 2 5 2 2 3" xfId="15499" xr:uid="{00000000-0005-0000-0000-0000073D0000}"/>
    <cellStyle name="Normal 4 2 2 2 2 5 2 3" xfId="15500" xr:uid="{00000000-0005-0000-0000-0000083D0000}"/>
    <cellStyle name="Normal 4 2 2 2 2 5 2 4" xfId="15501" xr:uid="{00000000-0005-0000-0000-0000093D0000}"/>
    <cellStyle name="Normal 4 2 2 2 2 5 3" xfId="15502" xr:uid="{00000000-0005-0000-0000-00000A3D0000}"/>
    <cellStyle name="Normal 4 2 2 2 2 5 3 2" xfId="15503" xr:uid="{00000000-0005-0000-0000-00000B3D0000}"/>
    <cellStyle name="Normal 4 2 2 2 2 5 3 3" xfId="15504" xr:uid="{00000000-0005-0000-0000-00000C3D0000}"/>
    <cellStyle name="Normal 4 2 2 2 2 5 4" xfId="15505" xr:uid="{00000000-0005-0000-0000-00000D3D0000}"/>
    <cellStyle name="Normal 4 2 2 2 2 5 5" xfId="15506" xr:uid="{00000000-0005-0000-0000-00000E3D0000}"/>
    <cellStyle name="Normal 4 2 2 2 2 6" xfId="15507" xr:uid="{00000000-0005-0000-0000-00000F3D0000}"/>
    <cellStyle name="Normal 4 2 2 2 2 6 2" xfId="15508" xr:uid="{00000000-0005-0000-0000-0000103D0000}"/>
    <cellStyle name="Normal 4 2 2 2 2 6 2 2" xfId="15509" xr:uid="{00000000-0005-0000-0000-0000113D0000}"/>
    <cellStyle name="Normal 4 2 2 2 2 6 2 3" xfId="15510" xr:uid="{00000000-0005-0000-0000-0000123D0000}"/>
    <cellStyle name="Normal 4 2 2 2 2 6 3" xfId="15511" xr:uid="{00000000-0005-0000-0000-0000133D0000}"/>
    <cellStyle name="Normal 4 2 2 2 2 6 4" xfId="15512" xr:uid="{00000000-0005-0000-0000-0000143D0000}"/>
    <cellStyle name="Normal 4 2 2 2 2 7" xfId="15513" xr:uid="{00000000-0005-0000-0000-0000153D0000}"/>
    <cellStyle name="Normal 4 2 2 2 2 7 2" xfId="15514" xr:uid="{00000000-0005-0000-0000-0000163D0000}"/>
    <cellStyle name="Normal 4 2 2 2 2 7 2 2" xfId="15515" xr:uid="{00000000-0005-0000-0000-0000173D0000}"/>
    <cellStyle name="Normal 4 2 2 2 2 7 3" xfId="15516" xr:uid="{00000000-0005-0000-0000-0000183D0000}"/>
    <cellStyle name="Normal 4 2 2 2 2 7 4" xfId="15517" xr:uid="{00000000-0005-0000-0000-0000193D0000}"/>
    <cellStyle name="Normal 4 2 2 2 2 8" xfId="15518" xr:uid="{00000000-0005-0000-0000-00001A3D0000}"/>
    <cellStyle name="Normal 4 2 2 2 2 8 2" xfId="15519" xr:uid="{00000000-0005-0000-0000-00001B3D0000}"/>
    <cellStyle name="Normal 4 2 2 2 2 9" xfId="15520" xr:uid="{00000000-0005-0000-0000-00001C3D0000}"/>
    <cellStyle name="Normal 4 2 2 2 2_R8" xfId="15521" xr:uid="{00000000-0005-0000-0000-00001D3D0000}"/>
    <cellStyle name="Normal 4 2 2 2 3" xfId="15522" xr:uid="{00000000-0005-0000-0000-00001E3D0000}"/>
    <cellStyle name="Normal 4 2 2 2 3 2" xfId="15523" xr:uid="{00000000-0005-0000-0000-00001F3D0000}"/>
    <cellStyle name="Normal 4 2 2 2 3 2 2" xfId="15524" xr:uid="{00000000-0005-0000-0000-0000203D0000}"/>
    <cellStyle name="Normal 4 2 2 2 3 2 2 2" xfId="15525" xr:uid="{00000000-0005-0000-0000-0000213D0000}"/>
    <cellStyle name="Normal 4 2 2 2 3 2 2 3" xfId="15526" xr:uid="{00000000-0005-0000-0000-0000223D0000}"/>
    <cellStyle name="Normal 4 2 2 2 3 2 3" xfId="15527" xr:uid="{00000000-0005-0000-0000-0000233D0000}"/>
    <cellStyle name="Normal 4 2 2 2 3 2 4" xfId="15528" xr:uid="{00000000-0005-0000-0000-0000243D0000}"/>
    <cellStyle name="Normal 4 2 2 2 3 3" xfId="15529" xr:uid="{00000000-0005-0000-0000-0000253D0000}"/>
    <cellStyle name="Normal 4 2 2 2 3 3 2" xfId="15530" xr:uid="{00000000-0005-0000-0000-0000263D0000}"/>
    <cellStyle name="Normal 4 2 2 2 3 3 3" xfId="15531" xr:uid="{00000000-0005-0000-0000-0000273D0000}"/>
    <cellStyle name="Normal 4 2 2 2 3 4" xfId="15532" xr:uid="{00000000-0005-0000-0000-0000283D0000}"/>
    <cellStyle name="Normal 4 2 2 2 3 5" xfId="15533" xr:uid="{00000000-0005-0000-0000-0000293D0000}"/>
    <cellStyle name="Normal 4 2 2 2 4" xfId="15534" xr:uid="{00000000-0005-0000-0000-00002A3D0000}"/>
    <cellStyle name="Normal 4 2 2 2 4 2" xfId="15535" xr:uid="{00000000-0005-0000-0000-00002B3D0000}"/>
    <cellStyle name="Normal 4 2 2 2 4 2 2" xfId="15536" xr:uid="{00000000-0005-0000-0000-00002C3D0000}"/>
    <cellStyle name="Normal 4 2 2 2 4 2 2 2" xfId="15537" xr:uid="{00000000-0005-0000-0000-00002D3D0000}"/>
    <cellStyle name="Normal 4 2 2 2 4 2 2 3" xfId="15538" xr:uid="{00000000-0005-0000-0000-00002E3D0000}"/>
    <cellStyle name="Normal 4 2 2 2 4 2 3" xfId="15539" xr:uid="{00000000-0005-0000-0000-00002F3D0000}"/>
    <cellStyle name="Normal 4 2 2 2 4 2 4" xfId="15540" xr:uid="{00000000-0005-0000-0000-0000303D0000}"/>
    <cellStyle name="Normal 4 2 2 2 4 3" xfId="15541" xr:uid="{00000000-0005-0000-0000-0000313D0000}"/>
    <cellStyle name="Normal 4 2 2 2 4 3 2" xfId="15542" xr:uid="{00000000-0005-0000-0000-0000323D0000}"/>
    <cellStyle name="Normal 4 2 2 2 4 3 3" xfId="15543" xr:uid="{00000000-0005-0000-0000-0000333D0000}"/>
    <cellStyle name="Normal 4 2 2 2 4 4" xfId="15544" xr:uid="{00000000-0005-0000-0000-0000343D0000}"/>
    <cellStyle name="Normal 4 2 2 2 4 5" xfId="15545" xr:uid="{00000000-0005-0000-0000-0000353D0000}"/>
    <cellStyle name="Normal 4 2 2 2 5" xfId="15546" xr:uid="{00000000-0005-0000-0000-0000363D0000}"/>
    <cellStyle name="Normal 4 2 2 2 5 2" xfId="15547" xr:uid="{00000000-0005-0000-0000-0000373D0000}"/>
    <cellStyle name="Normal 4 2 2 2 5 2 2" xfId="15548" xr:uid="{00000000-0005-0000-0000-0000383D0000}"/>
    <cellStyle name="Normal 4 2 2 2 5 2 2 2" xfId="15549" xr:uid="{00000000-0005-0000-0000-0000393D0000}"/>
    <cellStyle name="Normal 4 2 2 2 5 2 2 3" xfId="15550" xr:uid="{00000000-0005-0000-0000-00003A3D0000}"/>
    <cellStyle name="Normal 4 2 2 2 5 2 3" xfId="15551" xr:uid="{00000000-0005-0000-0000-00003B3D0000}"/>
    <cellStyle name="Normal 4 2 2 2 5 2 4" xfId="15552" xr:uid="{00000000-0005-0000-0000-00003C3D0000}"/>
    <cellStyle name="Normal 4 2 2 2 5 3" xfId="15553" xr:uid="{00000000-0005-0000-0000-00003D3D0000}"/>
    <cellStyle name="Normal 4 2 2 2 5 3 2" xfId="15554" xr:uid="{00000000-0005-0000-0000-00003E3D0000}"/>
    <cellStyle name="Normal 4 2 2 2 5 3 3" xfId="15555" xr:uid="{00000000-0005-0000-0000-00003F3D0000}"/>
    <cellStyle name="Normal 4 2 2 2 5 4" xfId="15556" xr:uid="{00000000-0005-0000-0000-0000403D0000}"/>
    <cellStyle name="Normal 4 2 2 2 5 5" xfId="15557" xr:uid="{00000000-0005-0000-0000-0000413D0000}"/>
    <cellStyle name="Normal 4 2 2 2 6" xfId="15558" xr:uid="{00000000-0005-0000-0000-0000423D0000}"/>
    <cellStyle name="Normal 4 2 2 2 6 2" xfId="15559" xr:uid="{00000000-0005-0000-0000-0000433D0000}"/>
    <cellStyle name="Normal 4 2 2 2 6 2 2" xfId="15560" xr:uid="{00000000-0005-0000-0000-0000443D0000}"/>
    <cellStyle name="Normal 4 2 2 2 6 2 2 2" xfId="15561" xr:uid="{00000000-0005-0000-0000-0000453D0000}"/>
    <cellStyle name="Normal 4 2 2 2 6 2 2 3" xfId="15562" xr:uid="{00000000-0005-0000-0000-0000463D0000}"/>
    <cellStyle name="Normal 4 2 2 2 6 2 3" xfId="15563" xr:uid="{00000000-0005-0000-0000-0000473D0000}"/>
    <cellStyle name="Normal 4 2 2 2 6 2 4" xfId="15564" xr:uid="{00000000-0005-0000-0000-0000483D0000}"/>
    <cellStyle name="Normal 4 2 2 2 6 3" xfId="15565" xr:uid="{00000000-0005-0000-0000-0000493D0000}"/>
    <cellStyle name="Normal 4 2 2 2 6 3 2" xfId="15566" xr:uid="{00000000-0005-0000-0000-00004A3D0000}"/>
    <cellStyle name="Normal 4 2 2 2 6 3 3" xfId="15567" xr:uid="{00000000-0005-0000-0000-00004B3D0000}"/>
    <cellStyle name="Normal 4 2 2 2 6 4" xfId="15568" xr:uid="{00000000-0005-0000-0000-00004C3D0000}"/>
    <cellStyle name="Normal 4 2 2 2 6 5" xfId="15569" xr:uid="{00000000-0005-0000-0000-00004D3D0000}"/>
    <cellStyle name="Normal 4 2 2 2 7" xfId="15570" xr:uid="{00000000-0005-0000-0000-00004E3D0000}"/>
    <cellStyle name="Normal 4 2 2 2 7 2" xfId="15571" xr:uid="{00000000-0005-0000-0000-00004F3D0000}"/>
    <cellStyle name="Normal 4 2 2 2 7 2 2" xfId="15572" xr:uid="{00000000-0005-0000-0000-0000503D0000}"/>
    <cellStyle name="Normal 4 2 2 2 7 2 3" xfId="15573" xr:uid="{00000000-0005-0000-0000-0000513D0000}"/>
    <cellStyle name="Normal 4 2 2 2 7 3" xfId="15574" xr:uid="{00000000-0005-0000-0000-0000523D0000}"/>
    <cellStyle name="Normal 4 2 2 2 7 4" xfId="15575" xr:uid="{00000000-0005-0000-0000-0000533D0000}"/>
    <cellStyle name="Normal 4 2 2 2 8" xfId="15576" xr:uid="{00000000-0005-0000-0000-0000543D0000}"/>
    <cellStyle name="Normal 4 2 2 2 8 2" xfId="15577" xr:uid="{00000000-0005-0000-0000-0000553D0000}"/>
    <cellStyle name="Normal 4 2 2 2 8 2 2" xfId="15578" xr:uid="{00000000-0005-0000-0000-0000563D0000}"/>
    <cellStyle name="Normal 4 2 2 2 8 3" xfId="15579" xr:uid="{00000000-0005-0000-0000-0000573D0000}"/>
    <cellStyle name="Normal 4 2 2 2 8 4" xfId="15580" xr:uid="{00000000-0005-0000-0000-0000583D0000}"/>
    <cellStyle name="Normal 4 2 2 2 9" xfId="15581" xr:uid="{00000000-0005-0000-0000-0000593D0000}"/>
    <cellStyle name="Normal 4 2 2 2 9 2" xfId="15582" xr:uid="{00000000-0005-0000-0000-00005A3D0000}"/>
    <cellStyle name="Normal 4 2 2 2_April 14" xfId="15583" xr:uid="{00000000-0005-0000-0000-00005B3D0000}"/>
    <cellStyle name="Normal 4 2 2 3" xfId="15584" xr:uid="{00000000-0005-0000-0000-00005C3D0000}"/>
    <cellStyle name="Normal 4 2 2 3 10" xfId="15585" xr:uid="{00000000-0005-0000-0000-00005D3D0000}"/>
    <cellStyle name="Normal 4 2 2 3 2" xfId="15586" xr:uid="{00000000-0005-0000-0000-00005E3D0000}"/>
    <cellStyle name="Normal 4 2 2 3 2 2" xfId="15587" xr:uid="{00000000-0005-0000-0000-00005F3D0000}"/>
    <cellStyle name="Normal 4 2 2 3 2 2 2" xfId="15588" xr:uid="{00000000-0005-0000-0000-0000603D0000}"/>
    <cellStyle name="Normal 4 2 2 3 2 2 2 2" xfId="15589" xr:uid="{00000000-0005-0000-0000-0000613D0000}"/>
    <cellStyle name="Normal 4 2 2 3 2 2 2 3" xfId="15590" xr:uid="{00000000-0005-0000-0000-0000623D0000}"/>
    <cellStyle name="Normal 4 2 2 3 2 2 3" xfId="15591" xr:uid="{00000000-0005-0000-0000-0000633D0000}"/>
    <cellStyle name="Normal 4 2 2 3 2 2 4" xfId="15592" xr:uid="{00000000-0005-0000-0000-0000643D0000}"/>
    <cellStyle name="Normal 4 2 2 3 2 3" xfId="15593" xr:uid="{00000000-0005-0000-0000-0000653D0000}"/>
    <cellStyle name="Normal 4 2 2 3 2 3 2" xfId="15594" xr:uid="{00000000-0005-0000-0000-0000663D0000}"/>
    <cellStyle name="Normal 4 2 2 3 2 3 3" xfId="15595" xr:uid="{00000000-0005-0000-0000-0000673D0000}"/>
    <cellStyle name="Normal 4 2 2 3 2 4" xfId="15596" xr:uid="{00000000-0005-0000-0000-0000683D0000}"/>
    <cellStyle name="Normal 4 2 2 3 2 5" xfId="15597" xr:uid="{00000000-0005-0000-0000-0000693D0000}"/>
    <cellStyle name="Normal 4 2 2 3 3" xfId="15598" xr:uid="{00000000-0005-0000-0000-00006A3D0000}"/>
    <cellStyle name="Normal 4 2 2 3 3 2" xfId="15599" xr:uid="{00000000-0005-0000-0000-00006B3D0000}"/>
    <cellStyle name="Normal 4 2 2 3 3 2 2" xfId="15600" xr:uid="{00000000-0005-0000-0000-00006C3D0000}"/>
    <cellStyle name="Normal 4 2 2 3 3 2 2 2" xfId="15601" xr:uid="{00000000-0005-0000-0000-00006D3D0000}"/>
    <cellStyle name="Normal 4 2 2 3 3 2 2 3" xfId="15602" xr:uid="{00000000-0005-0000-0000-00006E3D0000}"/>
    <cellStyle name="Normal 4 2 2 3 3 2 3" xfId="15603" xr:uid="{00000000-0005-0000-0000-00006F3D0000}"/>
    <cellStyle name="Normal 4 2 2 3 3 2 4" xfId="15604" xr:uid="{00000000-0005-0000-0000-0000703D0000}"/>
    <cellStyle name="Normal 4 2 2 3 3 3" xfId="15605" xr:uid="{00000000-0005-0000-0000-0000713D0000}"/>
    <cellStyle name="Normal 4 2 2 3 3 3 2" xfId="15606" xr:uid="{00000000-0005-0000-0000-0000723D0000}"/>
    <cellStyle name="Normal 4 2 2 3 3 3 3" xfId="15607" xr:uid="{00000000-0005-0000-0000-0000733D0000}"/>
    <cellStyle name="Normal 4 2 2 3 3 4" xfId="15608" xr:uid="{00000000-0005-0000-0000-0000743D0000}"/>
    <cellStyle name="Normal 4 2 2 3 3 5" xfId="15609" xr:uid="{00000000-0005-0000-0000-0000753D0000}"/>
    <cellStyle name="Normal 4 2 2 3 4" xfId="15610" xr:uid="{00000000-0005-0000-0000-0000763D0000}"/>
    <cellStyle name="Normal 4 2 2 3 4 2" xfId="15611" xr:uid="{00000000-0005-0000-0000-0000773D0000}"/>
    <cellStyle name="Normal 4 2 2 3 4 2 2" xfId="15612" xr:uid="{00000000-0005-0000-0000-0000783D0000}"/>
    <cellStyle name="Normal 4 2 2 3 4 2 2 2" xfId="15613" xr:uid="{00000000-0005-0000-0000-0000793D0000}"/>
    <cellStyle name="Normal 4 2 2 3 4 2 2 3" xfId="15614" xr:uid="{00000000-0005-0000-0000-00007A3D0000}"/>
    <cellStyle name="Normal 4 2 2 3 4 2 3" xfId="15615" xr:uid="{00000000-0005-0000-0000-00007B3D0000}"/>
    <cellStyle name="Normal 4 2 2 3 4 2 4" xfId="15616" xr:uid="{00000000-0005-0000-0000-00007C3D0000}"/>
    <cellStyle name="Normal 4 2 2 3 4 3" xfId="15617" xr:uid="{00000000-0005-0000-0000-00007D3D0000}"/>
    <cellStyle name="Normal 4 2 2 3 4 3 2" xfId="15618" xr:uid="{00000000-0005-0000-0000-00007E3D0000}"/>
    <cellStyle name="Normal 4 2 2 3 4 3 3" xfId="15619" xr:uid="{00000000-0005-0000-0000-00007F3D0000}"/>
    <cellStyle name="Normal 4 2 2 3 4 4" xfId="15620" xr:uid="{00000000-0005-0000-0000-0000803D0000}"/>
    <cellStyle name="Normal 4 2 2 3 4 5" xfId="15621" xr:uid="{00000000-0005-0000-0000-0000813D0000}"/>
    <cellStyle name="Normal 4 2 2 3 5" xfId="15622" xr:uid="{00000000-0005-0000-0000-0000823D0000}"/>
    <cellStyle name="Normal 4 2 2 3 5 2" xfId="15623" xr:uid="{00000000-0005-0000-0000-0000833D0000}"/>
    <cellStyle name="Normal 4 2 2 3 5 2 2" xfId="15624" xr:uid="{00000000-0005-0000-0000-0000843D0000}"/>
    <cellStyle name="Normal 4 2 2 3 5 2 2 2" xfId="15625" xr:uid="{00000000-0005-0000-0000-0000853D0000}"/>
    <cellStyle name="Normal 4 2 2 3 5 2 2 3" xfId="15626" xr:uid="{00000000-0005-0000-0000-0000863D0000}"/>
    <cellStyle name="Normal 4 2 2 3 5 2 3" xfId="15627" xr:uid="{00000000-0005-0000-0000-0000873D0000}"/>
    <cellStyle name="Normal 4 2 2 3 5 2 4" xfId="15628" xr:uid="{00000000-0005-0000-0000-0000883D0000}"/>
    <cellStyle name="Normal 4 2 2 3 5 3" xfId="15629" xr:uid="{00000000-0005-0000-0000-0000893D0000}"/>
    <cellStyle name="Normal 4 2 2 3 5 3 2" xfId="15630" xr:uid="{00000000-0005-0000-0000-00008A3D0000}"/>
    <cellStyle name="Normal 4 2 2 3 5 3 3" xfId="15631" xr:uid="{00000000-0005-0000-0000-00008B3D0000}"/>
    <cellStyle name="Normal 4 2 2 3 5 4" xfId="15632" xr:uid="{00000000-0005-0000-0000-00008C3D0000}"/>
    <cellStyle name="Normal 4 2 2 3 5 5" xfId="15633" xr:uid="{00000000-0005-0000-0000-00008D3D0000}"/>
    <cellStyle name="Normal 4 2 2 3 6" xfId="15634" xr:uid="{00000000-0005-0000-0000-00008E3D0000}"/>
    <cellStyle name="Normal 4 2 2 3 6 2" xfId="15635" xr:uid="{00000000-0005-0000-0000-00008F3D0000}"/>
    <cellStyle name="Normal 4 2 2 3 6 2 2" xfId="15636" xr:uid="{00000000-0005-0000-0000-0000903D0000}"/>
    <cellStyle name="Normal 4 2 2 3 6 2 3" xfId="15637" xr:uid="{00000000-0005-0000-0000-0000913D0000}"/>
    <cellStyle name="Normal 4 2 2 3 6 3" xfId="15638" xr:uid="{00000000-0005-0000-0000-0000923D0000}"/>
    <cellStyle name="Normal 4 2 2 3 6 4" xfId="15639" xr:uid="{00000000-0005-0000-0000-0000933D0000}"/>
    <cellStyle name="Normal 4 2 2 3 7" xfId="15640" xr:uid="{00000000-0005-0000-0000-0000943D0000}"/>
    <cellStyle name="Normal 4 2 2 3 7 2" xfId="15641" xr:uid="{00000000-0005-0000-0000-0000953D0000}"/>
    <cellStyle name="Normal 4 2 2 3 7 2 2" xfId="15642" xr:uid="{00000000-0005-0000-0000-0000963D0000}"/>
    <cellStyle name="Normal 4 2 2 3 7 3" xfId="15643" xr:uid="{00000000-0005-0000-0000-0000973D0000}"/>
    <cellStyle name="Normal 4 2 2 3 7 4" xfId="15644" xr:uid="{00000000-0005-0000-0000-0000983D0000}"/>
    <cellStyle name="Normal 4 2 2 3 8" xfId="15645" xr:uid="{00000000-0005-0000-0000-0000993D0000}"/>
    <cellStyle name="Normal 4 2 2 3 8 2" xfId="15646" xr:uid="{00000000-0005-0000-0000-00009A3D0000}"/>
    <cellStyle name="Normal 4 2 2 3 9" xfId="15647" xr:uid="{00000000-0005-0000-0000-00009B3D0000}"/>
    <cellStyle name="Normal 4 2 2 3_R8" xfId="15648" xr:uid="{00000000-0005-0000-0000-00009C3D0000}"/>
    <cellStyle name="Normal 4 2 2 4" xfId="15649" xr:uid="{00000000-0005-0000-0000-00009D3D0000}"/>
    <cellStyle name="Normal 4 2 2 4 2" xfId="15650" xr:uid="{00000000-0005-0000-0000-00009E3D0000}"/>
    <cellStyle name="Normal 4 2 2 4 2 2" xfId="15651" xr:uid="{00000000-0005-0000-0000-00009F3D0000}"/>
    <cellStyle name="Normal 4 2 2 4 2 3" xfId="15652" xr:uid="{00000000-0005-0000-0000-0000A03D0000}"/>
    <cellStyle name="Normal 4 2 2 4 3" xfId="15653" xr:uid="{00000000-0005-0000-0000-0000A13D0000}"/>
    <cellStyle name="Normal 4 2 2 4 4" xfId="15654" xr:uid="{00000000-0005-0000-0000-0000A23D0000}"/>
    <cellStyle name="Normal 4 2 2 4 5" xfId="15655" xr:uid="{00000000-0005-0000-0000-0000A33D0000}"/>
    <cellStyle name="Normal 4 2 2 5" xfId="15656" xr:uid="{00000000-0005-0000-0000-0000A43D0000}"/>
    <cellStyle name="Normal 4 2 2 5 2" xfId="15657" xr:uid="{00000000-0005-0000-0000-0000A53D0000}"/>
    <cellStyle name="Normal 4 2 2 5 2 2" xfId="15658" xr:uid="{00000000-0005-0000-0000-0000A63D0000}"/>
    <cellStyle name="Normal 4 2 2 5 2 2 2" xfId="15659" xr:uid="{00000000-0005-0000-0000-0000A73D0000}"/>
    <cellStyle name="Normal 4 2 2 5 2 2 3" xfId="15660" xr:uid="{00000000-0005-0000-0000-0000A83D0000}"/>
    <cellStyle name="Normal 4 2 2 5 2 3" xfId="15661" xr:uid="{00000000-0005-0000-0000-0000A93D0000}"/>
    <cellStyle name="Normal 4 2 2 5 2 4" xfId="15662" xr:uid="{00000000-0005-0000-0000-0000AA3D0000}"/>
    <cellStyle name="Normal 4 2 2 5 3" xfId="15663" xr:uid="{00000000-0005-0000-0000-0000AB3D0000}"/>
    <cellStyle name="Normal 4 2 2 5 3 2" xfId="15664" xr:uid="{00000000-0005-0000-0000-0000AC3D0000}"/>
    <cellStyle name="Normal 4 2 2 5 3 3" xfId="15665" xr:uid="{00000000-0005-0000-0000-0000AD3D0000}"/>
    <cellStyle name="Normal 4 2 2 5 4" xfId="15666" xr:uid="{00000000-0005-0000-0000-0000AE3D0000}"/>
    <cellStyle name="Normal 4 2 2 5 5" xfId="15667" xr:uid="{00000000-0005-0000-0000-0000AF3D0000}"/>
    <cellStyle name="Normal 4 2 2 6" xfId="15668" xr:uid="{00000000-0005-0000-0000-0000B03D0000}"/>
    <cellStyle name="Normal 4 2 2 6 2" xfId="15669" xr:uid="{00000000-0005-0000-0000-0000B13D0000}"/>
    <cellStyle name="Normal 4 2 2 6 2 2" xfId="15670" xr:uid="{00000000-0005-0000-0000-0000B23D0000}"/>
    <cellStyle name="Normal 4 2 2 6 2 2 2" xfId="15671" xr:uid="{00000000-0005-0000-0000-0000B33D0000}"/>
    <cellStyle name="Normal 4 2 2 6 2 2 3" xfId="15672" xr:uid="{00000000-0005-0000-0000-0000B43D0000}"/>
    <cellStyle name="Normal 4 2 2 6 2 3" xfId="15673" xr:uid="{00000000-0005-0000-0000-0000B53D0000}"/>
    <cellStyle name="Normal 4 2 2 6 2 4" xfId="15674" xr:uid="{00000000-0005-0000-0000-0000B63D0000}"/>
    <cellStyle name="Normal 4 2 2 6 3" xfId="15675" xr:uid="{00000000-0005-0000-0000-0000B73D0000}"/>
    <cellStyle name="Normal 4 2 2 6 3 2" xfId="15676" xr:uid="{00000000-0005-0000-0000-0000B83D0000}"/>
    <cellStyle name="Normal 4 2 2 6 3 3" xfId="15677" xr:uid="{00000000-0005-0000-0000-0000B93D0000}"/>
    <cellStyle name="Normal 4 2 2 6 4" xfId="15678" xr:uid="{00000000-0005-0000-0000-0000BA3D0000}"/>
    <cellStyle name="Normal 4 2 2 6 5" xfId="15679" xr:uid="{00000000-0005-0000-0000-0000BB3D0000}"/>
    <cellStyle name="Normal 4 2 2 7" xfId="15680" xr:uid="{00000000-0005-0000-0000-0000BC3D0000}"/>
    <cellStyle name="Normal 4 2 2 7 2" xfId="15681" xr:uid="{00000000-0005-0000-0000-0000BD3D0000}"/>
    <cellStyle name="Normal 4 2 2 7 2 2" xfId="15682" xr:uid="{00000000-0005-0000-0000-0000BE3D0000}"/>
    <cellStyle name="Normal 4 2 2 7 2 2 2" xfId="15683" xr:uid="{00000000-0005-0000-0000-0000BF3D0000}"/>
    <cellStyle name="Normal 4 2 2 7 2 2 3" xfId="15684" xr:uid="{00000000-0005-0000-0000-0000C03D0000}"/>
    <cellStyle name="Normal 4 2 2 7 2 3" xfId="15685" xr:uid="{00000000-0005-0000-0000-0000C13D0000}"/>
    <cellStyle name="Normal 4 2 2 7 2 4" xfId="15686" xr:uid="{00000000-0005-0000-0000-0000C23D0000}"/>
    <cellStyle name="Normal 4 2 2 7 3" xfId="15687" xr:uid="{00000000-0005-0000-0000-0000C33D0000}"/>
    <cellStyle name="Normal 4 2 2 7 3 2" xfId="15688" xr:uid="{00000000-0005-0000-0000-0000C43D0000}"/>
    <cellStyle name="Normal 4 2 2 7 3 3" xfId="15689" xr:uid="{00000000-0005-0000-0000-0000C53D0000}"/>
    <cellStyle name="Normal 4 2 2 7 4" xfId="15690" xr:uid="{00000000-0005-0000-0000-0000C63D0000}"/>
    <cellStyle name="Normal 4 2 2 7 5" xfId="15691" xr:uid="{00000000-0005-0000-0000-0000C73D0000}"/>
    <cellStyle name="Normal 4 2 2 8" xfId="15692" xr:uid="{00000000-0005-0000-0000-0000C83D0000}"/>
    <cellStyle name="Normal 4 2 2 8 2" xfId="15693" xr:uid="{00000000-0005-0000-0000-0000C93D0000}"/>
    <cellStyle name="Normal 4 2 2 8 2 2" xfId="15694" xr:uid="{00000000-0005-0000-0000-0000CA3D0000}"/>
    <cellStyle name="Normal 4 2 2 8 2 2 2" xfId="15695" xr:uid="{00000000-0005-0000-0000-0000CB3D0000}"/>
    <cellStyle name="Normal 4 2 2 8 2 2 3" xfId="15696" xr:uid="{00000000-0005-0000-0000-0000CC3D0000}"/>
    <cellStyle name="Normal 4 2 2 8 2 3" xfId="15697" xr:uid="{00000000-0005-0000-0000-0000CD3D0000}"/>
    <cellStyle name="Normal 4 2 2 8 2 4" xfId="15698" xr:uid="{00000000-0005-0000-0000-0000CE3D0000}"/>
    <cellStyle name="Normal 4 2 2 8 3" xfId="15699" xr:uid="{00000000-0005-0000-0000-0000CF3D0000}"/>
    <cellStyle name="Normal 4 2 2 8 3 2" xfId="15700" xr:uid="{00000000-0005-0000-0000-0000D03D0000}"/>
    <cellStyle name="Normal 4 2 2 8 3 3" xfId="15701" xr:uid="{00000000-0005-0000-0000-0000D13D0000}"/>
    <cellStyle name="Normal 4 2 2 8 4" xfId="15702" xr:uid="{00000000-0005-0000-0000-0000D23D0000}"/>
    <cellStyle name="Normal 4 2 2 8 5" xfId="15703" xr:uid="{00000000-0005-0000-0000-0000D33D0000}"/>
    <cellStyle name="Normal 4 2 2 9" xfId="15704" xr:uid="{00000000-0005-0000-0000-0000D43D0000}"/>
    <cellStyle name="Normal 4 2 2 9 2" xfId="15705" xr:uid="{00000000-0005-0000-0000-0000D53D0000}"/>
    <cellStyle name="Normal 4 2 2 9 2 2" xfId="15706" xr:uid="{00000000-0005-0000-0000-0000D63D0000}"/>
    <cellStyle name="Normal 4 2 2 9 2 3" xfId="15707" xr:uid="{00000000-0005-0000-0000-0000D73D0000}"/>
    <cellStyle name="Normal 4 2 2 9 3" xfId="15708" xr:uid="{00000000-0005-0000-0000-0000D83D0000}"/>
    <cellStyle name="Normal 4 2 2 9 4" xfId="15709" xr:uid="{00000000-0005-0000-0000-0000D93D0000}"/>
    <cellStyle name="Normal 4 2 2_April 14" xfId="15710" xr:uid="{00000000-0005-0000-0000-0000DA3D0000}"/>
    <cellStyle name="Normal 4 2 3" xfId="15711" xr:uid="{00000000-0005-0000-0000-0000DB3D0000}"/>
    <cellStyle name="Normal 4 2 3 10" xfId="15712" xr:uid="{00000000-0005-0000-0000-0000DC3D0000}"/>
    <cellStyle name="Normal 4 2 3 10 2" xfId="15713" xr:uid="{00000000-0005-0000-0000-0000DD3D0000}"/>
    <cellStyle name="Normal 4 2 3 11" xfId="15714" xr:uid="{00000000-0005-0000-0000-0000DE3D0000}"/>
    <cellStyle name="Normal 4 2 3 12" xfId="15715" xr:uid="{00000000-0005-0000-0000-0000DF3D0000}"/>
    <cellStyle name="Normal 4 2 3 2" xfId="15716" xr:uid="{00000000-0005-0000-0000-0000E03D0000}"/>
    <cellStyle name="Normal 4 2 3 2 10" xfId="15717" xr:uid="{00000000-0005-0000-0000-0000E13D0000}"/>
    <cellStyle name="Normal 4 2 3 2 11" xfId="15718" xr:uid="{00000000-0005-0000-0000-0000E23D0000}"/>
    <cellStyle name="Normal 4 2 3 2 2" xfId="15719" xr:uid="{00000000-0005-0000-0000-0000E33D0000}"/>
    <cellStyle name="Normal 4 2 3 2 2 10" xfId="15720" xr:uid="{00000000-0005-0000-0000-0000E43D0000}"/>
    <cellStyle name="Normal 4 2 3 2 2 2" xfId="15721" xr:uid="{00000000-0005-0000-0000-0000E53D0000}"/>
    <cellStyle name="Normal 4 2 3 2 2 2 2" xfId="15722" xr:uid="{00000000-0005-0000-0000-0000E63D0000}"/>
    <cellStyle name="Normal 4 2 3 2 2 2 2 2" xfId="15723" xr:uid="{00000000-0005-0000-0000-0000E73D0000}"/>
    <cellStyle name="Normal 4 2 3 2 2 2 2 2 2" xfId="15724" xr:uid="{00000000-0005-0000-0000-0000E83D0000}"/>
    <cellStyle name="Normal 4 2 3 2 2 2 2 2 3" xfId="15725" xr:uid="{00000000-0005-0000-0000-0000E93D0000}"/>
    <cellStyle name="Normal 4 2 3 2 2 2 2 3" xfId="15726" xr:uid="{00000000-0005-0000-0000-0000EA3D0000}"/>
    <cellStyle name="Normal 4 2 3 2 2 2 2 4" xfId="15727" xr:uid="{00000000-0005-0000-0000-0000EB3D0000}"/>
    <cellStyle name="Normal 4 2 3 2 2 2 3" xfId="15728" xr:uid="{00000000-0005-0000-0000-0000EC3D0000}"/>
    <cellStyle name="Normal 4 2 3 2 2 2 3 2" xfId="15729" xr:uid="{00000000-0005-0000-0000-0000ED3D0000}"/>
    <cellStyle name="Normal 4 2 3 2 2 2 3 3" xfId="15730" xr:uid="{00000000-0005-0000-0000-0000EE3D0000}"/>
    <cellStyle name="Normal 4 2 3 2 2 2 4" xfId="15731" xr:uid="{00000000-0005-0000-0000-0000EF3D0000}"/>
    <cellStyle name="Normal 4 2 3 2 2 2 5" xfId="15732" xr:uid="{00000000-0005-0000-0000-0000F03D0000}"/>
    <cellStyle name="Normal 4 2 3 2 2 3" xfId="15733" xr:uid="{00000000-0005-0000-0000-0000F13D0000}"/>
    <cellStyle name="Normal 4 2 3 2 2 3 2" xfId="15734" xr:uid="{00000000-0005-0000-0000-0000F23D0000}"/>
    <cellStyle name="Normal 4 2 3 2 2 3 2 2" xfId="15735" xr:uid="{00000000-0005-0000-0000-0000F33D0000}"/>
    <cellStyle name="Normal 4 2 3 2 2 3 2 2 2" xfId="15736" xr:uid="{00000000-0005-0000-0000-0000F43D0000}"/>
    <cellStyle name="Normal 4 2 3 2 2 3 2 2 3" xfId="15737" xr:uid="{00000000-0005-0000-0000-0000F53D0000}"/>
    <cellStyle name="Normal 4 2 3 2 2 3 2 3" xfId="15738" xr:uid="{00000000-0005-0000-0000-0000F63D0000}"/>
    <cellStyle name="Normal 4 2 3 2 2 3 2 4" xfId="15739" xr:uid="{00000000-0005-0000-0000-0000F73D0000}"/>
    <cellStyle name="Normal 4 2 3 2 2 3 3" xfId="15740" xr:uid="{00000000-0005-0000-0000-0000F83D0000}"/>
    <cellStyle name="Normal 4 2 3 2 2 3 3 2" xfId="15741" xr:uid="{00000000-0005-0000-0000-0000F93D0000}"/>
    <cellStyle name="Normal 4 2 3 2 2 3 3 3" xfId="15742" xr:uid="{00000000-0005-0000-0000-0000FA3D0000}"/>
    <cellStyle name="Normal 4 2 3 2 2 3 4" xfId="15743" xr:uid="{00000000-0005-0000-0000-0000FB3D0000}"/>
    <cellStyle name="Normal 4 2 3 2 2 3 5" xfId="15744" xr:uid="{00000000-0005-0000-0000-0000FC3D0000}"/>
    <cellStyle name="Normal 4 2 3 2 2 4" xfId="15745" xr:uid="{00000000-0005-0000-0000-0000FD3D0000}"/>
    <cellStyle name="Normal 4 2 3 2 2 4 2" xfId="15746" xr:uid="{00000000-0005-0000-0000-0000FE3D0000}"/>
    <cellStyle name="Normal 4 2 3 2 2 4 2 2" xfId="15747" xr:uid="{00000000-0005-0000-0000-0000FF3D0000}"/>
    <cellStyle name="Normal 4 2 3 2 2 4 2 2 2" xfId="15748" xr:uid="{00000000-0005-0000-0000-0000003E0000}"/>
    <cellStyle name="Normal 4 2 3 2 2 4 2 2 3" xfId="15749" xr:uid="{00000000-0005-0000-0000-0000013E0000}"/>
    <cellStyle name="Normal 4 2 3 2 2 4 2 3" xfId="15750" xr:uid="{00000000-0005-0000-0000-0000023E0000}"/>
    <cellStyle name="Normal 4 2 3 2 2 4 2 4" xfId="15751" xr:uid="{00000000-0005-0000-0000-0000033E0000}"/>
    <cellStyle name="Normal 4 2 3 2 2 4 3" xfId="15752" xr:uid="{00000000-0005-0000-0000-0000043E0000}"/>
    <cellStyle name="Normal 4 2 3 2 2 4 3 2" xfId="15753" xr:uid="{00000000-0005-0000-0000-0000053E0000}"/>
    <cellStyle name="Normal 4 2 3 2 2 4 3 3" xfId="15754" xr:uid="{00000000-0005-0000-0000-0000063E0000}"/>
    <cellStyle name="Normal 4 2 3 2 2 4 4" xfId="15755" xr:uid="{00000000-0005-0000-0000-0000073E0000}"/>
    <cellStyle name="Normal 4 2 3 2 2 4 5" xfId="15756" xr:uid="{00000000-0005-0000-0000-0000083E0000}"/>
    <cellStyle name="Normal 4 2 3 2 2 5" xfId="15757" xr:uid="{00000000-0005-0000-0000-0000093E0000}"/>
    <cellStyle name="Normal 4 2 3 2 2 5 2" xfId="15758" xr:uid="{00000000-0005-0000-0000-00000A3E0000}"/>
    <cellStyle name="Normal 4 2 3 2 2 5 2 2" xfId="15759" xr:uid="{00000000-0005-0000-0000-00000B3E0000}"/>
    <cellStyle name="Normal 4 2 3 2 2 5 2 2 2" xfId="15760" xr:uid="{00000000-0005-0000-0000-00000C3E0000}"/>
    <cellStyle name="Normal 4 2 3 2 2 5 2 2 3" xfId="15761" xr:uid="{00000000-0005-0000-0000-00000D3E0000}"/>
    <cellStyle name="Normal 4 2 3 2 2 5 2 3" xfId="15762" xr:uid="{00000000-0005-0000-0000-00000E3E0000}"/>
    <cellStyle name="Normal 4 2 3 2 2 5 2 4" xfId="15763" xr:uid="{00000000-0005-0000-0000-00000F3E0000}"/>
    <cellStyle name="Normal 4 2 3 2 2 5 3" xfId="15764" xr:uid="{00000000-0005-0000-0000-0000103E0000}"/>
    <cellStyle name="Normal 4 2 3 2 2 5 3 2" xfId="15765" xr:uid="{00000000-0005-0000-0000-0000113E0000}"/>
    <cellStyle name="Normal 4 2 3 2 2 5 3 3" xfId="15766" xr:uid="{00000000-0005-0000-0000-0000123E0000}"/>
    <cellStyle name="Normal 4 2 3 2 2 5 4" xfId="15767" xr:uid="{00000000-0005-0000-0000-0000133E0000}"/>
    <cellStyle name="Normal 4 2 3 2 2 5 5" xfId="15768" xr:uid="{00000000-0005-0000-0000-0000143E0000}"/>
    <cellStyle name="Normal 4 2 3 2 2 6" xfId="15769" xr:uid="{00000000-0005-0000-0000-0000153E0000}"/>
    <cellStyle name="Normal 4 2 3 2 2 6 2" xfId="15770" xr:uid="{00000000-0005-0000-0000-0000163E0000}"/>
    <cellStyle name="Normal 4 2 3 2 2 6 2 2" xfId="15771" xr:uid="{00000000-0005-0000-0000-0000173E0000}"/>
    <cellStyle name="Normal 4 2 3 2 2 6 2 3" xfId="15772" xr:uid="{00000000-0005-0000-0000-0000183E0000}"/>
    <cellStyle name="Normal 4 2 3 2 2 6 3" xfId="15773" xr:uid="{00000000-0005-0000-0000-0000193E0000}"/>
    <cellStyle name="Normal 4 2 3 2 2 6 4" xfId="15774" xr:uid="{00000000-0005-0000-0000-00001A3E0000}"/>
    <cellStyle name="Normal 4 2 3 2 2 7" xfId="15775" xr:uid="{00000000-0005-0000-0000-00001B3E0000}"/>
    <cellStyle name="Normal 4 2 3 2 2 7 2" xfId="15776" xr:uid="{00000000-0005-0000-0000-00001C3E0000}"/>
    <cellStyle name="Normal 4 2 3 2 2 7 2 2" xfId="15777" xr:uid="{00000000-0005-0000-0000-00001D3E0000}"/>
    <cellStyle name="Normal 4 2 3 2 2 7 3" xfId="15778" xr:uid="{00000000-0005-0000-0000-00001E3E0000}"/>
    <cellStyle name="Normal 4 2 3 2 2 7 4" xfId="15779" xr:uid="{00000000-0005-0000-0000-00001F3E0000}"/>
    <cellStyle name="Normal 4 2 3 2 2 8" xfId="15780" xr:uid="{00000000-0005-0000-0000-0000203E0000}"/>
    <cellStyle name="Normal 4 2 3 2 2 8 2" xfId="15781" xr:uid="{00000000-0005-0000-0000-0000213E0000}"/>
    <cellStyle name="Normal 4 2 3 2 2 9" xfId="15782" xr:uid="{00000000-0005-0000-0000-0000223E0000}"/>
    <cellStyle name="Normal 4 2 3 2 2_R8" xfId="15783" xr:uid="{00000000-0005-0000-0000-0000233E0000}"/>
    <cellStyle name="Normal 4 2 3 2 3" xfId="15784" xr:uid="{00000000-0005-0000-0000-0000243E0000}"/>
    <cellStyle name="Normal 4 2 3 2 3 2" xfId="15785" xr:uid="{00000000-0005-0000-0000-0000253E0000}"/>
    <cellStyle name="Normal 4 2 3 2 3 2 2" xfId="15786" xr:uid="{00000000-0005-0000-0000-0000263E0000}"/>
    <cellStyle name="Normal 4 2 3 2 3 2 2 2" xfId="15787" xr:uid="{00000000-0005-0000-0000-0000273E0000}"/>
    <cellStyle name="Normal 4 2 3 2 3 2 2 3" xfId="15788" xr:uid="{00000000-0005-0000-0000-0000283E0000}"/>
    <cellStyle name="Normal 4 2 3 2 3 2 3" xfId="15789" xr:uid="{00000000-0005-0000-0000-0000293E0000}"/>
    <cellStyle name="Normal 4 2 3 2 3 2 4" xfId="15790" xr:uid="{00000000-0005-0000-0000-00002A3E0000}"/>
    <cellStyle name="Normal 4 2 3 2 3 3" xfId="15791" xr:uid="{00000000-0005-0000-0000-00002B3E0000}"/>
    <cellStyle name="Normal 4 2 3 2 3 3 2" xfId="15792" xr:uid="{00000000-0005-0000-0000-00002C3E0000}"/>
    <cellStyle name="Normal 4 2 3 2 3 3 3" xfId="15793" xr:uid="{00000000-0005-0000-0000-00002D3E0000}"/>
    <cellStyle name="Normal 4 2 3 2 3 4" xfId="15794" xr:uid="{00000000-0005-0000-0000-00002E3E0000}"/>
    <cellStyle name="Normal 4 2 3 2 3 5" xfId="15795" xr:uid="{00000000-0005-0000-0000-00002F3E0000}"/>
    <cellStyle name="Normal 4 2 3 2 4" xfId="15796" xr:uid="{00000000-0005-0000-0000-0000303E0000}"/>
    <cellStyle name="Normal 4 2 3 2 4 2" xfId="15797" xr:uid="{00000000-0005-0000-0000-0000313E0000}"/>
    <cellStyle name="Normal 4 2 3 2 4 2 2" xfId="15798" xr:uid="{00000000-0005-0000-0000-0000323E0000}"/>
    <cellStyle name="Normal 4 2 3 2 4 2 2 2" xfId="15799" xr:uid="{00000000-0005-0000-0000-0000333E0000}"/>
    <cellStyle name="Normal 4 2 3 2 4 2 2 3" xfId="15800" xr:uid="{00000000-0005-0000-0000-0000343E0000}"/>
    <cellStyle name="Normal 4 2 3 2 4 2 3" xfId="15801" xr:uid="{00000000-0005-0000-0000-0000353E0000}"/>
    <cellStyle name="Normal 4 2 3 2 4 2 4" xfId="15802" xr:uid="{00000000-0005-0000-0000-0000363E0000}"/>
    <cellStyle name="Normal 4 2 3 2 4 3" xfId="15803" xr:uid="{00000000-0005-0000-0000-0000373E0000}"/>
    <cellStyle name="Normal 4 2 3 2 4 3 2" xfId="15804" xr:uid="{00000000-0005-0000-0000-0000383E0000}"/>
    <cellStyle name="Normal 4 2 3 2 4 3 3" xfId="15805" xr:uid="{00000000-0005-0000-0000-0000393E0000}"/>
    <cellStyle name="Normal 4 2 3 2 4 4" xfId="15806" xr:uid="{00000000-0005-0000-0000-00003A3E0000}"/>
    <cellStyle name="Normal 4 2 3 2 4 5" xfId="15807" xr:uid="{00000000-0005-0000-0000-00003B3E0000}"/>
    <cellStyle name="Normal 4 2 3 2 5" xfId="15808" xr:uid="{00000000-0005-0000-0000-00003C3E0000}"/>
    <cellStyle name="Normal 4 2 3 2 5 2" xfId="15809" xr:uid="{00000000-0005-0000-0000-00003D3E0000}"/>
    <cellStyle name="Normal 4 2 3 2 5 2 2" xfId="15810" xr:uid="{00000000-0005-0000-0000-00003E3E0000}"/>
    <cellStyle name="Normal 4 2 3 2 5 2 2 2" xfId="15811" xr:uid="{00000000-0005-0000-0000-00003F3E0000}"/>
    <cellStyle name="Normal 4 2 3 2 5 2 2 3" xfId="15812" xr:uid="{00000000-0005-0000-0000-0000403E0000}"/>
    <cellStyle name="Normal 4 2 3 2 5 2 3" xfId="15813" xr:uid="{00000000-0005-0000-0000-0000413E0000}"/>
    <cellStyle name="Normal 4 2 3 2 5 2 4" xfId="15814" xr:uid="{00000000-0005-0000-0000-0000423E0000}"/>
    <cellStyle name="Normal 4 2 3 2 5 3" xfId="15815" xr:uid="{00000000-0005-0000-0000-0000433E0000}"/>
    <cellStyle name="Normal 4 2 3 2 5 3 2" xfId="15816" xr:uid="{00000000-0005-0000-0000-0000443E0000}"/>
    <cellStyle name="Normal 4 2 3 2 5 3 3" xfId="15817" xr:uid="{00000000-0005-0000-0000-0000453E0000}"/>
    <cellStyle name="Normal 4 2 3 2 5 4" xfId="15818" xr:uid="{00000000-0005-0000-0000-0000463E0000}"/>
    <cellStyle name="Normal 4 2 3 2 5 5" xfId="15819" xr:uid="{00000000-0005-0000-0000-0000473E0000}"/>
    <cellStyle name="Normal 4 2 3 2 6" xfId="15820" xr:uid="{00000000-0005-0000-0000-0000483E0000}"/>
    <cellStyle name="Normal 4 2 3 2 6 2" xfId="15821" xr:uid="{00000000-0005-0000-0000-0000493E0000}"/>
    <cellStyle name="Normal 4 2 3 2 6 2 2" xfId="15822" xr:uid="{00000000-0005-0000-0000-00004A3E0000}"/>
    <cellStyle name="Normal 4 2 3 2 6 2 2 2" xfId="15823" xr:uid="{00000000-0005-0000-0000-00004B3E0000}"/>
    <cellStyle name="Normal 4 2 3 2 6 2 2 3" xfId="15824" xr:uid="{00000000-0005-0000-0000-00004C3E0000}"/>
    <cellStyle name="Normal 4 2 3 2 6 2 3" xfId="15825" xr:uid="{00000000-0005-0000-0000-00004D3E0000}"/>
    <cellStyle name="Normal 4 2 3 2 6 2 4" xfId="15826" xr:uid="{00000000-0005-0000-0000-00004E3E0000}"/>
    <cellStyle name="Normal 4 2 3 2 6 3" xfId="15827" xr:uid="{00000000-0005-0000-0000-00004F3E0000}"/>
    <cellStyle name="Normal 4 2 3 2 6 3 2" xfId="15828" xr:uid="{00000000-0005-0000-0000-0000503E0000}"/>
    <cellStyle name="Normal 4 2 3 2 6 3 3" xfId="15829" xr:uid="{00000000-0005-0000-0000-0000513E0000}"/>
    <cellStyle name="Normal 4 2 3 2 6 4" xfId="15830" xr:uid="{00000000-0005-0000-0000-0000523E0000}"/>
    <cellStyle name="Normal 4 2 3 2 6 5" xfId="15831" xr:uid="{00000000-0005-0000-0000-0000533E0000}"/>
    <cellStyle name="Normal 4 2 3 2 7" xfId="15832" xr:uid="{00000000-0005-0000-0000-0000543E0000}"/>
    <cellStyle name="Normal 4 2 3 2 7 2" xfId="15833" xr:uid="{00000000-0005-0000-0000-0000553E0000}"/>
    <cellStyle name="Normal 4 2 3 2 7 2 2" xfId="15834" xr:uid="{00000000-0005-0000-0000-0000563E0000}"/>
    <cellStyle name="Normal 4 2 3 2 7 2 3" xfId="15835" xr:uid="{00000000-0005-0000-0000-0000573E0000}"/>
    <cellStyle name="Normal 4 2 3 2 7 3" xfId="15836" xr:uid="{00000000-0005-0000-0000-0000583E0000}"/>
    <cellStyle name="Normal 4 2 3 2 7 4" xfId="15837" xr:uid="{00000000-0005-0000-0000-0000593E0000}"/>
    <cellStyle name="Normal 4 2 3 2 8" xfId="15838" xr:uid="{00000000-0005-0000-0000-00005A3E0000}"/>
    <cellStyle name="Normal 4 2 3 2 8 2" xfId="15839" xr:uid="{00000000-0005-0000-0000-00005B3E0000}"/>
    <cellStyle name="Normal 4 2 3 2 8 2 2" xfId="15840" xr:uid="{00000000-0005-0000-0000-00005C3E0000}"/>
    <cellStyle name="Normal 4 2 3 2 8 3" xfId="15841" xr:uid="{00000000-0005-0000-0000-00005D3E0000}"/>
    <cellStyle name="Normal 4 2 3 2 8 4" xfId="15842" xr:uid="{00000000-0005-0000-0000-00005E3E0000}"/>
    <cellStyle name="Normal 4 2 3 2 9" xfId="15843" xr:uid="{00000000-0005-0000-0000-00005F3E0000}"/>
    <cellStyle name="Normal 4 2 3 2 9 2" xfId="15844" xr:uid="{00000000-0005-0000-0000-0000603E0000}"/>
    <cellStyle name="Normal 4 2 3 2_April 14" xfId="15845" xr:uid="{00000000-0005-0000-0000-0000613E0000}"/>
    <cellStyle name="Normal 4 2 3 3" xfId="15846" xr:uid="{00000000-0005-0000-0000-0000623E0000}"/>
    <cellStyle name="Normal 4 2 3 3 10" xfId="15847" xr:uid="{00000000-0005-0000-0000-0000633E0000}"/>
    <cellStyle name="Normal 4 2 3 3 2" xfId="15848" xr:uid="{00000000-0005-0000-0000-0000643E0000}"/>
    <cellStyle name="Normal 4 2 3 3 2 2" xfId="15849" xr:uid="{00000000-0005-0000-0000-0000653E0000}"/>
    <cellStyle name="Normal 4 2 3 3 2 2 2" xfId="15850" xr:uid="{00000000-0005-0000-0000-0000663E0000}"/>
    <cellStyle name="Normal 4 2 3 3 2 2 2 2" xfId="15851" xr:uid="{00000000-0005-0000-0000-0000673E0000}"/>
    <cellStyle name="Normal 4 2 3 3 2 2 2 3" xfId="15852" xr:uid="{00000000-0005-0000-0000-0000683E0000}"/>
    <cellStyle name="Normal 4 2 3 3 2 2 3" xfId="15853" xr:uid="{00000000-0005-0000-0000-0000693E0000}"/>
    <cellStyle name="Normal 4 2 3 3 2 2 4" xfId="15854" xr:uid="{00000000-0005-0000-0000-00006A3E0000}"/>
    <cellStyle name="Normal 4 2 3 3 2 3" xfId="15855" xr:uid="{00000000-0005-0000-0000-00006B3E0000}"/>
    <cellStyle name="Normal 4 2 3 3 2 3 2" xfId="15856" xr:uid="{00000000-0005-0000-0000-00006C3E0000}"/>
    <cellStyle name="Normal 4 2 3 3 2 3 3" xfId="15857" xr:uid="{00000000-0005-0000-0000-00006D3E0000}"/>
    <cellStyle name="Normal 4 2 3 3 2 4" xfId="15858" xr:uid="{00000000-0005-0000-0000-00006E3E0000}"/>
    <cellStyle name="Normal 4 2 3 3 2 5" xfId="15859" xr:uid="{00000000-0005-0000-0000-00006F3E0000}"/>
    <cellStyle name="Normal 4 2 3 3 3" xfId="15860" xr:uid="{00000000-0005-0000-0000-0000703E0000}"/>
    <cellStyle name="Normal 4 2 3 3 3 2" xfId="15861" xr:uid="{00000000-0005-0000-0000-0000713E0000}"/>
    <cellStyle name="Normal 4 2 3 3 3 2 2" xfId="15862" xr:uid="{00000000-0005-0000-0000-0000723E0000}"/>
    <cellStyle name="Normal 4 2 3 3 3 2 2 2" xfId="15863" xr:uid="{00000000-0005-0000-0000-0000733E0000}"/>
    <cellStyle name="Normal 4 2 3 3 3 2 2 3" xfId="15864" xr:uid="{00000000-0005-0000-0000-0000743E0000}"/>
    <cellStyle name="Normal 4 2 3 3 3 2 3" xfId="15865" xr:uid="{00000000-0005-0000-0000-0000753E0000}"/>
    <cellStyle name="Normal 4 2 3 3 3 2 4" xfId="15866" xr:uid="{00000000-0005-0000-0000-0000763E0000}"/>
    <cellStyle name="Normal 4 2 3 3 3 3" xfId="15867" xr:uid="{00000000-0005-0000-0000-0000773E0000}"/>
    <cellStyle name="Normal 4 2 3 3 3 3 2" xfId="15868" xr:uid="{00000000-0005-0000-0000-0000783E0000}"/>
    <cellStyle name="Normal 4 2 3 3 3 3 3" xfId="15869" xr:uid="{00000000-0005-0000-0000-0000793E0000}"/>
    <cellStyle name="Normal 4 2 3 3 3 4" xfId="15870" xr:uid="{00000000-0005-0000-0000-00007A3E0000}"/>
    <cellStyle name="Normal 4 2 3 3 3 5" xfId="15871" xr:uid="{00000000-0005-0000-0000-00007B3E0000}"/>
    <cellStyle name="Normal 4 2 3 3 4" xfId="15872" xr:uid="{00000000-0005-0000-0000-00007C3E0000}"/>
    <cellStyle name="Normal 4 2 3 3 4 2" xfId="15873" xr:uid="{00000000-0005-0000-0000-00007D3E0000}"/>
    <cellStyle name="Normal 4 2 3 3 4 2 2" xfId="15874" xr:uid="{00000000-0005-0000-0000-00007E3E0000}"/>
    <cellStyle name="Normal 4 2 3 3 4 2 2 2" xfId="15875" xr:uid="{00000000-0005-0000-0000-00007F3E0000}"/>
    <cellStyle name="Normal 4 2 3 3 4 2 2 3" xfId="15876" xr:uid="{00000000-0005-0000-0000-0000803E0000}"/>
    <cellStyle name="Normal 4 2 3 3 4 2 3" xfId="15877" xr:uid="{00000000-0005-0000-0000-0000813E0000}"/>
    <cellStyle name="Normal 4 2 3 3 4 2 4" xfId="15878" xr:uid="{00000000-0005-0000-0000-0000823E0000}"/>
    <cellStyle name="Normal 4 2 3 3 4 3" xfId="15879" xr:uid="{00000000-0005-0000-0000-0000833E0000}"/>
    <cellStyle name="Normal 4 2 3 3 4 3 2" xfId="15880" xr:uid="{00000000-0005-0000-0000-0000843E0000}"/>
    <cellStyle name="Normal 4 2 3 3 4 3 3" xfId="15881" xr:uid="{00000000-0005-0000-0000-0000853E0000}"/>
    <cellStyle name="Normal 4 2 3 3 4 4" xfId="15882" xr:uid="{00000000-0005-0000-0000-0000863E0000}"/>
    <cellStyle name="Normal 4 2 3 3 4 5" xfId="15883" xr:uid="{00000000-0005-0000-0000-0000873E0000}"/>
    <cellStyle name="Normal 4 2 3 3 5" xfId="15884" xr:uid="{00000000-0005-0000-0000-0000883E0000}"/>
    <cellStyle name="Normal 4 2 3 3 5 2" xfId="15885" xr:uid="{00000000-0005-0000-0000-0000893E0000}"/>
    <cellStyle name="Normal 4 2 3 3 5 2 2" xfId="15886" xr:uid="{00000000-0005-0000-0000-00008A3E0000}"/>
    <cellStyle name="Normal 4 2 3 3 5 2 2 2" xfId="15887" xr:uid="{00000000-0005-0000-0000-00008B3E0000}"/>
    <cellStyle name="Normal 4 2 3 3 5 2 2 3" xfId="15888" xr:uid="{00000000-0005-0000-0000-00008C3E0000}"/>
    <cellStyle name="Normal 4 2 3 3 5 2 3" xfId="15889" xr:uid="{00000000-0005-0000-0000-00008D3E0000}"/>
    <cellStyle name="Normal 4 2 3 3 5 2 4" xfId="15890" xr:uid="{00000000-0005-0000-0000-00008E3E0000}"/>
    <cellStyle name="Normal 4 2 3 3 5 3" xfId="15891" xr:uid="{00000000-0005-0000-0000-00008F3E0000}"/>
    <cellStyle name="Normal 4 2 3 3 5 3 2" xfId="15892" xr:uid="{00000000-0005-0000-0000-0000903E0000}"/>
    <cellStyle name="Normal 4 2 3 3 5 3 3" xfId="15893" xr:uid="{00000000-0005-0000-0000-0000913E0000}"/>
    <cellStyle name="Normal 4 2 3 3 5 4" xfId="15894" xr:uid="{00000000-0005-0000-0000-0000923E0000}"/>
    <cellStyle name="Normal 4 2 3 3 5 5" xfId="15895" xr:uid="{00000000-0005-0000-0000-0000933E0000}"/>
    <cellStyle name="Normal 4 2 3 3 6" xfId="15896" xr:uid="{00000000-0005-0000-0000-0000943E0000}"/>
    <cellStyle name="Normal 4 2 3 3 6 2" xfId="15897" xr:uid="{00000000-0005-0000-0000-0000953E0000}"/>
    <cellStyle name="Normal 4 2 3 3 6 2 2" xfId="15898" xr:uid="{00000000-0005-0000-0000-0000963E0000}"/>
    <cellStyle name="Normal 4 2 3 3 6 2 3" xfId="15899" xr:uid="{00000000-0005-0000-0000-0000973E0000}"/>
    <cellStyle name="Normal 4 2 3 3 6 3" xfId="15900" xr:uid="{00000000-0005-0000-0000-0000983E0000}"/>
    <cellStyle name="Normal 4 2 3 3 6 4" xfId="15901" xr:uid="{00000000-0005-0000-0000-0000993E0000}"/>
    <cellStyle name="Normal 4 2 3 3 7" xfId="15902" xr:uid="{00000000-0005-0000-0000-00009A3E0000}"/>
    <cellStyle name="Normal 4 2 3 3 7 2" xfId="15903" xr:uid="{00000000-0005-0000-0000-00009B3E0000}"/>
    <cellStyle name="Normal 4 2 3 3 7 2 2" xfId="15904" xr:uid="{00000000-0005-0000-0000-00009C3E0000}"/>
    <cellStyle name="Normal 4 2 3 3 7 3" xfId="15905" xr:uid="{00000000-0005-0000-0000-00009D3E0000}"/>
    <cellStyle name="Normal 4 2 3 3 7 4" xfId="15906" xr:uid="{00000000-0005-0000-0000-00009E3E0000}"/>
    <cellStyle name="Normal 4 2 3 3 8" xfId="15907" xr:uid="{00000000-0005-0000-0000-00009F3E0000}"/>
    <cellStyle name="Normal 4 2 3 3 8 2" xfId="15908" xr:uid="{00000000-0005-0000-0000-0000A03E0000}"/>
    <cellStyle name="Normal 4 2 3 3 9" xfId="15909" xr:uid="{00000000-0005-0000-0000-0000A13E0000}"/>
    <cellStyle name="Normal 4 2 3 3_R8" xfId="15910" xr:uid="{00000000-0005-0000-0000-0000A23E0000}"/>
    <cellStyle name="Normal 4 2 3 4" xfId="15911" xr:uid="{00000000-0005-0000-0000-0000A33E0000}"/>
    <cellStyle name="Normal 4 2 3 4 2" xfId="15912" xr:uid="{00000000-0005-0000-0000-0000A43E0000}"/>
    <cellStyle name="Normal 4 2 3 4 2 2" xfId="15913" xr:uid="{00000000-0005-0000-0000-0000A53E0000}"/>
    <cellStyle name="Normal 4 2 3 4 2 2 2" xfId="15914" xr:uid="{00000000-0005-0000-0000-0000A63E0000}"/>
    <cellStyle name="Normal 4 2 3 4 2 2 3" xfId="15915" xr:uid="{00000000-0005-0000-0000-0000A73E0000}"/>
    <cellStyle name="Normal 4 2 3 4 2 3" xfId="15916" xr:uid="{00000000-0005-0000-0000-0000A83E0000}"/>
    <cellStyle name="Normal 4 2 3 4 2 4" xfId="15917" xr:uid="{00000000-0005-0000-0000-0000A93E0000}"/>
    <cellStyle name="Normal 4 2 3 4 3" xfId="15918" xr:uid="{00000000-0005-0000-0000-0000AA3E0000}"/>
    <cellStyle name="Normal 4 2 3 4 3 2" xfId="15919" xr:uid="{00000000-0005-0000-0000-0000AB3E0000}"/>
    <cellStyle name="Normal 4 2 3 4 3 3" xfId="15920" xr:uid="{00000000-0005-0000-0000-0000AC3E0000}"/>
    <cellStyle name="Normal 4 2 3 4 4" xfId="15921" xr:uid="{00000000-0005-0000-0000-0000AD3E0000}"/>
    <cellStyle name="Normal 4 2 3 4 5" xfId="15922" xr:uid="{00000000-0005-0000-0000-0000AE3E0000}"/>
    <cellStyle name="Normal 4 2 3 5" xfId="15923" xr:uid="{00000000-0005-0000-0000-0000AF3E0000}"/>
    <cellStyle name="Normal 4 2 3 5 2" xfId="15924" xr:uid="{00000000-0005-0000-0000-0000B03E0000}"/>
    <cellStyle name="Normal 4 2 3 5 2 2" xfId="15925" xr:uid="{00000000-0005-0000-0000-0000B13E0000}"/>
    <cellStyle name="Normal 4 2 3 5 2 2 2" xfId="15926" xr:uid="{00000000-0005-0000-0000-0000B23E0000}"/>
    <cellStyle name="Normal 4 2 3 5 2 2 3" xfId="15927" xr:uid="{00000000-0005-0000-0000-0000B33E0000}"/>
    <cellStyle name="Normal 4 2 3 5 2 3" xfId="15928" xr:uid="{00000000-0005-0000-0000-0000B43E0000}"/>
    <cellStyle name="Normal 4 2 3 5 2 4" xfId="15929" xr:uid="{00000000-0005-0000-0000-0000B53E0000}"/>
    <cellStyle name="Normal 4 2 3 5 3" xfId="15930" xr:uid="{00000000-0005-0000-0000-0000B63E0000}"/>
    <cellStyle name="Normal 4 2 3 5 3 2" xfId="15931" xr:uid="{00000000-0005-0000-0000-0000B73E0000}"/>
    <cellStyle name="Normal 4 2 3 5 3 3" xfId="15932" xr:uid="{00000000-0005-0000-0000-0000B83E0000}"/>
    <cellStyle name="Normal 4 2 3 5 4" xfId="15933" xr:uid="{00000000-0005-0000-0000-0000B93E0000}"/>
    <cellStyle name="Normal 4 2 3 5 5" xfId="15934" xr:uid="{00000000-0005-0000-0000-0000BA3E0000}"/>
    <cellStyle name="Normal 4 2 3 6" xfId="15935" xr:uid="{00000000-0005-0000-0000-0000BB3E0000}"/>
    <cellStyle name="Normal 4 2 3 6 2" xfId="15936" xr:uid="{00000000-0005-0000-0000-0000BC3E0000}"/>
    <cellStyle name="Normal 4 2 3 6 2 2" xfId="15937" xr:uid="{00000000-0005-0000-0000-0000BD3E0000}"/>
    <cellStyle name="Normal 4 2 3 6 2 2 2" xfId="15938" xr:uid="{00000000-0005-0000-0000-0000BE3E0000}"/>
    <cellStyle name="Normal 4 2 3 6 2 2 3" xfId="15939" xr:uid="{00000000-0005-0000-0000-0000BF3E0000}"/>
    <cellStyle name="Normal 4 2 3 6 2 3" xfId="15940" xr:uid="{00000000-0005-0000-0000-0000C03E0000}"/>
    <cellStyle name="Normal 4 2 3 6 2 4" xfId="15941" xr:uid="{00000000-0005-0000-0000-0000C13E0000}"/>
    <cellStyle name="Normal 4 2 3 6 3" xfId="15942" xr:uid="{00000000-0005-0000-0000-0000C23E0000}"/>
    <cellStyle name="Normal 4 2 3 6 3 2" xfId="15943" xr:uid="{00000000-0005-0000-0000-0000C33E0000}"/>
    <cellStyle name="Normal 4 2 3 6 3 3" xfId="15944" xr:uid="{00000000-0005-0000-0000-0000C43E0000}"/>
    <cellStyle name="Normal 4 2 3 6 4" xfId="15945" xr:uid="{00000000-0005-0000-0000-0000C53E0000}"/>
    <cellStyle name="Normal 4 2 3 6 5" xfId="15946" xr:uid="{00000000-0005-0000-0000-0000C63E0000}"/>
    <cellStyle name="Normal 4 2 3 7" xfId="15947" xr:uid="{00000000-0005-0000-0000-0000C73E0000}"/>
    <cellStyle name="Normal 4 2 3 7 2" xfId="15948" xr:uid="{00000000-0005-0000-0000-0000C83E0000}"/>
    <cellStyle name="Normal 4 2 3 7 2 2" xfId="15949" xr:uid="{00000000-0005-0000-0000-0000C93E0000}"/>
    <cellStyle name="Normal 4 2 3 7 2 2 2" xfId="15950" xr:uid="{00000000-0005-0000-0000-0000CA3E0000}"/>
    <cellStyle name="Normal 4 2 3 7 2 2 3" xfId="15951" xr:uid="{00000000-0005-0000-0000-0000CB3E0000}"/>
    <cellStyle name="Normal 4 2 3 7 2 3" xfId="15952" xr:uid="{00000000-0005-0000-0000-0000CC3E0000}"/>
    <cellStyle name="Normal 4 2 3 7 2 4" xfId="15953" xr:uid="{00000000-0005-0000-0000-0000CD3E0000}"/>
    <cellStyle name="Normal 4 2 3 7 3" xfId="15954" xr:uid="{00000000-0005-0000-0000-0000CE3E0000}"/>
    <cellStyle name="Normal 4 2 3 7 3 2" xfId="15955" xr:uid="{00000000-0005-0000-0000-0000CF3E0000}"/>
    <cellStyle name="Normal 4 2 3 7 3 3" xfId="15956" xr:uid="{00000000-0005-0000-0000-0000D03E0000}"/>
    <cellStyle name="Normal 4 2 3 7 4" xfId="15957" xr:uid="{00000000-0005-0000-0000-0000D13E0000}"/>
    <cellStyle name="Normal 4 2 3 7 5" xfId="15958" xr:uid="{00000000-0005-0000-0000-0000D23E0000}"/>
    <cellStyle name="Normal 4 2 3 8" xfId="15959" xr:uid="{00000000-0005-0000-0000-0000D33E0000}"/>
    <cellStyle name="Normal 4 2 3 8 2" xfId="15960" xr:uid="{00000000-0005-0000-0000-0000D43E0000}"/>
    <cellStyle name="Normal 4 2 3 8 2 2" xfId="15961" xr:uid="{00000000-0005-0000-0000-0000D53E0000}"/>
    <cellStyle name="Normal 4 2 3 8 2 3" xfId="15962" xr:uid="{00000000-0005-0000-0000-0000D63E0000}"/>
    <cellStyle name="Normal 4 2 3 8 3" xfId="15963" xr:uid="{00000000-0005-0000-0000-0000D73E0000}"/>
    <cellStyle name="Normal 4 2 3 8 4" xfId="15964" xr:uid="{00000000-0005-0000-0000-0000D83E0000}"/>
    <cellStyle name="Normal 4 2 3 9" xfId="15965" xr:uid="{00000000-0005-0000-0000-0000D93E0000}"/>
    <cellStyle name="Normal 4 2 3 9 2" xfId="15966" xr:uid="{00000000-0005-0000-0000-0000DA3E0000}"/>
    <cellStyle name="Normal 4 2 3 9 2 2" xfId="15967" xr:uid="{00000000-0005-0000-0000-0000DB3E0000}"/>
    <cellStyle name="Normal 4 2 3 9 3" xfId="15968" xr:uid="{00000000-0005-0000-0000-0000DC3E0000}"/>
    <cellStyle name="Normal 4 2 3 9 4" xfId="15969" xr:uid="{00000000-0005-0000-0000-0000DD3E0000}"/>
    <cellStyle name="Normal 4 2 3_April 14" xfId="15970" xr:uid="{00000000-0005-0000-0000-0000DE3E0000}"/>
    <cellStyle name="Normal 4 2 4" xfId="15971" xr:uid="{00000000-0005-0000-0000-0000DF3E0000}"/>
    <cellStyle name="Normal 4 2 4 10" xfId="15972" xr:uid="{00000000-0005-0000-0000-0000E03E0000}"/>
    <cellStyle name="Normal 4 2 4 11" xfId="15973" xr:uid="{00000000-0005-0000-0000-0000E13E0000}"/>
    <cellStyle name="Normal 4 2 4 2" xfId="15974" xr:uid="{00000000-0005-0000-0000-0000E23E0000}"/>
    <cellStyle name="Normal 4 2 4 2 10" xfId="15975" xr:uid="{00000000-0005-0000-0000-0000E33E0000}"/>
    <cellStyle name="Normal 4 2 4 2 2" xfId="15976" xr:uid="{00000000-0005-0000-0000-0000E43E0000}"/>
    <cellStyle name="Normal 4 2 4 2 2 2" xfId="15977" xr:uid="{00000000-0005-0000-0000-0000E53E0000}"/>
    <cellStyle name="Normal 4 2 4 2 2 2 2" xfId="15978" xr:uid="{00000000-0005-0000-0000-0000E63E0000}"/>
    <cellStyle name="Normal 4 2 4 2 2 2 2 2" xfId="15979" xr:uid="{00000000-0005-0000-0000-0000E73E0000}"/>
    <cellStyle name="Normal 4 2 4 2 2 2 2 3" xfId="15980" xr:uid="{00000000-0005-0000-0000-0000E83E0000}"/>
    <cellStyle name="Normal 4 2 4 2 2 2 3" xfId="15981" xr:uid="{00000000-0005-0000-0000-0000E93E0000}"/>
    <cellStyle name="Normal 4 2 4 2 2 2 4" xfId="15982" xr:uid="{00000000-0005-0000-0000-0000EA3E0000}"/>
    <cellStyle name="Normal 4 2 4 2 2 3" xfId="15983" xr:uid="{00000000-0005-0000-0000-0000EB3E0000}"/>
    <cellStyle name="Normal 4 2 4 2 2 3 2" xfId="15984" xr:uid="{00000000-0005-0000-0000-0000EC3E0000}"/>
    <cellStyle name="Normal 4 2 4 2 2 3 3" xfId="15985" xr:uid="{00000000-0005-0000-0000-0000ED3E0000}"/>
    <cellStyle name="Normal 4 2 4 2 2 4" xfId="15986" xr:uid="{00000000-0005-0000-0000-0000EE3E0000}"/>
    <cellStyle name="Normal 4 2 4 2 2 5" xfId="15987" xr:uid="{00000000-0005-0000-0000-0000EF3E0000}"/>
    <cellStyle name="Normal 4 2 4 2 3" xfId="15988" xr:uid="{00000000-0005-0000-0000-0000F03E0000}"/>
    <cellStyle name="Normal 4 2 4 2 3 2" xfId="15989" xr:uid="{00000000-0005-0000-0000-0000F13E0000}"/>
    <cellStyle name="Normal 4 2 4 2 3 2 2" xfId="15990" xr:uid="{00000000-0005-0000-0000-0000F23E0000}"/>
    <cellStyle name="Normal 4 2 4 2 3 2 2 2" xfId="15991" xr:uid="{00000000-0005-0000-0000-0000F33E0000}"/>
    <cellStyle name="Normal 4 2 4 2 3 2 2 3" xfId="15992" xr:uid="{00000000-0005-0000-0000-0000F43E0000}"/>
    <cellStyle name="Normal 4 2 4 2 3 2 3" xfId="15993" xr:uid="{00000000-0005-0000-0000-0000F53E0000}"/>
    <cellStyle name="Normal 4 2 4 2 3 2 4" xfId="15994" xr:uid="{00000000-0005-0000-0000-0000F63E0000}"/>
    <cellStyle name="Normal 4 2 4 2 3 3" xfId="15995" xr:uid="{00000000-0005-0000-0000-0000F73E0000}"/>
    <cellStyle name="Normal 4 2 4 2 3 3 2" xfId="15996" xr:uid="{00000000-0005-0000-0000-0000F83E0000}"/>
    <cellStyle name="Normal 4 2 4 2 3 3 3" xfId="15997" xr:uid="{00000000-0005-0000-0000-0000F93E0000}"/>
    <cellStyle name="Normal 4 2 4 2 3 4" xfId="15998" xr:uid="{00000000-0005-0000-0000-0000FA3E0000}"/>
    <cellStyle name="Normal 4 2 4 2 3 5" xfId="15999" xr:uid="{00000000-0005-0000-0000-0000FB3E0000}"/>
    <cellStyle name="Normal 4 2 4 2 4" xfId="16000" xr:uid="{00000000-0005-0000-0000-0000FC3E0000}"/>
    <cellStyle name="Normal 4 2 4 2 4 2" xfId="16001" xr:uid="{00000000-0005-0000-0000-0000FD3E0000}"/>
    <cellStyle name="Normal 4 2 4 2 4 2 2" xfId="16002" xr:uid="{00000000-0005-0000-0000-0000FE3E0000}"/>
    <cellStyle name="Normal 4 2 4 2 4 2 2 2" xfId="16003" xr:uid="{00000000-0005-0000-0000-0000FF3E0000}"/>
    <cellStyle name="Normal 4 2 4 2 4 2 2 3" xfId="16004" xr:uid="{00000000-0005-0000-0000-0000003F0000}"/>
    <cellStyle name="Normal 4 2 4 2 4 2 3" xfId="16005" xr:uid="{00000000-0005-0000-0000-0000013F0000}"/>
    <cellStyle name="Normal 4 2 4 2 4 2 4" xfId="16006" xr:uid="{00000000-0005-0000-0000-0000023F0000}"/>
    <cellStyle name="Normal 4 2 4 2 4 3" xfId="16007" xr:uid="{00000000-0005-0000-0000-0000033F0000}"/>
    <cellStyle name="Normal 4 2 4 2 4 3 2" xfId="16008" xr:uid="{00000000-0005-0000-0000-0000043F0000}"/>
    <cellStyle name="Normal 4 2 4 2 4 3 3" xfId="16009" xr:uid="{00000000-0005-0000-0000-0000053F0000}"/>
    <cellStyle name="Normal 4 2 4 2 4 4" xfId="16010" xr:uid="{00000000-0005-0000-0000-0000063F0000}"/>
    <cellStyle name="Normal 4 2 4 2 4 5" xfId="16011" xr:uid="{00000000-0005-0000-0000-0000073F0000}"/>
    <cellStyle name="Normal 4 2 4 2 5" xfId="16012" xr:uid="{00000000-0005-0000-0000-0000083F0000}"/>
    <cellStyle name="Normal 4 2 4 2 5 2" xfId="16013" xr:uid="{00000000-0005-0000-0000-0000093F0000}"/>
    <cellStyle name="Normal 4 2 4 2 5 2 2" xfId="16014" xr:uid="{00000000-0005-0000-0000-00000A3F0000}"/>
    <cellStyle name="Normal 4 2 4 2 5 2 2 2" xfId="16015" xr:uid="{00000000-0005-0000-0000-00000B3F0000}"/>
    <cellStyle name="Normal 4 2 4 2 5 2 2 3" xfId="16016" xr:uid="{00000000-0005-0000-0000-00000C3F0000}"/>
    <cellStyle name="Normal 4 2 4 2 5 2 3" xfId="16017" xr:uid="{00000000-0005-0000-0000-00000D3F0000}"/>
    <cellStyle name="Normal 4 2 4 2 5 2 4" xfId="16018" xr:uid="{00000000-0005-0000-0000-00000E3F0000}"/>
    <cellStyle name="Normal 4 2 4 2 5 3" xfId="16019" xr:uid="{00000000-0005-0000-0000-00000F3F0000}"/>
    <cellStyle name="Normal 4 2 4 2 5 3 2" xfId="16020" xr:uid="{00000000-0005-0000-0000-0000103F0000}"/>
    <cellStyle name="Normal 4 2 4 2 5 3 3" xfId="16021" xr:uid="{00000000-0005-0000-0000-0000113F0000}"/>
    <cellStyle name="Normal 4 2 4 2 5 4" xfId="16022" xr:uid="{00000000-0005-0000-0000-0000123F0000}"/>
    <cellStyle name="Normal 4 2 4 2 5 5" xfId="16023" xr:uid="{00000000-0005-0000-0000-0000133F0000}"/>
    <cellStyle name="Normal 4 2 4 2 6" xfId="16024" xr:uid="{00000000-0005-0000-0000-0000143F0000}"/>
    <cellStyle name="Normal 4 2 4 2 6 2" xfId="16025" xr:uid="{00000000-0005-0000-0000-0000153F0000}"/>
    <cellStyle name="Normal 4 2 4 2 6 2 2" xfId="16026" xr:uid="{00000000-0005-0000-0000-0000163F0000}"/>
    <cellStyle name="Normal 4 2 4 2 6 2 3" xfId="16027" xr:uid="{00000000-0005-0000-0000-0000173F0000}"/>
    <cellStyle name="Normal 4 2 4 2 6 3" xfId="16028" xr:uid="{00000000-0005-0000-0000-0000183F0000}"/>
    <cellStyle name="Normal 4 2 4 2 6 4" xfId="16029" xr:uid="{00000000-0005-0000-0000-0000193F0000}"/>
    <cellStyle name="Normal 4 2 4 2 7" xfId="16030" xr:uid="{00000000-0005-0000-0000-00001A3F0000}"/>
    <cellStyle name="Normal 4 2 4 2 7 2" xfId="16031" xr:uid="{00000000-0005-0000-0000-00001B3F0000}"/>
    <cellStyle name="Normal 4 2 4 2 7 2 2" xfId="16032" xr:uid="{00000000-0005-0000-0000-00001C3F0000}"/>
    <cellStyle name="Normal 4 2 4 2 7 3" xfId="16033" xr:uid="{00000000-0005-0000-0000-00001D3F0000}"/>
    <cellStyle name="Normal 4 2 4 2 7 4" xfId="16034" xr:uid="{00000000-0005-0000-0000-00001E3F0000}"/>
    <cellStyle name="Normal 4 2 4 2 8" xfId="16035" xr:uid="{00000000-0005-0000-0000-00001F3F0000}"/>
    <cellStyle name="Normal 4 2 4 2 8 2" xfId="16036" xr:uid="{00000000-0005-0000-0000-0000203F0000}"/>
    <cellStyle name="Normal 4 2 4 2 9" xfId="16037" xr:uid="{00000000-0005-0000-0000-0000213F0000}"/>
    <cellStyle name="Normal 4 2 4 2_R8" xfId="16038" xr:uid="{00000000-0005-0000-0000-0000223F0000}"/>
    <cellStyle name="Normal 4 2 4 3" xfId="16039" xr:uid="{00000000-0005-0000-0000-0000233F0000}"/>
    <cellStyle name="Normal 4 2 4 3 2" xfId="16040" xr:uid="{00000000-0005-0000-0000-0000243F0000}"/>
    <cellStyle name="Normal 4 2 4 3 2 2" xfId="16041" xr:uid="{00000000-0005-0000-0000-0000253F0000}"/>
    <cellStyle name="Normal 4 2 4 3 2 2 2" xfId="16042" xr:uid="{00000000-0005-0000-0000-0000263F0000}"/>
    <cellStyle name="Normal 4 2 4 3 2 2 3" xfId="16043" xr:uid="{00000000-0005-0000-0000-0000273F0000}"/>
    <cellStyle name="Normal 4 2 4 3 2 3" xfId="16044" xr:uid="{00000000-0005-0000-0000-0000283F0000}"/>
    <cellStyle name="Normal 4 2 4 3 2 4" xfId="16045" xr:uid="{00000000-0005-0000-0000-0000293F0000}"/>
    <cellStyle name="Normal 4 2 4 3 3" xfId="16046" xr:uid="{00000000-0005-0000-0000-00002A3F0000}"/>
    <cellStyle name="Normal 4 2 4 3 3 2" xfId="16047" xr:uid="{00000000-0005-0000-0000-00002B3F0000}"/>
    <cellStyle name="Normal 4 2 4 3 3 3" xfId="16048" xr:uid="{00000000-0005-0000-0000-00002C3F0000}"/>
    <cellStyle name="Normal 4 2 4 3 4" xfId="16049" xr:uid="{00000000-0005-0000-0000-00002D3F0000}"/>
    <cellStyle name="Normal 4 2 4 3 5" xfId="16050" xr:uid="{00000000-0005-0000-0000-00002E3F0000}"/>
    <cellStyle name="Normal 4 2 4 4" xfId="16051" xr:uid="{00000000-0005-0000-0000-00002F3F0000}"/>
    <cellStyle name="Normal 4 2 4 4 2" xfId="16052" xr:uid="{00000000-0005-0000-0000-0000303F0000}"/>
    <cellStyle name="Normal 4 2 4 4 2 2" xfId="16053" xr:uid="{00000000-0005-0000-0000-0000313F0000}"/>
    <cellStyle name="Normal 4 2 4 4 2 2 2" xfId="16054" xr:uid="{00000000-0005-0000-0000-0000323F0000}"/>
    <cellStyle name="Normal 4 2 4 4 2 2 3" xfId="16055" xr:uid="{00000000-0005-0000-0000-0000333F0000}"/>
    <cellStyle name="Normal 4 2 4 4 2 3" xfId="16056" xr:uid="{00000000-0005-0000-0000-0000343F0000}"/>
    <cellStyle name="Normal 4 2 4 4 2 4" xfId="16057" xr:uid="{00000000-0005-0000-0000-0000353F0000}"/>
    <cellStyle name="Normal 4 2 4 4 3" xfId="16058" xr:uid="{00000000-0005-0000-0000-0000363F0000}"/>
    <cellStyle name="Normal 4 2 4 4 3 2" xfId="16059" xr:uid="{00000000-0005-0000-0000-0000373F0000}"/>
    <cellStyle name="Normal 4 2 4 4 3 3" xfId="16060" xr:uid="{00000000-0005-0000-0000-0000383F0000}"/>
    <cellStyle name="Normal 4 2 4 4 4" xfId="16061" xr:uid="{00000000-0005-0000-0000-0000393F0000}"/>
    <cellStyle name="Normal 4 2 4 4 5" xfId="16062" xr:uid="{00000000-0005-0000-0000-00003A3F0000}"/>
    <cellStyle name="Normal 4 2 4 5" xfId="16063" xr:uid="{00000000-0005-0000-0000-00003B3F0000}"/>
    <cellStyle name="Normal 4 2 4 5 2" xfId="16064" xr:uid="{00000000-0005-0000-0000-00003C3F0000}"/>
    <cellStyle name="Normal 4 2 4 5 2 2" xfId="16065" xr:uid="{00000000-0005-0000-0000-00003D3F0000}"/>
    <cellStyle name="Normal 4 2 4 5 2 2 2" xfId="16066" xr:uid="{00000000-0005-0000-0000-00003E3F0000}"/>
    <cellStyle name="Normal 4 2 4 5 2 2 3" xfId="16067" xr:uid="{00000000-0005-0000-0000-00003F3F0000}"/>
    <cellStyle name="Normal 4 2 4 5 2 3" xfId="16068" xr:uid="{00000000-0005-0000-0000-0000403F0000}"/>
    <cellStyle name="Normal 4 2 4 5 2 4" xfId="16069" xr:uid="{00000000-0005-0000-0000-0000413F0000}"/>
    <cellStyle name="Normal 4 2 4 5 3" xfId="16070" xr:uid="{00000000-0005-0000-0000-0000423F0000}"/>
    <cellStyle name="Normal 4 2 4 5 3 2" xfId="16071" xr:uid="{00000000-0005-0000-0000-0000433F0000}"/>
    <cellStyle name="Normal 4 2 4 5 3 3" xfId="16072" xr:uid="{00000000-0005-0000-0000-0000443F0000}"/>
    <cellStyle name="Normal 4 2 4 5 4" xfId="16073" xr:uid="{00000000-0005-0000-0000-0000453F0000}"/>
    <cellStyle name="Normal 4 2 4 5 5" xfId="16074" xr:uid="{00000000-0005-0000-0000-0000463F0000}"/>
    <cellStyle name="Normal 4 2 4 6" xfId="16075" xr:uid="{00000000-0005-0000-0000-0000473F0000}"/>
    <cellStyle name="Normal 4 2 4 6 2" xfId="16076" xr:uid="{00000000-0005-0000-0000-0000483F0000}"/>
    <cellStyle name="Normal 4 2 4 6 2 2" xfId="16077" xr:uid="{00000000-0005-0000-0000-0000493F0000}"/>
    <cellStyle name="Normal 4 2 4 6 2 2 2" xfId="16078" xr:uid="{00000000-0005-0000-0000-00004A3F0000}"/>
    <cellStyle name="Normal 4 2 4 6 2 2 3" xfId="16079" xr:uid="{00000000-0005-0000-0000-00004B3F0000}"/>
    <cellStyle name="Normal 4 2 4 6 2 3" xfId="16080" xr:uid="{00000000-0005-0000-0000-00004C3F0000}"/>
    <cellStyle name="Normal 4 2 4 6 2 4" xfId="16081" xr:uid="{00000000-0005-0000-0000-00004D3F0000}"/>
    <cellStyle name="Normal 4 2 4 6 3" xfId="16082" xr:uid="{00000000-0005-0000-0000-00004E3F0000}"/>
    <cellStyle name="Normal 4 2 4 6 3 2" xfId="16083" xr:uid="{00000000-0005-0000-0000-00004F3F0000}"/>
    <cellStyle name="Normal 4 2 4 6 3 3" xfId="16084" xr:uid="{00000000-0005-0000-0000-0000503F0000}"/>
    <cellStyle name="Normal 4 2 4 6 4" xfId="16085" xr:uid="{00000000-0005-0000-0000-0000513F0000}"/>
    <cellStyle name="Normal 4 2 4 6 5" xfId="16086" xr:uid="{00000000-0005-0000-0000-0000523F0000}"/>
    <cellStyle name="Normal 4 2 4 7" xfId="16087" xr:uid="{00000000-0005-0000-0000-0000533F0000}"/>
    <cellStyle name="Normal 4 2 4 7 2" xfId="16088" xr:uid="{00000000-0005-0000-0000-0000543F0000}"/>
    <cellStyle name="Normal 4 2 4 7 2 2" xfId="16089" xr:uid="{00000000-0005-0000-0000-0000553F0000}"/>
    <cellStyle name="Normal 4 2 4 7 2 3" xfId="16090" xr:uid="{00000000-0005-0000-0000-0000563F0000}"/>
    <cellStyle name="Normal 4 2 4 7 3" xfId="16091" xr:uid="{00000000-0005-0000-0000-0000573F0000}"/>
    <cellStyle name="Normal 4 2 4 7 4" xfId="16092" xr:uid="{00000000-0005-0000-0000-0000583F0000}"/>
    <cellStyle name="Normal 4 2 4 8" xfId="16093" xr:uid="{00000000-0005-0000-0000-0000593F0000}"/>
    <cellStyle name="Normal 4 2 4 8 2" xfId="16094" xr:uid="{00000000-0005-0000-0000-00005A3F0000}"/>
    <cellStyle name="Normal 4 2 4 8 2 2" xfId="16095" xr:uid="{00000000-0005-0000-0000-00005B3F0000}"/>
    <cellStyle name="Normal 4 2 4 8 3" xfId="16096" xr:uid="{00000000-0005-0000-0000-00005C3F0000}"/>
    <cellStyle name="Normal 4 2 4 8 4" xfId="16097" xr:uid="{00000000-0005-0000-0000-00005D3F0000}"/>
    <cellStyle name="Normal 4 2 4 9" xfId="16098" xr:uid="{00000000-0005-0000-0000-00005E3F0000}"/>
    <cellStyle name="Normal 4 2 4 9 2" xfId="16099" xr:uid="{00000000-0005-0000-0000-00005F3F0000}"/>
    <cellStyle name="Normal 4 2 4_April 14" xfId="16100" xr:uid="{00000000-0005-0000-0000-0000603F0000}"/>
    <cellStyle name="Normal 4 2 5" xfId="16101" xr:uid="{00000000-0005-0000-0000-0000613F0000}"/>
    <cellStyle name="Normal 4 2 5 10" xfId="16102" xr:uid="{00000000-0005-0000-0000-0000623F0000}"/>
    <cellStyle name="Normal 4 2 5 11" xfId="16103" xr:uid="{00000000-0005-0000-0000-0000633F0000}"/>
    <cellStyle name="Normal 4 2 5 2" xfId="16104" xr:uid="{00000000-0005-0000-0000-0000643F0000}"/>
    <cellStyle name="Normal 4 2 5 2 10" xfId="16105" xr:uid="{00000000-0005-0000-0000-0000653F0000}"/>
    <cellStyle name="Normal 4 2 5 2 2" xfId="16106" xr:uid="{00000000-0005-0000-0000-0000663F0000}"/>
    <cellStyle name="Normal 4 2 5 2 2 2" xfId="16107" xr:uid="{00000000-0005-0000-0000-0000673F0000}"/>
    <cellStyle name="Normal 4 2 5 2 2 2 2" xfId="16108" xr:uid="{00000000-0005-0000-0000-0000683F0000}"/>
    <cellStyle name="Normal 4 2 5 2 2 2 2 2" xfId="16109" xr:uid="{00000000-0005-0000-0000-0000693F0000}"/>
    <cellStyle name="Normal 4 2 5 2 2 2 2 3" xfId="16110" xr:uid="{00000000-0005-0000-0000-00006A3F0000}"/>
    <cellStyle name="Normal 4 2 5 2 2 2 3" xfId="16111" xr:uid="{00000000-0005-0000-0000-00006B3F0000}"/>
    <cellStyle name="Normal 4 2 5 2 2 2 4" xfId="16112" xr:uid="{00000000-0005-0000-0000-00006C3F0000}"/>
    <cellStyle name="Normal 4 2 5 2 2 3" xfId="16113" xr:uid="{00000000-0005-0000-0000-00006D3F0000}"/>
    <cellStyle name="Normal 4 2 5 2 2 3 2" xfId="16114" xr:uid="{00000000-0005-0000-0000-00006E3F0000}"/>
    <cellStyle name="Normal 4 2 5 2 2 3 3" xfId="16115" xr:uid="{00000000-0005-0000-0000-00006F3F0000}"/>
    <cellStyle name="Normal 4 2 5 2 2 4" xfId="16116" xr:uid="{00000000-0005-0000-0000-0000703F0000}"/>
    <cellStyle name="Normal 4 2 5 2 2 5" xfId="16117" xr:uid="{00000000-0005-0000-0000-0000713F0000}"/>
    <cellStyle name="Normal 4 2 5 2 3" xfId="16118" xr:uid="{00000000-0005-0000-0000-0000723F0000}"/>
    <cellStyle name="Normal 4 2 5 2 3 2" xfId="16119" xr:uid="{00000000-0005-0000-0000-0000733F0000}"/>
    <cellStyle name="Normal 4 2 5 2 3 2 2" xfId="16120" xr:uid="{00000000-0005-0000-0000-0000743F0000}"/>
    <cellStyle name="Normal 4 2 5 2 3 2 2 2" xfId="16121" xr:uid="{00000000-0005-0000-0000-0000753F0000}"/>
    <cellStyle name="Normal 4 2 5 2 3 2 2 3" xfId="16122" xr:uid="{00000000-0005-0000-0000-0000763F0000}"/>
    <cellStyle name="Normal 4 2 5 2 3 2 3" xfId="16123" xr:uid="{00000000-0005-0000-0000-0000773F0000}"/>
    <cellStyle name="Normal 4 2 5 2 3 2 4" xfId="16124" xr:uid="{00000000-0005-0000-0000-0000783F0000}"/>
    <cellStyle name="Normal 4 2 5 2 3 3" xfId="16125" xr:uid="{00000000-0005-0000-0000-0000793F0000}"/>
    <cellStyle name="Normal 4 2 5 2 3 3 2" xfId="16126" xr:uid="{00000000-0005-0000-0000-00007A3F0000}"/>
    <cellStyle name="Normal 4 2 5 2 3 3 3" xfId="16127" xr:uid="{00000000-0005-0000-0000-00007B3F0000}"/>
    <cellStyle name="Normal 4 2 5 2 3 4" xfId="16128" xr:uid="{00000000-0005-0000-0000-00007C3F0000}"/>
    <cellStyle name="Normal 4 2 5 2 3 5" xfId="16129" xr:uid="{00000000-0005-0000-0000-00007D3F0000}"/>
    <cellStyle name="Normal 4 2 5 2 4" xfId="16130" xr:uid="{00000000-0005-0000-0000-00007E3F0000}"/>
    <cellStyle name="Normal 4 2 5 2 4 2" xfId="16131" xr:uid="{00000000-0005-0000-0000-00007F3F0000}"/>
    <cellStyle name="Normal 4 2 5 2 4 2 2" xfId="16132" xr:uid="{00000000-0005-0000-0000-0000803F0000}"/>
    <cellStyle name="Normal 4 2 5 2 4 2 2 2" xfId="16133" xr:uid="{00000000-0005-0000-0000-0000813F0000}"/>
    <cellStyle name="Normal 4 2 5 2 4 2 2 3" xfId="16134" xr:uid="{00000000-0005-0000-0000-0000823F0000}"/>
    <cellStyle name="Normal 4 2 5 2 4 2 3" xfId="16135" xr:uid="{00000000-0005-0000-0000-0000833F0000}"/>
    <cellStyle name="Normal 4 2 5 2 4 2 4" xfId="16136" xr:uid="{00000000-0005-0000-0000-0000843F0000}"/>
    <cellStyle name="Normal 4 2 5 2 4 3" xfId="16137" xr:uid="{00000000-0005-0000-0000-0000853F0000}"/>
    <cellStyle name="Normal 4 2 5 2 4 3 2" xfId="16138" xr:uid="{00000000-0005-0000-0000-0000863F0000}"/>
    <cellStyle name="Normal 4 2 5 2 4 3 3" xfId="16139" xr:uid="{00000000-0005-0000-0000-0000873F0000}"/>
    <cellStyle name="Normal 4 2 5 2 4 4" xfId="16140" xr:uid="{00000000-0005-0000-0000-0000883F0000}"/>
    <cellStyle name="Normal 4 2 5 2 4 5" xfId="16141" xr:uid="{00000000-0005-0000-0000-0000893F0000}"/>
    <cellStyle name="Normal 4 2 5 2 5" xfId="16142" xr:uid="{00000000-0005-0000-0000-00008A3F0000}"/>
    <cellStyle name="Normal 4 2 5 2 5 2" xfId="16143" xr:uid="{00000000-0005-0000-0000-00008B3F0000}"/>
    <cellStyle name="Normal 4 2 5 2 5 2 2" xfId="16144" xr:uid="{00000000-0005-0000-0000-00008C3F0000}"/>
    <cellStyle name="Normal 4 2 5 2 5 2 2 2" xfId="16145" xr:uid="{00000000-0005-0000-0000-00008D3F0000}"/>
    <cellStyle name="Normal 4 2 5 2 5 2 2 3" xfId="16146" xr:uid="{00000000-0005-0000-0000-00008E3F0000}"/>
    <cellStyle name="Normal 4 2 5 2 5 2 3" xfId="16147" xr:uid="{00000000-0005-0000-0000-00008F3F0000}"/>
    <cellStyle name="Normal 4 2 5 2 5 2 4" xfId="16148" xr:uid="{00000000-0005-0000-0000-0000903F0000}"/>
    <cellStyle name="Normal 4 2 5 2 5 3" xfId="16149" xr:uid="{00000000-0005-0000-0000-0000913F0000}"/>
    <cellStyle name="Normal 4 2 5 2 5 3 2" xfId="16150" xr:uid="{00000000-0005-0000-0000-0000923F0000}"/>
    <cellStyle name="Normal 4 2 5 2 5 3 3" xfId="16151" xr:uid="{00000000-0005-0000-0000-0000933F0000}"/>
    <cellStyle name="Normal 4 2 5 2 5 4" xfId="16152" xr:uid="{00000000-0005-0000-0000-0000943F0000}"/>
    <cellStyle name="Normal 4 2 5 2 5 5" xfId="16153" xr:uid="{00000000-0005-0000-0000-0000953F0000}"/>
    <cellStyle name="Normal 4 2 5 2 6" xfId="16154" xr:uid="{00000000-0005-0000-0000-0000963F0000}"/>
    <cellStyle name="Normal 4 2 5 2 6 2" xfId="16155" xr:uid="{00000000-0005-0000-0000-0000973F0000}"/>
    <cellStyle name="Normal 4 2 5 2 6 2 2" xfId="16156" xr:uid="{00000000-0005-0000-0000-0000983F0000}"/>
    <cellStyle name="Normal 4 2 5 2 6 2 3" xfId="16157" xr:uid="{00000000-0005-0000-0000-0000993F0000}"/>
    <cellStyle name="Normal 4 2 5 2 6 3" xfId="16158" xr:uid="{00000000-0005-0000-0000-00009A3F0000}"/>
    <cellStyle name="Normal 4 2 5 2 6 4" xfId="16159" xr:uid="{00000000-0005-0000-0000-00009B3F0000}"/>
    <cellStyle name="Normal 4 2 5 2 7" xfId="16160" xr:uid="{00000000-0005-0000-0000-00009C3F0000}"/>
    <cellStyle name="Normal 4 2 5 2 7 2" xfId="16161" xr:uid="{00000000-0005-0000-0000-00009D3F0000}"/>
    <cellStyle name="Normal 4 2 5 2 7 2 2" xfId="16162" xr:uid="{00000000-0005-0000-0000-00009E3F0000}"/>
    <cellStyle name="Normal 4 2 5 2 7 3" xfId="16163" xr:uid="{00000000-0005-0000-0000-00009F3F0000}"/>
    <cellStyle name="Normal 4 2 5 2 7 4" xfId="16164" xr:uid="{00000000-0005-0000-0000-0000A03F0000}"/>
    <cellStyle name="Normal 4 2 5 2 8" xfId="16165" xr:uid="{00000000-0005-0000-0000-0000A13F0000}"/>
    <cellStyle name="Normal 4 2 5 2 8 2" xfId="16166" xr:uid="{00000000-0005-0000-0000-0000A23F0000}"/>
    <cellStyle name="Normal 4 2 5 2 9" xfId="16167" xr:uid="{00000000-0005-0000-0000-0000A33F0000}"/>
    <cellStyle name="Normal 4 2 5 2_R8" xfId="16168" xr:uid="{00000000-0005-0000-0000-0000A43F0000}"/>
    <cellStyle name="Normal 4 2 5 3" xfId="16169" xr:uid="{00000000-0005-0000-0000-0000A53F0000}"/>
    <cellStyle name="Normal 4 2 5 3 2" xfId="16170" xr:uid="{00000000-0005-0000-0000-0000A63F0000}"/>
    <cellStyle name="Normal 4 2 5 3 2 2" xfId="16171" xr:uid="{00000000-0005-0000-0000-0000A73F0000}"/>
    <cellStyle name="Normal 4 2 5 3 2 2 2" xfId="16172" xr:uid="{00000000-0005-0000-0000-0000A83F0000}"/>
    <cellStyle name="Normal 4 2 5 3 2 2 3" xfId="16173" xr:uid="{00000000-0005-0000-0000-0000A93F0000}"/>
    <cellStyle name="Normal 4 2 5 3 2 3" xfId="16174" xr:uid="{00000000-0005-0000-0000-0000AA3F0000}"/>
    <cellStyle name="Normal 4 2 5 3 2 4" xfId="16175" xr:uid="{00000000-0005-0000-0000-0000AB3F0000}"/>
    <cellStyle name="Normal 4 2 5 3 3" xfId="16176" xr:uid="{00000000-0005-0000-0000-0000AC3F0000}"/>
    <cellStyle name="Normal 4 2 5 3 3 2" xfId="16177" xr:uid="{00000000-0005-0000-0000-0000AD3F0000}"/>
    <cellStyle name="Normal 4 2 5 3 3 3" xfId="16178" xr:uid="{00000000-0005-0000-0000-0000AE3F0000}"/>
    <cellStyle name="Normal 4 2 5 3 4" xfId="16179" xr:uid="{00000000-0005-0000-0000-0000AF3F0000}"/>
    <cellStyle name="Normal 4 2 5 3 5" xfId="16180" xr:uid="{00000000-0005-0000-0000-0000B03F0000}"/>
    <cellStyle name="Normal 4 2 5 4" xfId="16181" xr:uid="{00000000-0005-0000-0000-0000B13F0000}"/>
    <cellStyle name="Normal 4 2 5 4 2" xfId="16182" xr:uid="{00000000-0005-0000-0000-0000B23F0000}"/>
    <cellStyle name="Normal 4 2 5 4 2 2" xfId="16183" xr:uid="{00000000-0005-0000-0000-0000B33F0000}"/>
    <cellStyle name="Normal 4 2 5 4 2 2 2" xfId="16184" xr:uid="{00000000-0005-0000-0000-0000B43F0000}"/>
    <cellStyle name="Normal 4 2 5 4 2 2 3" xfId="16185" xr:uid="{00000000-0005-0000-0000-0000B53F0000}"/>
    <cellStyle name="Normal 4 2 5 4 2 3" xfId="16186" xr:uid="{00000000-0005-0000-0000-0000B63F0000}"/>
    <cellStyle name="Normal 4 2 5 4 2 4" xfId="16187" xr:uid="{00000000-0005-0000-0000-0000B73F0000}"/>
    <cellStyle name="Normal 4 2 5 4 3" xfId="16188" xr:uid="{00000000-0005-0000-0000-0000B83F0000}"/>
    <cellStyle name="Normal 4 2 5 4 3 2" xfId="16189" xr:uid="{00000000-0005-0000-0000-0000B93F0000}"/>
    <cellStyle name="Normal 4 2 5 4 3 3" xfId="16190" xr:uid="{00000000-0005-0000-0000-0000BA3F0000}"/>
    <cellStyle name="Normal 4 2 5 4 4" xfId="16191" xr:uid="{00000000-0005-0000-0000-0000BB3F0000}"/>
    <cellStyle name="Normal 4 2 5 4 5" xfId="16192" xr:uid="{00000000-0005-0000-0000-0000BC3F0000}"/>
    <cellStyle name="Normal 4 2 5 5" xfId="16193" xr:uid="{00000000-0005-0000-0000-0000BD3F0000}"/>
    <cellStyle name="Normal 4 2 5 5 2" xfId="16194" xr:uid="{00000000-0005-0000-0000-0000BE3F0000}"/>
    <cellStyle name="Normal 4 2 5 5 2 2" xfId="16195" xr:uid="{00000000-0005-0000-0000-0000BF3F0000}"/>
    <cellStyle name="Normal 4 2 5 5 2 2 2" xfId="16196" xr:uid="{00000000-0005-0000-0000-0000C03F0000}"/>
    <cellStyle name="Normal 4 2 5 5 2 2 3" xfId="16197" xr:uid="{00000000-0005-0000-0000-0000C13F0000}"/>
    <cellStyle name="Normal 4 2 5 5 2 3" xfId="16198" xr:uid="{00000000-0005-0000-0000-0000C23F0000}"/>
    <cellStyle name="Normal 4 2 5 5 2 4" xfId="16199" xr:uid="{00000000-0005-0000-0000-0000C33F0000}"/>
    <cellStyle name="Normal 4 2 5 5 3" xfId="16200" xr:uid="{00000000-0005-0000-0000-0000C43F0000}"/>
    <cellStyle name="Normal 4 2 5 5 3 2" xfId="16201" xr:uid="{00000000-0005-0000-0000-0000C53F0000}"/>
    <cellStyle name="Normal 4 2 5 5 3 3" xfId="16202" xr:uid="{00000000-0005-0000-0000-0000C63F0000}"/>
    <cellStyle name="Normal 4 2 5 5 4" xfId="16203" xr:uid="{00000000-0005-0000-0000-0000C73F0000}"/>
    <cellStyle name="Normal 4 2 5 5 5" xfId="16204" xr:uid="{00000000-0005-0000-0000-0000C83F0000}"/>
    <cellStyle name="Normal 4 2 5 6" xfId="16205" xr:uid="{00000000-0005-0000-0000-0000C93F0000}"/>
    <cellStyle name="Normal 4 2 5 6 2" xfId="16206" xr:uid="{00000000-0005-0000-0000-0000CA3F0000}"/>
    <cellStyle name="Normal 4 2 5 6 2 2" xfId="16207" xr:uid="{00000000-0005-0000-0000-0000CB3F0000}"/>
    <cellStyle name="Normal 4 2 5 6 2 2 2" xfId="16208" xr:uid="{00000000-0005-0000-0000-0000CC3F0000}"/>
    <cellStyle name="Normal 4 2 5 6 2 2 3" xfId="16209" xr:uid="{00000000-0005-0000-0000-0000CD3F0000}"/>
    <cellStyle name="Normal 4 2 5 6 2 3" xfId="16210" xr:uid="{00000000-0005-0000-0000-0000CE3F0000}"/>
    <cellStyle name="Normal 4 2 5 6 2 4" xfId="16211" xr:uid="{00000000-0005-0000-0000-0000CF3F0000}"/>
    <cellStyle name="Normal 4 2 5 6 3" xfId="16212" xr:uid="{00000000-0005-0000-0000-0000D03F0000}"/>
    <cellStyle name="Normal 4 2 5 6 3 2" xfId="16213" xr:uid="{00000000-0005-0000-0000-0000D13F0000}"/>
    <cellStyle name="Normal 4 2 5 6 3 3" xfId="16214" xr:uid="{00000000-0005-0000-0000-0000D23F0000}"/>
    <cellStyle name="Normal 4 2 5 6 4" xfId="16215" xr:uid="{00000000-0005-0000-0000-0000D33F0000}"/>
    <cellStyle name="Normal 4 2 5 6 5" xfId="16216" xr:uid="{00000000-0005-0000-0000-0000D43F0000}"/>
    <cellStyle name="Normal 4 2 5 7" xfId="16217" xr:uid="{00000000-0005-0000-0000-0000D53F0000}"/>
    <cellStyle name="Normal 4 2 5 7 2" xfId="16218" xr:uid="{00000000-0005-0000-0000-0000D63F0000}"/>
    <cellStyle name="Normal 4 2 5 7 2 2" xfId="16219" xr:uid="{00000000-0005-0000-0000-0000D73F0000}"/>
    <cellStyle name="Normal 4 2 5 7 2 3" xfId="16220" xr:uid="{00000000-0005-0000-0000-0000D83F0000}"/>
    <cellStyle name="Normal 4 2 5 7 3" xfId="16221" xr:uid="{00000000-0005-0000-0000-0000D93F0000}"/>
    <cellStyle name="Normal 4 2 5 7 4" xfId="16222" xr:uid="{00000000-0005-0000-0000-0000DA3F0000}"/>
    <cellStyle name="Normal 4 2 5 8" xfId="16223" xr:uid="{00000000-0005-0000-0000-0000DB3F0000}"/>
    <cellStyle name="Normal 4 2 5 8 2" xfId="16224" xr:uid="{00000000-0005-0000-0000-0000DC3F0000}"/>
    <cellStyle name="Normal 4 2 5 8 2 2" xfId="16225" xr:uid="{00000000-0005-0000-0000-0000DD3F0000}"/>
    <cellStyle name="Normal 4 2 5 8 3" xfId="16226" xr:uid="{00000000-0005-0000-0000-0000DE3F0000}"/>
    <cellStyle name="Normal 4 2 5 8 4" xfId="16227" xr:uid="{00000000-0005-0000-0000-0000DF3F0000}"/>
    <cellStyle name="Normal 4 2 5 9" xfId="16228" xr:uid="{00000000-0005-0000-0000-0000E03F0000}"/>
    <cellStyle name="Normal 4 2 5 9 2" xfId="16229" xr:uid="{00000000-0005-0000-0000-0000E13F0000}"/>
    <cellStyle name="Normal 4 2 5_April 14" xfId="16230" xr:uid="{00000000-0005-0000-0000-0000E23F0000}"/>
    <cellStyle name="Normal 4 2 6" xfId="16231" xr:uid="{00000000-0005-0000-0000-0000E33F0000}"/>
    <cellStyle name="Normal 4 2 6 10" xfId="16232" xr:uid="{00000000-0005-0000-0000-0000E43F0000}"/>
    <cellStyle name="Normal 4 2 6 2" xfId="16233" xr:uid="{00000000-0005-0000-0000-0000E53F0000}"/>
    <cellStyle name="Normal 4 2 6 2 2" xfId="16234" xr:uid="{00000000-0005-0000-0000-0000E63F0000}"/>
    <cellStyle name="Normal 4 2 6 2 2 2" xfId="16235" xr:uid="{00000000-0005-0000-0000-0000E73F0000}"/>
    <cellStyle name="Normal 4 2 6 2 2 2 2" xfId="16236" xr:uid="{00000000-0005-0000-0000-0000E83F0000}"/>
    <cellStyle name="Normal 4 2 6 2 2 2 3" xfId="16237" xr:uid="{00000000-0005-0000-0000-0000E93F0000}"/>
    <cellStyle name="Normal 4 2 6 2 2 3" xfId="16238" xr:uid="{00000000-0005-0000-0000-0000EA3F0000}"/>
    <cellStyle name="Normal 4 2 6 2 2 4" xfId="16239" xr:uid="{00000000-0005-0000-0000-0000EB3F0000}"/>
    <cellStyle name="Normal 4 2 6 2 3" xfId="16240" xr:uid="{00000000-0005-0000-0000-0000EC3F0000}"/>
    <cellStyle name="Normal 4 2 6 2 3 2" xfId="16241" xr:uid="{00000000-0005-0000-0000-0000ED3F0000}"/>
    <cellStyle name="Normal 4 2 6 2 3 3" xfId="16242" xr:uid="{00000000-0005-0000-0000-0000EE3F0000}"/>
    <cellStyle name="Normal 4 2 6 2 4" xfId="16243" xr:uid="{00000000-0005-0000-0000-0000EF3F0000}"/>
    <cellStyle name="Normal 4 2 6 2 5" xfId="16244" xr:uid="{00000000-0005-0000-0000-0000F03F0000}"/>
    <cellStyle name="Normal 4 2 6 3" xfId="16245" xr:uid="{00000000-0005-0000-0000-0000F13F0000}"/>
    <cellStyle name="Normal 4 2 6 3 2" xfId="16246" xr:uid="{00000000-0005-0000-0000-0000F23F0000}"/>
    <cellStyle name="Normal 4 2 6 3 2 2" xfId="16247" xr:uid="{00000000-0005-0000-0000-0000F33F0000}"/>
    <cellStyle name="Normal 4 2 6 3 2 2 2" xfId="16248" xr:uid="{00000000-0005-0000-0000-0000F43F0000}"/>
    <cellStyle name="Normal 4 2 6 3 2 2 3" xfId="16249" xr:uid="{00000000-0005-0000-0000-0000F53F0000}"/>
    <cellStyle name="Normal 4 2 6 3 2 3" xfId="16250" xr:uid="{00000000-0005-0000-0000-0000F63F0000}"/>
    <cellStyle name="Normal 4 2 6 3 2 4" xfId="16251" xr:uid="{00000000-0005-0000-0000-0000F73F0000}"/>
    <cellStyle name="Normal 4 2 6 3 3" xfId="16252" xr:uid="{00000000-0005-0000-0000-0000F83F0000}"/>
    <cellStyle name="Normal 4 2 6 3 3 2" xfId="16253" xr:uid="{00000000-0005-0000-0000-0000F93F0000}"/>
    <cellStyle name="Normal 4 2 6 3 3 3" xfId="16254" xr:uid="{00000000-0005-0000-0000-0000FA3F0000}"/>
    <cellStyle name="Normal 4 2 6 3 4" xfId="16255" xr:uid="{00000000-0005-0000-0000-0000FB3F0000}"/>
    <cellStyle name="Normal 4 2 6 3 5" xfId="16256" xr:uid="{00000000-0005-0000-0000-0000FC3F0000}"/>
    <cellStyle name="Normal 4 2 6 4" xfId="16257" xr:uid="{00000000-0005-0000-0000-0000FD3F0000}"/>
    <cellStyle name="Normal 4 2 6 4 2" xfId="16258" xr:uid="{00000000-0005-0000-0000-0000FE3F0000}"/>
    <cellStyle name="Normal 4 2 6 4 2 2" xfId="16259" xr:uid="{00000000-0005-0000-0000-0000FF3F0000}"/>
    <cellStyle name="Normal 4 2 6 4 2 2 2" xfId="16260" xr:uid="{00000000-0005-0000-0000-000000400000}"/>
    <cellStyle name="Normal 4 2 6 4 2 2 3" xfId="16261" xr:uid="{00000000-0005-0000-0000-000001400000}"/>
    <cellStyle name="Normal 4 2 6 4 2 3" xfId="16262" xr:uid="{00000000-0005-0000-0000-000002400000}"/>
    <cellStyle name="Normal 4 2 6 4 2 4" xfId="16263" xr:uid="{00000000-0005-0000-0000-000003400000}"/>
    <cellStyle name="Normal 4 2 6 4 3" xfId="16264" xr:uid="{00000000-0005-0000-0000-000004400000}"/>
    <cellStyle name="Normal 4 2 6 4 3 2" xfId="16265" xr:uid="{00000000-0005-0000-0000-000005400000}"/>
    <cellStyle name="Normal 4 2 6 4 3 3" xfId="16266" xr:uid="{00000000-0005-0000-0000-000006400000}"/>
    <cellStyle name="Normal 4 2 6 4 4" xfId="16267" xr:uid="{00000000-0005-0000-0000-000007400000}"/>
    <cellStyle name="Normal 4 2 6 4 5" xfId="16268" xr:uid="{00000000-0005-0000-0000-000008400000}"/>
    <cellStyle name="Normal 4 2 6 5" xfId="16269" xr:uid="{00000000-0005-0000-0000-000009400000}"/>
    <cellStyle name="Normal 4 2 6 5 2" xfId="16270" xr:uid="{00000000-0005-0000-0000-00000A400000}"/>
    <cellStyle name="Normal 4 2 6 5 2 2" xfId="16271" xr:uid="{00000000-0005-0000-0000-00000B400000}"/>
    <cellStyle name="Normal 4 2 6 5 2 2 2" xfId="16272" xr:uid="{00000000-0005-0000-0000-00000C400000}"/>
    <cellStyle name="Normal 4 2 6 5 2 2 3" xfId="16273" xr:uid="{00000000-0005-0000-0000-00000D400000}"/>
    <cellStyle name="Normal 4 2 6 5 2 3" xfId="16274" xr:uid="{00000000-0005-0000-0000-00000E400000}"/>
    <cellStyle name="Normal 4 2 6 5 2 4" xfId="16275" xr:uid="{00000000-0005-0000-0000-00000F400000}"/>
    <cellStyle name="Normal 4 2 6 5 3" xfId="16276" xr:uid="{00000000-0005-0000-0000-000010400000}"/>
    <cellStyle name="Normal 4 2 6 5 3 2" xfId="16277" xr:uid="{00000000-0005-0000-0000-000011400000}"/>
    <cellStyle name="Normal 4 2 6 5 3 3" xfId="16278" xr:uid="{00000000-0005-0000-0000-000012400000}"/>
    <cellStyle name="Normal 4 2 6 5 4" xfId="16279" xr:uid="{00000000-0005-0000-0000-000013400000}"/>
    <cellStyle name="Normal 4 2 6 5 5" xfId="16280" xr:uid="{00000000-0005-0000-0000-000014400000}"/>
    <cellStyle name="Normal 4 2 6 6" xfId="16281" xr:uid="{00000000-0005-0000-0000-000015400000}"/>
    <cellStyle name="Normal 4 2 6 6 2" xfId="16282" xr:uid="{00000000-0005-0000-0000-000016400000}"/>
    <cellStyle name="Normal 4 2 6 6 2 2" xfId="16283" xr:uid="{00000000-0005-0000-0000-000017400000}"/>
    <cellStyle name="Normal 4 2 6 6 2 3" xfId="16284" xr:uid="{00000000-0005-0000-0000-000018400000}"/>
    <cellStyle name="Normal 4 2 6 6 3" xfId="16285" xr:uid="{00000000-0005-0000-0000-000019400000}"/>
    <cellStyle name="Normal 4 2 6 6 4" xfId="16286" xr:uid="{00000000-0005-0000-0000-00001A400000}"/>
    <cellStyle name="Normal 4 2 6 7" xfId="16287" xr:uid="{00000000-0005-0000-0000-00001B400000}"/>
    <cellStyle name="Normal 4 2 6 7 2" xfId="16288" xr:uid="{00000000-0005-0000-0000-00001C400000}"/>
    <cellStyle name="Normal 4 2 6 7 2 2" xfId="16289" xr:uid="{00000000-0005-0000-0000-00001D400000}"/>
    <cellStyle name="Normal 4 2 6 7 3" xfId="16290" xr:uid="{00000000-0005-0000-0000-00001E400000}"/>
    <cellStyle name="Normal 4 2 6 7 4" xfId="16291" xr:uid="{00000000-0005-0000-0000-00001F400000}"/>
    <cellStyle name="Normal 4 2 6 8" xfId="16292" xr:uid="{00000000-0005-0000-0000-000020400000}"/>
    <cellStyle name="Normal 4 2 6 8 2" xfId="16293" xr:uid="{00000000-0005-0000-0000-000021400000}"/>
    <cellStyle name="Normal 4 2 6 9" xfId="16294" xr:uid="{00000000-0005-0000-0000-000022400000}"/>
    <cellStyle name="Normal 4 2 6_R8" xfId="16295" xr:uid="{00000000-0005-0000-0000-000023400000}"/>
    <cellStyle name="Normal 4 2 7" xfId="16296" xr:uid="{00000000-0005-0000-0000-000024400000}"/>
    <cellStyle name="Normal 4 2 7 2" xfId="16297" xr:uid="{00000000-0005-0000-0000-000025400000}"/>
    <cellStyle name="Normal 4 2 7 2 2" xfId="16298" xr:uid="{00000000-0005-0000-0000-000026400000}"/>
    <cellStyle name="Normal 4 2 7 2 3" xfId="16299" xr:uid="{00000000-0005-0000-0000-000027400000}"/>
    <cellStyle name="Normal 4 2 7 3" xfId="16300" xr:uid="{00000000-0005-0000-0000-000028400000}"/>
    <cellStyle name="Normal 4 2 7 4" xfId="16301" xr:uid="{00000000-0005-0000-0000-000029400000}"/>
    <cellStyle name="Normal 4 2 7 5" xfId="16302" xr:uid="{00000000-0005-0000-0000-00002A400000}"/>
    <cellStyle name="Normal 4 2 8" xfId="16303" xr:uid="{00000000-0005-0000-0000-00002B400000}"/>
    <cellStyle name="Normal 4 2 8 2" xfId="16304" xr:uid="{00000000-0005-0000-0000-00002C400000}"/>
    <cellStyle name="Normal 4 2 8 3" xfId="16305" xr:uid="{00000000-0005-0000-0000-00002D400000}"/>
    <cellStyle name="Normal 4 2 9" xfId="16306" xr:uid="{00000000-0005-0000-0000-00002E400000}"/>
    <cellStyle name="Normal 4 2 9 2" xfId="16307" xr:uid="{00000000-0005-0000-0000-00002F400000}"/>
    <cellStyle name="Normal 4 2 9 2 2" xfId="16308" xr:uid="{00000000-0005-0000-0000-000030400000}"/>
    <cellStyle name="Normal 4 2 9 2 2 2" xfId="16309" xr:uid="{00000000-0005-0000-0000-000031400000}"/>
    <cellStyle name="Normal 4 2 9 2 2 3" xfId="16310" xr:uid="{00000000-0005-0000-0000-000032400000}"/>
    <cellStyle name="Normal 4 2 9 2 3" xfId="16311" xr:uid="{00000000-0005-0000-0000-000033400000}"/>
    <cellStyle name="Normal 4 2 9 2 4" xfId="16312" xr:uid="{00000000-0005-0000-0000-000034400000}"/>
    <cellStyle name="Normal 4 2 9 3" xfId="16313" xr:uid="{00000000-0005-0000-0000-000035400000}"/>
    <cellStyle name="Normal 4 2 9 3 2" xfId="16314" xr:uid="{00000000-0005-0000-0000-000036400000}"/>
    <cellStyle name="Normal 4 2 9 3 3" xfId="16315" xr:uid="{00000000-0005-0000-0000-000037400000}"/>
    <cellStyle name="Normal 4 2 9 4" xfId="16316" xr:uid="{00000000-0005-0000-0000-000038400000}"/>
    <cellStyle name="Normal 4 2 9 5" xfId="16317" xr:uid="{00000000-0005-0000-0000-000039400000}"/>
    <cellStyle name="Normal 4 2_Coding_CAP_Feb'13_P Aey_020213_Na" xfId="16318" xr:uid="{00000000-0005-0000-0000-00003A400000}"/>
    <cellStyle name="Normal 4 20" xfId="16319" xr:uid="{00000000-0005-0000-0000-00003B400000}"/>
    <cellStyle name="Normal 4 20 2" xfId="16320" xr:uid="{00000000-0005-0000-0000-00003C400000}"/>
    <cellStyle name="Normal 4 20 2 2" xfId="16321" xr:uid="{00000000-0005-0000-0000-00003D400000}"/>
    <cellStyle name="Normal 4 20 2 3" xfId="16322" xr:uid="{00000000-0005-0000-0000-00003E400000}"/>
    <cellStyle name="Normal 4 20 3" xfId="16323" xr:uid="{00000000-0005-0000-0000-00003F400000}"/>
    <cellStyle name="Normal 4 20 4" xfId="16324" xr:uid="{00000000-0005-0000-0000-000040400000}"/>
    <cellStyle name="Normal 4 20 5" xfId="16325" xr:uid="{00000000-0005-0000-0000-000041400000}"/>
    <cellStyle name="Normal 4 21" xfId="16326" xr:uid="{00000000-0005-0000-0000-000042400000}"/>
    <cellStyle name="Normal 4 21 2" xfId="16327" xr:uid="{00000000-0005-0000-0000-000043400000}"/>
    <cellStyle name="Normal 4 21 2 2" xfId="16328" xr:uid="{00000000-0005-0000-0000-000044400000}"/>
    <cellStyle name="Normal 4 21 2 2 2" xfId="16329" xr:uid="{00000000-0005-0000-0000-000045400000}"/>
    <cellStyle name="Normal 4 21 2 2 3" xfId="16330" xr:uid="{00000000-0005-0000-0000-000046400000}"/>
    <cellStyle name="Normal 4 21 2 3" xfId="16331" xr:uid="{00000000-0005-0000-0000-000047400000}"/>
    <cellStyle name="Normal 4 21 2 4" xfId="16332" xr:uid="{00000000-0005-0000-0000-000048400000}"/>
    <cellStyle name="Normal 4 21 3" xfId="16333" xr:uid="{00000000-0005-0000-0000-000049400000}"/>
    <cellStyle name="Normal 4 21 3 2" xfId="16334" xr:uid="{00000000-0005-0000-0000-00004A400000}"/>
    <cellStyle name="Normal 4 21 3 3" xfId="16335" xr:uid="{00000000-0005-0000-0000-00004B400000}"/>
    <cellStyle name="Normal 4 21 4" xfId="16336" xr:uid="{00000000-0005-0000-0000-00004C400000}"/>
    <cellStyle name="Normal 4 21 5" xfId="16337" xr:uid="{00000000-0005-0000-0000-00004D400000}"/>
    <cellStyle name="Normal 4 21 6" xfId="16338" xr:uid="{00000000-0005-0000-0000-00004E400000}"/>
    <cellStyle name="Normal 4 22" xfId="16339" xr:uid="{00000000-0005-0000-0000-00004F400000}"/>
    <cellStyle name="Normal 4 22 2" xfId="16340" xr:uid="{00000000-0005-0000-0000-000050400000}"/>
    <cellStyle name="Normal 4 22 2 2" xfId="16341" xr:uid="{00000000-0005-0000-0000-000051400000}"/>
    <cellStyle name="Normal 4 22 2 2 2" xfId="16342" xr:uid="{00000000-0005-0000-0000-000052400000}"/>
    <cellStyle name="Normal 4 22 2 2 2 2" xfId="16343" xr:uid="{00000000-0005-0000-0000-000053400000}"/>
    <cellStyle name="Normal 4 22 2 2 2 2 2" xfId="16344" xr:uid="{00000000-0005-0000-0000-000054400000}"/>
    <cellStyle name="Normal 4 22 2 2 2 3" xfId="16345" xr:uid="{00000000-0005-0000-0000-000055400000}"/>
    <cellStyle name="Normal 4 22 2 2 2 4" xfId="16346" xr:uid="{00000000-0005-0000-0000-000056400000}"/>
    <cellStyle name="Normal 4 22 2 2 3" xfId="16347" xr:uid="{00000000-0005-0000-0000-000057400000}"/>
    <cellStyle name="Normal 4 22 2 2 3 2" xfId="16348" xr:uid="{00000000-0005-0000-0000-000058400000}"/>
    <cellStyle name="Normal 4 22 2 2 4" xfId="16349" xr:uid="{00000000-0005-0000-0000-000059400000}"/>
    <cellStyle name="Normal 4 22 2 2 5" xfId="16350" xr:uid="{00000000-0005-0000-0000-00005A400000}"/>
    <cellStyle name="Normal 4 22 2 3" xfId="16351" xr:uid="{00000000-0005-0000-0000-00005B400000}"/>
    <cellStyle name="Normal 4 22 2 3 2" xfId="16352" xr:uid="{00000000-0005-0000-0000-00005C400000}"/>
    <cellStyle name="Normal 4 22 2 3 2 2" xfId="16353" xr:uid="{00000000-0005-0000-0000-00005D400000}"/>
    <cellStyle name="Normal 4 22 2 3 3" xfId="16354" xr:uid="{00000000-0005-0000-0000-00005E400000}"/>
    <cellStyle name="Normal 4 22 2 3 4" xfId="16355" xr:uid="{00000000-0005-0000-0000-00005F400000}"/>
    <cellStyle name="Normal 4 22 2 4" xfId="16356" xr:uid="{00000000-0005-0000-0000-000060400000}"/>
    <cellStyle name="Normal 4 22 2 4 2" xfId="16357" xr:uid="{00000000-0005-0000-0000-000061400000}"/>
    <cellStyle name="Normal 4 22 2 5" xfId="16358" xr:uid="{00000000-0005-0000-0000-000062400000}"/>
    <cellStyle name="Normal 4 22 2 6" xfId="16359" xr:uid="{00000000-0005-0000-0000-000063400000}"/>
    <cellStyle name="Normal 4 22 3" xfId="16360" xr:uid="{00000000-0005-0000-0000-000064400000}"/>
    <cellStyle name="Normal 4 22 3 2" xfId="16361" xr:uid="{00000000-0005-0000-0000-000065400000}"/>
    <cellStyle name="Normal 4 22 3 3" xfId="16362" xr:uid="{00000000-0005-0000-0000-000066400000}"/>
    <cellStyle name="Normal 4 22 4" xfId="16363" xr:uid="{00000000-0005-0000-0000-000067400000}"/>
    <cellStyle name="Normal 4 22 5" xfId="16364" xr:uid="{00000000-0005-0000-0000-000068400000}"/>
    <cellStyle name="Normal 4 22 6" xfId="16365" xr:uid="{00000000-0005-0000-0000-000069400000}"/>
    <cellStyle name="Normal 4 23" xfId="16366" xr:uid="{00000000-0005-0000-0000-00006A400000}"/>
    <cellStyle name="Normal 4 23 2" xfId="16367" xr:uid="{00000000-0005-0000-0000-00006B400000}"/>
    <cellStyle name="Normal 4 23 2 2" xfId="16368" xr:uid="{00000000-0005-0000-0000-00006C400000}"/>
    <cellStyle name="Normal 4 23 2 3" xfId="16369" xr:uid="{00000000-0005-0000-0000-00006D400000}"/>
    <cellStyle name="Normal 4 23 3" xfId="16370" xr:uid="{00000000-0005-0000-0000-00006E400000}"/>
    <cellStyle name="Normal 4 23 3 2" xfId="16371" xr:uid="{00000000-0005-0000-0000-00006F400000}"/>
    <cellStyle name="Normal 4 23 3 3" xfId="16372" xr:uid="{00000000-0005-0000-0000-000070400000}"/>
    <cellStyle name="Normal 4 23 4" xfId="16373" xr:uid="{00000000-0005-0000-0000-000071400000}"/>
    <cellStyle name="Normal 4 23 5" xfId="16374" xr:uid="{00000000-0005-0000-0000-000072400000}"/>
    <cellStyle name="Normal 4 24" xfId="16375" xr:uid="{00000000-0005-0000-0000-000073400000}"/>
    <cellStyle name="Normal 4 24 2" xfId="16376" xr:uid="{00000000-0005-0000-0000-000074400000}"/>
    <cellStyle name="Normal 4 24 2 2" xfId="16377" xr:uid="{00000000-0005-0000-0000-000075400000}"/>
    <cellStyle name="Normal 4 24 2 2 2" xfId="16378" xr:uid="{00000000-0005-0000-0000-000076400000}"/>
    <cellStyle name="Normal 4 24 2 2 3" xfId="16379" xr:uid="{00000000-0005-0000-0000-000077400000}"/>
    <cellStyle name="Normal 4 24 2 3" xfId="16380" xr:uid="{00000000-0005-0000-0000-000078400000}"/>
    <cellStyle name="Normal 4 24 2 4" xfId="16381" xr:uid="{00000000-0005-0000-0000-000079400000}"/>
    <cellStyle name="Normal 4 24 3" xfId="16382" xr:uid="{00000000-0005-0000-0000-00007A400000}"/>
    <cellStyle name="Normal 4 24 3 2" xfId="16383" xr:uid="{00000000-0005-0000-0000-00007B400000}"/>
    <cellStyle name="Normal 4 24 3 3" xfId="16384" xr:uid="{00000000-0005-0000-0000-00007C400000}"/>
    <cellStyle name="Normal 4 24 4" xfId="16385" xr:uid="{00000000-0005-0000-0000-00007D400000}"/>
    <cellStyle name="Normal 4 24 5" xfId="16386" xr:uid="{00000000-0005-0000-0000-00007E400000}"/>
    <cellStyle name="Normal 4 25" xfId="16387" xr:uid="{00000000-0005-0000-0000-00007F400000}"/>
    <cellStyle name="Normal 4 25 2" xfId="16388" xr:uid="{00000000-0005-0000-0000-000080400000}"/>
    <cellStyle name="Normal 4 25 2 2" xfId="16389" xr:uid="{00000000-0005-0000-0000-000081400000}"/>
    <cellStyle name="Normal 4 25 2 2 2" xfId="16390" xr:uid="{00000000-0005-0000-0000-000082400000}"/>
    <cellStyle name="Normal 4 25 2 2 3" xfId="16391" xr:uid="{00000000-0005-0000-0000-000083400000}"/>
    <cellStyle name="Normal 4 25 2 3" xfId="16392" xr:uid="{00000000-0005-0000-0000-000084400000}"/>
    <cellStyle name="Normal 4 25 2 4" xfId="16393" xr:uid="{00000000-0005-0000-0000-000085400000}"/>
    <cellStyle name="Normal 4 25 3" xfId="16394" xr:uid="{00000000-0005-0000-0000-000086400000}"/>
    <cellStyle name="Normal 4 25 3 2" xfId="16395" xr:uid="{00000000-0005-0000-0000-000087400000}"/>
    <cellStyle name="Normal 4 25 3 3" xfId="16396" xr:uid="{00000000-0005-0000-0000-000088400000}"/>
    <cellStyle name="Normal 4 25 4" xfId="16397" xr:uid="{00000000-0005-0000-0000-000089400000}"/>
    <cellStyle name="Normal 4 25 5" xfId="16398" xr:uid="{00000000-0005-0000-0000-00008A400000}"/>
    <cellStyle name="Normal 4 26" xfId="16399" xr:uid="{00000000-0005-0000-0000-00008B400000}"/>
    <cellStyle name="Normal 4 26 2" xfId="16400" xr:uid="{00000000-0005-0000-0000-00008C400000}"/>
    <cellStyle name="Normal 4 26 2 2" xfId="16401" xr:uid="{00000000-0005-0000-0000-00008D400000}"/>
    <cellStyle name="Normal 4 26 2 2 2" xfId="16402" xr:uid="{00000000-0005-0000-0000-00008E400000}"/>
    <cellStyle name="Normal 4 26 2 2 3" xfId="16403" xr:uid="{00000000-0005-0000-0000-00008F400000}"/>
    <cellStyle name="Normal 4 26 2 3" xfId="16404" xr:uid="{00000000-0005-0000-0000-000090400000}"/>
    <cellStyle name="Normal 4 26 2 4" xfId="16405" xr:uid="{00000000-0005-0000-0000-000091400000}"/>
    <cellStyle name="Normal 4 26 3" xfId="16406" xr:uid="{00000000-0005-0000-0000-000092400000}"/>
    <cellStyle name="Normal 4 26 3 2" xfId="16407" xr:uid="{00000000-0005-0000-0000-000093400000}"/>
    <cellStyle name="Normal 4 26 3 3" xfId="16408" xr:uid="{00000000-0005-0000-0000-000094400000}"/>
    <cellStyle name="Normal 4 26 4" xfId="16409" xr:uid="{00000000-0005-0000-0000-000095400000}"/>
    <cellStyle name="Normal 4 26 5" xfId="16410" xr:uid="{00000000-0005-0000-0000-000096400000}"/>
    <cellStyle name="Normal 4 27" xfId="16411" xr:uid="{00000000-0005-0000-0000-000097400000}"/>
    <cellStyle name="Normal 4 27 2" xfId="16412" xr:uid="{00000000-0005-0000-0000-000098400000}"/>
    <cellStyle name="Normal 4 27 2 2" xfId="16413" xr:uid="{00000000-0005-0000-0000-000099400000}"/>
    <cellStyle name="Normal 4 27 2 2 2" xfId="16414" xr:uid="{00000000-0005-0000-0000-00009A400000}"/>
    <cellStyle name="Normal 4 27 2 2 3" xfId="16415" xr:uid="{00000000-0005-0000-0000-00009B400000}"/>
    <cellStyle name="Normal 4 27 2 3" xfId="16416" xr:uid="{00000000-0005-0000-0000-00009C400000}"/>
    <cellStyle name="Normal 4 27 2 4" xfId="16417" xr:uid="{00000000-0005-0000-0000-00009D400000}"/>
    <cellStyle name="Normal 4 27 3" xfId="16418" xr:uid="{00000000-0005-0000-0000-00009E400000}"/>
    <cellStyle name="Normal 4 27 3 2" xfId="16419" xr:uid="{00000000-0005-0000-0000-00009F400000}"/>
    <cellStyle name="Normal 4 27 3 3" xfId="16420" xr:uid="{00000000-0005-0000-0000-0000A0400000}"/>
    <cellStyle name="Normal 4 27 4" xfId="16421" xr:uid="{00000000-0005-0000-0000-0000A1400000}"/>
    <cellStyle name="Normal 4 27 5" xfId="16422" xr:uid="{00000000-0005-0000-0000-0000A2400000}"/>
    <cellStyle name="Normal 4 28" xfId="16423" xr:uid="{00000000-0005-0000-0000-0000A3400000}"/>
    <cellStyle name="Normal 4 28 2" xfId="16424" xr:uid="{00000000-0005-0000-0000-0000A4400000}"/>
    <cellStyle name="Normal 4 28 2 2" xfId="16425" xr:uid="{00000000-0005-0000-0000-0000A5400000}"/>
    <cellStyle name="Normal 4 28 2 3" xfId="16426" xr:uid="{00000000-0005-0000-0000-0000A6400000}"/>
    <cellStyle name="Normal 4 28 3" xfId="16427" xr:uid="{00000000-0005-0000-0000-0000A7400000}"/>
    <cellStyle name="Normal 4 28 4" xfId="16428" xr:uid="{00000000-0005-0000-0000-0000A8400000}"/>
    <cellStyle name="Normal 4 29" xfId="16429" xr:uid="{00000000-0005-0000-0000-0000A9400000}"/>
    <cellStyle name="Normal 4 29 2" xfId="16430" xr:uid="{00000000-0005-0000-0000-0000AA400000}"/>
    <cellStyle name="Normal 4 29 2 2" xfId="16431" xr:uid="{00000000-0005-0000-0000-0000AB400000}"/>
    <cellStyle name="Normal 4 29 3" xfId="16432" xr:uid="{00000000-0005-0000-0000-0000AC400000}"/>
    <cellStyle name="Normal 4 29 4" xfId="16433" xr:uid="{00000000-0005-0000-0000-0000AD400000}"/>
    <cellStyle name="Normal 4 3" xfId="16434" xr:uid="{00000000-0005-0000-0000-0000AE400000}"/>
    <cellStyle name="Normal 4 3 10" xfId="16435" xr:uid="{00000000-0005-0000-0000-0000AF400000}"/>
    <cellStyle name="Normal 4 3 10 2" xfId="16436" xr:uid="{00000000-0005-0000-0000-0000B0400000}"/>
    <cellStyle name="Normal 4 3 10 2 2" xfId="16437" xr:uid="{00000000-0005-0000-0000-0000B1400000}"/>
    <cellStyle name="Normal 4 3 10 2 2 2" xfId="16438" xr:uid="{00000000-0005-0000-0000-0000B2400000}"/>
    <cellStyle name="Normal 4 3 10 2 2 3" xfId="16439" xr:uid="{00000000-0005-0000-0000-0000B3400000}"/>
    <cellStyle name="Normal 4 3 10 2 3" xfId="16440" xr:uid="{00000000-0005-0000-0000-0000B4400000}"/>
    <cellStyle name="Normal 4 3 10 2 4" xfId="16441" xr:uid="{00000000-0005-0000-0000-0000B5400000}"/>
    <cellStyle name="Normal 4 3 10 3" xfId="16442" xr:uid="{00000000-0005-0000-0000-0000B6400000}"/>
    <cellStyle name="Normal 4 3 10 3 2" xfId="16443" xr:uid="{00000000-0005-0000-0000-0000B7400000}"/>
    <cellStyle name="Normal 4 3 10 3 3" xfId="16444" xr:uid="{00000000-0005-0000-0000-0000B8400000}"/>
    <cellStyle name="Normal 4 3 10 4" xfId="16445" xr:uid="{00000000-0005-0000-0000-0000B9400000}"/>
    <cellStyle name="Normal 4 3 10 5" xfId="16446" xr:uid="{00000000-0005-0000-0000-0000BA400000}"/>
    <cellStyle name="Normal 4 3 11" xfId="16447" xr:uid="{00000000-0005-0000-0000-0000BB400000}"/>
    <cellStyle name="Normal 4 3 11 2" xfId="16448" xr:uid="{00000000-0005-0000-0000-0000BC400000}"/>
    <cellStyle name="Normal 4 3 11 2 2" xfId="16449" xr:uid="{00000000-0005-0000-0000-0000BD400000}"/>
    <cellStyle name="Normal 4 3 11 2 2 2" xfId="16450" xr:uid="{00000000-0005-0000-0000-0000BE400000}"/>
    <cellStyle name="Normal 4 3 11 2 2 3" xfId="16451" xr:uid="{00000000-0005-0000-0000-0000BF400000}"/>
    <cellStyle name="Normal 4 3 11 2 3" xfId="16452" xr:uid="{00000000-0005-0000-0000-0000C0400000}"/>
    <cellStyle name="Normal 4 3 11 2 4" xfId="16453" xr:uid="{00000000-0005-0000-0000-0000C1400000}"/>
    <cellStyle name="Normal 4 3 11 3" xfId="16454" xr:uid="{00000000-0005-0000-0000-0000C2400000}"/>
    <cellStyle name="Normal 4 3 11 3 2" xfId="16455" xr:uid="{00000000-0005-0000-0000-0000C3400000}"/>
    <cellStyle name="Normal 4 3 11 3 3" xfId="16456" xr:uid="{00000000-0005-0000-0000-0000C4400000}"/>
    <cellStyle name="Normal 4 3 11 4" xfId="16457" xr:uid="{00000000-0005-0000-0000-0000C5400000}"/>
    <cellStyle name="Normal 4 3 11 5" xfId="16458" xr:uid="{00000000-0005-0000-0000-0000C6400000}"/>
    <cellStyle name="Normal 4 3 12" xfId="16459" xr:uid="{00000000-0005-0000-0000-0000C7400000}"/>
    <cellStyle name="Normal 4 3 12 2" xfId="16460" xr:uid="{00000000-0005-0000-0000-0000C8400000}"/>
    <cellStyle name="Normal 4 3 12 2 2" xfId="16461" xr:uid="{00000000-0005-0000-0000-0000C9400000}"/>
    <cellStyle name="Normal 4 3 12 2 3" xfId="16462" xr:uid="{00000000-0005-0000-0000-0000CA400000}"/>
    <cellStyle name="Normal 4 3 12 3" xfId="16463" xr:uid="{00000000-0005-0000-0000-0000CB400000}"/>
    <cellStyle name="Normal 4 3 12 4" xfId="16464" xr:uid="{00000000-0005-0000-0000-0000CC400000}"/>
    <cellStyle name="Normal 4 3 13" xfId="16465" xr:uid="{00000000-0005-0000-0000-0000CD400000}"/>
    <cellStyle name="Normal 4 3 13 2" xfId="16466" xr:uid="{00000000-0005-0000-0000-0000CE400000}"/>
    <cellStyle name="Normal 4 3 13 2 2" xfId="16467" xr:uid="{00000000-0005-0000-0000-0000CF400000}"/>
    <cellStyle name="Normal 4 3 13 3" xfId="16468" xr:uid="{00000000-0005-0000-0000-0000D0400000}"/>
    <cellStyle name="Normal 4 3 13 4" xfId="16469" xr:uid="{00000000-0005-0000-0000-0000D1400000}"/>
    <cellStyle name="Normal 4 3 14" xfId="16470" xr:uid="{00000000-0005-0000-0000-0000D2400000}"/>
    <cellStyle name="Normal 4 3 14 2" xfId="16471" xr:uid="{00000000-0005-0000-0000-0000D3400000}"/>
    <cellStyle name="Normal 4 3 15" xfId="16472" xr:uid="{00000000-0005-0000-0000-0000D4400000}"/>
    <cellStyle name="Normal 4 3 16" xfId="16473" xr:uid="{00000000-0005-0000-0000-0000D5400000}"/>
    <cellStyle name="Normal 4 3 17" xfId="16474" xr:uid="{00000000-0005-0000-0000-0000D6400000}"/>
    <cellStyle name="Normal 4 3 18" xfId="16475" xr:uid="{00000000-0005-0000-0000-0000D7400000}"/>
    <cellStyle name="Normal 4 3 2" xfId="16476" xr:uid="{00000000-0005-0000-0000-0000D8400000}"/>
    <cellStyle name="Normal 4 3 2 10" xfId="16477" xr:uid="{00000000-0005-0000-0000-0000D9400000}"/>
    <cellStyle name="Normal 4 3 2 10 2" xfId="16478" xr:uid="{00000000-0005-0000-0000-0000DA400000}"/>
    <cellStyle name="Normal 4 3 2 10 2 2" xfId="16479" xr:uid="{00000000-0005-0000-0000-0000DB400000}"/>
    <cellStyle name="Normal 4 3 2 10 3" xfId="16480" xr:uid="{00000000-0005-0000-0000-0000DC400000}"/>
    <cellStyle name="Normal 4 3 2 10 4" xfId="16481" xr:uid="{00000000-0005-0000-0000-0000DD400000}"/>
    <cellStyle name="Normal 4 3 2 11" xfId="16482" xr:uid="{00000000-0005-0000-0000-0000DE400000}"/>
    <cellStyle name="Normal 4 3 2 11 2" xfId="16483" xr:uid="{00000000-0005-0000-0000-0000DF400000}"/>
    <cellStyle name="Normal 4 3 2 12" xfId="16484" xr:uid="{00000000-0005-0000-0000-0000E0400000}"/>
    <cellStyle name="Normal 4 3 2 13" xfId="16485" xr:uid="{00000000-0005-0000-0000-0000E1400000}"/>
    <cellStyle name="Normal 4 3 2 2" xfId="16486" xr:uid="{00000000-0005-0000-0000-0000E2400000}"/>
    <cellStyle name="Normal 4 3 2 2 10" xfId="16487" xr:uid="{00000000-0005-0000-0000-0000E3400000}"/>
    <cellStyle name="Normal 4 3 2 2 11" xfId="16488" xr:uid="{00000000-0005-0000-0000-0000E4400000}"/>
    <cellStyle name="Normal 4 3 2 2 2" xfId="16489" xr:uid="{00000000-0005-0000-0000-0000E5400000}"/>
    <cellStyle name="Normal 4 3 2 2 2 10" xfId="16490" xr:uid="{00000000-0005-0000-0000-0000E6400000}"/>
    <cellStyle name="Normal 4 3 2 2 2 2" xfId="16491" xr:uid="{00000000-0005-0000-0000-0000E7400000}"/>
    <cellStyle name="Normal 4 3 2 2 2 2 2" xfId="16492" xr:uid="{00000000-0005-0000-0000-0000E8400000}"/>
    <cellStyle name="Normal 4 3 2 2 2 2 2 2" xfId="16493" xr:uid="{00000000-0005-0000-0000-0000E9400000}"/>
    <cellStyle name="Normal 4 3 2 2 2 2 2 2 2" xfId="16494" xr:uid="{00000000-0005-0000-0000-0000EA400000}"/>
    <cellStyle name="Normal 4 3 2 2 2 2 2 2 3" xfId="16495" xr:uid="{00000000-0005-0000-0000-0000EB400000}"/>
    <cellStyle name="Normal 4 3 2 2 2 2 2 3" xfId="16496" xr:uid="{00000000-0005-0000-0000-0000EC400000}"/>
    <cellStyle name="Normal 4 3 2 2 2 2 2 4" xfId="16497" xr:uid="{00000000-0005-0000-0000-0000ED400000}"/>
    <cellStyle name="Normal 4 3 2 2 2 2 3" xfId="16498" xr:uid="{00000000-0005-0000-0000-0000EE400000}"/>
    <cellStyle name="Normal 4 3 2 2 2 2 3 2" xfId="16499" xr:uid="{00000000-0005-0000-0000-0000EF400000}"/>
    <cellStyle name="Normal 4 3 2 2 2 2 3 3" xfId="16500" xr:uid="{00000000-0005-0000-0000-0000F0400000}"/>
    <cellStyle name="Normal 4 3 2 2 2 2 4" xfId="16501" xr:uid="{00000000-0005-0000-0000-0000F1400000}"/>
    <cellStyle name="Normal 4 3 2 2 2 2 5" xfId="16502" xr:uid="{00000000-0005-0000-0000-0000F2400000}"/>
    <cellStyle name="Normal 4 3 2 2 2 3" xfId="16503" xr:uid="{00000000-0005-0000-0000-0000F3400000}"/>
    <cellStyle name="Normal 4 3 2 2 2 3 2" xfId="16504" xr:uid="{00000000-0005-0000-0000-0000F4400000}"/>
    <cellStyle name="Normal 4 3 2 2 2 3 2 2" xfId="16505" xr:uid="{00000000-0005-0000-0000-0000F5400000}"/>
    <cellStyle name="Normal 4 3 2 2 2 3 2 2 2" xfId="16506" xr:uid="{00000000-0005-0000-0000-0000F6400000}"/>
    <cellStyle name="Normal 4 3 2 2 2 3 2 2 3" xfId="16507" xr:uid="{00000000-0005-0000-0000-0000F7400000}"/>
    <cellStyle name="Normal 4 3 2 2 2 3 2 3" xfId="16508" xr:uid="{00000000-0005-0000-0000-0000F8400000}"/>
    <cellStyle name="Normal 4 3 2 2 2 3 2 4" xfId="16509" xr:uid="{00000000-0005-0000-0000-0000F9400000}"/>
    <cellStyle name="Normal 4 3 2 2 2 3 3" xfId="16510" xr:uid="{00000000-0005-0000-0000-0000FA400000}"/>
    <cellStyle name="Normal 4 3 2 2 2 3 3 2" xfId="16511" xr:uid="{00000000-0005-0000-0000-0000FB400000}"/>
    <cellStyle name="Normal 4 3 2 2 2 3 3 3" xfId="16512" xr:uid="{00000000-0005-0000-0000-0000FC400000}"/>
    <cellStyle name="Normal 4 3 2 2 2 3 4" xfId="16513" xr:uid="{00000000-0005-0000-0000-0000FD400000}"/>
    <cellStyle name="Normal 4 3 2 2 2 3 5" xfId="16514" xr:uid="{00000000-0005-0000-0000-0000FE400000}"/>
    <cellStyle name="Normal 4 3 2 2 2 4" xfId="16515" xr:uid="{00000000-0005-0000-0000-0000FF400000}"/>
    <cellStyle name="Normal 4 3 2 2 2 4 2" xfId="16516" xr:uid="{00000000-0005-0000-0000-000000410000}"/>
    <cellStyle name="Normal 4 3 2 2 2 4 2 2" xfId="16517" xr:uid="{00000000-0005-0000-0000-000001410000}"/>
    <cellStyle name="Normal 4 3 2 2 2 4 2 2 2" xfId="16518" xr:uid="{00000000-0005-0000-0000-000002410000}"/>
    <cellStyle name="Normal 4 3 2 2 2 4 2 2 3" xfId="16519" xr:uid="{00000000-0005-0000-0000-000003410000}"/>
    <cellStyle name="Normal 4 3 2 2 2 4 2 3" xfId="16520" xr:uid="{00000000-0005-0000-0000-000004410000}"/>
    <cellStyle name="Normal 4 3 2 2 2 4 2 4" xfId="16521" xr:uid="{00000000-0005-0000-0000-000005410000}"/>
    <cellStyle name="Normal 4 3 2 2 2 4 3" xfId="16522" xr:uid="{00000000-0005-0000-0000-000006410000}"/>
    <cellStyle name="Normal 4 3 2 2 2 4 3 2" xfId="16523" xr:uid="{00000000-0005-0000-0000-000007410000}"/>
    <cellStyle name="Normal 4 3 2 2 2 4 3 3" xfId="16524" xr:uid="{00000000-0005-0000-0000-000008410000}"/>
    <cellStyle name="Normal 4 3 2 2 2 4 4" xfId="16525" xr:uid="{00000000-0005-0000-0000-000009410000}"/>
    <cellStyle name="Normal 4 3 2 2 2 4 5" xfId="16526" xr:uid="{00000000-0005-0000-0000-00000A410000}"/>
    <cellStyle name="Normal 4 3 2 2 2 5" xfId="16527" xr:uid="{00000000-0005-0000-0000-00000B410000}"/>
    <cellStyle name="Normal 4 3 2 2 2 5 2" xfId="16528" xr:uid="{00000000-0005-0000-0000-00000C410000}"/>
    <cellStyle name="Normal 4 3 2 2 2 5 2 2" xfId="16529" xr:uid="{00000000-0005-0000-0000-00000D410000}"/>
    <cellStyle name="Normal 4 3 2 2 2 5 2 2 2" xfId="16530" xr:uid="{00000000-0005-0000-0000-00000E410000}"/>
    <cellStyle name="Normal 4 3 2 2 2 5 2 2 3" xfId="16531" xr:uid="{00000000-0005-0000-0000-00000F410000}"/>
    <cellStyle name="Normal 4 3 2 2 2 5 2 3" xfId="16532" xr:uid="{00000000-0005-0000-0000-000010410000}"/>
    <cellStyle name="Normal 4 3 2 2 2 5 2 4" xfId="16533" xr:uid="{00000000-0005-0000-0000-000011410000}"/>
    <cellStyle name="Normal 4 3 2 2 2 5 3" xfId="16534" xr:uid="{00000000-0005-0000-0000-000012410000}"/>
    <cellStyle name="Normal 4 3 2 2 2 5 3 2" xfId="16535" xr:uid="{00000000-0005-0000-0000-000013410000}"/>
    <cellStyle name="Normal 4 3 2 2 2 5 3 3" xfId="16536" xr:uid="{00000000-0005-0000-0000-000014410000}"/>
    <cellStyle name="Normal 4 3 2 2 2 5 4" xfId="16537" xr:uid="{00000000-0005-0000-0000-000015410000}"/>
    <cellStyle name="Normal 4 3 2 2 2 5 5" xfId="16538" xr:uid="{00000000-0005-0000-0000-000016410000}"/>
    <cellStyle name="Normal 4 3 2 2 2 6" xfId="16539" xr:uid="{00000000-0005-0000-0000-000017410000}"/>
    <cellStyle name="Normal 4 3 2 2 2 6 2" xfId="16540" xr:uid="{00000000-0005-0000-0000-000018410000}"/>
    <cellStyle name="Normal 4 3 2 2 2 6 2 2" xfId="16541" xr:uid="{00000000-0005-0000-0000-000019410000}"/>
    <cellStyle name="Normal 4 3 2 2 2 6 2 3" xfId="16542" xr:uid="{00000000-0005-0000-0000-00001A410000}"/>
    <cellStyle name="Normal 4 3 2 2 2 6 3" xfId="16543" xr:uid="{00000000-0005-0000-0000-00001B410000}"/>
    <cellStyle name="Normal 4 3 2 2 2 6 4" xfId="16544" xr:uid="{00000000-0005-0000-0000-00001C410000}"/>
    <cellStyle name="Normal 4 3 2 2 2 7" xfId="16545" xr:uid="{00000000-0005-0000-0000-00001D410000}"/>
    <cellStyle name="Normal 4 3 2 2 2 7 2" xfId="16546" xr:uid="{00000000-0005-0000-0000-00001E410000}"/>
    <cellStyle name="Normal 4 3 2 2 2 7 2 2" xfId="16547" xr:uid="{00000000-0005-0000-0000-00001F410000}"/>
    <cellStyle name="Normal 4 3 2 2 2 7 3" xfId="16548" xr:uid="{00000000-0005-0000-0000-000020410000}"/>
    <cellStyle name="Normal 4 3 2 2 2 7 4" xfId="16549" xr:uid="{00000000-0005-0000-0000-000021410000}"/>
    <cellStyle name="Normal 4 3 2 2 2 8" xfId="16550" xr:uid="{00000000-0005-0000-0000-000022410000}"/>
    <cellStyle name="Normal 4 3 2 2 2 8 2" xfId="16551" xr:uid="{00000000-0005-0000-0000-000023410000}"/>
    <cellStyle name="Normal 4 3 2 2 2 9" xfId="16552" xr:uid="{00000000-0005-0000-0000-000024410000}"/>
    <cellStyle name="Normal 4 3 2 2 2_R8" xfId="16553" xr:uid="{00000000-0005-0000-0000-000025410000}"/>
    <cellStyle name="Normal 4 3 2 2 3" xfId="16554" xr:uid="{00000000-0005-0000-0000-000026410000}"/>
    <cellStyle name="Normal 4 3 2 2 3 2" xfId="16555" xr:uid="{00000000-0005-0000-0000-000027410000}"/>
    <cellStyle name="Normal 4 3 2 2 3 2 2" xfId="16556" xr:uid="{00000000-0005-0000-0000-000028410000}"/>
    <cellStyle name="Normal 4 3 2 2 3 2 2 2" xfId="16557" xr:uid="{00000000-0005-0000-0000-000029410000}"/>
    <cellStyle name="Normal 4 3 2 2 3 2 2 3" xfId="16558" xr:uid="{00000000-0005-0000-0000-00002A410000}"/>
    <cellStyle name="Normal 4 3 2 2 3 2 3" xfId="16559" xr:uid="{00000000-0005-0000-0000-00002B410000}"/>
    <cellStyle name="Normal 4 3 2 2 3 2 4" xfId="16560" xr:uid="{00000000-0005-0000-0000-00002C410000}"/>
    <cellStyle name="Normal 4 3 2 2 3 3" xfId="16561" xr:uid="{00000000-0005-0000-0000-00002D410000}"/>
    <cellStyle name="Normal 4 3 2 2 3 3 2" xfId="16562" xr:uid="{00000000-0005-0000-0000-00002E410000}"/>
    <cellStyle name="Normal 4 3 2 2 3 3 3" xfId="16563" xr:uid="{00000000-0005-0000-0000-00002F410000}"/>
    <cellStyle name="Normal 4 3 2 2 3 4" xfId="16564" xr:uid="{00000000-0005-0000-0000-000030410000}"/>
    <cellStyle name="Normal 4 3 2 2 3 5" xfId="16565" xr:uid="{00000000-0005-0000-0000-000031410000}"/>
    <cellStyle name="Normal 4 3 2 2 4" xfId="16566" xr:uid="{00000000-0005-0000-0000-000032410000}"/>
    <cellStyle name="Normal 4 3 2 2 4 2" xfId="16567" xr:uid="{00000000-0005-0000-0000-000033410000}"/>
    <cellStyle name="Normal 4 3 2 2 4 2 2" xfId="16568" xr:uid="{00000000-0005-0000-0000-000034410000}"/>
    <cellStyle name="Normal 4 3 2 2 4 2 2 2" xfId="16569" xr:uid="{00000000-0005-0000-0000-000035410000}"/>
    <cellStyle name="Normal 4 3 2 2 4 2 2 3" xfId="16570" xr:uid="{00000000-0005-0000-0000-000036410000}"/>
    <cellStyle name="Normal 4 3 2 2 4 2 3" xfId="16571" xr:uid="{00000000-0005-0000-0000-000037410000}"/>
    <cellStyle name="Normal 4 3 2 2 4 2 4" xfId="16572" xr:uid="{00000000-0005-0000-0000-000038410000}"/>
    <cellStyle name="Normal 4 3 2 2 4 3" xfId="16573" xr:uid="{00000000-0005-0000-0000-000039410000}"/>
    <cellStyle name="Normal 4 3 2 2 4 3 2" xfId="16574" xr:uid="{00000000-0005-0000-0000-00003A410000}"/>
    <cellStyle name="Normal 4 3 2 2 4 3 3" xfId="16575" xr:uid="{00000000-0005-0000-0000-00003B410000}"/>
    <cellStyle name="Normal 4 3 2 2 4 4" xfId="16576" xr:uid="{00000000-0005-0000-0000-00003C410000}"/>
    <cellStyle name="Normal 4 3 2 2 4 5" xfId="16577" xr:uid="{00000000-0005-0000-0000-00003D410000}"/>
    <cellStyle name="Normal 4 3 2 2 5" xfId="16578" xr:uid="{00000000-0005-0000-0000-00003E410000}"/>
    <cellStyle name="Normal 4 3 2 2 5 2" xfId="16579" xr:uid="{00000000-0005-0000-0000-00003F410000}"/>
    <cellStyle name="Normal 4 3 2 2 5 2 2" xfId="16580" xr:uid="{00000000-0005-0000-0000-000040410000}"/>
    <cellStyle name="Normal 4 3 2 2 5 2 2 2" xfId="16581" xr:uid="{00000000-0005-0000-0000-000041410000}"/>
    <cellStyle name="Normal 4 3 2 2 5 2 2 3" xfId="16582" xr:uid="{00000000-0005-0000-0000-000042410000}"/>
    <cellStyle name="Normal 4 3 2 2 5 2 3" xfId="16583" xr:uid="{00000000-0005-0000-0000-000043410000}"/>
    <cellStyle name="Normal 4 3 2 2 5 2 4" xfId="16584" xr:uid="{00000000-0005-0000-0000-000044410000}"/>
    <cellStyle name="Normal 4 3 2 2 5 3" xfId="16585" xr:uid="{00000000-0005-0000-0000-000045410000}"/>
    <cellStyle name="Normal 4 3 2 2 5 3 2" xfId="16586" xr:uid="{00000000-0005-0000-0000-000046410000}"/>
    <cellStyle name="Normal 4 3 2 2 5 3 3" xfId="16587" xr:uid="{00000000-0005-0000-0000-000047410000}"/>
    <cellStyle name="Normal 4 3 2 2 5 4" xfId="16588" xr:uid="{00000000-0005-0000-0000-000048410000}"/>
    <cellStyle name="Normal 4 3 2 2 5 5" xfId="16589" xr:uid="{00000000-0005-0000-0000-000049410000}"/>
    <cellStyle name="Normal 4 3 2 2 6" xfId="16590" xr:uid="{00000000-0005-0000-0000-00004A410000}"/>
    <cellStyle name="Normal 4 3 2 2 6 2" xfId="16591" xr:uid="{00000000-0005-0000-0000-00004B410000}"/>
    <cellStyle name="Normal 4 3 2 2 6 2 2" xfId="16592" xr:uid="{00000000-0005-0000-0000-00004C410000}"/>
    <cellStyle name="Normal 4 3 2 2 6 2 2 2" xfId="16593" xr:uid="{00000000-0005-0000-0000-00004D410000}"/>
    <cellStyle name="Normal 4 3 2 2 6 2 2 3" xfId="16594" xr:uid="{00000000-0005-0000-0000-00004E410000}"/>
    <cellStyle name="Normal 4 3 2 2 6 2 3" xfId="16595" xr:uid="{00000000-0005-0000-0000-00004F410000}"/>
    <cellStyle name="Normal 4 3 2 2 6 2 4" xfId="16596" xr:uid="{00000000-0005-0000-0000-000050410000}"/>
    <cellStyle name="Normal 4 3 2 2 6 3" xfId="16597" xr:uid="{00000000-0005-0000-0000-000051410000}"/>
    <cellStyle name="Normal 4 3 2 2 6 3 2" xfId="16598" xr:uid="{00000000-0005-0000-0000-000052410000}"/>
    <cellStyle name="Normal 4 3 2 2 6 3 3" xfId="16599" xr:uid="{00000000-0005-0000-0000-000053410000}"/>
    <cellStyle name="Normal 4 3 2 2 6 4" xfId="16600" xr:uid="{00000000-0005-0000-0000-000054410000}"/>
    <cellStyle name="Normal 4 3 2 2 6 5" xfId="16601" xr:uid="{00000000-0005-0000-0000-000055410000}"/>
    <cellStyle name="Normal 4 3 2 2 7" xfId="16602" xr:uid="{00000000-0005-0000-0000-000056410000}"/>
    <cellStyle name="Normal 4 3 2 2 7 2" xfId="16603" xr:uid="{00000000-0005-0000-0000-000057410000}"/>
    <cellStyle name="Normal 4 3 2 2 7 2 2" xfId="16604" xr:uid="{00000000-0005-0000-0000-000058410000}"/>
    <cellStyle name="Normal 4 3 2 2 7 2 3" xfId="16605" xr:uid="{00000000-0005-0000-0000-000059410000}"/>
    <cellStyle name="Normal 4 3 2 2 7 3" xfId="16606" xr:uid="{00000000-0005-0000-0000-00005A410000}"/>
    <cellStyle name="Normal 4 3 2 2 7 4" xfId="16607" xr:uid="{00000000-0005-0000-0000-00005B410000}"/>
    <cellStyle name="Normal 4 3 2 2 8" xfId="16608" xr:uid="{00000000-0005-0000-0000-00005C410000}"/>
    <cellStyle name="Normal 4 3 2 2 8 2" xfId="16609" xr:uid="{00000000-0005-0000-0000-00005D410000}"/>
    <cellStyle name="Normal 4 3 2 2 8 2 2" xfId="16610" xr:uid="{00000000-0005-0000-0000-00005E410000}"/>
    <cellStyle name="Normal 4 3 2 2 8 3" xfId="16611" xr:uid="{00000000-0005-0000-0000-00005F410000}"/>
    <cellStyle name="Normal 4 3 2 2 8 4" xfId="16612" xr:uid="{00000000-0005-0000-0000-000060410000}"/>
    <cellStyle name="Normal 4 3 2 2 9" xfId="16613" xr:uid="{00000000-0005-0000-0000-000061410000}"/>
    <cellStyle name="Normal 4 3 2 2 9 2" xfId="16614" xr:uid="{00000000-0005-0000-0000-000062410000}"/>
    <cellStyle name="Normal 4 3 2 2_April 14" xfId="16615" xr:uid="{00000000-0005-0000-0000-000063410000}"/>
    <cellStyle name="Normal 4 3 2 3" xfId="16616" xr:uid="{00000000-0005-0000-0000-000064410000}"/>
    <cellStyle name="Normal 4 3 2 3 10" xfId="16617" xr:uid="{00000000-0005-0000-0000-000065410000}"/>
    <cellStyle name="Normal 4 3 2 3 2" xfId="16618" xr:uid="{00000000-0005-0000-0000-000066410000}"/>
    <cellStyle name="Normal 4 3 2 3 2 2" xfId="16619" xr:uid="{00000000-0005-0000-0000-000067410000}"/>
    <cellStyle name="Normal 4 3 2 3 2 2 2" xfId="16620" xr:uid="{00000000-0005-0000-0000-000068410000}"/>
    <cellStyle name="Normal 4 3 2 3 2 2 2 2" xfId="16621" xr:uid="{00000000-0005-0000-0000-000069410000}"/>
    <cellStyle name="Normal 4 3 2 3 2 2 2 3" xfId="16622" xr:uid="{00000000-0005-0000-0000-00006A410000}"/>
    <cellStyle name="Normal 4 3 2 3 2 2 3" xfId="16623" xr:uid="{00000000-0005-0000-0000-00006B410000}"/>
    <cellStyle name="Normal 4 3 2 3 2 2 4" xfId="16624" xr:uid="{00000000-0005-0000-0000-00006C410000}"/>
    <cellStyle name="Normal 4 3 2 3 2 3" xfId="16625" xr:uid="{00000000-0005-0000-0000-00006D410000}"/>
    <cellStyle name="Normal 4 3 2 3 2 3 2" xfId="16626" xr:uid="{00000000-0005-0000-0000-00006E410000}"/>
    <cellStyle name="Normal 4 3 2 3 2 3 3" xfId="16627" xr:uid="{00000000-0005-0000-0000-00006F410000}"/>
    <cellStyle name="Normal 4 3 2 3 2 4" xfId="16628" xr:uid="{00000000-0005-0000-0000-000070410000}"/>
    <cellStyle name="Normal 4 3 2 3 2 5" xfId="16629" xr:uid="{00000000-0005-0000-0000-000071410000}"/>
    <cellStyle name="Normal 4 3 2 3 3" xfId="16630" xr:uid="{00000000-0005-0000-0000-000072410000}"/>
    <cellStyle name="Normal 4 3 2 3 3 2" xfId="16631" xr:uid="{00000000-0005-0000-0000-000073410000}"/>
    <cellStyle name="Normal 4 3 2 3 3 2 2" xfId="16632" xr:uid="{00000000-0005-0000-0000-000074410000}"/>
    <cellStyle name="Normal 4 3 2 3 3 2 2 2" xfId="16633" xr:uid="{00000000-0005-0000-0000-000075410000}"/>
    <cellStyle name="Normal 4 3 2 3 3 2 2 3" xfId="16634" xr:uid="{00000000-0005-0000-0000-000076410000}"/>
    <cellStyle name="Normal 4 3 2 3 3 2 3" xfId="16635" xr:uid="{00000000-0005-0000-0000-000077410000}"/>
    <cellStyle name="Normal 4 3 2 3 3 2 4" xfId="16636" xr:uid="{00000000-0005-0000-0000-000078410000}"/>
    <cellStyle name="Normal 4 3 2 3 3 3" xfId="16637" xr:uid="{00000000-0005-0000-0000-000079410000}"/>
    <cellStyle name="Normal 4 3 2 3 3 3 2" xfId="16638" xr:uid="{00000000-0005-0000-0000-00007A410000}"/>
    <cellStyle name="Normal 4 3 2 3 3 3 3" xfId="16639" xr:uid="{00000000-0005-0000-0000-00007B410000}"/>
    <cellStyle name="Normal 4 3 2 3 3 4" xfId="16640" xr:uid="{00000000-0005-0000-0000-00007C410000}"/>
    <cellStyle name="Normal 4 3 2 3 3 5" xfId="16641" xr:uid="{00000000-0005-0000-0000-00007D410000}"/>
    <cellStyle name="Normal 4 3 2 3 4" xfId="16642" xr:uid="{00000000-0005-0000-0000-00007E410000}"/>
    <cellStyle name="Normal 4 3 2 3 4 2" xfId="16643" xr:uid="{00000000-0005-0000-0000-00007F410000}"/>
    <cellStyle name="Normal 4 3 2 3 4 2 2" xfId="16644" xr:uid="{00000000-0005-0000-0000-000080410000}"/>
    <cellStyle name="Normal 4 3 2 3 4 2 2 2" xfId="16645" xr:uid="{00000000-0005-0000-0000-000081410000}"/>
    <cellStyle name="Normal 4 3 2 3 4 2 2 3" xfId="16646" xr:uid="{00000000-0005-0000-0000-000082410000}"/>
    <cellStyle name="Normal 4 3 2 3 4 2 3" xfId="16647" xr:uid="{00000000-0005-0000-0000-000083410000}"/>
    <cellStyle name="Normal 4 3 2 3 4 2 4" xfId="16648" xr:uid="{00000000-0005-0000-0000-000084410000}"/>
    <cellStyle name="Normal 4 3 2 3 4 3" xfId="16649" xr:uid="{00000000-0005-0000-0000-000085410000}"/>
    <cellStyle name="Normal 4 3 2 3 4 3 2" xfId="16650" xr:uid="{00000000-0005-0000-0000-000086410000}"/>
    <cellStyle name="Normal 4 3 2 3 4 3 3" xfId="16651" xr:uid="{00000000-0005-0000-0000-000087410000}"/>
    <cellStyle name="Normal 4 3 2 3 4 4" xfId="16652" xr:uid="{00000000-0005-0000-0000-000088410000}"/>
    <cellStyle name="Normal 4 3 2 3 4 5" xfId="16653" xr:uid="{00000000-0005-0000-0000-000089410000}"/>
    <cellStyle name="Normal 4 3 2 3 5" xfId="16654" xr:uid="{00000000-0005-0000-0000-00008A410000}"/>
    <cellStyle name="Normal 4 3 2 3 5 2" xfId="16655" xr:uid="{00000000-0005-0000-0000-00008B410000}"/>
    <cellStyle name="Normal 4 3 2 3 5 2 2" xfId="16656" xr:uid="{00000000-0005-0000-0000-00008C410000}"/>
    <cellStyle name="Normal 4 3 2 3 5 2 2 2" xfId="16657" xr:uid="{00000000-0005-0000-0000-00008D410000}"/>
    <cellStyle name="Normal 4 3 2 3 5 2 2 3" xfId="16658" xr:uid="{00000000-0005-0000-0000-00008E410000}"/>
    <cellStyle name="Normal 4 3 2 3 5 2 3" xfId="16659" xr:uid="{00000000-0005-0000-0000-00008F410000}"/>
    <cellStyle name="Normal 4 3 2 3 5 2 4" xfId="16660" xr:uid="{00000000-0005-0000-0000-000090410000}"/>
    <cellStyle name="Normal 4 3 2 3 5 3" xfId="16661" xr:uid="{00000000-0005-0000-0000-000091410000}"/>
    <cellStyle name="Normal 4 3 2 3 5 3 2" xfId="16662" xr:uid="{00000000-0005-0000-0000-000092410000}"/>
    <cellStyle name="Normal 4 3 2 3 5 3 3" xfId="16663" xr:uid="{00000000-0005-0000-0000-000093410000}"/>
    <cellStyle name="Normal 4 3 2 3 5 4" xfId="16664" xr:uid="{00000000-0005-0000-0000-000094410000}"/>
    <cellStyle name="Normal 4 3 2 3 5 5" xfId="16665" xr:uid="{00000000-0005-0000-0000-000095410000}"/>
    <cellStyle name="Normal 4 3 2 3 6" xfId="16666" xr:uid="{00000000-0005-0000-0000-000096410000}"/>
    <cellStyle name="Normal 4 3 2 3 6 2" xfId="16667" xr:uid="{00000000-0005-0000-0000-000097410000}"/>
    <cellStyle name="Normal 4 3 2 3 6 2 2" xfId="16668" xr:uid="{00000000-0005-0000-0000-000098410000}"/>
    <cellStyle name="Normal 4 3 2 3 6 2 3" xfId="16669" xr:uid="{00000000-0005-0000-0000-000099410000}"/>
    <cellStyle name="Normal 4 3 2 3 6 3" xfId="16670" xr:uid="{00000000-0005-0000-0000-00009A410000}"/>
    <cellStyle name="Normal 4 3 2 3 6 4" xfId="16671" xr:uid="{00000000-0005-0000-0000-00009B410000}"/>
    <cellStyle name="Normal 4 3 2 3 7" xfId="16672" xr:uid="{00000000-0005-0000-0000-00009C410000}"/>
    <cellStyle name="Normal 4 3 2 3 7 2" xfId="16673" xr:uid="{00000000-0005-0000-0000-00009D410000}"/>
    <cellStyle name="Normal 4 3 2 3 7 2 2" xfId="16674" xr:uid="{00000000-0005-0000-0000-00009E410000}"/>
    <cellStyle name="Normal 4 3 2 3 7 3" xfId="16675" xr:uid="{00000000-0005-0000-0000-00009F410000}"/>
    <cellStyle name="Normal 4 3 2 3 7 4" xfId="16676" xr:uid="{00000000-0005-0000-0000-0000A0410000}"/>
    <cellStyle name="Normal 4 3 2 3 8" xfId="16677" xr:uid="{00000000-0005-0000-0000-0000A1410000}"/>
    <cellStyle name="Normal 4 3 2 3 8 2" xfId="16678" xr:uid="{00000000-0005-0000-0000-0000A2410000}"/>
    <cellStyle name="Normal 4 3 2 3 9" xfId="16679" xr:uid="{00000000-0005-0000-0000-0000A3410000}"/>
    <cellStyle name="Normal 4 3 2 3_R8" xfId="16680" xr:uid="{00000000-0005-0000-0000-0000A4410000}"/>
    <cellStyle name="Normal 4 3 2 4" xfId="16681" xr:uid="{00000000-0005-0000-0000-0000A5410000}"/>
    <cellStyle name="Normal 4 3 2 4 2" xfId="16682" xr:uid="{00000000-0005-0000-0000-0000A6410000}"/>
    <cellStyle name="Normal 4 3 2 4 2 2" xfId="16683" xr:uid="{00000000-0005-0000-0000-0000A7410000}"/>
    <cellStyle name="Normal 4 3 2 4 2 3" xfId="16684" xr:uid="{00000000-0005-0000-0000-0000A8410000}"/>
    <cellStyle name="Normal 4 3 2 4 3" xfId="16685" xr:uid="{00000000-0005-0000-0000-0000A9410000}"/>
    <cellStyle name="Normal 4 3 2 4 4" xfId="16686" xr:uid="{00000000-0005-0000-0000-0000AA410000}"/>
    <cellStyle name="Normal 4 3 2 4 5" xfId="16687" xr:uid="{00000000-0005-0000-0000-0000AB410000}"/>
    <cellStyle name="Normal 4 3 2 5" xfId="16688" xr:uid="{00000000-0005-0000-0000-0000AC410000}"/>
    <cellStyle name="Normal 4 3 2 5 2" xfId="16689" xr:uid="{00000000-0005-0000-0000-0000AD410000}"/>
    <cellStyle name="Normal 4 3 2 5 2 2" xfId="16690" xr:uid="{00000000-0005-0000-0000-0000AE410000}"/>
    <cellStyle name="Normal 4 3 2 5 2 2 2" xfId="16691" xr:uid="{00000000-0005-0000-0000-0000AF410000}"/>
    <cellStyle name="Normal 4 3 2 5 2 2 3" xfId="16692" xr:uid="{00000000-0005-0000-0000-0000B0410000}"/>
    <cellStyle name="Normal 4 3 2 5 2 3" xfId="16693" xr:uid="{00000000-0005-0000-0000-0000B1410000}"/>
    <cellStyle name="Normal 4 3 2 5 2 4" xfId="16694" xr:uid="{00000000-0005-0000-0000-0000B2410000}"/>
    <cellStyle name="Normal 4 3 2 5 3" xfId="16695" xr:uid="{00000000-0005-0000-0000-0000B3410000}"/>
    <cellStyle name="Normal 4 3 2 5 3 2" xfId="16696" xr:uid="{00000000-0005-0000-0000-0000B4410000}"/>
    <cellStyle name="Normal 4 3 2 5 3 3" xfId="16697" xr:uid="{00000000-0005-0000-0000-0000B5410000}"/>
    <cellStyle name="Normal 4 3 2 5 4" xfId="16698" xr:uid="{00000000-0005-0000-0000-0000B6410000}"/>
    <cellStyle name="Normal 4 3 2 5 5" xfId="16699" xr:uid="{00000000-0005-0000-0000-0000B7410000}"/>
    <cellStyle name="Normal 4 3 2 6" xfId="16700" xr:uid="{00000000-0005-0000-0000-0000B8410000}"/>
    <cellStyle name="Normal 4 3 2 6 2" xfId="16701" xr:uid="{00000000-0005-0000-0000-0000B9410000}"/>
    <cellStyle name="Normal 4 3 2 6 2 2" xfId="16702" xr:uid="{00000000-0005-0000-0000-0000BA410000}"/>
    <cellStyle name="Normal 4 3 2 6 2 2 2" xfId="16703" xr:uid="{00000000-0005-0000-0000-0000BB410000}"/>
    <cellStyle name="Normal 4 3 2 6 2 2 3" xfId="16704" xr:uid="{00000000-0005-0000-0000-0000BC410000}"/>
    <cellStyle name="Normal 4 3 2 6 2 3" xfId="16705" xr:uid="{00000000-0005-0000-0000-0000BD410000}"/>
    <cellStyle name="Normal 4 3 2 6 2 4" xfId="16706" xr:uid="{00000000-0005-0000-0000-0000BE410000}"/>
    <cellStyle name="Normal 4 3 2 6 3" xfId="16707" xr:uid="{00000000-0005-0000-0000-0000BF410000}"/>
    <cellStyle name="Normal 4 3 2 6 3 2" xfId="16708" xr:uid="{00000000-0005-0000-0000-0000C0410000}"/>
    <cellStyle name="Normal 4 3 2 6 3 3" xfId="16709" xr:uid="{00000000-0005-0000-0000-0000C1410000}"/>
    <cellStyle name="Normal 4 3 2 6 4" xfId="16710" xr:uid="{00000000-0005-0000-0000-0000C2410000}"/>
    <cellStyle name="Normal 4 3 2 6 5" xfId="16711" xr:uid="{00000000-0005-0000-0000-0000C3410000}"/>
    <cellStyle name="Normal 4 3 2 7" xfId="16712" xr:uid="{00000000-0005-0000-0000-0000C4410000}"/>
    <cellStyle name="Normal 4 3 2 7 2" xfId="16713" xr:uid="{00000000-0005-0000-0000-0000C5410000}"/>
    <cellStyle name="Normal 4 3 2 7 2 2" xfId="16714" xr:uid="{00000000-0005-0000-0000-0000C6410000}"/>
    <cellStyle name="Normal 4 3 2 7 2 2 2" xfId="16715" xr:uid="{00000000-0005-0000-0000-0000C7410000}"/>
    <cellStyle name="Normal 4 3 2 7 2 2 3" xfId="16716" xr:uid="{00000000-0005-0000-0000-0000C8410000}"/>
    <cellStyle name="Normal 4 3 2 7 2 3" xfId="16717" xr:uid="{00000000-0005-0000-0000-0000C9410000}"/>
    <cellStyle name="Normal 4 3 2 7 2 4" xfId="16718" xr:uid="{00000000-0005-0000-0000-0000CA410000}"/>
    <cellStyle name="Normal 4 3 2 7 3" xfId="16719" xr:uid="{00000000-0005-0000-0000-0000CB410000}"/>
    <cellStyle name="Normal 4 3 2 7 3 2" xfId="16720" xr:uid="{00000000-0005-0000-0000-0000CC410000}"/>
    <cellStyle name="Normal 4 3 2 7 3 3" xfId="16721" xr:uid="{00000000-0005-0000-0000-0000CD410000}"/>
    <cellStyle name="Normal 4 3 2 7 4" xfId="16722" xr:uid="{00000000-0005-0000-0000-0000CE410000}"/>
    <cellStyle name="Normal 4 3 2 7 5" xfId="16723" xr:uid="{00000000-0005-0000-0000-0000CF410000}"/>
    <cellStyle name="Normal 4 3 2 8" xfId="16724" xr:uid="{00000000-0005-0000-0000-0000D0410000}"/>
    <cellStyle name="Normal 4 3 2 8 2" xfId="16725" xr:uid="{00000000-0005-0000-0000-0000D1410000}"/>
    <cellStyle name="Normal 4 3 2 8 2 2" xfId="16726" xr:uid="{00000000-0005-0000-0000-0000D2410000}"/>
    <cellStyle name="Normal 4 3 2 8 2 2 2" xfId="16727" xr:uid="{00000000-0005-0000-0000-0000D3410000}"/>
    <cellStyle name="Normal 4 3 2 8 2 2 3" xfId="16728" xr:uid="{00000000-0005-0000-0000-0000D4410000}"/>
    <cellStyle name="Normal 4 3 2 8 2 3" xfId="16729" xr:uid="{00000000-0005-0000-0000-0000D5410000}"/>
    <cellStyle name="Normal 4 3 2 8 2 4" xfId="16730" xr:uid="{00000000-0005-0000-0000-0000D6410000}"/>
    <cellStyle name="Normal 4 3 2 8 3" xfId="16731" xr:uid="{00000000-0005-0000-0000-0000D7410000}"/>
    <cellStyle name="Normal 4 3 2 8 3 2" xfId="16732" xr:uid="{00000000-0005-0000-0000-0000D8410000}"/>
    <cellStyle name="Normal 4 3 2 8 3 3" xfId="16733" xr:uid="{00000000-0005-0000-0000-0000D9410000}"/>
    <cellStyle name="Normal 4 3 2 8 4" xfId="16734" xr:uid="{00000000-0005-0000-0000-0000DA410000}"/>
    <cellStyle name="Normal 4 3 2 8 5" xfId="16735" xr:uid="{00000000-0005-0000-0000-0000DB410000}"/>
    <cellStyle name="Normal 4 3 2 9" xfId="16736" xr:uid="{00000000-0005-0000-0000-0000DC410000}"/>
    <cellStyle name="Normal 4 3 2 9 2" xfId="16737" xr:uid="{00000000-0005-0000-0000-0000DD410000}"/>
    <cellStyle name="Normal 4 3 2 9 2 2" xfId="16738" xr:uid="{00000000-0005-0000-0000-0000DE410000}"/>
    <cellStyle name="Normal 4 3 2 9 2 3" xfId="16739" xr:uid="{00000000-0005-0000-0000-0000DF410000}"/>
    <cellStyle name="Normal 4 3 2 9 3" xfId="16740" xr:uid="{00000000-0005-0000-0000-0000E0410000}"/>
    <cellStyle name="Normal 4 3 2 9 4" xfId="16741" xr:uid="{00000000-0005-0000-0000-0000E1410000}"/>
    <cellStyle name="Normal 4 3 2_April 14" xfId="16742" xr:uid="{00000000-0005-0000-0000-0000E2410000}"/>
    <cellStyle name="Normal 4 3 3" xfId="16743" xr:uid="{00000000-0005-0000-0000-0000E3410000}"/>
    <cellStyle name="Normal 4 3 3 10" xfId="16744" xr:uid="{00000000-0005-0000-0000-0000E4410000}"/>
    <cellStyle name="Normal 4 3 3 10 2" xfId="16745" xr:uid="{00000000-0005-0000-0000-0000E5410000}"/>
    <cellStyle name="Normal 4 3 3 11" xfId="16746" xr:uid="{00000000-0005-0000-0000-0000E6410000}"/>
    <cellStyle name="Normal 4 3 3 12" xfId="16747" xr:uid="{00000000-0005-0000-0000-0000E7410000}"/>
    <cellStyle name="Normal 4 3 3 2" xfId="16748" xr:uid="{00000000-0005-0000-0000-0000E8410000}"/>
    <cellStyle name="Normal 4 3 3 2 10" xfId="16749" xr:uid="{00000000-0005-0000-0000-0000E9410000}"/>
    <cellStyle name="Normal 4 3 3 2 11" xfId="16750" xr:uid="{00000000-0005-0000-0000-0000EA410000}"/>
    <cellStyle name="Normal 4 3 3 2 2" xfId="16751" xr:uid="{00000000-0005-0000-0000-0000EB410000}"/>
    <cellStyle name="Normal 4 3 3 2 2 10" xfId="16752" xr:uid="{00000000-0005-0000-0000-0000EC410000}"/>
    <cellStyle name="Normal 4 3 3 2 2 2" xfId="16753" xr:uid="{00000000-0005-0000-0000-0000ED410000}"/>
    <cellStyle name="Normal 4 3 3 2 2 2 2" xfId="16754" xr:uid="{00000000-0005-0000-0000-0000EE410000}"/>
    <cellStyle name="Normal 4 3 3 2 2 2 2 2" xfId="16755" xr:uid="{00000000-0005-0000-0000-0000EF410000}"/>
    <cellStyle name="Normal 4 3 3 2 2 2 2 2 2" xfId="16756" xr:uid="{00000000-0005-0000-0000-0000F0410000}"/>
    <cellStyle name="Normal 4 3 3 2 2 2 2 2 3" xfId="16757" xr:uid="{00000000-0005-0000-0000-0000F1410000}"/>
    <cellStyle name="Normal 4 3 3 2 2 2 2 3" xfId="16758" xr:uid="{00000000-0005-0000-0000-0000F2410000}"/>
    <cellStyle name="Normal 4 3 3 2 2 2 2 4" xfId="16759" xr:uid="{00000000-0005-0000-0000-0000F3410000}"/>
    <cellStyle name="Normal 4 3 3 2 2 2 3" xfId="16760" xr:uid="{00000000-0005-0000-0000-0000F4410000}"/>
    <cellStyle name="Normal 4 3 3 2 2 2 3 2" xfId="16761" xr:uid="{00000000-0005-0000-0000-0000F5410000}"/>
    <cellStyle name="Normal 4 3 3 2 2 2 3 3" xfId="16762" xr:uid="{00000000-0005-0000-0000-0000F6410000}"/>
    <cellStyle name="Normal 4 3 3 2 2 2 4" xfId="16763" xr:uid="{00000000-0005-0000-0000-0000F7410000}"/>
    <cellStyle name="Normal 4 3 3 2 2 2 5" xfId="16764" xr:uid="{00000000-0005-0000-0000-0000F8410000}"/>
    <cellStyle name="Normal 4 3 3 2 2 3" xfId="16765" xr:uid="{00000000-0005-0000-0000-0000F9410000}"/>
    <cellStyle name="Normal 4 3 3 2 2 3 2" xfId="16766" xr:uid="{00000000-0005-0000-0000-0000FA410000}"/>
    <cellStyle name="Normal 4 3 3 2 2 3 2 2" xfId="16767" xr:uid="{00000000-0005-0000-0000-0000FB410000}"/>
    <cellStyle name="Normal 4 3 3 2 2 3 2 2 2" xfId="16768" xr:uid="{00000000-0005-0000-0000-0000FC410000}"/>
    <cellStyle name="Normal 4 3 3 2 2 3 2 2 3" xfId="16769" xr:uid="{00000000-0005-0000-0000-0000FD410000}"/>
    <cellStyle name="Normal 4 3 3 2 2 3 2 3" xfId="16770" xr:uid="{00000000-0005-0000-0000-0000FE410000}"/>
    <cellStyle name="Normal 4 3 3 2 2 3 2 4" xfId="16771" xr:uid="{00000000-0005-0000-0000-0000FF410000}"/>
    <cellStyle name="Normal 4 3 3 2 2 3 3" xfId="16772" xr:uid="{00000000-0005-0000-0000-000000420000}"/>
    <cellStyle name="Normal 4 3 3 2 2 3 3 2" xfId="16773" xr:uid="{00000000-0005-0000-0000-000001420000}"/>
    <cellStyle name="Normal 4 3 3 2 2 3 3 3" xfId="16774" xr:uid="{00000000-0005-0000-0000-000002420000}"/>
    <cellStyle name="Normal 4 3 3 2 2 3 4" xfId="16775" xr:uid="{00000000-0005-0000-0000-000003420000}"/>
    <cellStyle name="Normal 4 3 3 2 2 3 5" xfId="16776" xr:uid="{00000000-0005-0000-0000-000004420000}"/>
    <cellStyle name="Normal 4 3 3 2 2 4" xfId="16777" xr:uid="{00000000-0005-0000-0000-000005420000}"/>
    <cellStyle name="Normal 4 3 3 2 2 4 2" xfId="16778" xr:uid="{00000000-0005-0000-0000-000006420000}"/>
    <cellStyle name="Normal 4 3 3 2 2 4 2 2" xfId="16779" xr:uid="{00000000-0005-0000-0000-000007420000}"/>
    <cellStyle name="Normal 4 3 3 2 2 4 2 2 2" xfId="16780" xr:uid="{00000000-0005-0000-0000-000008420000}"/>
    <cellStyle name="Normal 4 3 3 2 2 4 2 2 3" xfId="16781" xr:uid="{00000000-0005-0000-0000-000009420000}"/>
    <cellStyle name="Normal 4 3 3 2 2 4 2 3" xfId="16782" xr:uid="{00000000-0005-0000-0000-00000A420000}"/>
    <cellStyle name="Normal 4 3 3 2 2 4 2 4" xfId="16783" xr:uid="{00000000-0005-0000-0000-00000B420000}"/>
    <cellStyle name="Normal 4 3 3 2 2 4 3" xfId="16784" xr:uid="{00000000-0005-0000-0000-00000C420000}"/>
    <cellStyle name="Normal 4 3 3 2 2 4 3 2" xfId="16785" xr:uid="{00000000-0005-0000-0000-00000D420000}"/>
    <cellStyle name="Normal 4 3 3 2 2 4 3 3" xfId="16786" xr:uid="{00000000-0005-0000-0000-00000E420000}"/>
    <cellStyle name="Normal 4 3 3 2 2 4 4" xfId="16787" xr:uid="{00000000-0005-0000-0000-00000F420000}"/>
    <cellStyle name="Normal 4 3 3 2 2 4 5" xfId="16788" xr:uid="{00000000-0005-0000-0000-000010420000}"/>
    <cellStyle name="Normal 4 3 3 2 2 5" xfId="16789" xr:uid="{00000000-0005-0000-0000-000011420000}"/>
    <cellStyle name="Normal 4 3 3 2 2 5 2" xfId="16790" xr:uid="{00000000-0005-0000-0000-000012420000}"/>
    <cellStyle name="Normal 4 3 3 2 2 5 2 2" xfId="16791" xr:uid="{00000000-0005-0000-0000-000013420000}"/>
    <cellStyle name="Normal 4 3 3 2 2 5 2 2 2" xfId="16792" xr:uid="{00000000-0005-0000-0000-000014420000}"/>
    <cellStyle name="Normal 4 3 3 2 2 5 2 2 3" xfId="16793" xr:uid="{00000000-0005-0000-0000-000015420000}"/>
    <cellStyle name="Normal 4 3 3 2 2 5 2 3" xfId="16794" xr:uid="{00000000-0005-0000-0000-000016420000}"/>
    <cellStyle name="Normal 4 3 3 2 2 5 2 4" xfId="16795" xr:uid="{00000000-0005-0000-0000-000017420000}"/>
    <cellStyle name="Normal 4 3 3 2 2 5 3" xfId="16796" xr:uid="{00000000-0005-0000-0000-000018420000}"/>
    <cellStyle name="Normal 4 3 3 2 2 5 3 2" xfId="16797" xr:uid="{00000000-0005-0000-0000-000019420000}"/>
    <cellStyle name="Normal 4 3 3 2 2 5 3 3" xfId="16798" xr:uid="{00000000-0005-0000-0000-00001A420000}"/>
    <cellStyle name="Normal 4 3 3 2 2 5 4" xfId="16799" xr:uid="{00000000-0005-0000-0000-00001B420000}"/>
    <cellStyle name="Normal 4 3 3 2 2 5 5" xfId="16800" xr:uid="{00000000-0005-0000-0000-00001C420000}"/>
    <cellStyle name="Normal 4 3 3 2 2 6" xfId="16801" xr:uid="{00000000-0005-0000-0000-00001D420000}"/>
    <cellStyle name="Normal 4 3 3 2 2 6 2" xfId="16802" xr:uid="{00000000-0005-0000-0000-00001E420000}"/>
    <cellStyle name="Normal 4 3 3 2 2 6 2 2" xfId="16803" xr:uid="{00000000-0005-0000-0000-00001F420000}"/>
    <cellStyle name="Normal 4 3 3 2 2 6 2 3" xfId="16804" xr:uid="{00000000-0005-0000-0000-000020420000}"/>
    <cellStyle name="Normal 4 3 3 2 2 6 3" xfId="16805" xr:uid="{00000000-0005-0000-0000-000021420000}"/>
    <cellStyle name="Normal 4 3 3 2 2 6 4" xfId="16806" xr:uid="{00000000-0005-0000-0000-000022420000}"/>
    <cellStyle name="Normal 4 3 3 2 2 7" xfId="16807" xr:uid="{00000000-0005-0000-0000-000023420000}"/>
    <cellStyle name="Normal 4 3 3 2 2 7 2" xfId="16808" xr:uid="{00000000-0005-0000-0000-000024420000}"/>
    <cellStyle name="Normal 4 3 3 2 2 7 2 2" xfId="16809" xr:uid="{00000000-0005-0000-0000-000025420000}"/>
    <cellStyle name="Normal 4 3 3 2 2 7 3" xfId="16810" xr:uid="{00000000-0005-0000-0000-000026420000}"/>
    <cellStyle name="Normal 4 3 3 2 2 7 4" xfId="16811" xr:uid="{00000000-0005-0000-0000-000027420000}"/>
    <cellStyle name="Normal 4 3 3 2 2 8" xfId="16812" xr:uid="{00000000-0005-0000-0000-000028420000}"/>
    <cellStyle name="Normal 4 3 3 2 2 8 2" xfId="16813" xr:uid="{00000000-0005-0000-0000-000029420000}"/>
    <cellStyle name="Normal 4 3 3 2 2 9" xfId="16814" xr:uid="{00000000-0005-0000-0000-00002A420000}"/>
    <cellStyle name="Normal 4 3 3 2 2_R8" xfId="16815" xr:uid="{00000000-0005-0000-0000-00002B420000}"/>
    <cellStyle name="Normal 4 3 3 2 3" xfId="16816" xr:uid="{00000000-0005-0000-0000-00002C420000}"/>
    <cellStyle name="Normal 4 3 3 2 3 2" xfId="16817" xr:uid="{00000000-0005-0000-0000-00002D420000}"/>
    <cellStyle name="Normal 4 3 3 2 3 2 2" xfId="16818" xr:uid="{00000000-0005-0000-0000-00002E420000}"/>
    <cellStyle name="Normal 4 3 3 2 3 2 2 2" xfId="16819" xr:uid="{00000000-0005-0000-0000-00002F420000}"/>
    <cellStyle name="Normal 4 3 3 2 3 2 2 3" xfId="16820" xr:uid="{00000000-0005-0000-0000-000030420000}"/>
    <cellStyle name="Normal 4 3 3 2 3 2 3" xfId="16821" xr:uid="{00000000-0005-0000-0000-000031420000}"/>
    <cellStyle name="Normal 4 3 3 2 3 2 4" xfId="16822" xr:uid="{00000000-0005-0000-0000-000032420000}"/>
    <cellStyle name="Normal 4 3 3 2 3 3" xfId="16823" xr:uid="{00000000-0005-0000-0000-000033420000}"/>
    <cellStyle name="Normal 4 3 3 2 3 3 2" xfId="16824" xr:uid="{00000000-0005-0000-0000-000034420000}"/>
    <cellStyle name="Normal 4 3 3 2 3 3 3" xfId="16825" xr:uid="{00000000-0005-0000-0000-000035420000}"/>
    <cellStyle name="Normal 4 3 3 2 3 4" xfId="16826" xr:uid="{00000000-0005-0000-0000-000036420000}"/>
    <cellStyle name="Normal 4 3 3 2 3 5" xfId="16827" xr:uid="{00000000-0005-0000-0000-000037420000}"/>
    <cellStyle name="Normal 4 3 3 2 4" xfId="16828" xr:uid="{00000000-0005-0000-0000-000038420000}"/>
    <cellStyle name="Normal 4 3 3 2 4 2" xfId="16829" xr:uid="{00000000-0005-0000-0000-000039420000}"/>
    <cellStyle name="Normal 4 3 3 2 4 2 2" xfId="16830" xr:uid="{00000000-0005-0000-0000-00003A420000}"/>
    <cellStyle name="Normal 4 3 3 2 4 2 2 2" xfId="16831" xr:uid="{00000000-0005-0000-0000-00003B420000}"/>
    <cellStyle name="Normal 4 3 3 2 4 2 2 3" xfId="16832" xr:uid="{00000000-0005-0000-0000-00003C420000}"/>
    <cellStyle name="Normal 4 3 3 2 4 2 3" xfId="16833" xr:uid="{00000000-0005-0000-0000-00003D420000}"/>
    <cellStyle name="Normal 4 3 3 2 4 2 4" xfId="16834" xr:uid="{00000000-0005-0000-0000-00003E420000}"/>
    <cellStyle name="Normal 4 3 3 2 4 3" xfId="16835" xr:uid="{00000000-0005-0000-0000-00003F420000}"/>
    <cellStyle name="Normal 4 3 3 2 4 3 2" xfId="16836" xr:uid="{00000000-0005-0000-0000-000040420000}"/>
    <cellStyle name="Normal 4 3 3 2 4 3 3" xfId="16837" xr:uid="{00000000-0005-0000-0000-000041420000}"/>
    <cellStyle name="Normal 4 3 3 2 4 4" xfId="16838" xr:uid="{00000000-0005-0000-0000-000042420000}"/>
    <cellStyle name="Normal 4 3 3 2 4 5" xfId="16839" xr:uid="{00000000-0005-0000-0000-000043420000}"/>
    <cellStyle name="Normal 4 3 3 2 5" xfId="16840" xr:uid="{00000000-0005-0000-0000-000044420000}"/>
    <cellStyle name="Normal 4 3 3 2 5 2" xfId="16841" xr:uid="{00000000-0005-0000-0000-000045420000}"/>
    <cellStyle name="Normal 4 3 3 2 5 2 2" xfId="16842" xr:uid="{00000000-0005-0000-0000-000046420000}"/>
    <cellStyle name="Normal 4 3 3 2 5 2 2 2" xfId="16843" xr:uid="{00000000-0005-0000-0000-000047420000}"/>
    <cellStyle name="Normal 4 3 3 2 5 2 2 3" xfId="16844" xr:uid="{00000000-0005-0000-0000-000048420000}"/>
    <cellStyle name="Normal 4 3 3 2 5 2 3" xfId="16845" xr:uid="{00000000-0005-0000-0000-000049420000}"/>
    <cellStyle name="Normal 4 3 3 2 5 2 4" xfId="16846" xr:uid="{00000000-0005-0000-0000-00004A420000}"/>
    <cellStyle name="Normal 4 3 3 2 5 3" xfId="16847" xr:uid="{00000000-0005-0000-0000-00004B420000}"/>
    <cellStyle name="Normal 4 3 3 2 5 3 2" xfId="16848" xr:uid="{00000000-0005-0000-0000-00004C420000}"/>
    <cellStyle name="Normal 4 3 3 2 5 3 3" xfId="16849" xr:uid="{00000000-0005-0000-0000-00004D420000}"/>
    <cellStyle name="Normal 4 3 3 2 5 4" xfId="16850" xr:uid="{00000000-0005-0000-0000-00004E420000}"/>
    <cellStyle name="Normal 4 3 3 2 5 5" xfId="16851" xr:uid="{00000000-0005-0000-0000-00004F420000}"/>
    <cellStyle name="Normal 4 3 3 2 6" xfId="16852" xr:uid="{00000000-0005-0000-0000-000050420000}"/>
    <cellStyle name="Normal 4 3 3 2 6 2" xfId="16853" xr:uid="{00000000-0005-0000-0000-000051420000}"/>
    <cellStyle name="Normal 4 3 3 2 6 2 2" xfId="16854" xr:uid="{00000000-0005-0000-0000-000052420000}"/>
    <cellStyle name="Normal 4 3 3 2 6 2 2 2" xfId="16855" xr:uid="{00000000-0005-0000-0000-000053420000}"/>
    <cellStyle name="Normal 4 3 3 2 6 2 2 3" xfId="16856" xr:uid="{00000000-0005-0000-0000-000054420000}"/>
    <cellStyle name="Normal 4 3 3 2 6 2 3" xfId="16857" xr:uid="{00000000-0005-0000-0000-000055420000}"/>
    <cellStyle name="Normal 4 3 3 2 6 2 4" xfId="16858" xr:uid="{00000000-0005-0000-0000-000056420000}"/>
    <cellStyle name="Normal 4 3 3 2 6 3" xfId="16859" xr:uid="{00000000-0005-0000-0000-000057420000}"/>
    <cellStyle name="Normal 4 3 3 2 6 3 2" xfId="16860" xr:uid="{00000000-0005-0000-0000-000058420000}"/>
    <cellStyle name="Normal 4 3 3 2 6 3 3" xfId="16861" xr:uid="{00000000-0005-0000-0000-000059420000}"/>
    <cellStyle name="Normal 4 3 3 2 6 4" xfId="16862" xr:uid="{00000000-0005-0000-0000-00005A420000}"/>
    <cellStyle name="Normal 4 3 3 2 6 5" xfId="16863" xr:uid="{00000000-0005-0000-0000-00005B420000}"/>
    <cellStyle name="Normal 4 3 3 2 7" xfId="16864" xr:uid="{00000000-0005-0000-0000-00005C420000}"/>
    <cellStyle name="Normal 4 3 3 2 7 2" xfId="16865" xr:uid="{00000000-0005-0000-0000-00005D420000}"/>
    <cellStyle name="Normal 4 3 3 2 7 2 2" xfId="16866" xr:uid="{00000000-0005-0000-0000-00005E420000}"/>
    <cellStyle name="Normal 4 3 3 2 7 2 3" xfId="16867" xr:uid="{00000000-0005-0000-0000-00005F420000}"/>
    <cellStyle name="Normal 4 3 3 2 7 3" xfId="16868" xr:uid="{00000000-0005-0000-0000-000060420000}"/>
    <cellStyle name="Normal 4 3 3 2 7 4" xfId="16869" xr:uid="{00000000-0005-0000-0000-000061420000}"/>
    <cellStyle name="Normal 4 3 3 2 8" xfId="16870" xr:uid="{00000000-0005-0000-0000-000062420000}"/>
    <cellStyle name="Normal 4 3 3 2 8 2" xfId="16871" xr:uid="{00000000-0005-0000-0000-000063420000}"/>
    <cellStyle name="Normal 4 3 3 2 8 2 2" xfId="16872" xr:uid="{00000000-0005-0000-0000-000064420000}"/>
    <cellStyle name="Normal 4 3 3 2 8 3" xfId="16873" xr:uid="{00000000-0005-0000-0000-000065420000}"/>
    <cellStyle name="Normal 4 3 3 2 8 4" xfId="16874" xr:uid="{00000000-0005-0000-0000-000066420000}"/>
    <cellStyle name="Normal 4 3 3 2 9" xfId="16875" xr:uid="{00000000-0005-0000-0000-000067420000}"/>
    <cellStyle name="Normal 4 3 3 2 9 2" xfId="16876" xr:uid="{00000000-0005-0000-0000-000068420000}"/>
    <cellStyle name="Normal 4 3 3 2_April 14" xfId="16877" xr:uid="{00000000-0005-0000-0000-000069420000}"/>
    <cellStyle name="Normal 4 3 3 3" xfId="16878" xr:uid="{00000000-0005-0000-0000-00006A420000}"/>
    <cellStyle name="Normal 4 3 3 3 10" xfId="16879" xr:uid="{00000000-0005-0000-0000-00006B420000}"/>
    <cellStyle name="Normal 4 3 3 3 2" xfId="16880" xr:uid="{00000000-0005-0000-0000-00006C420000}"/>
    <cellStyle name="Normal 4 3 3 3 2 2" xfId="16881" xr:uid="{00000000-0005-0000-0000-00006D420000}"/>
    <cellStyle name="Normal 4 3 3 3 2 2 2" xfId="16882" xr:uid="{00000000-0005-0000-0000-00006E420000}"/>
    <cellStyle name="Normal 4 3 3 3 2 2 2 2" xfId="16883" xr:uid="{00000000-0005-0000-0000-00006F420000}"/>
    <cellStyle name="Normal 4 3 3 3 2 2 2 3" xfId="16884" xr:uid="{00000000-0005-0000-0000-000070420000}"/>
    <cellStyle name="Normal 4 3 3 3 2 2 3" xfId="16885" xr:uid="{00000000-0005-0000-0000-000071420000}"/>
    <cellStyle name="Normal 4 3 3 3 2 2 4" xfId="16886" xr:uid="{00000000-0005-0000-0000-000072420000}"/>
    <cellStyle name="Normal 4 3 3 3 2 3" xfId="16887" xr:uid="{00000000-0005-0000-0000-000073420000}"/>
    <cellStyle name="Normal 4 3 3 3 2 3 2" xfId="16888" xr:uid="{00000000-0005-0000-0000-000074420000}"/>
    <cellStyle name="Normal 4 3 3 3 2 3 3" xfId="16889" xr:uid="{00000000-0005-0000-0000-000075420000}"/>
    <cellStyle name="Normal 4 3 3 3 2 4" xfId="16890" xr:uid="{00000000-0005-0000-0000-000076420000}"/>
    <cellStyle name="Normal 4 3 3 3 2 5" xfId="16891" xr:uid="{00000000-0005-0000-0000-000077420000}"/>
    <cellStyle name="Normal 4 3 3 3 3" xfId="16892" xr:uid="{00000000-0005-0000-0000-000078420000}"/>
    <cellStyle name="Normal 4 3 3 3 3 2" xfId="16893" xr:uid="{00000000-0005-0000-0000-000079420000}"/>
    <cellStyle name="Normal 4 3 3 3 3 2 2" xfId="16894" xr:uid="{00000000-0005-0000-0000-00007A420000}"/>
    <cellStyle name="Normal 4 3 3 3 3 2 2 2" xfId="16895" xr:uid="{00000000-0005-0000-0000-00007B420000}"/>
    <cellStyle name="Normal 4 3 3 3 3 2 2 3" xfId="16896" xr:uid="{00000000-0005-0000-0000-00007C420000}"/>
    <cellStyle name="Normal 4 3 3 3 3 2 3" xfId="16897" xr:uid="{00000000-0005-0000-0000-00007D420000}"/>
    <cellStyle name="Normal 4 3 3 3 3 2 4" xfId="16898" xr:uid="{00000000-0005-0000-0000-00007E420000}"/>
    <cellStyle name="Normal 4 3 3 3 3 3" xfId="16899" xr:uid="{00000000-0005-0000-0000-00007F420000}"/>
    <cellStyle name="Normal 4 3 3 3 3 3 2" xfId="16900" xr:uid="{00000000-0005-0000-0000-000080420000}"/>
    <cellStyle name="Normal 4 3 3 3 3 3 3" xfId="16901" xr:uid="{00000000-0005-0000-0000-000081420000}"/>
    <cellStyle name="Normal 4 3 3 3 3 4" xfId="16902" xr:uid="{00000000-0005-0000-0000-000082420000}"/>
    <cellStyle name="Normal 4 3 3 3 3 5" xfId="16903" xr:uid="{00000000-0005-0000-0000-000083420000}"/>
    <cellStyle name="Normal 4 3 3 3 4" xfId="16904" xr:uid="{00000000-0005-0000-0000-000084420000}"/>
    <cellStyle name="Normal 4 3 3 3 4 2" xfId="16905" xr:uid="{00000000-0005-0000-0000-000085420000}"/>
    <cellStyle name="Normal 4 3 3 3 4 2 2" xfId="16906" xr:uid="{00000000-0005-0000-0000-000086420000}"/>
    <cellStyle name="Normal 4 3 3 3 4 2 2 2" xfId="16907" xr:uid="{00000000-0005-0000-0000-000087420000}"/>
    <cellStyle name="Normal 4 3 3 3 4 2 2 3" xfId="16908" xr:uid="{00000000-0005-0000-0000-000088420000}"/>
    <cellStyle name="Normal 4 3 3 3 4 2 3" xfId="16909" xr:uid="{00000000-0005-0000-0000-000089420000}"/>
    <cellStyle name="Normal 4 3 3 3 4 2 4" xfId="16910" xr:uid="{00000000-0005-0000-0000-00008A420000}"/>
    <cellStyle name="Normal 4 3 3 3 4 3" xfId="16911" xr:uid="{00000000-0005-0000-0000-00008B420000}"/>
    <cellStyle name="Normal 4 3 3 3 4 3 2" xfId="16912" xr:uid="{00000000-0005-0000-0000-00008C420000}"/>
    <cellStyle name="Normal 4 3 3 3 4 3 3" xfId="16913" xr:uid="{00000000-0005-0000-0000-00008D420000}"/>
    <cellStyle name="Normal 4 3 3 3 4 4" xfId="16914" xr:uid="{00000000-0005-0000-0000-00008E420000}"/>
    <cellStyle name="Normal 4 3 3 3 4 5" xfId="16915" xr:uid="{00000000-0005-0000-0000-00008F420000}"/>
    <cellStyle name="Normal 4 3 3 3 5" xfId="16916" xr:uid="{00000000-0005-0000-0000-000090420000}"/>
    <cellStyle name="Normal 4 3 3 3 5 2" xfId="16917" xr:uid="{00000000-0005-0000-0000-000091420000}"/>
    <cellStyle name="Normal 4 3 3 3 5 2 2" xfId="16918" xr:uid="{00000000-0005-0000-0000-000092420000}"/>
    <cellStyle name="Normal 4 3 3 3 5 2 2 2" xfId="16919" xr:uid="{00000000-0005-0000-0000-000093420000}"/>
    <cellStyle name="Normal 4 3 3 3 5 2 2 3" xfId="16920" xr:uid="{00000000-0005-0000-0000-000094420000}"/>
    <cellStyle name="Normal 4 3 3 3 5 2 3" xfId="16921" xr:uid="{00000000-0005-0000-0000-000095420000}"/>
    <cellStyle name="Normal 4 3 3 3 5 2 4" xfId="16922" xr:uid="{00000000-0005-0000-0000-000096420000}"/>
    <cellStyle name="Normal 4 3 3 3 5 3" xfId="16923" xr:uid="{00000000-0005-0000-0000-000097420000}"/>
    <cellStyle name="Normal 4 3 3 3 5 3 2" xfId="16924" xr:uid="{00000000-0005-0000-0000-000098420000}"/>
    <cellStyle name="Normal 4 3 3 3 5 3 3" xfId="16925" xr:uid="{00000000-0005-0000-0000-000099420000}"/>
    <cellStyle name="Normal 4 3 3 3 5 4" xfId="16926" xr:uid="{00000000-0005-0000-0000-00009A420000}"/>
    <cellStyle name="Normal 4 3 3 3 5 5" xfId="16927" xr:uid="{00000000-0005-0000-0000-00009B420000}"/>
    <cellStyle name="Normal 4 3 3 3 6" xfId="16928" xr:uid="{00000000-0005-0000-0000-00009C420000}"/>
    <cellStyle name="Normal 4 3 3 3 6 2" xfId="16929" xr:uid="{00000000-0005-0000-0000-00009D420000}"/>
    <cellStyle name="Normal 4 3 3 3 6 2 2" xfId="16930" xr:uid="{00000000-0005-0000-0000-00009E420000}"/>
    <cellStyle name="Normal 4 3 3 3 6 2 3" xfId="16931" xr:uid="{00000000-0005-0000-0000-00009F420000}"/>
    <cellStyle name="Normal 4 3 3 3 6 3" xfId="16932" xr:uid="{00000000-0005-0000-0000-0000A0420000}"/>
    <cellStyle name="Normal 4 3 3 3 6 4" xfId="16933" xr:uid="{00000000-0005-0000-0000-0000A1420000}"/>
    <cellStyle name="Normal 4 3 3 3 7" xfId="16934" xr:uid="{00000000-0005-0000-0000-0000A2420000}"/>
    <cellStyle name="Normal 4 3 3 3 7 2" xfId="16935" xr:uid="{00000000-0005-0000-0000-0000A3420000}"/>
    <cellStyle name="Normal 4 3 3 3 7 2 2" xfId="16936" xr:uid="{00000000-0005-0000-0000-0000A4420000}"/>
    <cellStyle name="Normal 4 3 3 3 7 3" xfId="16937" xr:uid="{00000000-0005-0000-0000-0000A5420000}"/>
    <cellStyle name="Normal 4 3 3 3 7 4" xfId="16938" xr:uid="{00000000-0005-0000-0000-0000A6420000}"/>
    <cellStyle name="Normal 4 3 3 3 8" xfId="16939" xr:uid="{00000000-0005-0000-0000-0000A7420000}"/>
    <cellStyle name="Normal 4 3 3 3 8 2" xfId="16940" xr:uid="{00000000-0005-0000-0000-0000A8420000}"/>
    <cellStyle name="Normal 4 3 3 3 9" xfId="16941" xr:uid="{00000000-0005-0000-0000-0000A9420000}"/>
    <cellStyle name="Normal 4 3 3 3_R8" xfId="16942" xr:uid="{00000000-0005-0000-0000-0000AA420000}"/>
    <cellStyle name="Normal 4 3 3 4" xfId="16943" xr:uid="{00000000-0005-0000-0000-0000AB420000}"/>
    <cellStyle name="Normal 4 3 3 4 2" xfId="16944" xr:uid="{00000000-0005-0000-0000-0000AC420000}"/>
    <cellStyle name="Normal 4 3 3 4 2 2" xfId="16945" xr:uid="{00000000-0005-0000-0000-0000AD420000}"/>
    <cellStyle name="Normal 4 3 3 4 2 2 2" xfId="16946" xr:uid="{00000000-0005-0000-0000-0000AE420000}"/>
    <cellStyle name="Normal 4 3 3 4 2 2 3" xfId="16947" xr:uid="{00000000-0005-0000-0000-0000AF420000}"/>
    <cellStyle name="Normal 4 3 3 4 2 3" xfId="16948" xr:uid="{00000000-0005-0000-0000-0000B0420000}"/>
    <cellStyle name="Normal 4 3 3 4 2 4" xfId="16949" xr:uid="{00000000-0005-0000-0000-0000B1420000}"/>
    <cellStyle name="Normal 4 3 3 4 3" xfId="16950" xr:uid="{00000000-0005-0000-0000-0000B2420000}"/>
    <cellStyle name="Normal 4 3 3 4 3 2" xfId="16951" xr:uid="{00000000-0005-0000-0000-0000B3420000}"/>
    <cellStyle name="Normal 4 3 3 4 3 3" xfId="16952" xr:uid="{00000000-0005-0000-0000-0000B4420000}"/>
    <cellStyle name="Normal 4 3 3 4 4" xfId="16953" xr:uid="{00000000-0005-0000-0000-0000B5420000}"/>
    <cellStyle name="Normal 4 3 3 4 5" xfId="16954" xr:uid="{00000000-0005-0000-0000-0000B6420000}"/>
    <cellStyle name="Normal 4 3 3 5" xfId="16955" xr:uid="{00000000-0005-0000-0000-0000B7420000}"/>
    <cellStyle name="Normal 4 3 3 5 2" xfId="16956" xr:uid="{00000000-0005-0000-0000-0000B8420000}"/>
    <cellStyle name="Normal 4 3 3 5 2 2" xfId="16957" xr:uid="{00000000-0005-0000-0000-0000B9420000}"/>
    <cellStyle name="Normal 4 3 3 5 2 2 2" xfId="16958" xr:uid="{00000000-0005-0000-0000-0000BA420000}"/>
    <cellStyle name="Normal 4 3 3 5 2 2 3" xfId="16959" xr:uid="{00000000-0005-0000-0000-0000BB420000}"/>
    <cellStyle name="Normal 4 3 3 5 2 3" xfId="16960" xr:uid="{00000000-0005-0000-0000-0000BC420000}"/>
    <cellStyle name="Normal 4 3 3 5 2 4" xfId="16961" xr:uid="{00000000-0005-0000-0000-0000BD420000}"/>
    <cellStyle name="Normal 4 3 3 5 3" xfId="16962" xr:uid="{00000000-0005-0000-0000-0000BE420000}"/>
    <cellStyle name="Normal 4 3 3 5 3 2" xfId="16963" xr:uid="{00000000-0005-0000-0000-0000BF420000}"/>
    <cellStyle name="Normal 4 3 3 5 3 3" xfId="16964" xr:uid="{00000000-0005-0000-0000-0000C0420000}"/>
    <cellStyle name="Normal 4 3 3 5 4" xfId="16965" xr:uid="{00000000-0005-0000-0000-0000C1420000}"/>
    <cellStyle name="Normal 4 3 3 5 5" xfId="16966" xr:uid="{00000000-0005-0000-0000-0000C2420000}"/>
    <cellStyle name="Normal 4 3 3 6" xfId="16967" xr:uid="{00000000-0005-0000-0000-0000C3420000}"/>
    <cellStyle name="Normal 4 3 3 6 2" xfId="16968" xr:uid="{00000000-0005-0000-0000-0000C4420000}"/>
    <cellStyle name="Normal 4 3 3 6 2 2" xfId="16969" xr:uid="{00000000-0005-0000-0000-0000C5420000}"/>
    <cellStyle name="Normal 4 3 3 6 2 2 2" xfId="16970" xr:uid="{00000000-0005-0000-0000-0000C6420000}"/>
    <cellStyle name="Normal 4 3 3 6 2 2 3" xfId="16971" xr:uid="{00000000-0005-0000-0000-0000C7420000}"/>
    <cellStyle name="Normal 4 3 3 6 2 3" xfId="16972" xr:uid="{00000000-0005-0000-0000-0000C8420000}"/>
    <cellStyle name="Normal 4 3 3 6 2 4" xfId="16973" xr:uid="{00000000-0005-0000-0000-0000C9420000}"/>
    <cellStyle name="Normal 4 3 3 6 3" xfId="16974" xr:uid="{00000000-0005-0000-0000-0000CA420000}"/>
    <cellStyle name="Normal 4 3 3 6 3 2" xfId="16975" xr:uid="{00000000-0005-0000-0000-0000CB420000}"/>
    <cellStyle name="Normal 4 3 3 6 3 3" xfId="16976" xr:uid="{00000000-0005-0000-0000-0000CC420000}"/>
    <cellStyle name="Normal 4 3 3 6 4" xfId="16977" xr:uid="{00000000-0005-0000-0000-0000CD420000}"/>
    <cellStyle name="Normal 4 3 3 6 5" xfId="16978" xr:uid="{00000000-0005-0000-0000-0000CE420000}"/>
    <cellStyle name="Normal 4 3 3 7" xfId="16979" xr:uid="{00000000-0005-0000-0000-0000CF420000}"/>
    <cellStyle name="Normal 4 3 3 7 2" xfId="16980" xr:uid="{00000000-0005-0000-0000-0000D0420000}"/>
    <cellStyle name="Normal 4 3 3 7 2 2" xfId="16981" xr:uid="{00000000-0005-0000-0000-0000D1420000}"/>
    <cellStyle name="Normal 4 3 3 7 2 2 2" xfId="16982" xr:uid="{00000000-0005-0000-0000-0000D2420000}"/>
    <cellStyle name="Normal 4 3 3 7 2 2 3" xfId="16983" xr:uid="{00000000-0005-0000-0000-0000D3420000}"/>
    <cellStyle name="Normal 4 3 3 7 2 3" xfId="16984" xr:uid="{00000000-0005-0000-0000-0000D4420000}"/>
    <cellStyle name="Normal 4 3 3 7 2 4" xfId="16985" xr:uid="{00000000-0005-0000-0000-0000D5420000}"/>
    <cellStyle name="Normal 4 3 3 7 3" xfId="16986" xr:uid="{00000000-0005-0000-0000-0000D6420000}"/>
    <cellStyle name="Normal 4 3 3 7 3 2" xfId="16987" xr:uid="{00000000-0005-0000-0000-0000D7420000}"/>
    <cellStyle name="Normal 4 3 3 7 3 3" xfId="16988" xr:uid="{00000000-0005-0000-0000-0000D8420000}"/>
    <cellStyle name="Normal 4 3 3 7 4" xfId="16989" xr:uid="{00000000-0005-0000-0000-0000D9420000}"/>
    <cellStyle name="Normal 4 3 3 7 5" xfId="16990" xr:uid="{00000000-0005-0000-0000-0000DA420000}"/>
    <cellStyle name="Normal 4 3 3 8" xfId="16991" xr:uid="{00000000-0005-0000-0000-0000DB420000}"/>
    <cellStyle name="Normal 4 3 3 8 2" xfId="16992" xr:uid="{00000000-0005-0000-0000-0000DC420000}"/>
    <cellStyle name="Normal 4 3 3 8 2 2" xfId="16993" xr:uid="{00000000-0005-0000-0000-0000DD420000}"/>
    <cellStyle name="Normal 4 3 3 8 2 3" xfId="16994" xr:uid="{00000000-0005-0000-0000-0000DE420000}"/>
    <cellStyle name="Normal 4 3 3 8 3" xfId="16995" xr:uid="{00000000-0005-0000-0000-0000DF420000}"/>
    <cellStyle name="Normal 4 3 3 8 4" xfId="16996" xr:uid="{00000000-0005-0000-0000-0000E0420000}"/>
    <cellStyle name="Normal 4 3 3 9" xfId="16997" xr:uid="{00000000-0005-0000-0000-0000E1420000}"/>
    <cellStyle name="Normal 4 3 3 9 2" xfId="16998" xr:uid="{00000000-0005-0000-0000-0000E2420000}"/>
    <cellStyle name="Normal 4 3 3 9 2 2" xfId="16999" xr:uid="{00000000-0005-0000-0000-0000E3420000}"/>
    <cellStyle name="Normal 4 3 3 9 3" xfId="17000" xr:uid="{00000000-0005-0000-0000-0000E4420000}"/>
    <cellStyle name="Normal 4 3 3 9 4" xfId="17001" xr:uid="{00000000-0005-0000-0000-0000E5420000}"/>
    <cellStyle name="Normal 4 3 3_April 14" xfId="17002" xr:uid="{00000000-0005-0000-0000-0000E6420000}"/>
    <cellStyle name="Normal 4 3 4" xfId="17003" xr:uid="{00000000-0005-0000-0000-0000E7420000}"/>
    <cellStyle name="Normal 4 3 4 10" xfId="17004" xr:uid="{00000000-0005-0000-0000-0000E8420000}"/>
    <cellStyle name="Normal 4 3 4 11" xfId="17005" xr:uid="{00000000-0005-0000-0000-0000E9420000}"/>
    <cellStyle name="Normal 4 3 4 2" xfId="17006" xr:uid="{00000000-0005-0000-0000-0000EA420000}"/>
    <cellStyle name="Normal 4 3 4 2 10" xfId="17007" xr:uid="{00000000-0005-0000-0000-0000EB420000}"/>
    <cellStyle name="Normal 4 3 4 2 2" xfId="17008" xr:uid="{00000000-0005-0000-0000-0000EC420000}"/>
    <cellStyle name="Normal 4 3 4 2 2 2" xfId="17009" xr:uid="{00000000-0005-0000-0000-0000ED420000}"/>
    <cellStyle name="Normal 4 3 4 2 2 2 2" xfId="17010" xr:uid="{00000000-0005-0000-0000-0000EE420000}"/>
    <cellStyle name="Normal 4 3 4 2 2 2 2 2" xfId="17011" xr:uid="{00000000-0005-0000-0000-0000EF420000}"/>
    <cellStyle name="Normal 4 3 4 2 2 2 2 3" xfId="17012" xr:uid="{00000000-0005-0000-0000-0000F0420000}"/>
    <cellStyle name="Normal 4 3 4 2 2 2 3" xfId="17013" xr:uid="{00000000-0005-0000-0000-0000F1420000}"/>
    <cellStyle name="Normal 4 3 4 2 2 2 4" xfId="17014" xr:uid="{00000000-0005-0000-0000-0000F2420000}"/>
    <cellStyle name="Normal 4 3 4 2 2 3" xfId="17015" xr:uid="{00000000-0005-0000-0000-0000F3420000}"/>
    <cellStyle name="Normal 4 3 4 2 2 3 2" xfId="17016" xr:uid="{00000000-0005-0000-0000-0000F4420000}"/>
    <cellStyle name="Normal 4 3 4 2 2 3 3" xfId="17017" xr:uid="{00000000-0005-0000-0000-0000F5420000}"/>
    <cellStyle name="Normal 4 3 4 2 2 4" xfId="17018" xr:uid="{00000000-0005-0000-0000-0000F6420000}"/>
    <cellStyle name="Normal 4 3 4 2 2 5" xfId="17019" xr:uid="{00000000-0005-0000-0000-0000F7420000}"/>
    <cellStyle name="Normal 4 3 4 2 3" xfId="17020" xr:uid="{00000000-0005-0000-0000-0000F8420000}"/>
    <cellStyle name="Normal 4 3 4 2 3 2" xfId="17021" xr:uid="{00000000-0005-0000-0000-0000F9420000}"/>
    <cellStyle name="Normal 4 3 4 2 3 2 2" xfId="17022" xr:uid="{00000000-0005-0000-0000-0000FA420000}"/>
    <cellStyle name="Normal 4 3 4 2 3 2 2 2" xfId="17023" xr:uid="{00000000-0005-0000-0000-0000FB420000}"/>
    <cellStyle name="Normal 4 3 4 2 3 2 2 3" xfId="17024" xr:uid="{00000000-0005-0000-0000-0000FC420000}"/>
    <cellStyle name="Normal 4 3 4 2 3 2 3" xfId="17025" xr:uid="{00000000-0005-0000-0000-0000FD420000}"/>
    <cellStyle name="Normal 4 3 4 2 3 2 4" xfId="17026" xr:uid="{00000000-0005-0000-0000-0000FE420000}"/>
    <cellStyle name="Normal 4 3 4 2 3 3" xfId="17027" xr:uid="{00000000-0005-0000-0000-0000FF420000}"/>
    <cellStyle name="Normal 4 3 4 2 3 3 2" xfId="17028" xr:uid="{00000000-0005-0000-0000-000000430000}"/>
    <cellStyle name="Normal 4 3 4 2 3 3 3" xfId="17029" xr:uid="{00000000-0005-0000-0000-000001430000}"/>
    <cellStyle name="Normal 4 3 4 2 3 4" xfId="17030" xr:uid="{00000000-0005-0000-0000-000002430000}"/>
    <cellStyle name="Normal 4 3 4 2 3 5" xfId="17031" xr:uid="{00000000-0005-0000-0000-000003430000}"/>
    <cellStyle name="Normal 4 3 4 2 4" xfId="17032" xr:uid="{00000000-0005-0000-0000-000004430000}"/>
    <cellStyle name="Normal 4 3 4 2 4 2" xfId="17033" xr:uid="{00000000-0005-0000-0000-000005430000}"/>
    <cellStyle name="Normal 4 3 4 2 4 2 2" xfId="17034" xr:uid="{00000000-0005-0000-0000-000006430000}"/>
    <cellStyle name="Normal 4 3 4 2 4 2 2 2" xfId="17035" xr:uid="{00000000-0005-0000-0000-000007430000}"/>
    <cellStyle name="Normal 4 3 4 2 4 2 2 3" xfId="17036" xr:uid="{00000000-0005-0000-0000-000008430000}"/>
    <cellStyle name="Normal 4 3 4 2 4 2 3" xfId="17037" xr:uid="{00000000-0005-0000-0000-000009430000}"/>
    <cellStyle name="Normal 4 3 4 2 4 2 4" xfId="17038" xr:uid="{00000000-0005-0000-0000-00000A430000}"/>
    <cellStyle name="Normal 4 3 4 2 4 3" xfId="17039" xr:uid="{00000000-0005-0000-0000-00000B430000}"/>
    <cellStyle name="Normal 4 3 4 2 4 3 2" xfId="17040" xr:uid="{00000000-0005-0000-0000-00000C430000}"/>
    <cellStyle name="Normal 4 3 4 2 4 3 3" xfId="17041" xr:uid="{00000000-0005-0000-0000-00000D430000}"/>
    <cellStyle name="Normal 4 3 4 2 4 4" xfId="17042" xr:uid="{00000000-0005-0000-0000-00000E430000}"/>
    <cellStyle name="Normal 4 3 4 2 4 5" xfId="17043" xr:uid="{00000000-0005-0000-0000-00000F430000}"/>
    <cellStyle name="Normal 4 3 4 2 5" xfId="17044" xr:uid="{00000000-0005-0000-0000-000010430000}"/>
    <cellStyle name="Normal 4 3 4 2 5 2" xfId="17045" xr:uid="{00000000-0005-0000-0000-000011430000}"/>
    <cellStyle name="Normal 4 3 4 2 5 2 2" xfId="17046" xr:uid="{00000000-0005-0000-0000-000012430000}"/>
    <cellStyle name="Normal 4 3 4 2 5 2 2 2" xfId="17047" xr:uid="{00000000-0005-0000-0000-000013430000}"/>
    <cellStyle name="Normal 4 3 4 2 5 2 2 3" xfId="17048" xr:uid="{00000000-0005-0000-0000-000014430000}"/>
    <cellStyle name="Normal 4 3 4 2 5 2 3" xfId="17049" xr:uid="{00000000-0005-0000-0000-000015430000}"/>
    <cellStyle name="Normal 4 3 4 2 5 2 4" xfId="17050" xr:uid="{00000000-0005-0000-0000-000016430000}"/>
    <cellStyle name="Normal 4 3 4 2 5 3" xfId="17051" xr:uid="{00000000-0005-0000-0000-000017430000}"/>
    <cellStyle name="Normal 4 3 4 2 5 3 2" xfId="17052" xr:uid="{00000000-0005-0000-0000-000018430000}"/>
    <cellStyle name="Normal 4 3 4 2 5 3 3" xfId="17053" xr:uid="{00000000-0005-0000-0000-000019430000}"/>
    <cellStyle name="Normal 4 3 4 2 5 4" xfId="17054" xr:uid="{00000000-0005-0000-0000-00001A430000}"/>
    <cellStyle name="Normal 4 3 4 2 5 5" xfId="17055" xr:uid="{00000000-0005-0000-0000-00001B430000}"/>
    <cellStyle name="Normal 4 3 4 2 6" xfId="17056" xr:uid="{00000000-0005-0000-0000-00001C430000}"/>
    <cellStyle name="Normal 4 3 4 2 6 2" xfId="17057" xr:uid="{00000000-0005-0000-0000-00001D430000}"/>
    <cellStyle name="Normal 4 3 4 2 6 2 2" xfId="17058" xr:uid="{00000000-0005-0000-0000-00001E430000}"/>
    <cellStyle name="Normal 4 3 4 2 6 2 3" xfId="17059" xr:uid="{00000000-0005-0000-0000-00001F430000}"/>
    <cellStyle name="Normal 4 3 4 2 6 3" xfId="17060" xr:uid="{00000000-0005-0000-0000-000020430000}"/>
    <cellStyle name="Normal 4 3 4 2 6 4" xfId="17061" xr:uid="{00000000-0005-0000-0000-000021430000}"/>
    <cellStyle name="Normal 4 3 4 2 7" xfId="17062" xr:uid="{00000000-0005-0000-0000-000022430000}"/>
    <cellStyle name="Normal 4 3 4 2 7 2" xfId="17063" xr:uid="{00000000-0005-0000-0000-000023430000}"/>
    <cellStyle name="Normal 4 3 4 2 7 2 2" xfId="17064" xr:uid="{00000000-0005-0000-0000-000024430000}"/>
    <cellStyle name="Normal 4 3 4 2 7 3" xfId="17065" xr:uid="{00000000-0005-0000-0000-000025430000}"/>
    <cellStyle name="Normal 4 3 4 2 7 4" xfId="17066" xr:uid="{00000000-0005-0000-0000-000026430000}"/>
    <cellStyle name="Normal 4 3 4 2 8" xfId="17067" xr:uid="{00000000-0005-0000-0000-000027430000}"/>
    <cellStyle name="Normal 4 3 4 2 8 2" xfId="17068" xr:uid="{00000000-0005-0000-0000-000028430000}"/>
    <cellStyle name="Normal 4 3 4 2 9" xfId="17069" xr:uid="{00000000-0005-0000-0000-000029430000}"/>
    <cellStyle name="Normal 4 3 4 2_R8" xfId="17070" xr:uid="{00000000-0005-0000-0000-00002A430000}"/>
    <cellStyle name="Normal 4 3 4 3" xfId="17071" xr:uid="{00000000-0005-0000-0000-00002B430000}"/>
    <cellStyle name="Normal 4 3 4 3 2" xfId="17072" xr:uid="{00000000-0005-0000-0000-00002C430000}"/>
    <cellStyle name="Normal 4 3 4 3 2 2" xfId="17073" xr:uid="{00000000-0005-0000-0000-00002D430000}"/>
    <cellStyle name="Normal 4 3 4 3 2 2 2" xfId="17074" xr:uid="{00000000-0005-0000-0000-00002E430000}"/>
    <cellStyle name="Normal 4 3 4 3 2 2 3" xfId="17075" xr:uid="{00000000-0005-0000-0000-00002F430000}"/>
    <cellStyle name="Normal 4 3 4 3 2 3" xfId="17076" xr:uid="{00000000-0005-0000-0000-000030430000}"/>
    <cellStyle name="Normal 4 3 4 3 2 4" xfId="17077" xr:uid="{00000000-0005-0000-0000-000031430000}"/>
    <cellStyle name="Normal 4 3 4 3 3" xfId="17078" xr:uid="{00000000-0005-0000-0000-000032430000}"/>
    <cellStyle name="Normal 4 3 4 3 3 2" xfId="17079" xr:uid="{00000000-0005-0000-0000-000033430000}"/>
    <cellStyle name="Normal 4 3 4 3 3 3" xfId="17080" xr:uid="{00000000-0005-0000-0000-000034430000}"/>
    <cellStyle name="Normal 4 3 4 3 4" xfId="17081" xr:uid="{00000000-0005-0000-0000-000035430000}"/>
    <cellStyle name="Normal 4 3 4 3 5" xfId="17082" xr:uid="{00000000-0005-0000-0000-000036430000}"/>
    <cellStyle name="Normal 4 3 4 4" xfId="17083" xr:uid="{00000000-0005-0000-0000-000037430000}"/>
    <cellStyle name="Normal 4 3 4 4 2" xfId="17084" xr:uid="{00000000-0005-0000-0000-000038430000}"/>
    <cellStyle name="Normal 4 3 4 4 2 2" xfId="17085" xr:uid="{00000000-0005-0000-0000-000039430000}"/>
    <cellStyle name="Normal 4 3 4 4 2 2 2" xfId="17086" xr:uid="{00000000-0005-0000-0000-00003A430000}"/>
    <cellStyle name="Normal 4 3 4 4 2 2 3" xfId="17087" xr:uid="{00000000-0005-0000-0000-00003B430000}"/>
    <cellStyle name="Normal 4 3 4 4 2 3" xfId="17088" xr:uid="{00000000-0005-0000-0000-00003C430000}"/>
    <cellStyle name="Normal 4 3 4 4 2 4" xfId="17089" xr:uid="{00000000-0005-0000-0000-00003D430000}"/>
    <cellStyle name="Normal 4 3 4 4 3" xfId="17090" xr:uid="{00000000-0005-0000-0000-00003E430000}"/>
    <cellStyle name="Normal 4 3 4 4 3 2" xfId="17091" xr:uid="{00000000-0005-0000-0000-00003F430000}"/>
    <cellStyle name="Normal 4 3 4 4 3 3" xfId="17092" xr:uid="{00000000-0005-0000-0000-000040430000}"/>
    <cellStyle name="Normal 4 3 4 4 4" xfId="17093" xr:uid="{00000000-0005-0000-0000-000041430000}"/>
    <cellStyle name="Normal 4 3 4 4 5" xfId="17094" xr:uid="{00000000-0005-0000-0000-000042430000}"/>
    <cellStyle name="Normal 4 3 4 5" xfId="17095" xr:uid="{00000000-0005-0000-0000-000043430000}"/>
    <cellStyle name="Normal 4 3 4 5 2" xfId="17096" xr:uid="{00000000-0005-0000-0000-000044430000}"/>
    <cellStyle name="Normal 4 3 4 5 2 2" xfId="17097" xr:uid="{00000000-0005-0000-0000-000045430000}"/>
    <cellStyle name="Normal 4 3 4 5 2 2 2" xfId="17098" xr:uid="{00000000-0005-0000-0000-000046430000}"/>
    <cellStyle name="Normal 4 3 4 5 2 2 3" xfId="17099" xr:uid="{00000000-0005-0000-0000-000047430000}"/>
    <cellStyle name="Normal 4 3 4 5 2 3" xfId="17100" xr:uid="{00000000-0005-0000-0000-000048430000}"/>
    <cellStyle name="Normal 4 3 4 5 2 4" xfId="17101" xr:uid="{00000000-0005-0000-0000-000049430000}"/>
    <cellStyle name="Normal 4 3 4 5 3" xfId="17102" xr:uid="{00000000-0005-0000-0000-00004A430000}"/>
    <cellStyle name="Normal 4 3 4 5 3 2" xfId="17103" xr:uid="{00000000-0005-0000-0000-00004B430000}"/>
    <cellStyle name="Normal 4 3 4 5 3 3" xfId="17104" xr:uid="{00000000-0005-0000-0000-00004C430000}"/>
    <cellStyle name="Normal 4 3 4 5 4" xfId="17105" xr:uid="{00000000-0005-0000-0000-00004D430000}"/>
    <cellStyle name="Normal 4 3 4 5 5" xfId="17106" xr:uid="{00000000-0005-0000-0000-00004E430000}"/>
    <cellStyle name="Normal 4 3 4 6" xfId="17107" xr:uid="{00000000-0005-0000-0000-00004F430000}"/>
    <cellStyle name="Normal 4 3 4 6 2" xfId="17108" xr:uid="{00000000-0005-0000-0000-000050430000}"/>
    <cellStyle name="Normal 4 3 4 6 2 2" xfId="17109" xr:uid="{00000000-0005-0000-0000-000051430000}"/>
    <cellStyle name="Normal 4 3 4 6 2 2 2" xfId="17110" xr:uid="{00000000-0005-0000-0000-000052430000}"/>
    <cellStyle name="Normal 4 3 4 6 2 2 3" xfId="17111" xr:uid="{00000000-0005-0000-0000-000053430000}"/>
    <cellStyle name="Normal 4 3 4 6 2 3" xfId="17112" xr:uid="{00000000-0005-0000-0000-000054430000}"/>
    <cellStyle name="Normal 4 3 4 6 2 4" xfId="17113" xr:uid="{00000000-0005-0000-0000-000055430000}"/>
    <cellStyle name="Normal 4 3 4 6 3" xfId="17114" xr:uid="{00000000-0005-0000-0000-000056430000}"/>
    <cellStyle name="Normal 4 3 4 6 3 2" xfId="17115" xr:uid="{00000000-0005-0000-0000-000057430000}"/>
    <cellStyle name="Normal 4 3 4 6 3 3" xfId="17116" xr:uid="{00000000-0005-0000-0000-000058430000}"/>
    <cellStyle name="Normal 4 3 4 6 4" xfId="17117" xr:uid="{00000000-0005-0000-0000-000059430000}"/>
    <cellStyle name="Normal 4 3 4 6 5" xfId="17118" xr:uid="{00000000-0005-0000-0000-00005A430000}"/>
    <cellStyle name="Normal 4 3 4 7" xfId="17119" xr:uid="{00000000-0005-0000-0000-00005B430000}"/>
    <cellStyle name="Normal 4 3 4 7 2" xfId="17120" xr:uid="{00000000-0005-0000-0000-00005C430000}"/>
    <cellStyle name="Normal 4 3 4 7 2 2" xfId="17121" xr:uid="{00000000-0005-0000-0000-00005D430000}"/>
    <cellStyle name="Normal 4 3 4 7 2 3" xfId="17122" xr:uid="{00000000-0005-0000-0000-00005E430000}"/>
    <cellStyle name="Normal 4 3 4 7 3" xfId="17123" xr:uid="{00000000-0005-0000-0000-00005F430000}"/>
    <cellStyle name="Normal 4 3 4 7 4" xfId="17124" xr:uid="{00000000-0005-0000-0000-000060430000}"/>
    <cellStyle name="Normal 4 3 4 8" xfId="17125" xr:uid="{00000000-0005-0000-0000-000061430000}"/>
    <cellStyle name="Normal 4 3 4 8 2" xfId="17126" xr:uid="{00000000-0005-0000-0000-000062430000}"/>
    <cellStyle name="Normal 4 3 4 8 2 2" xfId="17127" xr:uid="{00000000-0005-0000-0000-000063430000}"/>
    <cellStyle name="Normal 4 3 4 8 3" xfId="17128" xr:uid="{00000000-0005-0000-0000-000064430000}"/>
    <cellStyle name="Normal 4 3 4 8 4" xfId="17129" xr:uid="{00000000-0005-0000-0000-000065430000}"/>
    <cellStyle name="Normal 4 3 4 9" xfId="17130" xr:uid="{00000000-0005-0000-0000-000066430000}"/>
    <cellStyle name="Normal 4 3 4 9 2" xfId="17131" xr:uid="{00000000-0005-0000-0000-000067430000}"/>
    <cellStyle name="Normal 4 3 4_April 14" xfId="17132" xr:uid="{00000000-0005-0000-0000-000068430000}"/>
    <cellStyle name="Normal 4 3 5" xfId="17133" xr:uid="{00000000-0005-0000-0000-000069430000}"/>
    <cellStyle name="Normal 4 3 5 10" xfId="17134" xr:uid="{00000000-0005-0000-0000-00006A430000}"/>
    <cellStyle name="Normal 4 3 5 11" xfId="17135" xr:uid="{00000000-0005-0000-0000-00006B430000}"/>
    <cellStyle name="Normal 4 3 5 2" xfId="17136" xr:uid="{00000000-0005-0000-0000-00006C430000}"/>
    <cellStyle name="Normal 4 3 5 2 10" xfId="17137" xr:uid="{00000000-0005-0000-0000-00006D430000}"/>
    <cellStyle name="Normal 4 3 5 2 2" xfId="17138" xr:uid="{00000000-0005-0000-0000-00006E430000}"/>
    <cellStyle name="Normal 4 3 5 2 2 2" xfId="17139" xr:uid="{00000000-0005-0000-0000-00006F430000}"/>
    <cellStyle name="Normal 4 3 5 2 2 2 2" xfId="17140" xr:uid="{00000000-0005-0000-0000-000070430000}"/>
    <cellStyle name="Normal 4 3 5 2 2 2 2 2" xfId="17141" xr:uid="{00000000-0005-0000-0000-000071430000}"/>
    <cellStyle name="Normal 4 3 5 2 2 2 2 3" xfId="17142" xr:uid="{00000000-0005-0000-0000-000072430000}"/>
    <cellStyle name="Normal 4 3 5 2 2 2 3" xfId="17143" xr:uid="{00000000-0005-0000-0000-000073430000}"/>
    <cellStyle name="Normal 4 3 5 2 2 2 4" xfId="17144" xr:uid="{00000000-0005-0000-0000-000074430000}"/>
    <cellStyle name="Normal 4 3 5 2 2 3" xfId="17145" xr:uid="{00000000-0005-0000-0000-000075430000}"/>
    <cellStyle name="Normal 4 3 5 2 2 3 2" xfId="17146" xr:uid="{00000000-0005-0000-0000-000076430000}"/>
    <cellStyle name="Normal 4 3 5 2 2 3 3" xfId="17147" xr:uid="{00000000-0005-0000-0000-000077430000}"/>
    <cellStyle name="Normal 4 3 5 2 2 4" xfId="17148" xr:uid="{00000000-0005-0000-0000-000078430000}"/>
    <cellStyle name="Normal 4 3 5 2 2 5" xfId="17149" xr:uid="{00000000-0005-0000-0000-000079430000}"/>
    <cellStyle name="Normal 4 3 5 2 3" xfId="17150" xr:uid="{00000000-0005-0000-0000-00007A430000}"/>
    <cellStyle name="Normal 4 3 5 2 3 2" xfId="17151" xr:uid="{00000000-0005-0000-0000-00007B430000}"/>
    <cellStyle name="Normal 4 3 5 2 3 2 2" xfId="17152" xr:uid="{00000000-0005-0000-0000-00007C430000}"/>
    <cellStyle name="Normal 4 3 5 2 3 2 2 2" xfId="17153" xr:uid="{00000000-0005-0000-0000-00007D430000}"/>
    <cellStyle name="Normal 4 3 5 2 3 2 2 3" xfId="17154" xr:uid="{00000000-0005-0000-0000-00007E430000}"/>
    <cellStyle name="Normal 4 3 5 2 3 2 3" xfId="17155" xr:uid="{00000000-0005-0000-0000-00007F430000}"/>
    <cellStyle name="Normal 4 3 5 2 3 2 4" xfId="17156" xr:uid="{00000000-0005-0000-0000-000080430000}"/>
    <cellStyle name="Normal 4 3 5 2 3 3" xfId="17157" xr:uid="{00000000-0005-0000-0000-000081430000}"/>
    <cellStyle name="Normal 4 3 5 2 3 3 2" xfId="17158" xr:uid="{00000000-0005-0000-0000-000082430000}"/>
    <cellStyle name="Normal 4 3 5 2 3 3 3" xfId="17159" xr:uid="{00000000-0005-0000-0000-000083430000}"/>
    <cellStyle name="Normal 4 3 5 2 3 4" xfId="17160" xr:uid="{00000000-0005-0000-0000-000084430000}"/>
    <cellStyle name="Normal 4 3 5 2 3 5" xfId="17161" xr:uid="{00000000-0005-0000-0000-000085430000}"/>
    <cellStyle name="Normal 4 3 5 2 4" xfId="17162" xr:uid="{00000000-0005-0000-0000-000086430000}"/>
    <cellStyle name="Normal 4 3 5 2 4 2" xfId="17163" xr:uid="{00000000-0005-0000-0000-000087430000}"/>
    <cellStyle name="Normal 4 3 5 2 4 2 2" xfId="17164" xr:uid="{00000000-0005-0000-0000-000088430000}"/>
    <cellStyle name="Normal 4 3 5 2 4 2 2 2" xfId="17165" xr:uid="{00000000-0005-0000-0000-000089430000}"/>
    <cellStyle name="Normal 4 3 5 2 4 2 2 3" xfId="17166" xr:uid="{00000000-0005-0000-0000-00008A430000}"/>
    <cellStyle name="Normal 4 3 5 2 4 2 3" xfId="17167" xr:uid="{00000000-0005-0000-0000-00008B430000}"/>
    <cellStyle name="Normal 4 3 5 2 4 2 4" xfId="17168" xr:uid="{00000000-0005-0000-0000-00008C430000}"/>
    <cellStyle name="Normal 4 3 5 2 4 3" xfId="17169" xr:uid="{00000000-0005-0000-0000-00008D430000}"/>
    <cellStyle name="Normal 4 3 5 2 4 3 2" xfId="17170" xr:uid="{00000000-0005-0000-0000-00008E430000}"/>
    <cellStyle name="Normal 4 3 5 2 4 3 3" xfId="17171" xr:uid="{00000000-0005-0000-0000-00008F430000}"/>
    <cellStyle name="Normal 4 3 5 2 4 4" xfId="17172" xr:uid="{00000000-0005-0000-0000-000090430000}"/>
    <cellStyle name="Normal 4 3 5 2 4 5" xfId="17173" xr:uid="{00000000-0005-0000-0000-000091430000}"/>
    <cellStyle name="Normal 4 3 5 2 5" xfId="17174" xr:uid="{00000000-0005-0000-0000-000092430000}"/>
    <cellStyle name="Normal 4 3 5 2 5 2" xfId="17175" xr:uid="{00000000-0005-0000-0000-000093430000}"/>
    <cellStyle name="Normal 4 3 5 2 5 2 2" xfId="17176" xr:uid="{00000000-0005-0000-0000-000094430000}"/>
    <cellStyle name="Normal 4 3 5 2 5 2 2 2" xfId="17177" xr:uid="{00000000-0005-0000-0000-000095430000}"/>
    <cellStyle name="Normal 4 3 5 2 5 2 2 3" xfId="17178" xr:uid="{00000000-0005-0000-0000-000096430000}"/>
    <cellStyle name="Normal 4 3 5 2 5 2 3" xfId="17179" xr:uid="{00000000-0005-0000-0000-000097430000}"/>
    <cellStyle name="Normal 4 3 5 2 5 2 4" xfId="17180" xr:uid="{00000000-0005-0000-0000-000098430000}"/>
    <cellStyle name="Normal 4 3 5 2 5 3" xfId="17181" xr:uid="{00000000-0005-0000-0000-000099430000}"/>
    <cellStyle name="Normal 4 3 5 2 5 3 2" xfId="17182" xr:uid="{00000000-0005-0000-0000-00009A430000}"/>
    <cellStyle name="Normal 4 3 5 2 5 3 3" xfId="17183" xr:uid="{00000000-0005-0000-0000-00009B430000}"/>
    <cellStyle name="Normal 4 3 5 2 5 4" xfId="17184" xr:uid="{00000000-0005-0000-0000-00009C430000}"/>
    <cellStyle name="Normal 4 3 5 2 5 5" xfId="17185" xr:uid="{00000000-0005-0000-0000-00009D430000}"/>
    <cellStyle name="Normal 4 3 5 2 6" xfId="17186" xr:uid="{00000000-0005-0000-0000-00009E430000}"/>
    <cellStyle name="Normal 4 3 5 2 6 2" xfId="17187" xr:uid="{00000000-0005-0000-0000-00009F430000}"/>
    <cellStyle name="Normal 4 3 5 2 6 2 2" xfId="17188" xr:uid="{00000000-0005-0000-0000-0000A0430000}"/>
    <cellStyle name="Normal 4 3 5 2 6 2 3" xfId="17189" xr:uid="{00000000-0005-0000-0000-0000A1430000}"/>
    <cellStyle name="Normal 4 3 5 2 6 3" xfId="17190" xr:uid="{00000000-0005-0000-0000-0000A2430000}"/>
    <cellStyle name="Normal 4 3 5 2 6 4" xfId="17191" xr:uid="{00000000-0005-0000-0000-0000A3430000}"/>
    <cellStyle name="Normal 4 3 5 2 7" xfId="17192" xr:uid="{00000000-0005-0000-0000-0000A4430000}"/>
    <cellStyle name="Normal 4 3 5 2 7 2" xfId="17193" xr:uid="{00000000-0005-0000-0000-0000A5430000}"/>
    <cellStyle name="Normal 4 3 5 2 7 2 2" xfId="17194" xr:uid="{00000000-0005-0000-0000-0000A6430000}"/>
    <cellStyle name="Normal 4 3 5 2 7 3" xfId="17195" xr:uid="{00000000-0005-0000-0000-0000A7430000}"/>
    <cellStyle name="Normal 4 3 5 2 7 4" xfId="17196" xr:uid="{00000000-0005-0000-0000-0000A8430000}"/>
    <cellStyle name="Normal 4 3 5 2 8" xfId="17197" xr:uid="{00000000-0005-0000-0000-0000A9430000}"/>
    <cellStyle name="Normal 4 3 5 2 8 2" xfId="17198" xr:uid="{00000000-0005-0000-0000-0000AA430000}"/>
    <cellStyle name="Normal 4 3 5 2 9" xfId="17199" xr:uid="{00000000-0005-0000-0000-0000AB430000}"/>
    <cellStyle name="Normal 4 3 5 2_R8" xfId="17200" xr:uid="{00000000-0005-0000-0000-0000AC430000}"/>
    <cellStyle name="Normal 4 3 5 3" xfId="17201" xr:uid="{00000000-0005-0000-0000-0000AD430000}"/>
    <cellStyle name="Normal 4 3 5 3 2" xfId="17202" xr:uid="{00000000-0005-0000-0000-0000AE430000}"/>
    <cellStyle name="Normal 4 3 5 3 2 2" xfId="17203" xr:uid="{00000000-0005-0000-0000-0000AF430000}"/>
    <cellStyle name="Normal 4 3 5 3 2 2 2" xfId="17204" xr:uid="{00000000-0005-0000-0000-0000B0430000}"/>
    <cellStyle name="Normal 4 3 5 3 2 2 3" xfId="17205" xr:uid="{00000000-0005-0000-0000-0000B1430000}"/>
    <cellStyle name="Normal 4 3 5 3 2 3" xfId="17206" xr:uid="{00000000-0005-0000-0000-0000B2430000}"/>
    <cellStyle name="Normal 4 3 5 3 2 4" xfId="17207" xr:uid="{00000000-0005-0000-0000-0000B3430000}"/>
    <cellStyle name="Normal 4 3 5 3 3" xfId="17208" xr:uid="{00000000-0005-0000-0000-0000B4430000}"/>
    <cellStyle name="Normal 4 3 5 3 3 2" xfId="17209" xr:uid="{00000000-0005-0000-0000-0000B5430000}"/>
    <cellStyle name="Normal 4 3 5 3 3 3" xfId="17210" xr:uid="{00000000-0005-0000-0000-0000B6430000}"/>
    <cellStyle name="Normal 4 3 5 3 4" xfId="17211" xr:uid="{00000000-0005-0000-0000-0000B7430000}"/>
    <cellStyle name="Normal 4 3 5 3 5" xfId="17212" xr:uid="{00000000-0005-0000-0000-0000B8430000}"/>
    <cellStyle name="Normal 4 3 5 4" xfId="17213" xr:uid="{00000000-0005-0000-0000-0000B9430000}"/>
    <cellStyle name="Normal 4 3 5 4 2" xfId="17214" xr:uid="{00000000-0005-0000-0000-0000BA430000}"/>
    <cellStyle name="Normal 4 3 5 4 2 2" xfId="17215" xr:uid="{00000000-0005-0000-0000-0000BB430000}"/>
    <cellStyle name="Normal 4 3 5 4 2 2 2" xfId="17216" xr:uid="{00000000-0005-0000-0000-0000BC430000}"/>
    <cellStyle name="Normal 4 3 5 4 2 2 3" xfId="17217" xr:uid="{00000000-0005-0000-0000-0000BD430000}"/>
    <cellStyle name="Normal 4 3 5 4 2 3" xfId="17218" xr:uid="{00000000-0005-0000-0000-0000BE430000}"/>
    <cellStyle name="Normal 4 3 5 4 2 4" xfId="17219" xr:uid="{00000000-0005-0000-0000-0000BF430000}"/>
    <cellStyle name="Normal 4 3 5 4 3" xfId="17220" xr:uid="{00000000-0005-0000-0000-0000C0430000}"/>
    <cellStyle name="Normal 4 3 5 4 3 2" xfId="17221" xr:uid="{00000000-0005-0000-0000-0000C1430000}"/>
    <cellStyle name="Normal 4 3 5 4 3 3" xfId="17222" xr:uid="{00000000-0005-0000-0000-0000C2430000}"/>
    <cellStyle name="Normal 4 3 5 4 4" xfId="17223" xr:uid="{00000000-0005-0000-0000-0000C3430000}"/>
    <cellStyle name="Normal 4 3 5 4 5" xfId="17224" xr:uid="{00000000-0005-0000-0000-0000C4430000}"/>
    <cellStyle name="Normal 4 3 5 5" xfId="17225" xr:uid="{00000000-0005-0000-0000-0000C5430000}"/>
    <cellStyle name="Normal 4 3 5 5 2" xfId="17226" xr:uid="{00000000-0005-0000-0000-0000C6430000}"/>
    <cellStyle name="Normal 4 3 5 5 2 2" xfId="17227" xr:uid="{00000000-0005-0000-0000-0000C7430000}"/>
    <cellStyle name="Normal 4 3 5 5 2 2 2" xfId="17228" xr:uid="{00000000-0005-0000-0000-0000C8430000}"/>
    <cellStyle name="Normal 4 3 5 5 2 2 3" xfId="17229" xr:uid="{00000000-0005-0000-0000-0000C9430000}"/>
    <cellStyle name="Normal 4 3 5 5 2 3" xfId="17230" xr:uid="{00000000-0005-0000-0000-0000CA430000}"/>
    <cellStyle name="Normal 4 3 5 5 2 4" xfId="17231" xr:uid="{00000000-0005-0000-0000-0000CB430000}"/>
    <cellStyle name="Normal 4 3 5 5 3" xfId="17232" xr:uid="{00000000-0005-0000-0000-0000CC430000}"/>
    <cellStyle name="Normal 4 3 5 5 3 2" xfId="17233" xr:uid="{00000000-0005-0000-0000-0000CD430000}"/>
    <cellStyle name="Normal 4 3 5 5 3 3" xfId="17234" xr:uid="{00000000-0005-0000-0000-0000CE430000}"/>
    <cellStyle name="Normal 4 3 5 5 4" xfId="17235" xr:uid="{00000000-0005-0000-0000-0000CF430000}"/>
    <cellStyle name="Normal 4 3 5 5 5" xfId="17236" xr:uid="{00000000-0005-0000-0000-0000D0430000}"/>
    <cellStyle name="Normal 4 3 5 6" xfId="17237" xr:uid="{00000000-0005-0000-0000-0000D1430000}"/>
    <cellStyle name="Normal 4 3 5 6 2" xfId="17238" xr:uid="{00000000-0005-0000-0000-0000D2430000}"/>
    <cellStyle name="Normal 4 3 5 6 2 2" xfId="17239" xr:uid="{00000000-0005-0000-0000-0000D3430000}"/>
    <cellStyle name="Normal 4 3 5 6 2 2 2" xfId="17240" xr:uid="{00000000-0005-0000-0000-0000D4430000}"/>
    <cellStyle name="Normal 4 3 5 6 2 2 3" xfId="17241" xr:uid="{00000000-0005-0000-0000-0000D5430000}"/>
    <cellStyle name="Normal 4 3 5 6 2 3" xfId="17242" xr:uid="{00000000-0005-0000-0000-0000D6430000}"/>
    <cellStyle name="Normal 4 3 5 6 2 4" xfId="17243" xr:uid="{00000000-0005-0000-0000-0000D7430000}"/>
    <cellStyle name="Normal 4 3 5 6 3" xfId="17244" xr:uid="{00000000-0005-0000-0000-0000D8430000}"/>
    <cellStyle name="Normal 4 3 5 6 3 2" xfId="17245" xr:uid="{00000000-0005-0000-0000-0000D9430000}"/>
    <cellStyle name="Normal 4 3 5 6 3 3" xfId="17246" xr:uid="{00000000-0005-0000-0000-0000DA430000}"/>
    <cellStyle name="Normal 4 3 5 6 4" xfId="17247" xr:uid="{00000000-0005-0000-0000-0000DB430000}"/>
    <cellStyle name="Normal 4 3 5 6 5" xfId="17248" xr:uid="{00000000-0005-0000-0000-0000DC430000}"/>
    <cellStyle name="Normal 4 3 5 7" xfId="17249" xr:uid="{00000000-0005-0000-0000-0000DD430000}"/>
    <cellStyle name="Normal 4 3 5 7 2" xfId="17250" xr:uid="{00000000-0005-0000-0000-0000DE430000}"/>
    <cellStyle name="Normal 4 3 5 7 2 2" xfId="17251" xr:uid="{00000000-0005-0000-0000-0000DF430000}"/>
    <cellStyle name="Normal 4 3 5 7 2 3" xfId="17252" xr:uid="{00000000-0005-0000-0000-0000E0430000}"/>
    <cellStyle name="Normal 4 3 5 7 3" xfId="17253" xr:uid="{00000000-0005-0000-0000-0000E1430000}"/>
    <cellStyle name="Normal 4 3 5 7 4" xfId="17254" xr:uid="{00000000-0005-0000-0000-0000E2430000}"/>
    <cellStyle name="Normal 4 3 5 8" xfId="17255" xr:uid="{00000000-0005-0000-0000-0000E3430000}"/>
    <cellStyle name="Normal 4 3 5 8 2" xfId="17256" xr:uid="{00000000-0005-0000-0000-0000E4430000}"/>
    <cellStyle name="Normal 4 3 5 8 2 2" xfId="17257" xr:uid="{00000000-0005-0000-0000-0000E5430000}"/>
    <cellStyle name="Normal 4 3 5 8 3" xfId="17258" xr:uid="{00000000-0005-0000-0000-0000E6430000}"/>
    <cellStyle name="Normal 4 3 5 8 4" xfId="17259" xr:uid="{00000000-0005-0000-0000-0000E7430000}"/>
    <cellStyle name="Normal 4 3 5 9" xfId="17260" xr:uid="{00000000-0005-0000-0000-0000E8430000}"/>
    <cellStyle name="Normal 4 3 5 9 2" xfId="17261" xr:uid="{00000000-0005-0000-0000-0000E9430000}"/>
    <cellStyle name="Normal 4 3 5_April 14" xfId="17262" xr:uid="{00000000-0005-0000-0000-0000EA430000}"/>
    <cellStyle name="Normal 4 3 6" xfId="17263" xr:uid="{00000000-0005-0000-0000-0000EB430000}"/>
    <cellStyle name="Normal 4 3 6 10" xfId="17264" xr:uid="{00000000-0005-0000-0000-0000EC430000}"/>
    <cellStyle name="Normal 4 3 6 2" xfId="17265" xr:uid="{00000000-0005-0000-0000-0000ED430000}"/>
    <cellStyle name="Normal 4 3 6 2 2" xfId="17266" xr:uid="{00000000-0005-0000-0000-0000EE430000}"/>
    <cellStyle name="Normal 4 3 6 2 2 2" xfId="17267" xr:uid="{00000000-0005-0000-0000-0000EF430000}"/>
    <cellStyle name="Normal 4 3 6 2 2 2 2" xfId="17268" xr:uid="{00000000-0005-0000-0000-0000F0430000}"/>
    <cellStyle name="Normal 4 3 6 2 2 2 3" xfId="17269" xr:uid="{00000000-0005-0000-0000-0000F1430000}"/>
    <cellStyle name="Normal 4 3 6 2 2 3" xfId="17270" xr:uid="{00000000-0005-0000-0000-0000F2430000}"/>
    <cellStyle name="Normal 4 3 6 2 2 4" xfId="17271" xr:uid="{00000000-0005-0000-0000-0000F3430000}"/>
    <cellStyle name="Normal 4 3 6 2 3" xfId="17272" xr:uid="{00000000-0005-0000-0000-0000F4430000}"/>
    <cellStyle name="Normal 4 3 6 2 3 2" xfId="17273" xr:uid="{00000000-0005-0000-0000-0000F5430000}"/>
    <cellStyle name="Normal 4 3 6 2 3 3" xfId="17274" xr:uid="{00000000-0005-0000-0000-0000F6430000}"/>
    <cellStyle name="Normal 4 3 6 2 4" xfId="17275" xr:uid="{00000000-0005-0000-0000-0000F7430000}"/>
    <cellStyle name="Normal 4 3 6 2 5" xfId="17276" xr:uid="{00000000-0005-0000-0000-0000F8430000}"/>
    <cellStyle name="Normal 4 3 6 3" xfId="17277" xr:uid="{00000000-0005-0000-0000-0000F9430000}"/>
    <cellStyle name="Normal 4 3 6 3 2" xfId="17278" xr:uid="{00000000-0005-0000-0000-0000FA430000}"/>
    <cellStyle name="Normal 4 3 6 3 2 2" xfId="17279" xr:uid="{00000000-0005-0000-0000-0000FB430000}"/>
    <cellStyle name="Normal 4 3 6 3 2 2 2" xfId="17280" xr:uid="{00000000-0005-0000-0000-0000FC430000}"/>
    <cellStyle name="Normal 4 3 6 3 2 2 3" xfId="17281" xr:uid="{00000000-0005-0000-0000-0000FD430000}"/>
    <cellStyle name="Normal 4 3 6 3 2 3" xfId="17282" xr:uid="{00000000-0005-0000-0000-0000FE430000}"/>
    <cellStyle name="Normal 4 3 6 3 2 4" xfId="17283" xr:uid="{00000000-0005-0000-0000-0000FF430000}"/>
    <cellStyle name="Normal 4 3 6 3 3" xfId="17284" xr:uid="{00000000-0005-0000-0000-000000440000}"/>
    <cellStyle name="Normal 4 3 6 3 3 2" xfId="17285" xr:uid="{00000000-0005-0000-0000-000001440000}"/>
    <cellStyle name="Normal 4 3 6 3 3 3" xfId="17286" xr:uid="{00000000-0005-0000-0000-000002440000}"/>
    <cellStyle name="Normal 4 3 6 3 4" xfId="17287" xr:uid="{00000000-0005-0000-0000-000003440000}"/>
    <cellStyle name="Normal 4 3 6 3 5" xfId="17288" xr:uid="{00000000-0005-0000-0000-000004440000}"/>
    <cellStyle name="Normal 4 3 6 4" xfId="17289" xr:uid="{00000000-0005-0000-0000-000005440000}"/>
    <cellStyle name="Normal 4 3 6 4 2" xfId="17290" xr:uid="{00000000-0005-0000-0000-000006440000}"/>
    <cellStyle name="Normal 4 3 6 4 2 2" xfId="17291" xr:uid="{00000000-0005-0000-0000-000007440000}"/>
    <cellStyle name="Normal 4 3 6 4 2 2 2" xfId="17292" xr:uid="{00000000-0005-0000-0000-000008440000}"/>
    <cellStyle name="Normal 4 3 6 4 2 2 3" xfId="17293" xr:uid="{00000000-0005-0000-0000-000009440000}"/>
    <cellStyle name="Normal 4 3 6 4 2 3" xfId="17294" xr:uid="{00000000-0005-0000-0000-00000A440000}"/>
    <cellStyle name="Normal 4 3 6 4 2 4" xfId="17295" xr:uid="{00000000-0005-0000-0000-00000B440000}"/>
    <cellStyle name="Normal 4 3 6 4 3" xfId="17296" xr:uid="{00000000-0005-0000-0000-00000C440000}"/>
    <cellStyle name="Normal 4 3 6 4 3 2" xfId="17297" xr:uid="{00000000-0005-0000-0000-00000D440000}"/>
    <cellStyle name="Normal 4 3 6 4 3 3" xfId="17298" xr:uid="{00000000-0005-0000-0000-00000E440000}"/>
    <cellStyle name="Normal 4 3 6 4 4" xfId="17299" xr:uid="{00000000-0005-0000-0000-00000F440000}"/>
    <cellStyle name="Normal 4 3 6 4 5" xfId="17300" xr:uid="{00000000-0005-0000-0000-000010440000}"/>
    <cellStyle name="Normal 4 3 6 5" xfId="17301" xr:uid="{00000000-0005-0000-0000-000011440000}"/>
    <cellStyle name="Normal 4 3 6 5 2" xfId="17302" xr:uid="{00000000-0005-0000-0000-000012440000}"/>
    <cellStyle name="Normal 4 3 6 5 2 2" xfId="17303" xr:uid="{00000000-0005-0000-0000-000013440000}"/>
    <cellStyle name="Normal 4 3 6 5 2 2 2" xfId="17304" xr:uid="{00000000-0005-0000-0000-000014440000}"/>
    <cellStyle name="Normal 4 3 6 5 2 2 3" xfId="17305" xr:uid="{00000000-0005-0000-0000-000015440000}"/>
    <cellStyle name="Normal 4 3 6 5 2 3" xfId="17306" xr:uid="{00000000-0005-0000-0000-000016440000}"/>
    <cellStyle name="Normal 4 3 6 5 2 4" xfId="17307" xr:uid="{00000000-0005-0000-0000-000017440000}"/>
    <cellStyle name="Normal 4 3 6 5 3" xfId="17308" xr:uid="{00000000-0005-0000-0000-000018440000}"/>
    <cellStyle name="Normal 4 3 6 5 3 2" xfId="17309" xr:uid="{00000000-0005-0000-0000-000019440000}"/>
    <cellStyle name="Normal 4 3 6 5 3 3" xfId="17310" xr:uid="{00000000-0005-0000-0000-00001A440000}"/>
    <cellStyle name="Normal 4 3 6 5 4" xfId="17311" xr:uid="{00000000-0005-0000-0000-00001B440000}"/>
    <cellStyle name="Normal 4 3 6 5 5" xfId="17312" xr:uid="{00000000-0005-0000-0000-00001C440000}"/>
    <cellStyle name="Normal 4 3 6 6" xfId="17313" xr:uid="{00000000-0005-0000-0000-00001D440000}"/>
    <cellStyle name="Normal 4 3 6 6 2" xfId="17314" xr:uid="{00000000-0005-0000-0000-00001E440000}"/>
    <cellStyle name="Normal 4 3 6 6 2 2" xfId="17315" xr:uid="{00000000-0005-0000-0000-00001F440000}"/>
    <cellStyle name="Normal 4 3 6 6 2 3" xfId="17316" xr:uid="{00000000-0005-0000-0000-000020440000}"/>
    <cellStyle name="Normal 4 3 6 6 3" xfId="17317" xr:uid="{00000000-0005-0000-0000-000021440000}"/>
    <cellStyle name="Normal 4 3 6 6 4" xfId="17318" xr:uid="{00000000-0005-0000-0000-000022440000}"/>
    <cellStyle name="Normal 4 3 6 7" xfId="17319" xr:uid="{00000000-0005-0000-0000-000023440000}"/>
    <cellStyle name="Normal 4 3 6 7 2" xfId="17320" xr:uid="{00000000-0005-0000-0000-000024440000}"/>
    <cellStyle name="Normal 4 3 6 7 2 2" xfId="17321" xr:uid="{00000000-0005-0000-0000-000025440000}"/>
    <cellStyle name="Normal 4 3 6 7 3" xfId="17322" xr:uid="{00000000-0005-0000-0000-000026440000}"/>
    <cellStyle name="Normal 4 3 6 7 4" xfId="17323" xr:uid="{00000000-0005-0000-0000-000027440000}"/>
    <cellStyle name="Normal 4 3 6 8" xfId="17324" xr:uid="{00000000-0005-0000-0000-000028440000}"/>
    <cellStyle name="Normal 4 3 6 8 2" xfId="17325" xr:uid="{00000000-0005-0000-0000-000029440000}"/>
    <cellStyle name="Normal 4 3 6 9" xfId="17326" xr:uid="{00000000-0005-0000-0000-00002A440000}"/>
    <cellStyle name="Normal 4 3 6_R8" xfId="17327" xr:uid="{00000000-0005-0000-0000-00002B440000}"/>
    <cellStyle name="Normal 4 3 7" xfId="17328" xr:uid="{00000000-0005-0000-0000-00002C440000}"/>
    <cellStyle name="Normal 4 3 7 2" xfId="17329" xr:uid="{00000000-0005-0000-0000-00002D440000}"/>
    <cellStyle name="Normal 4 3 7 2 2" xfId="17330" xr:uid="{00000000-0005-0000-0000-00002E440000}"/>
    <cellStyle name="Normal 4 3 7 2 3" xfId="17331" xr:uid="{00000000-0005-0000-0000-00002F440000}"/>
    <cellStyle name="Normal 4 3 7 3" xfId="17332" xr:uid="{00000000-0005-0000-0000-000030440000}"/>
    <cellStyle name="Normal 4 3 7 4" xfId="17333" xr:uid="{00000000-0005-0000-0000-000031440000}"/>
    <cellStyle name="Normal 4 3 7 5" xfId="17334" xr:uid="{00000000-0005-0000-0000-000032440000}"/>
    <cellStyle name="Normal 4 3 8" xfId="17335" xr:uid="{00000000-0005-0000-0000-000033440000}"/>
    <cellStyle name="Normal 4 3 8 2" xfId="17336" xr:uid="{00000000-0005-0000-0000-000034440000}"/>
    <cellStyle name="Normal 4 3 8 2 2" xfId="17337" xr:uid="{00000000-0005-0000-0000-000035440000}"/>
    <cellStyle name="Normal 4 3 8 2 2 2" xfId="17338" xr:uid="{00000000-0005-0000-0000-000036440000}"/>
    <cellStyle name="Normal 4 3 8 2 2 3" xfId="17339" xr:uid="{00000000-0005-0000-0000-000037440000}"/>
    <cellStyle name="Normal 4 3 8 2 3" xfId="17340" xr:uid="{00000000-0005-0000-0000-000038440000}"/>
    <cellStyle name="Normal 4 3 8 2 4" xfId="17341" xr:uid="{00000000-0005-0000-0000-000039440000}"/>
    <cellStyle name="Normal 4 3 8 3" xfId="17342" xr:uid="{00000000-0005-0000-0000-00003A440000}"/>
    <cellStyle name="Normal 4 3 8 3 2" xfId="17343" xr:uid="{00000000-0005-0000-0000-00003B440000}"/>
    <cellStyle name="Normal 4 3 8 3 3" xfId="17344" xr:uid="{00000000-0005-0000-0000-00003C440000}"/>
    <cellStyle name="Normal 4 3 8 4" xfId="17345" xr:uid="{00000000-0005-0000-0000-00003D440000}"/>
    <cellStyle name="Normal 4 3 8 5" xfId="17346" xr:uid="{00000000-0005-0000-0000-00003E440000}"/>
    <cellStyle name="Normal 4 3 9" xfId="17347" xr:uid="{00000000-0005-0000-0000-00003F440000}"/>
    <cellStyle name="Normal 4 3 9 2" xfId="17348" xr:uid="{00000000-0005-0000-0000-000040440000}"/>
    <cellStyle name="Normal 4 3 9 2 2" xfId="17349" xr:uid="{00000000-0005-0000-0000-000041440000}"/>
    <cellStyle name="Normal 4 3 9 2 2 2" xfId="17350" xr:uid="{00000000-0005-0000-0000-000042440000}"/>
    <cellStyle name="Normal 4 3 9 2 2 3" xfId="17351" xr:uid="{00000000-0005-0000-0000-000043440000}"/>
    <cellStyle name="Normal 4 3 9 2 3" xfId="17352" xr:uid="{00000000-0005-0000-0000-000044440000}"/>
    <cellStyle name="Normal 4 3 9 2 4" xfId="17353" xr:uid="{00000000-0005-0000-0000-000045440000}"/>
    <cellStyle name="Normal 4 3 9 3" xfId="17354" xr:uid="{00000000-0005-0000-0000-000046440000}"/>
    <cellStyle name="Normal 4 3 9 3 2" xfId="17355" xr:uid="{00000000-0005-0000-0000-000047440000}"/>
    <cellStyle name="Normal 4 3 9 3 3" xfId="17356" xr:uid="{00000000-0005-0000-0000-000048440000}"/>
    <cellStyle name="Normal 4 3 9 4" xfId="17357" xr:uid="{00000000-0005-0000-0000-000049440000}"/>
    <cellStyle name="Normal 4 3 9 5" xfId="17358" xr:uid="{00000000-0005-0000-0000-00004A440000}"/>
    <cellStyle name="Normal 4 3_April 14" xfId="17359" xr:uid="{00000000-0005-0000-0000-00004B440000}"/>
    <cellStyle name="Normal 4 30" xfId="17360" xr:uid="{00000000-0005-0000-0000-00004C440000}"/>
    <cellStyle name="Normal 4 30 2" xfId="17361" xr:uid="{00000000-0005-0000-0000-00004D440000}"/>
    <cellStyle name="Normal 4 31" xfId="17362" xr:uid="{00000000-0005-0000-0000-00004E440000}"/>
    <cellStyle name="Normal 4 32" xfId="17363" xr:uid="{00000000-0005-0000-0000-00004F440000}"/>
    <cellStyle name="Normal 4 33" xfId="17364" xr:uid="{00000000-0005-0000-0000-000050440000}"/>
    <cellStyle name="Normal 4 34" xfId="17365" xr:uid="{00000000-0005-0000-0000-000051440000}"/>
    <cellStyle name="Normal 4 35" xfId="33279" xr:uid="{00000000-0005-0000-0000-000052440000}"/>
    <cellStyle name="Normal 4 36" xfId="33264" xr:uid="{00000000-0005-0000-0000-000053440000}"/>
    <cellStyle name="Normal 4 37" xfId="33355" xr:uid="{3D70B4A2-CF50-4177-B38D-CA4AC02B222C}"/>
    <cellStyle name="Normal 4 4" xfId="17366" xr:uid="{00000000-0005-0000-0000-000054440000}"/>
    <cellStyle name="Normal 4 4 10" xfId="17367" xr:uid="{00000000-0005-0000-0000-000055440000}"/>
    <cellStyle name="Normal 4 4 10 2" xfId="17368" xr:uid="{00000000-0005-0000-0000-000056440000}"/>
    <cellStyle name="Normal 4 4 10 2 2" xfId="17369" xr:uid="{00000000-0005-0000-0000-000057440000}"/>
    <cellStyle name="Normal 4 4 10 3" xfId="17370" xr:uid="{00000000-0005-0000-0000-000058440000}"/>
    <cellStyle name="Normal 4 4 10 4" xfId="17371" xr:uid="{00000000-0005-0000-0000-000059440000}"/>
    <cellStyle name="Normal 4 4 11" xfId="17372" xr:uid="{00000000-0005-0000-0000-00005A440000}"/>
    <cellStyle name="Normal 4 4 11 2" xfId="17373" xr:uid="{00000000-0005-0000-0000-00005B440000}"/>
    <cellStyle name="Normal 4 4 12" xfId="17374" xr:uid="{00000000-0005-0000-0000-00005C440000}"/>
    <cellStyle name="Normal 4 4 13" xfId="17375" xr:uid="{00000000-0005-0000-0000-00005D440000}"/>
    <cellStyle name="Normal 4 4 14" xfId="17376" xr:uid="{00000000-0005-0000-0000-00005E440000}"/>
    <cellStyle name="Normal 4 4 15" xfId="17377" xr:uid="{00000000-0005-0000-0000-00005F440000}"/>
    <cellStyle name="Normal 4 4 2" xfId="17378" xr:uid="{00000000-0005-0000-0000-000060440000}"/>
    <cellStyle name="Normal 4 4 2 10" xfId="17379" xr:uid="{00000000-0005-0000-0000-000061440000}"/>
    <cellStyle name="Normal 4 4 2 10 2" xfId="17380" xr:uid="{00000000-0005-0000-0000-000062440000}"/>
    <cellStyle name="Normal 4 4 2 11" xfId="17381" xr:uid="{00000000-0005-0000-0000-000063440000}"/>
    <cellStyle name="Normal 4 4 2 12" xfId="17382" xr:uid="{00000000-0005-0000-0000-000064440000}"/>
    <cellStyle name="Normal 4 4 2 2" xfId="17383" xr:uid="{00000000-0005-0000-0000-000065440000}"/>
    <cellStyle name="Normal 4 4 2 2 10" xfId="17384" xr:uid="{00000000-0005-0000-0000-000066440000}"/>
    <cellStyle name="Normal 4 4 2 2 2" xfId="17385" xr:uid="{00000000-0005-0000-0000-000067440000}"/>
    <cellStyle name="Normal 4 4 2 2 2 2" xfId="17386" xr:uid="{00000000-0005-0000-0000-000068440000}"/>
    <cellStyle name="Normal 4 4 2 2 2 2 2" xfId="17387" xr:uid="{00000000-0005-0000-0000-000069440000}"/>
    <cellStyle name="Normal 4 4 2 2 2 2 2 2" xfId="17388" xr:uid="{00000000-0005-0000-0000-00006A440000}"/>
    <cellStyle name="Normal 4 4 2 2 2 2 2 3" xfId="17389" xr:uid="{00000000-0005-0000-0000-00006B440000}"/>
    <cellStyle name="Normal 4 4 2 2 2 2 3" xfId="17390" xr:uid="{00000000-0005-0000-0000-00006C440000}"/>
    <cellStyle name="Normal 4 4 2 2 2 2 4" xfId="17391" xr:uid="{00000000-0005-0000-0000-00006D440000}"/>
    <cellStyle name="Normal 4 4 2 2 2 3" xfId="17392" xr:uid="{00000000-0005-0000-0000-00006E440000}"/>
    <cellStyle name="Normal 4 4 2 2 2 3 2" xfId="17393" xr:uid="{00000000-0005-0000-0000-00006F440000}"/>
    <cellStyle name="Normal 4 4 2 2 2 3 3" xfId="17394" xr:uid="{00000000-0005-0000-0000-000070440000}"/>
    <cellStyle name="Normal 4 4 2 2 2 4" xfId="17395" xr:uid="{00000000-0005-0000-0000-000071440000}"/>
    <cellStyle name="Normal 4 4 2 2 2 5" xfId="17396" xr:uid="{00000000-0005-0000-0000-000072440000}"/>
    <cellStyle name="Normal 4 4 2 2 3" xfId="17397" xr:uid="{00000000-0005-0000-0000-000073440000}"/>
    <cellStyle name="Normal 4 4 2 2 3 2" xfId="17398" xr:uid="{00000000-0005-0000-0000-000074440000}"/>
    <cellStyle name="Normal 4 4 2 2 3 2 2" xfId="17399" xr:uid="{00000000-0005-0000-0000-000075440000}"/>
    <cellStyle name="Normal 4 4 2 2 3 2 2 2" xfId="17400" xr:uid="{00000000-0005-0000-0000-000076440000}"/>
    <cellStyle name="Normal 4 4 2 2 3 2 2 3" xfId="17401" xr:uid="{00000000-0005-0000-0000-000077440000}"/>
    <cellStyle name="Normal 4 4 2 2 3 2 3" xfId="17402" xr:uid="{00000000-0005-0000-0000-000078440000}"/>
    <cellStyle name="Normal 4 4 2 2 3 2 4" xfId="17403" xr:uid="{00000000-0005-0000-0000-000079440000}"/>
    <cellStyle name="Normal 4 4 2 2 3 3" xfId="17404" xr:uid="{00000000-0005-0000-0000-00007A440000}"/>
    <cellStyle name="Normal 4 4 2 2 3 3 2" xfId="17405" xr:uid="{00000000-0005-0000-0000-00007B440000}"/>
    <cellStyle name="Normal 4 4 2 2 3 3 3" xfId="17406" xr:uid="{00000000-0005-0000-0000-00007C440000}"/>
    <cellStyle name="Normal 4 4 2 2 3 4" xfId="17407" xr:uid="{00000000-0005-0000-0000-00007D440000}"/>
    <cellStyle name="Normal 4 4 2 2 3 5" xfId="17408" xr:uid="{00000000-0005-0000-0000-00007E440000}"/>
    <cellStyle name="Normal 4 4 2 2 4" xfId="17409" xr:uid="{00000000-0005-0000-0000-00007F440000}"/>
    <cellStyle name="Normal 4 4 2 2 4 2" xfId="17410" xr:uid="{00000000-0005-0000-0000-000080440000}"/>
    <cellStyle name="Normal 4 4 2 2 4 2 2" xfId="17411" xr:uid="{00000000-0005-0000-0000-000081440000}"/>
    <cellStyle name="Normal 4 4 2 2 4 2 2 2" xfId="17412" xr:uid="{00000000-0005-0000-0000-000082440000}"/>
    <cellStyle name="Normal 4 4 2 2 4 2 2 3" xfId="17413" xr:uid="{00000000-0005-0000-0000-000083440000}"/>
    <cellStyle name="Normal 4 4 2 2 4 2 3" xfId="17414" xr:uid="{00000000-0005-0000-0000-000084440000}"/>
    <cellStyle name="Normal 4 4 2 2 4 2 4" xfId="17415" xr:uid="{00000000-0005-0000-0000-000085440000}"/>
    <cellStyle name="Normal 4 4 2 2 4 3" xfId="17416" xr:uid="{00000000-0005-0000-0000-000086440000}"/>
    <cellStyle name="Normal 4 4 2 2 4 3 2" xfId="17417" xr:uid="{00000000-0005-0000-0000-000087440000}"/>
    <cellStyle name="Normal 4 4 2 2 4 3 3" xfId="17418" xr:uid="{00000000-0005-0000-0000-000088440000}"/>
    <cellStyle name="Normal 4 4 2 2 4 4" xfId="17419" xr:uid="{00000000-0005-0000-0000-000089440000}"/>
    <cellStyle name="Normal 4 4 2 2 4 5" xfId="17420" xr:uid="{00000000-0005-0000-0000-00008A440000}"/>
    <cellStyle name="Normal 4 4 2 2 5" xfId="17421" xr:uid="{00000000-0005-0000-0000-00008B440000}"/>
    <cellStyle name="Normal 4 4 2 2 5 2" xfId="17422" xr:uid="{00000000-0005-0000-0000-00008C440000}"/>
    <cellStyle name="Normal 4 4 2 2 5 2 2" xfId="17423" xr:uid="{00000000-0005-0000-0000-00008D440000}"/>
    <cellStyle name="Normal 4 4 2 2 5 2 2 2" xfId="17424" xr:uid="{00000000-0005-0000-0000-00008E440000}"/>
    <cellStyle name="Normal 4 4 2 2 5 2 2 3" xfId="17425" xr:uid="{00000000-0005-0000-0000-00008F440000}"/>
    <cellStyle name="Normal 4 4 2 2 5 2 3" xfId="17426" xr:uid="{00000000-0005-0000-0000-000090440000}"/>
    <cellStyle name="Normal 4 4 2 2 5 2 4" xfId="17427" xr:uid="{00000000-0005-0000-0000-000091440000}"/>
    <cellStyle name="Normal 4 4 2 2 5 3" xfId="17428" xr:uid="{00000000-0005-0000-0000-000092440000}"/>
    <cellStyle name="Normal 4 4 2 2 5 3 2" xfId="17429" xr:uid="{00000000-0005-0000-0000-000093440000}"/>
    <cellStyle name="Normal 4 4 2 2 5 3 3" xfId="17430" xr:uid="{00000000-0005-0000-0000-000094440000}"/>
    <cellStyle name="Normal 4 4 2 2 5 4" xfId="17431" xr:uid="{00000000-0005-0000-0000-000095440000}"/>
    <cellStyle name="Normal 4 4 2 2 5 5" xfId="17432" xr:uid="{00000000-0005-0000-0000-000096440000}"/>
    <cellStyle name="Normal 4 4 2 2 6" xfId="17433" xr:uid="{00000000-0005-0000-0000-000097440000}"/>
    <cellStyle name="Normal 4 4 2 2 6 2" xfId="17434" xr:uid="{00000000-0005-0000-0000-000098440000}"/>
    <cellStyle name="Normal 4 4 2 2 6 2 2" xfId="17435" xr:uid="{00000000-0005-0000-0000-000099440000}"/>
    <cellStyle name="Normal 4 4 2 2 6 2 3" xfId="17436" xr:uid="{00000000-0005-0000-0000-00009A440000}"/>
    <cellStyle name="Normal 4 4 2 2 6 3" xfId="17437" xr:uid="{00000000-0005-0000-0000-00009B440000}"/>
    <cellStyle name="Normal 4 4 2 2 6 4" xfId="17438" xr:uid="{00000000-0005-0000-0000-00009C440000}"/>
    <cellStyle name="Normal 4 4 2 2 7" xfId="17439" xr:uid="{00000000-0005-0000-0000-00009D440000}"/>
    <cellStyle name="Normal 4 4 2 2 7 2" xfId="17440" xr:uid="{00000000-0005-0000-0000-00009E440000}"/>
    <cellStyle name="Normal 4 4 2 2 7 2 2" xfId="17441" xr:uid="{00000000-0005-0000-0000-00009F440000}"/>
    <cellStyle name="Normal 4 4 2 2 7 3" xfId="17442" xr:uid="{00000000-0005-0000-0000-0000A0440000}"/>
    <cellStyle name="Normal 4 4 2 2 7 4" xfId="17443" xr:uid="{00000000-0005-0000-0000-0000A1440000}"/>
    <cellStyle name="Normal 4 4 2 2 8" xfId="17444" xr:uid="{00000000-0005-0000-0000-0000A2440000}"/>
    <cellStyle name="Normal 4 4 2 2 8 2" xfId="17445" xr:uid="{00000000-0005-0000-0000-0000A3440000}"/>
    <cellStyle name="Normal 4 4 2 2 9" xfId="17446" xr:uid="{00000000-0005-0000-0000-0000A4440000}"/>
    <cellStyle name="Normal 4 4 2 2_R8" xfId="17447" xr:uid="{00000000-0005-0000-0000-0000A5440000}"/>
    <cellStyle name="Normal 4 4 2 3" xfId="17448" xr:uid="{00000000-0005-0000-0000-0000A6440000}"/>
    <cellStyle name="Normal 4 4 2 3 2" xfId="17449" xr:uid="{00000000-0005-0000-0000-0000A7440000}"/>
    <cellStyle name="Normal 4 4 2 3 2 2" xfId="17450" xr:uid="{00000000-0005-0000-0000-0000A8440000}"/>
    <cellStyle name="Normal 4 4 2 3 2 3" xfId="17451" xr:uid="{00000000-0005-0000-0000-0000A9440000}"/>
    <cellStyle name="Normal 4 4 2 3 3" xfId="17452" xr:uid="{00000000-0005-0000-0000-0000AA440000}"/>
    <cellStyle name="Normal 4 4 2 3 4" xfId="17453" xr:uid="{00000000-0005-0000-0000-0000AB440000}"/>
    <cellStyle name="Normal 4 4 2 3 5" xfId="17454" xr:uid="{00000000-0005-0000-0000-0000AC440000}"/>
    <cellStyle name="Normal 4 4 2 4" xfId="17455" xr:uid="{00000000-0005-0000-0000-0000AD440000}"/>
    <cellStyle name="Normal 4 4 2 4 2" xfId="17456" xr:uid="{00000000-0005-0000-0000-0000AE440000}"/>
    <cellStyle name="Normal 4 4 2 4 2 2" xfId="17457" xr:uid="{00000000-0005-0000-0000-0000AF440000}"/>
    <cellStyle name="Normal 4 4 2 4 2 2 2" xfId="17458" xr:uid="{00000000-0005-0000-0000-0000B0440000}"/>
    <cellStyle name="Normal 4 4 2 4 2 2 3" xfId="17459" xr:uid="{00000000-0005-0000-0000-0000B1440000}"/>
    <cellStyle name="Normal 4 4 2 4 2 3" xfId="17460" xr:uid="{00000000-0005-0000-0000-0000B2440000}"/>
    <cellStyle name="Normal 4 4 2 4 2 4" xfId="17461" xr:uid="{00000000-0005-0000-0000-0000B3440000}"/>
    <cellStyle name="Normal 4 4 2 4 3" xfId="17462" xr:uid="{00000000-0005-0000-0000-0000B4440000}"/>
    <cellStyle name="Normal 4 4 2 4 3 2" xfId="17463" xr:uid="{00000000-0005-0000-0000-0000B5440000}"/>
    <cellStyle name="Normal 4 4 2 4 3 3" xfId="17464" xr:uid="{00000000-0005-0000-0000-0000B6440000}"/>
    <cellStyle name="Normal 4 4 2 4 4" xfId="17465" xr:uid="{00000000-0005-0000-0000-0000B7440000}"/>
    <cellStyle name="Normal 4 4 2 4 5" xfId="17466" xr:uid="{00000000-0005-0000-0000-0000B8440000}"/>
    <cellStyle name="Normal 4 4 2 5" xfId="17467" xr:uid="{00000000-0005-0000-0000-0000B9440000}"/>
    <cellStyle name="Normal 4 4 2 5 2" xfId="17468" xr:uid="{00000000-0005-0000-0000-0000BA440000}"/>
    <cellStyle name="Normal 4 4 2 5 2 2" xfId="17469" xr:uid="{00000000-0005-0000-0000-0000BB440000}"/>
    <cellStyle name="Normal 4 4 2 5 2 2 2" xfId="17470" xr:uid="{00000000-0005-0000-0000-0000BC440000}"/>
    <cellStyle name="Normal 4 4 2 5 2 2 3" xfId="17471" xr:uid="{00000000-0005-0000-0000-0000BD440000}"/>
    <cellStyle name="Normal 4 4 2 5 2 3" xfId="17472" xr:uid="{00000000-0005-0000-0000-0000BE440000}"/>
    <cellStyle name="Normal 4 4 2 5 2 4" xfId="17473" xr:uid="{00000000-0005-0000-0000-0000BF440000}"/>
    <cellStyle name="Normal 4 4 2 5 3" xfId="17474" xr:uid="{00000000-0005-0000-0000-0000C0440000}"/>
    <cellStyle name="Normal 4 4 2 5 3 2" xfId="17475" xr:uid="{00000000-0005-0000-0000-0000C1440000}"/>
    <cellStyle name="Normal 4 4 2 5 3 3" xfId="17476" xr:uid="{00000000-0005-0000-0000-0000C2440000}"/>
    <cellStyle name="Normal 4 4 2 5 4" xfId="17477" xr:uid="{00000000-0005-0000-0000-0000C3440000}"/>
    <cellStyle name="Normal 4 4 2 5 5" xfId="17478" xr:uid="{00000000-0005-0000-0000-0000C4440000}"/>
    <cellStyle name="Normal 4 4 2 6" xfId="17479" xr:uid="{00000000-0005-0000-0000-0000C5440000}"/>
    <cellStyle name="Normal 4 4 2 6 2" xfId="17480" xr:uid="{00000000-0005-0000-0000-0000C6440000}"/>
    <cellStyle name="Normal 4 4 2 6 2 2" xfId="17481" xr:uid="{00000000-0005-0000-0000-0000C7440000}"/>
    <cellStyle name="Normal 4 4 2 6 2 2 2" xfId="17482" xr:uid="{00000000-0005-0000-0000-0000C8440000}"/>
    <cellStyle name="Normal 4 4 2 6 2 2 3" xfId="17483" xr:uid="{00000000-0005-0000-0000-0000C9440000}"/>
    <cellStyle name="Normal 4 4 2 6 2 3" xfId="17484" xr:uid="{00000000-0005-0000-0000-0000CA440000}"/>
    <cellStyle name="Normal 4 4 2 6 2 4" xfId="17485" xr:uid="{00000000-0005-0000-0000-0000CB440000}"/>
    <cellStyle name="Normal 4 4 2 6 3" xfId="17486" xr:uid="{00000000-0005-0000-0000-0000CC440000}"/>
    <cellStyle name="Normal 4 4 2 6 3 2" xfId="17487" xr:uid="{00000000-0005-0000-0000-0000CD440000}"/>
    <cellStyle name="Normal 4 4 2 6 3 3" xfId="17488" xr:uid="{00000000-0005-0000-0000-0000CE440000}"/>
    <cellStyle name="Normal 4 4 2 6 4" xfId="17489" xr:uid="{00000000-0005-0000-0000-0000CF440000}"/>
    <cellStyle name="Normal 4 4 2 6 5" xfId="17490" xr:uid="{00000000-0005-0000-0000-0000D0440000}"/>
    <cellStyle name="Normal 4 4 2 7" xfId="17491" xr:uid="{00000000-0005-0000-0000-0000D1440000}"/>
    <cellStyle name="Normal 4 4 2 7 2" xfId="17492" xr:uid="{00000000-0005-0000-0000-0000D2440000}"/>
    <cellStyle name="Normal 4 4 2 7 2 2" xfId="17493" xr:uid="{00000000-0005-0000-0000-0000D3440000}"/>
    <cellStyle name="Normal 4 4 2 7 2 2 2" xfId="17494" xr:uid="{00000000-0005-0000-0000-0000D4440000}"/>
    <cellStyle name="Normal 4 4 2 7 2 2 3" xfId="17495" xr:uid="{00000000-0005-0000-0000-0000D5440000}"/>
    <cellStyle name="Normal 4 4 2 7 2 3" xfId="17496" xr:uid="{00000000-0005-0000-0000-0000D6440000}"/>
    <cellStyle name="Normal 4 4 2 7 2 4" xfId="17497" xr:uid="{00000000-0005-0000-0000-0000D7440000}"/>
    <cellStyle name="Normal 4 4 2 7 3" xfId="17498" xr:uid="{00000000-0005-0000-0000-0000D8440000}"/>
    <cellStyle name="Normal 4 4 2 7 3 2" xfId="17499" xr:uid="{00000000-0005-0000-0000-0000D9440000}"/>
    <cellStyle name="Normal 4 4 2 7 3 3" xfId="17500" xr:uid="{00000000-0005-0000-0000-0000DA440000}"/>
    <cellStyle name="Normal 4 4 2 7 4" xfId="17501" xr:uid="{00000000-0005-0000-0000-0000DB440000}"/>
    <cellStyle name="Normal 4 4 2 7 5" xfId="17502" xr:uid="{00000000-0005-0000-0000-0000DC440000}"/>
    <cellStyle name="Normal 4 4 2 8" xfId="17503" xr:uid="{00000000-0005-0000-0000-0000DD440000}"/>
    <cellStyle name="Normal 4 4 2 8 2" xfId="17504" xr:uid="{00000000-0005-0000-0000-0000DE440000}"/>
    <cellStyle name="Normal 4 4 2 8 2 2" xfId="17505" xr:uid="{00000000-0005-0000-0000-0000DF440000}"/>
    <cellStyle name="Normal 4 4 2 8 2 3" xfId="17506" xr:uid="{00000000-0005-0000-0000-0000E0440000}"/>
    <cellStyle name="Normal 4 4 2 8 3" xfId="17507" xr:uid="{00000000-0005-0000-0000-0000E1440000}"/>
    <cellStyle name="Normal 4 4 2 8 4" xfId="17508" xr:uid="{00000000-0005-0000-0000-0000E2440000}"/>
    <cellStyle name="Normal 4 4 2 9" xfId="17509" xr:uid="{00000000-0005-0000-0000-0000E3440000}"/>
    <cellStyle name="Normal 4 4 2 9 2" xfId="17510" xr:uid="{00000000-0005-0000-0000-0000E4440000}"/>
    <cellStyle name="Normal 4 4 2 9 2 2" xfId="17511" xr:uid="{00000000-0005-0000-0000-0000E5440000}"/>
    <cellStyle name="Normal 4 4 2 9 3" xfId="17512" xr:uid="{00000000-0005-0000-0000-0000E6440000}"/>
    <cellStyle name="Normal 4 4 2 9 4" xfId="17513" xr:uid="{00000000-0005-0000-0000-0000E7440000}"/>
    <cellStyle name="Normal 4 4 2_April 14" xfId="17514" xr:uid="{00000000-0005-0000-0000-0000E8440000}"/>
    <cellStyle name="Normal 4 4 3" xfId="17515" xr:uid="{00000000-0005-0000-0000-0000E9440000}"/>
    <cellStyle name="Normal 4 4 3 10" xfId="17516" xr:uid="{00000000-0005-0000-0000-0000EA440000}"/>
    <cellStyle name="Normal 4 4 3 2" xfId="17517" xr:uid="{00000000-0005-0000-0000-0000EB440000}"/>
    <cellStyle name="Normal 4 4 3 2 2" xfId="17518" xr:uid="{00000000-0005-0000-0000-0000EC440000}"/>
    <cellStyle name="Normal 4 4 3 2 2 2" xfId="17519" xr:uid="{00000000-0005-0000-0000-0000ED440000}"/>
    <cellStyle name="Normal 4 4 3 2 2 2 2" xfId="17520" xr:uid="{00000000-0005-0000-0000-0000EE440000}"/>
    <cellStyle name="Normal 4 4 3 2 2 2 3" xfId="17521" xr:uid="{00000000-0005-0000-0000-0000EF440000}"/>
    <cellStyle name="Normal 4 4 3 2 2 3" xfId="17522" xr:uid="{00000000-0005-0000-0000-0000F0440000}"/>
    <cellStyle name="Normal 4 4 3 2 2 4" xfId="17523" xr:uid="{00000000-0005-0000-0000-0000F1440000}"/>
    <cellStyle name="Normal 4 4 3 2 3" xfId="17524" xr:uid="{00000000-0005-0000-0000-0000F2440000}"/>
    <cellStyle name="Normal 4 4 3 2 3 2" xfId="17525" xr:uid="{00000000-0005-0000-0000-0000F3440000}"/>
    <cellStyle name="Normal 4 4 3 2 3 3" xfId="17526" xr:uid="{00000000-0005-0000-0000-0000F4440000}"/>
    <cellStyle name="Normal 4 4 3 2 4" xfId="17527" xr:uid="{00000000-0005-0000-0000-0000F5440000}"/>
    <cellStyle name="Normal 4 4 3 2 5" xfId="17528" xr:uid="{00000000-0005-0000-0000-0000F6440000}"/>
    <cellStyle name="Normal 4 4 3 3" xfId="17529" xr:uid="{00000000-0005-0000-0000-0000F7440000}"/>
    <cellStyle name="Normal 4 4 3 3 2" xfId="17530" xr:uid="{00000000-0005-0000-0000-0000F8440000}"/>
    <cellStyle name="Normal 4 4 3 3 2 2" xfId="17531" xr:uid="{00000000-0005-0000-0000-0000F9440000}"/>
    <cellStyle name="Normal 4 4 3 3 2 2 2" xfId="17532" xr:uid="{00000000-0005-0000-0000-0000FA440000}"/>
    <cellStyle name="Normal 4 4 3 3 2 2 3" xfId="17533" xr:uid="{00000000-0005-0000-0000-0000FB440000}"/>
    <cellStyle name="Normal 4 4 3 3 2 3" xfId="17534" xr:uid="{00000000-0005-0000-0000-0000FC440000}"/>
    <cellStyle name="Normal 4 4 3 3 2 4" xfId="17535" xr:uid="{00000000-0005-0000-0000-0000FD440000}"/>
    <cellStyle name="Normal 4 4 3 3 3" xfId="17536" xr:uid="{00000000-0005-0000-0000-0000FE440000}"/>
    <cellStyle name="Normal 4 4 3 3 3 2" xfId="17537" xr:uid="{00000000-0005-0000-0000-0000FF440000}"/>
    <cellStyle name="Normal 4 4 3 3 3 3" xfId="17538" xr:uid="{00000000-0005-0000-0000-000000450000}"/>
    <cellStyle name="Normal 4 4 3 3 4" xfId="17539" xr:uid="{00000000-0005-0000-0000-000001450000}"/>
    <cellStyle name="Normal 4 4 3 3 5" xfId="17540" xr:uid="{00000000-0005-0000-0000-000002450000}"/>
    <cellStyle name="Normal 4 4 3 4" xfId="17541" xr:uid="{00000000-0005-0000-0000-000003450000}"/>
    <cellStyle name="Normal 4 4 3 4 2" xfId="17542" xr:uid="{00000000-0005-0000-0000-000004450000}"/>
    <cellStyle name="Normal 4 4 3 4 2 2" xfId="17543" xr:uid="{00000000-0005-0000-0000-000005450000}"/>
    <cellStyle name="Normal 4 4 3 4 2 2 2" xfId="17544" xr:uid="{00000000-0005-0000-0000-000006450000}"/>
    <cellStyle name="Normal 4 4 3 4 2 2 3" xfId="17545" xr:uid="{00000000-0005-0000-0000-000007450000}"/>
    <cellStyle name="Normal 4 4 3 4 2 3" xfId="17546" xr:uid="{00000000-0005-0000-0000-000008450000}"/>
    <cellStyle name="Normal 4 4 3 4 2 4" xfId="17547" xr:uid="{00000000-0005-0000-0000-000009450000}"/>
    <cellStyle name="Normal 4 4 3 4 3" xfId="17548" xr:uid="{00000000-0005-0000-0000-00000A450000}"/>
    <cellStyle name="Normal 4 4 3 4 3 2" xfId="17549" xr:uid="{00000000-0005-0000-0000-00000B450000}"/>
    <cellStyle name="Normal 4 4 3 4 3 3" xfId="17550" xr:uid="{00000000-0005-0000-0000-00000C450000}"/>
    <cellStyle name="Normal 4 4 3 4 4" xfId="17551" xr:uid="{00000000-0005-0000-0000-00000D450000}"/>
    <cellStyle name="Normal 4 4 3 4 5" xfId="17552" xr:uid="{00000000-0005-0000-0000-00000E450000}"/>
    <cellStyle name="Normal 4 4 3 5" xfId="17553" xr:uid="{00000000-0005-0000-0000-00000F450000}"/>
    <cellStyle name="Normal 4 4 3 5 2" xfId="17554" xr:uid="{00000000-0005-0000-0000-000010450000}"/>
    <cellStyle name="Normal 4 4 3 5 2 2" xfId="17555" xr:uid="{00000000-0005-0000-0000-000011450000}"/>
    <cellStyle name="Normal 4 4 3 5 2 2 2" xfId="17556" xr:uid="{00000000-0005-0000-0000-000012450000}"/>
    <cellStyle name="Normal 4 4 3 5 2 2 3" xfId="17557" xr:uid="{00000000-0005-0000-0000-000013450000}"/>
    <cellStyle name="Normal 4 4 3 5 2 3" xfId="17558" xr:uid="{00000000-0005-0000-0000-000014450000}"/>
    <cellStyle name="Normal 4 4 3 5 2 4" xfId="17559" xr:uid="{00000000-0005-0000-0000-000015450000}"/>
    <cellStyle name="Normal 4 4 3 5 3" xfId="17560" xr:uid="{00000000-0005-0000-0000-000016450000}"/>
    <cellStyle name="Normal 4 4 3 5 3 2" xfId="17561" xr:uid="{00000000-0005-0000-0000-000017450000}"/>
    <cellStyle name="Normal 4 4 3 5 3 3" xfId="17562" xr:uid="{00000000-0005-0000-0000-000018450000}"/>
    <cellStyle name="Normal 4 4 3 5 4" xfId="17563" xr:uid="{00000000-0005-0000-0000-000019450000}"/>
    <cellStyle name="Normal 4 4 3 5 5" xfId="17564" xr:uid="{00000000-0005-0000-0000-00001A450000}"/>
    <cellStyle name="Normal 4 4 3 6" xfId="17565" xr:uid="{00000000-0005-0000-0000-00001B450000}"/>
    <cellStyle name="Normal 4 4 3 6 2" xfId="17566" xr:uid="{00000000-0005-0000-0000-00001C450000}"/>
    <cellStyle name="Normal 4 4 3 6 2 2" xfId="17567" xr:uid="{00000000-0005-0000-0000-00001D450000}"/>
    <cellStyle name="Normal 4 4 3 6 2 3" xfId="17568" xr:uid="{00000000-0005-0000-0000-00001E450000}"/>
    <cellStyle name="Normal 4 4 3 6 3" xfId="17569" xr:uid="{00000000-0005-0000-0000-00001F450000}"/>
    <cellStyle name="Normal 4 4 3 6 4" xfId="17570" xr:uid="{00000000-0005-0000-0000-000020450000}"/>
    <cellStyle name="Normal 4 4 3 7" xfId="17571" xr:uid="{00000000-0005-0000-0000-000021450000}"/>
    <cellStyle name="Normal 4 4 3 7 2" xfId="17572" xr:uid="{00000000-0005-0000-0000-000022450000}"/>
    <cellStyle name="Normal 4 4 3 7 2 2" xfId="17573" xr:uid="{00000000-0005-0000-0000-000023450000}"/>
    <cellStyle name="Normal 4 4 3 7 3" xfId="17574" xr:uid="{00000000-0005-0000-0000-000024450000}"/>
    <cellStyle name="Normal 4 4 3 7 4" xfId="17575" xr:uid="{00000000-0005-0000-0000-000025450000}"/>
    <cellStyle name="Normal 4 4 3 8" xfId="17576" xr:uid="{00000000-0005-0000-0000-000026450000}"/>
    <cellStyle name="Normal 4 4 3 8 2" xfId="17577" xr:uid="{00000000-0005-0000-0000-000027450000}"/>
    <cellStyle name="Normal 4 4 3 9" xfId="17578" xr:uid="{00000000-0005-0000-0000-000028450000}"/>
    <cellStyle name="Normal 4 4 3_R8" xfId="17579" xr:uid="{00000000-0005-0000-0000-000029450000}"/>
    <cellStyle name="Normal 4 4 4" xfId="17580" xr:uid="{00000000-0005-0000-0000-00002A450000}"/>
    <cellStyle name="Normal 4 4 4 2" xfId="17581" xr:uid="{00000000-0005-0000-0000-00002B450000}"/>
    <cellStyle name="Normal 4 4 4 2 2" xfId="17582" xr:uid="{00000000-0005-0000-0000-00002C450000}"/>
    <cellStyle name="Normal 4 4 4 2 3" xfId="17583" xr:uid="{00000000-0005-0000-0000-00002D450000}"/>
    <cellStyle name="Normal 4 4 4 3" xfId="17584" xr:uid="{00000000-0005-0000-0000-00002E450000}"/>
    <cellStyle name="Normal 4 4 4 4" xfId="17585" xr:uid="{00000000-0005-0000-0000-00002F450000}"/>
    <cellStyle name="Normal 4 4 4 5" xfId="17586" xr:uid="{00000000-0005-0000-0000-000030450000}"/>
    <cellStyle name="Normal 4 4 5" xfId="17587" xr:uid="{00000000-0005-0000-0000-000031450000}"/>
    <cellStyle name="Normal 4 4 5 2" xfId="17588" xr:uid="{00000000-0005-0000-0000-000032450000}"/>
    <cellStyle name="Normal 4 4 5 2 2" xfId="17589" xr:uid="{00000000-0005-0000-0000-000033450000}"/>
    <cellStyle name="Normal 4 4 5 2 2 2" xfId="17590" xr:uid="{00000000-0005-0000-0000-000034450000}"/>
    <cellStyle name="Normal 4 4 5 2 2 3" xfId="17591" xr:uid="{00000000-0005-0000-0000-000035450000}"/>
    <cellStyle name="Normal 4 4 5 2 3" xfId="17592" xr:uid="{00000000-0005-0000-0000-000036450000}"/>
    <cellStyle name="Normal 4 4 5 2 4" xfId="17593" xr:uid="{00000000-0005-0000-0000-000037450000}"/>
    <cellStyle name="Normal 4 4 5 3" xfId="17594" xr:uid="{00000000-0005-0000-0000-000038450000}"/>
    <cellStyle name="Normal 4 4 5 3 2" xfId="17595" xr:uid="{00000000-0005-0000-0000-000039450000}"/>
    <cellStyle name="Normal 4 4 5 3 3" xfId="17596" xr:uid="{00000000-0005-0000-0000-00003A450000}"/>
    <cellStyle name="Normal 4 4 5 4" xfId="17597" xr:uid="{00000000-0005-0000-0000-00003B450000}"/>
    <cellStyle name="Normal 4 4 5 5" xfId="17598" xr:uid="{00000000-0005-0000-0000-00003C450000}"/>
    <cellStyle name="Normal 4 4 6" xfId="17599" xr:uid="{00000000-0005-0000-0000-00003D450000}"/>
    <cellStyle name="Normal 4 4 6 2" xfId="17600" xr:uid="{00000000-0005-0000-0000-00003E450000}"/>
    <cellStyle name="Normal 4 4 6 2 2" xfId="17601" xr:uid="{00000000-0005-0000-0000-00003F450000}"/>
    <cellStyle name="Normal 4 4 6 2 2 2" xfId="17602" xr:uid="{00000000-0005-0000-0000-000040450000}"/>
    <cellStyle name="Normal 4 4 6 2 2 3" xfId="17603" xr:uid="{00000000-0005-0000-0000-000041450000}"/>
    <cellStyle name="Normal 4 4 6 2 3" xfId="17604" xr:uid="{00000000-0005-0000-0000-000042450000}"/>
    <cellStyle name="Normal 4 4 6 2 4" xfId="17605" xr:uid="{00000000-0005-0000-0000-000043450000}"/>
    <cellStyle name="Normal 4 4 6 3" xfId="17606" xr:uid="{00000000-0005-0000-0000-000044450000}"/>
    <cellStyle name="Normal 4 4 6 3 2" xfId="17607" xr:uid="{00000000-0005-0000-0000-000045450000}"/>
    <cellStyle name="Normal 4 4 6 3 3" xfId="17608" xr:uid="{00000000-0005-0000-0000-000046450000}"/>
    <cellStyle name="Normal 4 4 6 4" xfId="17609" xr:uid="{00000000-0005-0000-0000-000047450000}"/>
    <cellStyle name="Normal 4 4 6 5" xfId="17610" xr:uid="{00000000-0005-0000-0000-000048450000}"/>
    <cellStyle name="Normal 4 4 7" xfId="17611" xr:uid="{00000000-0005-0000-0000-000049450000}"/>
    <cellStyle name="Normal 4 4 7 2" xfId="17612" xr:uid="{00000000-0005-0000-0000-00004A450000}"/>
    <cellStyle name="Normal 4 4 7 2 2" xfId="17613" xr:uid="{00000000-0005-0000-0000-00004B450000}"/>
    <cellStyle name="Normal 4 4 7 2 2 2" xfId="17614" xr:uid="{00000000-0005-0000-0000-00004C450000}"/>
    <cellStyle name="Normal 4 4 7 2 2 3" xfId="17615" xr:uid="{00000000-0005-0000-0000-00004D450000}"/>
    <cellStyle name="Normal 4 4 7 2 3" xfId="17616" xr:uid="{00000000-0005-0000-0000-00004E450000}"/>
    <cellStyle name="Normal 4 4 7 2 4" xfId="17617" xr:uid="{00000000-0005-0000-0000-00004F450000}"/>
    <cellStyle name="Normal 4 4 7 3" xfId="17618" xr:uid="{00000000-0005-0000-0000-000050450000}"/>
    <cellStyle name="Normal 4 4 7 3 2" xfId="17619" xr:uid="{00000000-0005-0000-0000-000051450000}"/>
    <cellStyle name="Normal 4 4 7 3 3" xfId="17620" xr:uid="{00000000-0005-0000-0000-000052450000}"/>
    <cellStyle name="Normal 4 4 7 4" xfId="17621" xr:uid="{00000000-0005-0000-0000-000053450000}"/>
    <cellStyle name="Normal 4 4 7 5" xfId="17622" xr:uid="{00000000-0005-0000-0000-000054450000}"/>
    <cellStyle name="Normal 4 4 8" xfId="17623" xr:uid="{00000000-0005-0000-0000-000055450000}"/>
    <cellStyle name="Normal 4 4 8 2" xfId="17624" xr:uid="{00000000-0005-0000-0000-000056450000}"/>
    <cellStyle name="Normal 4 4 8 2 2" xfId="17625" xr:uid="{00000000-0005-0000-0000-000057450000}"/>
    <cellStyle name="Normal 4 4 8 2 2 2" xfId="17626" xr:uid="{00000000-0005-0000-0000-000058450000}"/>
    <cellStyle name="Normal 4 4 8 2 2 3" xfId="17627" xr:uid="{00000000-0005-0000-0000-000059450000}"/>
    <cellStyle name="Normal 4 4 8 2 3" xfId="17628" xr:uid="{00000000-0005-0000-0000-00005A450000}"/>
    <cellStyle name="Normal 4 4 8 2 4" xfId="17629" xr:uid="{00000000-0005-0000-0000-00005B450000}"/>
    <cellStyle name="Normal 4 4 8 3" xfId="17630" xr:uid="{00000000-0005-0000-0000-00005C450000}"/>
    <cellStyle name="Normal 4 4 8 3 2" xfId="17631" xr:uid="{00000000-0005-0000-0000-00005D450000}"/>
    <cellStyle name="Normal 4 4 8 3 3" xfId="17632" xr:uid="{00000000-0005-0000-0000-00005E450000}"/>
    <cellStyle name="Normal 4 4 8 4" xfId="17633" xr:uid="{00000000-0005-0000-0000-00005F450000}"/>
    <cellStyle name="Normal 4 4 8 5" xfId="17634" xr:uid="{00000000-0005-0000-0000-000060450000}"/>
    <cellStyle name="Normal 4 4 9" xfId="17635" xr:uid="{00000000-0005-0000-0000-000061450000}"/>
    <cellStyle name="Normal 4 4 9 2" xfId="17636" xr:uid="{00000000-0005-0000-0000-000062450000}"/>
    <cellStyle name="Normal 4 4 9 2 2" xfId="17637" xr:uid="{00000000-0005-0000-0000-000063450000}"/>
    <cellStyle name="Normal 4 4 9 2 3" xfId="17638" xr:uid="{00000000-0005-0000-0000-000064450000}"/>
    <cellStyle name="Normal 4 4 9 3" xfId="17639" xr:uid="{00000000-0005-0000-0000-000065450000}"/>
    <cellStyle name="Normal 4 4 9 4" xfId="17640" xr:uid="{00000000-0005-0000-0000-000066450000}"/>
    <cellStyle name="Normal 4 4_April 14" xfId="17641" xr:uid="{00000000-0005-0000-0000-000067450000}"/>
    <cellStyle name="Normal 4 5" xfId="17642" xr:uid="{00000000-0005-0000-0000-000068450000}"/>
    <cellStyle name="Normal 4 5 10" xfId="17643" xr:uid="{00000000-0005-0000-0000-000069450000}"/>
    <cellStyle name="Normal 4 5 10 2" xfId="17644" xr:uid="{00000000-0005-0000-0000-00006A450000}"/>
    <cellStyle name="Normal 4 5 10 2 2" xfId="17645" xr:uid="{00000000-0005-0000-0000-00006B450000}"/>
    <cellStyle name="Normal 4 5 10 3" xfId="17646" xr:uid="{00000000-0005-0000-0000-00006C450000}"/>
    <cellStyle name="Normal 4 5 10 4" xfId="17647" xr:uid="{00000000-0005-0000-0000-00006D450000}"/>
    <cellStyle name="Normal 4 5 11" xfId="17648" xr:uid="{00000000-0005-0000-0000-00006E450000}"/>
    <cellStyle name="Normal 4 5 11 2" xfId="17649" xr:uid="{00000000-0005-0000-0000-00006F450000}"/>
    <cellStyle name="Normal 4 5 12" xfId="17650" xr:uid="{00000000-0005-0000-0000-000070450000}"/>
    <cellStyle name="Normal 4 5 13" xfId="17651" xr:uid="{00000000-0005-0000-0000-000071450000}"/>
    <cellStyle name="Normal 4 5 14" xfId="17652" xr:uid="{00000000-0005-0000-0000-000072450000}"/>
    <cellStyle name="Normal 4 5 15" xfId="17653" xr:uid="{00000000-0005-0000-0000-000073450000}"/>
    <cellStyle name="Normal 4 5 2" xfId="17654" xr:uid="{00000000-0005-0000-0000-000074450000}"/>
    <cellStyle name="Normal 4 5 2 10" xfId="17655" xr:uid="{00000000-0005-0000-0000-000075450000}"/>
    <cellStyle name="Normal 4 5 2 11" xfId="17656" xr:uid="{00000000-0005-0000-0000-000076450000}"/>
    <cellStyle name="Normal 4 5 2 12" xfId="17657" xr:uid="{00000000-0005-0000-0000-000077450000}"/>
    <cellStyle name="Normal 4 5 2 2" xfId="17658" xr:uid="{00000000-0005-0000-0000-000078450000}"/>
    <cellStyle name="Normal 4 5 2 2 10" xfId="17659" xr:uid="{00000000-0005-0000-0000-000079450000}"/>
    <cellStyle name="Normal 4 5 2 2 2" xfId="17660" xr:uid="{00000000-0005-0000-0000-00007A450000}"/>
    <cellStyle name="Normal 4 5 2 2 2 2" xfId="17661" xr:uid="{00000000-0005-0000-0000-00007B450000}"/>
    <cellStyle name="Normal 4 5 2 2 2 2 2" xfId="17662" xr:uid="{00000000-0005-0000-0000-00007C450000}"/>
    <cellStyle name="Normal 4 5 2 2 2 2 2 2" xfId="17663" xr:uid="{00000000-0005-0000-0000-00007D450000}"/>
    <cellStyle name="Normal 4 5 2 2 2 2 2 3" xfId="17664" xr:uid="{00000000-0005-0000-0000-00007E450000}"/>
    <cellStyle name="Normal 4 5 2 2 2 2 3" xfId="17665" xr:uid="{00000000-0005-0000-0000-00007F450000}"/>
    <cellStyle name="Normal 4 5 2 2 2 2 4" xfId="17666" xr:uid="{00000000-0005-0000-0000-000080450000}"/>
    <cellStyle name="Normal 4 5 2 2 2 3" xfId="17667" xr:uid="{00000000-0005-0000-0000-000081450000}"/>
    <cellStyle name="Normal 4 5 2 2 2 3 2" xfId="17668" xr:uid="{00000000-0005-0000-0000-000082450000}"/>
    <cellStyle name="Normal 4 5 2 2 2 3 3" xfId="17669" xr:uid="{00000000-0005-0000-0000-000083450000}"/>
    <cellStyle name="Normal 4 5 2 2 2 4" xfId="17670" xr:uid="{00000000-0005-0000-0000-000084450000}"/>
    <cellStyle name="Normal 4 5 2 2 2 5" xfId="17671" xr:uid="{00000000-0005-0000-0000-000085450000}"/>
    <cellStyle name="Normal 4 5 2 2 3" xfId="17672" xr:uid="{00000000-0005-0000-0000-000086450000}"/>
    <cellStyle name="Normal 4 5 2 2 3 2" xfId="17673" xr:uid="{00000000-0005-0000-0000-000087450000}"/>
    <cellStyle name="Normal 4 5 2 2 3 2 2" xfId="17674" xr:uid="{00000000-0005-0000-0000-000088450000}"/>
    <cellStyle name="Normal 4 5 2 2 3 2 2 2" xfId="17675" xr:uid="{00000000-0005-0000-0000-000089450000}"/>
    <cellStyle name="Normal 4 5 2 2 3 2 2 3" xfId="17676" xr:uid="{00000000-0005-0000-0000-00008A450000}"/>
    <cellStyle name="Normal 4 5 2 2 3 2 3" xfId="17677" xr:uid="{00000000-0005-0000-0000-00008B450000}"/>
    <cellStyle name="Normal 4 5 2 2 3 2 4" xfId="17678" xr:uid="{00000000-0005-0000-0000-00008C450000}"/>
    <cellStyle name="Normal 4 5 2 2 3 3" xfId="17679" xr:uid="{00000000-0005-0000-0000-00008D450000}"/>
    <cellStyle name="Normal 4 5 2 2 3 3 2" xfId="17680" xr:uid="{00000000-0005-0000-0000-00008E450000}"/>
    <cellStyle name="Normal 4 5 2 2 3 3 3" xfId="17681" xr:uid="{00000000-0005-0000-0000-00008F450000}"/>
    <cellStyle name="Normal 4 5 2 2 3 4" xfId="17682" xr:uid="{00000000-0005-0000-0000-000090450000}"/>
    <cellStyle name="Normal 4 5 2 2 3 5" xfId="17683" xr:uid="{00000000-0005-0000-0000-000091450000}"/>
    <cellStyle name="Normal 4 5 2 2 4" xfId="17684" xr:uid="{00000000-0005-0000-0000-000092450000}"/>
    <cellStyle name="Normal 4 5 2 2 4 2" xfId="17685" xr:uid="{00000000-0005-0000-0000-000093450000}"/>
    <cellStyle name="Normal 4 5 2 2 4 2 2" xfId="17686" xr:uid="{00000000-0005-0000-0000-000094450000}"/>
    <cellStyle name="Normal 4 5 2 2 4 2 2 2" xfId="17687" xr:uid="{00000000-0005-0000-0000-000095450000}"/>
    <cellStyle name="Normal 4 5 2 2 4 2 2 3" xfId="17688" xr:uid="{00000000-0005-0000-0000-000096450000}"/>
    <cellStyle name="Normal 4 5 2 2 4 2 3" xfId="17689" xr:uid="{00000000-0005-0000-0000-000097450000}"/>
    <cellStyle name="Normal 4 5 2 2 4 2 4" xfId="17690" xr:uid="{00000000-0005-0000-0000-000098450000}"/>
    <cellStyle name="Normal 4 5 2 2 4 3" xfId="17691" xr:uid="{00000000-0005-0000-0000-000099450000}"/>
    <cellStyle name="Normal 4 5 2 2 4 3 2" xfId="17692" xr:uid="{00000000-0005-0000-0000-00009A450000}"/>
    <cellStyle name="Normal 4 5 2 2 4 3 3" xfId="17693" xr:uid="{00000000-0005-0000-0000-00009B450000}"/>
    <cellStyle name="Normal 4 5 2 2 4 4" xfId="17694" xr:uid="{00000000-0005-0000-0000-00009C450000}"/>
    <cellStyle name="Normal 4 5 2 2 4 5" xfId="17695" xr:uid="{00000000-0005-0000-0000-00009D450000}"/>
    <cellStyle name="Normal 4 5 2 2 5" xfId="17696" xr:uid="{00000000-0005-0000-0000-00009E450000}"/>
    <cellStyle name="Normal 4 5 2 2 5 2" xfId="17697" xr:uid="{00000000-0005-0000-0000-00009F450000}"/>
    <cellStyle name="Normal 4 5 2 2 5 2 2" xfId="17698" xr:uid="{00000000-0005-0000-0000-0000A0450000}"/>
    <cellStyle name="Normal 4 5 2 2 5 2 2 2" xfId="17699" xr:uid="{00000000-0005-0000-0000-0000A1450000}"/>
    <cellStyle name="Normal 4 5 2 2 5 2 2 3" xfId="17700" xr:uid="{00000000-0005-0000-0000-0000A2450000}"/>
    <cellStyle name="Normal 4 5 2 2 5 2 3" xfId="17701" xr:uid="{00000000-0005-0000-0000-0000A3450000}"/>
    <cellStyle name="Normal 4 5 2 2 5 2 4" xfId="17702" xr:uid="{00000000-0005-0000-0000-0000A4450000}"/>
    <cellStyle name="Normal 4 5 2 2 5 3" xfId="17703" xr:uid="{00000000-0005-0000-0000-0000A5450000}"/>
    <cellStyle name="Normal 4 5 2 2 5 3 2" xfId="17704" xr:uid="{00000000-0005-0000-0000-0000A6450000}"/>
    <cellStyle name="Normal 4 5 2 2 5 3 3" xfId="17705" xr:uid="{00000000-0005-0000-0000-0000A7450000}"/>
    <cellStyle name="Normal 4 5 2 2 5 4" xfId="17706" xr:uid="{00000000-0005-0000-0000-0000A8450000}"/>
    <cellStyle name="Normal 4 5 2 2 5 5" xfId="17707" xr:uid="{00000000-0005-0000-0000-0000A9450000}"/>
    <cellStyle name="Normal 4 5 2 2 6" xfId="17708" xr:uid="{00000000-0005-0000-0000-0000AA450000}"/>
    <cellStyle name="Normal 4 5 2 2 6 2" xfId="17709" xr:uid="{00000000-0005-0000-0000-0000AB450000}"/>
    <cellStyle name="Normal 4 5 2 2 6 2 2" xfId="17710" xr:uid="{00000000-0005-0000-0000-0000AC450000}"/>
    <cellStyle name="Normal 4 5 2 2 6 2 3" xfId="17711" xr:uid="{00000000-0005-0000-0000-0000AD450000}"/>
    <cellStyle name="Normal 4 5 2 2 6 3" xfId="17712" xr:uid="{00000000-0005-0000-0000-0000AE450000}"/>
    <cellStyle name="Normal 4 5 2 2 6 4" xfId="17713" xr:uid="{00000000-0005-0000-0000-0000AF450000}"/>
    <cellStyle name="Normal 4 5 2 2 7" xfId="17714" xr:uid="{00000000-0005-0000-0000-0000B0450000}"/>
    <cellStyle name="Normal 4 5 2 2 7 2" xfId="17715" xr:uid="{00000000-0005-0000-0000-0000B1450000}"/>
    <cellStyle name="Normal 4 5 2 2 7 2 2" xfId="17716" xr:uid="{00000000-0005-0000-0000-0000B2450000}"/>
    <cellStyle name="Normal 4 5 2 2 7 3" xfId="17717" xr:uid="{00000000-0005-0000-0000-0000B3450000}"/>
    <cellStyle name="Normal 4 5 2 2 7 4" xfId="17718" xr:uid="{00000000-0005-0000-0000-0000B4450000}"/>
    <cellStyle name="Normal 4 5 2 2 8" xfId="17719" xr:uid="{00000000-0005-0000-0000-0000B5450000}"/>
    <cellStyle name="Normal 4 5 2 2 8 2" xfId="17720" xr:uid="{00000000-0005-0000-0000-0000B6450000}"/>
    <cellStyle name="Normal 4 5 2 2 9" xfId="17721" xr:uid="{00000000-0005-0000-0000-0000B7450000}"/>
    <cellStyle name="Normal 4 5 2 2_R8" xfId="17722" xr:uid="{00000000-0005-0000-0000-0000B8450000}"/>
    <cellStyle name="Normal 4 5 2 3" xfId="17723" xr:uid="{00000000-0005-0000-0000-0000B9450000}"/>
    <cellStyle name="Normal 4 5 2 3 2" xfId="17724" xr:uid="{00000000-0005-0000-0000-0000BA450000}"/>
    <cellStyle name="Normal 4 5 2 3 2 2" xfId="17725" xr:uid="{00000000-0005-0000-0000-0000BB450000}"/>
    <cellStyle name="Normal 4 5 2 3 2 2 2" xfId="17726" xr:uid="{00000000-0005-0000-0000-0000BC450000}"/>
    <cellStyle name="Normal 4 5 2 3 2 2 3" xfId="17727" xr:uid="{00000000-0005-0000-0000-0000BD450000}"/>
    <cellStyle name="Normal 4 5 2 3 2 3" xfId="17728" xr:uid="{00000000-0005-0000-0000-0000BE450000}"/>
    <cellStyle name="Normal 4 5 2 3 2 4" xfId="17729" xr:uid="{00000000-0005-0000-0000-0000BF450000}"/>
    <cellStyle name="Normal 4 5 2 3 3" xfId="17730" xr:uid="{00000000-0005-0000-0000-0000C0450000}"/>
    <cellStyle name="Normal 4 5 2 3 3 2" xfId="17731" xr:uid="{00000000-0005-0000-0000-0000C1450000}"/>
    <cellStyle name="Normal 4 5 2 3 3 3" xfId="17732" xr:uid="{00000000-0005-0000-0000-0000C2450000}"/>
    <cellStyle name="Normal 4 5 2 3 4" xfId="17733" xr:uid="{00000000-0005-0000-0000-0000C3450000}"/>
    <cellStyle name="Normal 4 5 2 3 5" xfId="17734" xr:uid="{00000000-0005-0000-0000-0000C4450000}"/>
    <cellStyle name="Normal 4 5 2 4" xfId="17735" xr:uid="{00000000-0005-0000-0000-0000C5450000}"/>
    <cellStyle name="Normal 4 5 2 4 2" xfId="17736" xr:uid="{00000000-0005-0000-0000-0000C6450000}"/>
    <cellStyle name="Normal 4 5 2 4 2 2" xfId="17737" xr:uid="{00000000-0005-0000-0000-0000C7450000}"/>
    <cellStyle name="Normal 4 5 2 4 2 2 2" xfId="17738" xr:uid="{00000000-0005-0000-0000-0000C8450000}"/>
    <cellStyle name="Normal 4 5 2 4 2 2 3" xfId="17739" xr:uid="{00000000-0005-0000-0000-0000C9450000}"/>
    <cellStyle name="Normal 4 5 2 4 2 3" xfId="17740" xr:uid="{00000000-0005-0000-0000-0000CA450000}"/>
    <cellStyle name="Normal 4 5 2 4 2 4" xfId="17741" xr:uid="{00000000-0005-0000-0000-0000CB450000}"/>
    <cellStyle name="Normal 4 5 2 4 3" xfId="17742" xr:uid="{00000000-0005-0000-0000-0000CC450000}"/>
    <cellStyle name="Normal 4 5 2 4 3 2" xfId="17743" xr:uid="{00000000-0005-0000-0000-0000CD450000}"/>
    <cellStyle name="Normal 4 5 2 4 3 3" xfId="17744" xr:uid="{00000000-0005-0000-0000-0000CE450000}"/>
    <cellStyle name="Normal 4 5 2 4 4" xfId="17745" xr:uid="{00000000-0005-0000-0000-0000CF450000}"/>
    <cellStyle name="Normal 4 5 2 4 5" xfId="17746" xr:uid="{00000000-0005-0000-0000-0000D0450000}"/>
    <cellStyle name="Normal 4 5 2 5" xfId="17747" xr:uid="{00000000-0005-0000-0000-0000D1450000}"/>
    <cellStyle name="Normal 4 5 2 5 2" xfId="17748" xr:uid="{00000000-0005-0000-0000-0000D2450000}"/>
    <cellStyle name="Normal 4 5 2 5 2 2" xfId="17749" xr:uid="{00000000-0005-0000-0000-0000D3450000}"/>
    <cellStyle name="Normal 4 5 2 5 2 2 2" xfId="17750" xr:uid="{00000000-0005-0000-0000-0000D4450000}"/>
    <cellStyle name="Normal 4 5 2 5 2 2 3" xfId="17751" xr:uid="{00000000-0005-0000-0000-0000D5450000}"/>
    <cellStyle name="Normal 4 5 2 5 2 3" xfId="17752" xr:uid="{00000000-0005-0000-0000-0000D6450000}"/>
    <cellStyle name="Normal 4 5 2 5 2 4" xfId="17753" xr:uid="{00000000-0005-0000-0000-0000D7450000}"/>
    <cellStyle name="Normal 4 5 2 5 3" xfId="17754" xr:uid="{00000000-0005-0000-0000-0000D8450000}"/>
    <cellStyle name="Normal 4 5 2 5 3 2" xfId="17755" xr:uid="{00000000-0005-0000-0000-0000D9450000}"/>
    <cellStyle name="Normal 4 5 2 5 3 3" xfId="17756" xr:uid="{00000000-0005-0000-0000-0000DA450000}"/>
    <cellStyle name="Normal 4 5 2 5 4" xfId="17757" xr:uid="{00000000-0005-0000-0000-0000DB450000}"/>
    <cellStyle name="Normal 4 5 2 5 5" xfId="17758" xr:uid="{00000000-0005-0000-0000-0000DC450000}"/>
    <cellStyle name="Normal 4 5 2 6" xfId="17759" xr:uid="{00000000-0005-0000-0000-0000DD450000}"/>
    <cellStyle name="Normal 4 5 2 6 2" xfId="17760" xr:uid="{00000000-0005-0000-0000-0000DE450000}"/>
    <cellStyle name="Normal 4 5 2 6 2 2" xfId="17761" xr:uid="{00000000-0005-0000-0000-0000DF450000}"/>
    <cellStyle name="Normal 4 5 2 6 2 2 2" xfId="17762" xr:uid="{00000000-0005-0000-0000-0000E0450000}"/>
    <cellStyle name="Normal 4 5 2 6 2 2 3" xfId="17763" xr:uid="{00000000-0005-0000-0000-0000E1450000}"/>
    <cellStyle name="Normal 4 5 2 6 2 3" xfId="17764" xr:uid="{00000000-0005-0000-0000-0000E2450000}"/>
    <cellStyle name="Normal 4 5 2 6 2 4" xfId="17765" xr:uid="{00000000-0005-0000-0000-0000E3450000}"/>
    <cellStyle name="Normal 4 5 2 6 3" xfId="17766" xr:uid="{00000000-0005-0000-0000-0000E4450000}"/>
    <cellStyle name="Normal 4 5 2 6 3 2" xfId="17767" xr:uid="{00000000-0005-0000-0000-0000E5450000}"/>
    <cellStyle name="Normal 4 5 2 6 3 3" xfId="17768" xr:uid="{00000000-0005-0000-0000-0000E6450000}"/>
    <cellStyle name="Normal 4 5 2 6 4" xfId="17769" xr:uid="{00000000-0005-0000-0000-0000E7450000}"/>
    <cellStyle name="Normal 4 5 2 6 5" xfId="17770" xr:uid="{00000000-0005-0000-0000-0000E8450000}"/>
    <cellStyle name="Normal 4 5 2 7" xfId="17771" xr:uid="{00000000-0005-0000-0000-0000E9450000}"/>
    <cellStyle name="Normal 4 5 2 7 2" xfId="17772" xr:uid="{00000000-0005-0000-0000-0000EA450000}"/>
    <cellStyle name="Normal 4 5 2 7 2 2" xfId="17773" xr:uid="{00000000-0005-0000-0000-0000EB450000}"/>
    <cellStyle name="Normal 4 5 2 7 2 3" xfId="17774" xr:uid="{00000000-0005-0000-0000-0000EC450000}"/>
    <cellStyle name="Normal 4 5 2 7 3" xfId="17775" xr:uid="{00000000-0005-0000-0000-0000ED450000}"/>
    <cellStyle name="Normal 4 5 2 7 4" xfId="17776" xr:uid="{00000000-0005-0000-0000-0000EE450000}"/>
    <cellStyle name="Normal 4 5 2 8" xfId="17777" xr:uid="{00000000-0005-0000-0000-0000EF450000}"/>
    <cellStyle name="Normal 4 5 2 8 2" xfId="17778" xr:uid="{00000000-0005-0000-0000-0000F0450000}"/>
    <cellStyle name="Normal 4 5 2 8 2 2" xfId="17779" xr:uid="{00000000-0005-0000-0000-0000F1450000}"/>
    <cellStyle name="Normal 4 5 2 8 3" xfId="17780" xr:uid="{00000000-0005-0000-0000-0000F2450000}"/>
    <cellStyle name="Normal 4 5 2 8 4" xfId="17781" xr:uid="{00000000-0005-0000-0000-0000F3450000}"/>
    <cellStyle name="Normal 4 5 2 9" xfId="17782" xr:uid="{00000000-0005-0000-0000-0000F4450000}"/>
    <cellStyle name="Normal 4 5 2 9 2" xfId="17783" xr:uid="{00000000-0005-0000-0000-0000F5450000}"/>
    <cellStyle name="Normal 4 5 2_April 14" xfId="17784" xr:uid="{00000000-0005-0000-0000-0000F6450000}"/>
    <cellStyle name="Normal 4 5 3" xfId="17785" xr:uid="{00000000-0005-0000-0000-0000F7450000}"/>
    <cellStyle name="Normal 4 5 3 10" xfId="17786" xr:uid="{00000000-0005-0000-0000-0000F8450000}"/>
    <cellStyle name="Normal 4 5 3 2" xfId="17787" xr:uid="{00000000-0005-0000-0000-0000F9450000}"/>
    <cellStyle name="Normal 4 5 3 2 2" xfId="17788" xr:uid="{00000000-0005-0000-0000-0000FA450000}"/>
    <cellStyle name="Normal 4 5 3 2 2 2" xfId="17789" xr:uid="{00000000-0005-0000-0000-0000FB450000}"/>
    <cellStyle name="Normal 4 5 3 2 2 2 2" xfId="17790" xr:uid="{00000000-0005-0000-0000-0000FC450000}"/>
    <cellStyle name="Normal 4 5 3 2 2 2 3" xfId="17791" xr:uid="{00000000-0005-0000-0000-0000FD450000}"/>
    <cellStyle name="Normal 4 5 3 2 2 3" xfId="17792" xr:uid="{00000000-0005-0000-0000-0000FE450000}"/>
    <cellStyle name="Normal 4 5 3 2 2 4" xfId="17793" xr:uid="{00000000-0005-0000-0000-0000FF450000}"/>
    <cellStyle name="Normal 4 5 3 2 3" xfId="17794" xr:uid="{00000000-0005-0000-0000-000000460000}"/>
    <cellStyle name="Normal 4 5 3 2 3 2" xfId="17795" xr:uid="{00000000-0005-0000-0000-000001460000}"/>
    <cellStyle name="Normal 4 5 3 2 3 3" xfId="17796" xr:uid="{00000000-0005-0000-0000-000002460000}"/>
    <cellStyle name="Normal 4 5 3 2 4" xfId="17797" xr:uid="{00000000-0005-0000-0000-000003460000}"/>
    <cellStyle name="Normal 4 5 3 2 5" xfId="17798" xr:uid="{00000000-0005-0000-0000-000004460000}"/>
    <cellStyle name="Normal 4 5 3 3" xfId="17799" xr:uid="{00000000-0005-0000-0000-000005460000}"/>
    <cellStyle name="Normal 4 5 3 3 2" xfId="17800" xr:uid="{00000000-0005-0000-0000-000006460000}"/>
    <cellStyle name="Normal 4 5 3 3 2 2" xfId="17801" xr:uid="{00000000-0005-0000-0000-000007460000}"/>
    <cellStyle name="Normal 4 5 3 3 2 2 2" xfId="17802" xr:uid="{00000000-0005-0000-0000-000008460000}"/>
    <cellStyle name="Normal 4 5 3 3 2 2 3" xfId="17803" xr:uid="{00000000-0005-0000-0000-000009460000}"/>
    <cellStyle name="Normal 4 5 3 3 2 3" xfId="17804" xr:uid="{00000000-0005-0000-0000-00000A460000}"/>
    <cellStyle name="Normal 4 5 3 3 2 4" xfId="17805" xr:uid="{00000000-0005-0000-0000-00000B460000}"/>
    <cellStyle name="Normal 4 5 3 3 3" xfId="17806" xr:uid="{00000000-0005-0000-0000-00000C460000}"/>
    <cellStyle name="Normal 4 5 3 3 3 2" xfId="17807" xr:uid="{00000000-0005-0000-0000-00000D460000}"/>
    <cellStyle name="Normal 4 5 3 3 3 3" xfId="17808" xr:uid="{00000000-0005-0000-0000-00000E460000}"/>
    <cellStyle name="Normal 4 5 3 3 4" xfId="17809" xr:uid="{00000000-0005-0000-0000-00000F460000}"/>
    <cellStyle name="Normal 4 5 3 3 5" xfId="17810" xr:uid="{00000000-0005-0000-0000-000010460000}"/>
    <cellStyle name="Normal 4 5 3 4" xfId="17811" xr:uid="{00000000-0005-0000-0000-000011460000}"/>
    <cellStyle name="Normal 4 5 3 4 2" xfId="17812" xr:uid="{00000000-0005-0000-0000-000012460000}"/>
    <cellStyle name="Normal 4 5 3 4 2 2" xfId="17813" xr:uid="{00000000-0005-0000-0000-000013460000}"/>
    <cellStyle name="Normal 4 5 3 4 2 2 2" xfId="17814" xr:uid="{00000000-0005-0000-0000-000014460000}"/>
    <cellStyle name="Normal 4 5 3 4 2 2 3" xfId="17815" xr:uid="{00000000-0005-0000-0000-000015460000}"/>
    <cellStyle name="Normal 4 5 3 4 2 3" xfId="17816" xr:uid="{00000000-0005-0000-0000-000016460000}"/>
    <cellStyle name="Normal 4 5 3 4 2 4" xfId="17817" xr:uid="{00000000-0005-0000-0000-000017460000}"/>
    <cellStyle name="Normal 4 5 3 4 3" xfId="17818" xr:uid="{00000000-0005-0000-0000-000018460000}"/>
    <cellStyle name="Normal 4 5 3 4 3 2" xfId="17819" xr:uid="{00000000-0005-0000-0000-000019460000}"/>
    <cellStyle name="Normal 4 5 3 4 3 3" xfId="17820" xr:uid="{00000000-0005-0000-0000-00001A460000}"/>
    <cellStyle name="Normal 4 5 3 4 4" xfId="17821" xr:uid="{00000000-0005-0000-0000-00001B460000}"/>
    <cellStyle name="Normal 4 5 3 4 5" xfId="17822" xr:uid="{00000000-0005-0000-0000-00001C460000}"/>
    <cellStyle name="Normal 4 5 3 5" xfId="17823" xr:uid="{00000000-0005-0000-0000-00001D460000}"/>
    <cellStyle name="Normal 4 5 3 5 2" xfId="17824" xr:uid="{00000000-0005-0000-0000-00001E460000}"/>
    <cellStyle name="Normal 4 5 3 5 2 2" xfId="17825" xr:uid="{00000000-0005-0000-0000-00001F460000}"/>
    <cellStyle name="Normal 4 5 3 5 2 2 2" xfId="17826" xr:uid="{00000000-0005-0000-0000-000020460000}"/>
    <cellStyle name="Normal 4 5 3 5 2 2 3" xfId="17827" xr:uid="{00000000-0005-0000-0000-000021460000}"/>
    <cellStyle name="Normal 4 5 3 5 2 3" xfId="17828" xr:uid="{00000000-0005-0000-0000-000022460000}"/>
    <cellStyle name="Normal 4 5 3 5 2 4" xfId="17829" xr:uid="{00000000-0005-0000-0000-000023460000}"/>
    <cellStyle name="Normal 4 5 3 5 3" xfId="17830" xr:uid="{00000000-0005-0000-0000-000024460000}"/>
    <cellStyle name="Normal 4 5 3 5 3 2" xfId="17831" xr:uid="{00000000-0005-0000-0000-000025460000}"/>
    <cellStyle name="Normal 4 5 3 5 3 3" xfId="17832" xr:uid="{00000000-0005-0000-0000-000026460000}"/>
    <cellStyle name="Normal 4 5 3 5 4" xfId="17833" xr:uid="{00000000-0005-0000-0000-000027460000}"/>
    <cellStyle name="Normal 4 5 3 5 5" xfId="17834" xr:uid="{00000000-0005-0000-0000-000028460000}"/>
    <cellStyle name="Normal 4 5 3 6" xfId="17835" xr:uid="{00000000-0005-0000-0000-000029460000}"/>
    <cellStyle name="Normal 4 5 3 6 2" xfId="17836" xr:uid="{00000000-0005-0000-0000-00002A460000}"/>
    <cellStyle name="Normal 4 5 3 6 2 2" xfId="17837" xr:uid="{00000000-0005-0000-0000-00002B460000}"/>
    <cellStyle name="Normal 4 5 3 6 2 3" xfId="17838" xr:uid="{00000000-0005-0000-0000-00002C460000}"/>
    <cellStyle name="Normal 4 5 3 6 3" xfId="17839" xr:uid="{00000000-0005-0000-0000-00002D460000}"/>
    <cellStyle name="Normal 4 5 3 6 4" xfId="17840" xr:uid="{00000000-0005-0000-0000-00002E460000}"/>
    <cellStyle name="Normal 4 5 3 7" xfId="17841" xr:uid="{00000000-0005-0000-0000-00002F460000}"/>
    <cellStyle name="Normal 4 5 3 7 2" xfId="17842" xr:uid="{00000000-0005-0000-0000-000030460000}"/>
    <cellStyle name="Normal 4 5 3 7 2 2" xfId="17843" xr:uid="{00000000-0005-0000-0000-000031460000}"/>
    <cellStyle name="Normal 4 5 3 7 3" xfId="17844" xr:uid="{00000000-0005-0000-0000-000032460000}"/>
    <cellStyle name="Normal 4 5 3 7 4" xfId="17845" xr:uid="{00000000-0005-0000-0000-000033460000}"/>
    <cellStyle name="Normal 4 5 3 8" xfId="17846" xr:uid="{00000000-0005-0000-0000-000034460000}"/>
    <cellStyle name="Normal 4 5 3 8 2" xfId="17847" xr:uid="{00000000-0005-0000-0000-000035460000}"/>
    <cellStyle name="Normal 4 5 3 9" xfId="17848" xr:uid="{00000000-0005-0000-0000-000036460000}"/>
    <cellStyle name="Normal 4 5 3_R8" xfId="17849" xr:uid="{00000000-0005-0000-0000-000037460000}"/>
    <cellStyle name="Normal 4 5 4" xfId="17850" xr:uid="{00000000-0005-0000-0000-000038460000}"/>
    <cellStyle name="Normal 4 5 4 2" xfId="17851" xr:uid="{00000000-0005-0000-0000-000039460000}"/>
    <cellStyle name="Normal 4 5 4 2 2" xfId="17852" xr:uid="{00000000-0005-0000-0000-00003A460000}"/>
    <cellStyle name="Normal 4 5 4 2 3" xfId="17853" xr:uid="{00000000-0005-0000-0000-00003B460000}"/>
    <cellStyle name="Normal 4 5 4 3" xfId="17854" xr:uid="{00000000-0005-0000-0000-00003C460000}"/>
    <cellStyle name="Normal 4 5 4 4" xfId="17855" xr:uid="{00000000-0005-0000-0000-00003D460000}"/>
    <cellStyle name="Normal 4 5 4 5" xfId="17856" xr:uid="{00000000-0005-0000-0000-00003E460000}"/>
    <cellStyle name="Normal 4 5 5" xfId="17857" xr:uid="{00000000-0005-0000-0000-00003F460000}"/>
    <cellStyle name="Normal 4 5 5 2" xfId="17858" xr:uid="{00000000-0005-0000-0000-000040460000}"/>
    <cellStyle name="Normal 4 5 5 2 2" xfId="17859" xr:uid="{00000000-0005-0000-0000-000041460000}"/>
    <cellStyle name="Normal 4 5 5 2 2 2" xfId="17860" xr:uid="{00000000-0005-0000-0000-000042460000}"/>
    <cellStyle name="Normal 4 5 5 2 2 3" xfId="17861" xr:uid="{00000000-0005-0000-0000-000043460000}"/>
    <cellStyle name="Normal 4 5 5 2 3" xfId="17862" xr:uid="{00000000-0005-0000-0000-000044460000}"/>
    <cellStyle name="Normal 4 5 5 2 4" xfId="17863" xr:uid="{00000000-0005-0000-0000-000045460000}"/>
    <cellStyle name="Normal 4 5 5 3" xfId="17864" xr:uid="{00000000-0005-0000-0000-000046460000}"/>
    <cellStyle name="Normal 4 5 5 3 2" xfId="17865" xr:uid="{00000000-0005-0000-0000-000047460000}"/>
    <cellStyle name="Normal 4 5 5 3 3" xfId="17866" xr:uid="{00000000-0005-0000-0000-000048460000}"/>
    <cellStyle name="Normal 4 5 5 4" xfId="17867" xr:uid="{00000000-0005-0000-0000-000049460000}"/>
    <cellStyle name="Normal 4 5 5 5" xfId="17868" xr:uid="{00000000-0005-0000-0000-00004A460000}"/>
    <cellStyle name="Normal 4 5 6" xfId="17869" xr:uid="{00000000-0005-0000-0000-00004B460000}"/>
    <cellStyle name="Normal 4 5 6 2" xfId="17870" xr:uid="{00000000-0005-0000-0000-00004C460000}"/>
    <cellStyle name="Normal 4 5 6 2 2" xfId="17871" xr:uid="{00000000-0005-0000-0000-00004D460000}"/>
    <cellStyle name="Normal 4 5 6 2 2 2" xfId="17872" xr:uid="{00000000-0005-0000-0000-00004E460000}"/>
    <cellStyle name="Normal 4 5 6 2 2 3" xfId="17873" xr:uid="{00000000-0005-0000-0000-00004F460000}"/>
    <cellStyle name="Normal 4 5 6 2 3" xfId="17874" xr:uid="{00000000-0005-0000-0000-000050460000}"/>
    <cellStyle name="Normal 4 5 6 2 4" xfId="17875" xr:uid="{00000000-0005-0000-0000-000051460000}"/>
    <cellStyle name="Normal 4 5 6 3" xfId="17876" xr:uid="{00000000-0005-0000-0000-000052460000}"/>
    <cellStyle name="Normal 4 5 6 3 2" xfId="17877" xr:uid="{00000000-0005-0000-0000-000053460000}"/>
    <cellStyle name="Normal 4 5 6 3 3" xfId="17878" xr:uid="{00000000-0005-0000-0000-000054460000}"/>
    <cellStyle name="Normal 4 5 6 4" xfId="17879" xr:uid="{00000000-0005-0000-0000-000055460000}"/>
    <cellStyle name="Normal 4 5 6 5" xfId="17880" xr:uid="{00000000-0005-0000-0000-000056460000}"/>
    <cellStyle name="Normal 4 5 7" xfId="17881" xr:uid="{00000000-0005-0000-0000-000057460000}"/>
    <cellStyle name="Normal 4 5 7 2" xfId="17882" xr:uid="{00000000-0005-0000-0000-000058460000}"/>
    <cellStyle name="Normal 4 5 7 2 2" xfId="17883" xr:uid="{00000000-0005-0000-0000-000059460000}"/>
    <cellStyle name="Normal 4 5 7 2 2 2" xfId="17884" xr:uid="{00000000-0005-0000-0000-00005A460000}"/>
    <cellStyle name="Normal 4 5 7 2 2 3" xfId="17885" xr:uid="{00000000-0005-0000-0000-00005B460000}"/>
    <cellStyle name="Normal 4 5 7 2 3" xfId="17886" xr:uid="{00000000-0005-0000-0000-00005C460000}"/>
    <cellStyle name="Normal 4 5 7 2 4" xfId="17887" xr:uid="{00000000-0005-0000-0000-00005D460000}"/>
    <cellStyle name="Normal 4 5 7 3" xfId="17888" xr:uid="{00000000-0005-0000-0000-00005E460000}"/>
    <cellStyle name="Normal 4 5 7 3 2" xfId="17889" xr:uid="{00000000-0005-0000-0000-00005F460000}"/>
    <cellStyle name="Normal 4 5 7 3 3" xfId="17890" xr:uid="{00000000-0005-0000-0000-000060460000}"/>
    <cellStyle name="Normal 4 5 7 4" xfId="17891" xr:uid="{00000000-0005-0000-0000-000061460000}"/>
    <cellStyle name="Normal 4 5 7 5" xfId="17892" xr:uid="{00000000-0005-0000-0000-000062460000}"/>
    <cellStyle name="Normal 4 5 8" xfId="17893" xr:uid="{00000000-0005-0000-0000-000063460000}"/>
    <cellStyle name="Normal 4 5 8 2" xfId="17894" xr:uid="{00000000-0005-0000-0000-000064460000}"/>
    <cellStyle name="Normal 4 5 8 2 2" xfId="17895" xr:uid="{00000000-0005-0000-0000-000065460000}"/>
    <cellStyle name="Normal 4 5 8 2 2 2" xfId="17896" xr:uid="{00000000-0005-0000-0000-000066460000}"/>
    <cellStyle name="Normal 4 5 8 2 2 3" xfId="17897" xr:uid="{00000000-0005-0000-0000-000067460000}"/>
    <cellStyle name="Normal 4 5 8 2 3" xfId="17898" xr:uid="{00000000-0005-0000-0000-000068460000}"/>
    <cellStyle name="Normal 4 5 8 2 4" xfId="17899" xr:uid="{00000000-0005-0000-0000-000069460000}"/>
    <cellStyle name="Normal 4 5 8 3" xfId="17900" xr:uid="{00000000-0005-0000-0000-00006A460000}"/>
    <cellStyle name="Normal 4 5 8 3 2" xfId="17901" xr:uid="{00000000-0005-0000-0000-00006B460000}"/>
    <cellStyle name="Normal 4 5 8 3 3" xfId="17902" xr:uid="{00000000-0005-0000-0000-00006C460000}"/>
    <cellStyle name="Normal 4 5 8 4" xfId="17903" xr:uid="{00000000-0005-0000-0000-00006D460000}"/>
    <cellStyle name="Normal 4 5 8 5" xfId="17904" xr:uid="{00000000-0005-0000-0000-00006E460000}"/>
    <cellStyle name="Normal 4 5 9" xfId="17905" xr:uid="{00000000-0005-0000-0000-00006F460000}"/>
    <cellStyle name="Normal 4 5 9 2" xfId="17906" xr:uid="{00000000-0005-0000-0000-000070460000}"/>
    <cellStyle name="Normal 4 5 9 2 2" xfId="17907" xr:uid="{00000000-0005-0000-0000-000071460000}"/>
    <cellStyle name="Normal 4 5 9 2 3" xfId="17908" xr:uid="{00000000-0005-0000-0000-000072460000}"/>
    <cellStyle name="Normal 4 5 9 3" xfId="17909" xr:uid="{00000000-0005-0000-0000-000073460000}"/>
    <cellStyle name="Normal 4 5 9 4" xfId="17910" xr:uid="{00000000-0005-0000-0000-000074460000}"/>
    <cellStyle name="Normal 4 5_April 14" xfId="17911" xr:uid="{00000000-0005-0000-0000-000075460000}"/>
    <cellStyle name="Normal 4 6" xfId="17912" xr:uid="{00000000-0005-0000-0000-000076460000}"/>
    <cellStyle name="Normal 4 6 10" xfId="17913" xr:uid="{00000000-0005-0000-0000-000077460000}"/>
    <cellStyle name="Normal 4 6 10 2" xfId="17914" xr:uid="{00000000-0005-0000-0000-000078460000}"/>
    <cellStyle name="Normal 4 6 11" xfId="17915" xr:uid="{00000000-0005-0000-0000-000079460000}"/>
    <cellStyle name="Normal 4 6 12" xfId="17916" xr:uid="{00000000-0005-0000-0000-00007A460000}"/>
    <cellStyle name="Normal 4 6 13" xfId="33064" xr:uid="{00000000-0005-0000-0000-00007B460000}"/>
    <cellStyle name="Normal 4 6 2" xfId="17917" xr:uid="{00000000-0005-0000-0000-00007C460000}"/>
    <cellStyle name="Normal 4 6 2 10" xfId="17918" xr:uid="{00000000-0005-0000-0000-00007D460000}"/>
    <cellStyle name="Normal 4 6 2 2" xfId="17919" xr:uid="{00000000-0005-0000-0000-00007E460000}"/>
    <cellStyle name="Normal 4 6 2 2 2" xfId="17920" xr:uid="{00000000-0005-0000-0000-00007F460000}"/>
    <cellStyle name="Normal 4 6 2 2 2 2" xfId="17921" xr:uid="{00000000-0005-0000-0000-000080460000}"/>
    <cellStyle name="Normal 4 6 2 2 2 2 2" xfId="17922" xr:uid="{00000000-0005-0000-0000-000081460000}"/>
    <cellStyle name="Normal 4 6 2 2 2 2 2 2" xfId="17923" xr:uid="{00000000-0005-0000-0000-000082460000}"/>
    <cellStyle name="Normal 4 6 2 2 2 2 3" xfId="17924" xr:uid="{00000000-0005-0000-0000-000083460000}"/>
    <cellStyle name="Normal 4 6 2 2 2 3" xfId="17925" xr:uid="{00000000-0005-0000-0000-000084460000}"/>
    <cellStyle name="Normal 4 6 2 2 2 3 2" xfId="17926" xr:uid="{00000000-0005-0000-0000-000085460000}"/>
    <cellStyle name="Normal 4 6 2 2 2 4" xfId="17927" xr:uid="{00000000-0005-0000-0000-000086460000}"/>
    <cellStyle name="Normal 4 6 2 2 3" xfId="17928" xr:uid="{00000000-0005-0000-0000-000087460000}"/>
    <cellStyle name="Normal 4 6 2 2 3 2" xfId="17929" xr:uid="{00000000-0005-0000-0000-000088460000}"/>
    <cellStyle name="Normal 4 6 2 2 3 2 2" xfId="17930" xr:uid="{00000000-0005-0000-0000-000089460000}"/>
    <cellStyle name="Normal 4 6 2 2 3 3" xfId="17931" xr:uid="{00000000-0005-0000-0000-00008A460000}"/>
    <cellStyle name="Normal 4 6 2 2 4" xfId="17932" xr:uid="{00000000-0005-0000-0000-00008B460000}"/>
    <cellStyle name="Normal 4 6 2 2 4 2" xfId="17933" xr:uid="{00000000-0005-0000-0000-00008C460000}"/>
    <cellStyle name="Normal 4 6 2 2 5" xfId="17934" xr:uid="{00000000-0005-0000-0000-00008D460000}"/>
    <cellStyle name="Normal 4 6 2 3" xfId="17935" xr:uid="{00000000-0005-0000-0000-00008E460000}"/>
    <cellStyle name="Normal 4 6 2 3 2" xfId="17936" xr:uid="{00000000-0005-0000-0000-00008F460000}"/>
    <cellStyle name="Normal 4 6 2 3 2 2" xfId="17937" xr:uid="{00000000-0005-0000-0000-000090460000}"/>
    <cellStyle name="Normal 4 6 2 3 2 2 2" xfId="17938" xr:uid="{00000000-0005-0000-0000-000091460000}"/>
    <cellStyle name="Normal 4 6 2 3 2 2 3" xfId="17939" xr:uid="{00000000-0005-0000-0000-000092460000}"/>
    <cellStyle name="Normal 4 6 2 3 2 3" xfId="17940" xr:uid="{00000000-0005-0000-0000-000093460000}"/>
    <cellStyle name="Normal 4 6 2 3 2 4" xfId="17941" xr:uid="{00000000-0005-0000-0000-000094460000}"/>
    <cellStyle name="Normal 4 6 2 3 3" xfId="17942" xr:uid="{00000000-0005-0000-0000-000095460000}"/>
    <cellStyle name="Normal 4 6 2 3 3 2" xfId="17943" xr:uid="{00000000-0005-0000-0000-000096460000}"/>
    <cellStyle name="Normal 4 6 2 3 3 3" xfId="17944" xr:uid="{00000000-0005-0000-0000-000097460000}"/>
    <cellStyle name="Normal 4 6 2 3 4" xfId="17945" xr:uid="{00000000-0005-0000-0000-000098460000}"/>
    <cellStyle name="Normal 4 6 2 3 5" xfId="17946" xr:uid="{00000000-0005-0000-0000-000099460000}"/>
    <cellStyle name="Normal 4 6 2 4" xfId="17947" xr:uid="{00000000-0005-0000-0000-00009A460000}"/>
    <cellStyle name="Normal 4 6 2 4 2" xfId="17948" xr:uid="{00000000-0005-0000-0000-00009B460000}"/>
    <cellStyle name="Normal 4 6 2 4 2 2" xfId="17949" xr:uid="{00000000-0005-0000-0000-00009C460000}"/>
    <cellStyle name="Normal 4 6 2 4 2 2 2" xfId="17950" xr:uid="{00000000-0005-0000-0000-00009D460000}"/>
    <cellStyle name="Normal 4 6 2 4 2 2 3" xfId="17951" xr:uid="{00000000-0005-0000-0000-00009E460000}"/>
    <cellStyle name="Normal 4 6 2 4 2 3" xfId="17952" xr:uid="{00000000-0005-0000-0000-00009F460000}"/>
    <cellStyle name="Normal 4 6 2 4 2 4" xfId="17953" xr:uid="{00000000-0005-0000-0000-0000A0460000}"/>
    <cellStyle name="Normal 4 6 2 4 3" xfId="17954" xr:uid="{00000000-0005-0000-0000-0000A1460000}"/>
    <cellStyle name="Normal 4 6 2 4 3 2" xfId="17955" xr:uid="{00000000-0005-0000-0000-0000A2460000}"/>
    <cellStyle name="Normal 4 6 2 4 3 3" xfId="17956" xr:uid="{00000000-0005-0000-0000-0000A3460000}"/>
    <cellStyle name="Normal 4 6 2 4 4" xfId="17957" xr:uid="{00000000-0005-0000-0000-0000A4460000}"/>
    <cellStyle name="Normal 4 6 2 4 5" xfId="17958" xr:uid="{00000000-0005-0000-0000-0000A5460000}"/>
    <cellStyle name="Normal 4 6 2 5" xfId="17959" xr:uid="{00000000-0005-0000-0000-0000A6460000}"/>
    <cellStyle name="Normal 4 6 2 5 2" xfId="17960" xr:uid="{00000000-0005-0000-0000-0000A7460000}"/>
    <cellStyle name="Normal 4 6 2 5 2 2" xfId="17961" xr:uid="{00000000-0005-0000-0000-0000A8460000}"/>
    <cellStyle name="Normal 4 6 2 5 2 2 2" xfId="17962" xr:uid="{00000000-0005-0000-0000-0000A9460000}"/>
    <cellStyle name="Normal 4 6 2 5 2 2 3" xfId="17963" xr:uid="{00000000-0005-0000-0000-0000AA460000}"/>
    <cellStyle name="Normal 4 6 2 5 2 3" xfId="17964" xr:uid="{00000000-0005-0000-0000-0000AB460000}"/>
    <cellStyle name="Normal 4 6 2 5 2 4" xfId="17965" xr:uid="{00000000-0005-0000-0000-0000AC460000}"/>
    <cellStyle name="Normal 4 6 2 5 3" xfId="17966" xr:uid="{00000000-0005-0000-0000-0000AD460000}"/>
    <cellStyle name="Normal 4 6 2 5 3 2" xfId="17967" xr:uid="{00000000-0005-0000-0000-0000AE460000}"/>
    <cellStyle name="Normal 4 6 2 5 3 3" xfId="17968" xr:uid="{00000000-0005-0000-0000-0000AF460000}"/>
    <cellStyle name="Normal 4 6 2 5 4" xfId="17969" xr:uid="{00000000-0005-0000-0000-0000B0460000}"/>
    <cellStyle name="Normal 4 6 2 5 5" xfId="17970" xr:uid="{00000000-0005-0000-0000-0000B1460000}"/>
    <cellStyle name="Normal 4 6 2 6" xfId="17971" xr:uid="{00000000-0005-0000-0000-0000B2460000}"/>
    <cellStyle name="Normal 4 6 2 6 2" xfId="17972" xr:uid="{00000000-0005-0000-0000-0000B3460000}"/>
    <cellStyle name="Normal 4 6 2 6 2 2" xfId="17973" xr:uid="{00000000-0005-0000-0000-0000B4460000}"/>
    <cellStyle name="Normal 4 6 2 6 2 3" xfId="17974" xr:uid="{00000000-0005-0000-0000-0000B5460000}"/>
    <cellStyle name="Normal 4 6 2 6 3" xfId="17975" xr:uid="{00000000-0005-0000-0000-0000B6460000}"/>
    <cellStyle name="Normal 4 6 2 6 4" xfId="17976" xr:uid="{00000000-0005-0000-0000-0000B7460000}"/>
    <cellStyle name="Normal 4 6 2 7" xfId="17977" xr:uid="{00000000-0005-0000-0000-0000B8460000}"/>
    <cellStyle name="Normal 4 6 2 7 2" xfId="17978" xr:uid="{00000000-0005-0000-0000-0000B9460000}"/>
    <cellStyle name="Normal 4 6 2 7 2 2" xfId="17979" xr:uid="{00000000-0005-0000-0000-0000BA460000}"/>
    <cellStyle name="Normal 4 6 2 7 3" xfId="17980" xr:uid="{00000000-0005-0000-0000-0000BB460000}"/>
    <cellStyle name="Normal 4 6 2 7 4" xfId="17981" xr:uid="{00000000-0005-0000-0000-0000BC460000}"/>
    <cellStyle name="Normal 4 6 2 8" xfId="17982" xr:uid="{00000000-0005-0000-0000-0000BD460000}"/>
    <cellStyle name="Normal 4 6 2 8 2" xfId="17983" xr:uid="{00000000-0005-0000-0000-0000BE460000}"/>
    <cellStyle name="Normal 4 6 2 9" xfId="17984" xr:uid="{00000000-0005-0000-0000-0000BF460000}"/>
    <cellStyle name="Normal 4 6 2_R8" xfId="17985" xr:uid="{00000000-0005-0000-0000-0000C0460000}"/>
    <cellStyle name="Normal 4 6 3" xfId="17986" xr:uid="{00000000-0005-0000-0000-0000C1460000}"/>
    <cellStyle name="Normal 4 6 3 2" xfId="17987" xr:uid="{00000000-0005-0000-0000-0000C2460000}"/>
    <cellStyle name="Normal 4 6 3 2 2" xfId="17988" xr:uid="{00000000-0005-0000-0000-0000C3460000}"/>
    <cellStyle name="Normal 4 6 3 2 2 2" xfId="17989" xr:uid="{00000000-0005-0000-0000-0000C4460000}"/>
    <cellStyle name="Normal 4 6 3 2 2 3" xfId="17990" xr:uid="{00000000-0005-0000-0000-0000C5460000}"/>
    <cellStyle name="Normal 4 6 3 2 3" xfId="17991" xr:uid="{00000000-0005-0000-0000-0000C6460000}"/>
    <cellStyle name="Normal 4 6 3 3" xfId="17992" xr:uid="{00000000-0005-0000-0000-0000C7460000}"/>
    <cellStyle name="Normal 4 6 3 3 2" xfId="17993" xr:uid="{00000000-0005-0000-0000-0000C8460000}"/>
    <cellStyle name="Normal 4 6 3 3 3" xfId="17994" xr:uid="{00000000-0005-0000-0000-0000C9460000}"/>
    <cellStyle name="Normal 4 6 3 4" xfId="17995" xr:uid="{00000000-0005-0000-0000-0000CA460000}"/>
    <cellStyle name="Normal 4 6 3 4 2" xfId="17996" xr:uid="{00000000-0005-0000-0000-0000CB460000}"/>
    <cellStyle name="Normal 4 6 3 5" xfId="17997" xr:uid="{00000000-0005-0000-0000-0000CC460000}"/>
    <cellStyle name="Normal 4 6 4" xfId="17998" xr:uid="{00000000-0005-0000-0000-0000CD460000}"/>
    <cellStyle name="Normal 4 6 4 2" xfId="17999" xr:uid="{00000000-0005-0000-0000-0000CE460000}"/>
    <cellStyle name="Normal 4 6 4 2 2" xfId="18000" xr:uid="{00000000-0005-0000-0000-0000CF460000}"/>
    <cellStyle name="Normal 4 6 4 2 2 2" xfId="18001" xr:uid="{00000000-0005-0000-0000-0000D0460000}"/>
    <cellStyle name="Normal 4 6 4 2 2 3" xfId="18002" xr:uid="{00000000-0005-0000-0000-0000D1460000}"/>
    <cellStyle name="Normal 4 6 4 2 3" xfId="18003" xr:uid="{00000000-0005-0000-0000-0000D2460000}"/>
    <cellStyle name="Normal 4 6 4 2 4" xfId="18004" xr:uid="{00000000-0005-0000-0000-0000D3460000}"/>
    <cellStyle name="Normal 4 6 4 3" xfId="18005" xr:uid="{00000000-0005-0000-0000-0000D4460000}"/>
    <cellStyle name="Normal 4 6 4 3 2" xfId="18006" xr:uid="{00000000-0005-0000-0000-0000D5460000}"/>
    <cellStyle name="Normal 4 6 4 3 3" xfId="18007" xr:uid="{00000000-0005-0000-0000-0000D6460000}"/>
    <cellStyle name="Normal 4 6 4 4" xfId="18008" xr:uid="{00000000-0005-0000-0000-0000D7460000}"/>
    <cellStyle name="Normal 4 6 4 5" xfId="18009" xr:uid="{00000000-0005-0000-0000-0000D8460000}"/>
    <cellStyle name="Normal 4 6 5" xfId="18010" xr:uid="{00000000-0005-0000-0000-0000D9460000}"/>
    <cellStyle name="Normal 4 6 5 2" xfId="18011" xr:uid="{00000000-0005-0000-0000-0000DA460000}"/>
    <cellStyle name="Normal 4 6 5 2 2" xfId="18012" xr:uid="{00000000-0005-0000-0000-0000DB460000}"/>
    <cellStyle name="Normal 4 6 5 2 2 2" xfId="18013" xr:uid="{00000000-0005-0000-0000-0000DC460000}"/>
    <cellStyle name="Normal 4 6 5 2 2 3" xfId="18014" xr:uid="{00000000-0005-0000-0000-0000DD460000}"/>
    <cellStyle name="Normal 4 6 5 2 3" xfId="18015" xr:uid="{00000000-0005-0000-0000-0000DE460000}"/>
    <cellStyle name="Normal 4 6 5 2 4" xfId="18016" xr:uid="{00000000-0005-0000-0000-0000DF460000}"/>
    <cellStyle name="Normal 4 6 5 3" xfId="18017" xr:uid="{00000000-0005-0000-0000-0000E0460000}"/>
    <cellStyle name="Normal 4 6 5 3 2" xfId="18018" xr:uid="{00000000-0005-0000-0000-0000E1460000}"/>
    <cellStyle name="Normal 4 6 5 3 3" xfId="18019" xr:uid="{00000000-0005-0000-0000-0000E2460000}"/>
    <cellStyle name="Normal 4 6 5 4" xfId="18020" xr:uid="{00000000-0005-0000-0000-0000E3460000}"/>
    <cellStyle name="Normal 4 6 5 5" xfId="18021" xr:uid="{00000000-0005-0000-0000-0000E4460000}"/>
    <cellStyle name="Normal 4 6 6" xfId="18022" xr:uid="{00000000-0005-0000-0000-0000E5460000}"/>
    <cellStyle name="Normal 4 6 6 2" xfId="18023" xr:uid="{00000000-0005-0000-0000-0000E6460000}"/>
    <cellStyle name="Normal 4 6 6 2 2" xfId="18024" xr:uid="{00000000-0005-0000-0000-0000E7460000}"/>
    <cellStyle name="Normal 4 6 6 2 2 2" xfId="18025" xr:uid="{00000000-0005-0000-0000-0000E8460000}"/>
    <cellStyle name="Normal 4 6 6 2 2 3" xfId="18026" xr:uid="{00000000-0005-0000-0000-0000E9460000}"/>
    <cellStyle name="Normal 4 6 6 2 3" xfId="18027" xr:uid="{00000000-0005-0000-0000-0000EA460000}"/>
    <cellStyle name="Normal 4 6 6 2 4" xfId="18028" xr:uid="{00000000-0005-0000-0000-0000EB460000}"/>
    <cellStyle name="Normal 4 6 6 3" xfId="18029" xr:uid="{00000000-0005-0000-0000-0000EC460000}"/>
    <cellStyle name="Normal 4 6 6 3 2" xfId="18030" xr:uid="{00000000-0005-0000-0000-0000ED460000}"/>
    <cellStyle name="Normal 4 6 6 3 3" xfId="18031" xr:uid="{00000000-0005-0000-0000-0000EE460000}"/>
    <cellStyle name="Normal 4 6 6 4" xfId="18032" xr:uid="{00000000-0005-0000-0000-0000EF460000}"/>
    <cellStyle name="Normal 4 6 6 5" xfId="18033" xr:uid="{00000000-0005-0000-0000-0000F0460000}"/>
    <cellStyle name="Normal 4 6 7" xfId="18034" xr:uid="{00000000-0005-0000-0000-0000F1460000}"/>
    <cellStyle name="Normal 4 6 7 2" xfId="18035" xr:uid="{00000000-0005-0000-0000-0000F2460000}"/>
    <cellStyle name="Normal 4 6 7 2 2" xfId="18036" xr:uid="{00000000-0005-0000-0000-0000F3460000}"/>
    <cellStyle name="Normal 4 6 7 2 2 2" xfId="18037" xr:uid="{00000000-0005-0000-0000-0000F4460000}"/>
    <cellStyle name="Normal 4 6 7 2 2 3" xfId="18038" xr:uid="{00000000-0005-0000-0000-0000F5460000}"/>
    <cellStyle name="Normal 4 6 7 2 3" xfId="18039" xr:uid="{00000000-0005-0000-0000-0000F6460000}"/>
    <cellStyle name="Normal 4 6 7 2 4" xfId="18040" xr:uid="{00000000-0005-0000-0000-0000F7460000}"/>
    <cellStyle name="Normal 4 6 7 3" xfId="18041" xr:uid="{00000000-0005-0000-0000-0000F8460000}"/>
    <cellStyle name="Normal 4 6 7 3 2" xfId="18042" xr:uid="{00000000-0005-0000-0000-0000F9460000}"/>
    <cellStyle name="Normal 4 6 7 3 3" xfId="18043" xr:uid="{00000000-0005-0000-0000-0000FA460000}"/>
    <cellStyle name="Normal 4 6 7 4" xfId="18044" xr:uid="{00000000-0005-0000-0000-0000FB460000}"/>
    <cellStyle name="Normal 4 6 7 5" xfId="18045" xr:uid="{00000000-0005-0000-0000-0000FC460000}"/>
    <cellStyle name="Normal 4 6 8" xfId="18046" xr:uid="{00000000-0005-0000-0000-0000FD460000}"/>
    <cellStyle name="Normal 4 6 8 2" xfId="18047" xr:uid="{00000000-0005-0000-0000-0000FE460000}"/>
    <cellStyle name="Normal 4 6 8 2 2" xfId="18048" xr:uid="{00000000-0005-0000-0000-0000FF460000}"/>
    <cellStyle name="Normal 4 6 8 2 3" xfId="18049" xr:uid="{00000000-0005-0000-0000-000000470000}"/>
    <cellStyle name="Normal 4 6 8 3" xfId="18050" xr:uid="{00000000-0005-0000-0000-000001470000}"/>
    <cellStyle name="Normal 4 6 8 4" xfId="18051" xr:uid="{00000000-0005-0000-0000-000002470000}"/>
    <cellStyle name="Normal 4 6 9" xfId="18052" xr:uid="{00000000-0005-0000-0000-000003470000}"/>
    <cellStyle name="Normal 4 6 9 2" xfId="18053" xr:uid="{00000000-0005-0000-0000-000004470000}"/>
    <cellStyle name="Normal 4 6 9 2 2" xfId="18054" xr:uid="{00000000-0005-0000-0000-000005470000}"/>
    <cellStyle name="Normal 4 6 9 3" xfId="18055" xr:uid="{00000000-0005-0000-0000-000006470000}"/>
    <cellStyle name="Normal 4 6 9 4" xfId="18056" xr:uid="{00000000-0005-0000-0000-000007470000}"/>
    <cellStyle name="Normal 4 6_April 14" xfId="18057" xr:uid="{00000000-0005-0000-0000-000008470000}"/>
    <cellStyle name="Normal 4 7" xfId="18058" xr:uid="{00000000-0005-0000-0000-000009470000}"/>
    <cellStyle name="Normal 4 7 10" xfId="18059" xr:uid="{00000000-0005-0000-0000-00000A470000}"/>
    <cellStyle name="Normal 4 7 10 2" xfId="18060" xr:uid="{00000000-0005-0000-0000-00000B470000}"/>
    <cellStyle name="Normal 4 7 11" xfId="18061" xr:uid="{00000000-0005-0000-0000-00000C470000}"/>
    <cellStyle name="Normal 4 7 12" xfId="18062" xr:uid="{00000000-0005-0000-0000-00000D470000}"/>
    <cellStyle name="Normal 4 7 2" xfId="18063" xr:uid="{00000000-0005-0000-0000-00000E470000}"/>
    <cellStyle name="Normal 4 7 2 10" xfId="18064" xr:uid="{00000000-0005-0000-0000-00000F470000}"/>
    <cellStyle name="Normal 4 7 2 2" xfId="18065" xr:uid="{00000000-0005-0000-0000-000010470000}"/>
    <cellStyle name="Normal 4 7 2 2 2" xfId="18066" xr:uid="{00000000-0005-0000-0000-000011470000}"/>
    <cellStyle name="Normal 4 7 2 2 2 2" xfId="18067" xr:uid="{00000000-0005-0000-0000-000012470000}"/>
    <cellStyle name="Normal 4 7 2 2 2 2 2" xfId="18068" xr:uid="{00000000-0005-0000-0000-000013470000}"/>
    <cellStyle name="Normal 4 7 2 2 2 2 3" xfId="18069" xr:uid="{00000000-0005-0000-0000-000014470000}"/>
    <cellStyle name="Normal 4 7 2 2 2 3" xfId="18070" xr:uid="{00000000-0005-0000-0000-000015470000}"/>
    <cellStyle name="Normal 4 7 2 2 2 4" xfId="18071" xr:uid="{00000000-0005-0000-0000-000016470000}"/>
    <cellStyle name="Normal 4 7 2 2 3" xfId="18072" xr:uid="{00000000-0005-0000-0000-000017470000}"/>
    <cellStyle name="Normal 4 7 2 2 3 2" xfId="18073" xr:uid="{00000000-0005-0000-0000-000018470000}"/>
    <cellStyle name="Normal 4 7 2 2 3 3" xfId="18074" xr:uid="{00000000-0005-0000-0000-000019470000}"/>
    <cellStyle name="Normal 4 7 2 2 4" xfId="18075" xr:uid="{00000000-0005-0000-0000-00001A470000}"/>
    <cellStyle name="Normal 4 7 2 2 5" xfId="18076" xr:uid="{00000000-0005-0000-0000-00001B470000}"/>
    <cellStyle name="Normal 4 7 2 3" xfId="18077" xr:uid="{00000000-0005-0000-0000-00001C470000}"/>
    <cellStyle name="Normal 4 7 2 3 2" xfId="18078" xr:uid="{00000000-0005-0000-0000-00001D470000}"/>
    <cellStyle name="Normal 4 7 2 3 2 2" xfId="18079" xr:uid="{00000000-0005-0000-0000-00001E470000}"/>
    <cellStyle name="Normal 4 7 2 3 2 2 2" xfId="18080" xr:uid="{00000000-0005-0000-0000-00001F470000}"/>
    <cellStyle name="Normal 4 7 2 3 2 2 3" xfId="18081" xr:uid="{00000000-0005-0000-0000-000020470000}"/>
    <cellStyle name="Normal 4 7 2 3 2 3" xfId="18082" xr:uid="{00000000-0005-0000-0000-000021470000}"/>
    <cellStyle name="Normal 4 7 2 3 2 4" xfId="18083" xr:uid="{00000000-0005-0000-0000-000022470000}"/>
    <cellStyle name="Normal 4 7 2 3 3" xfId="18084" xr:uid="{00000000-0005-0000-0000-000023470000}"/>
    <cellStyle name="Normal 4 7 2 3 3 2" xfId="18085" xr:uid="{00000000-0005-0000-0000-000024470000}"/>
    <cellStyle name="Normal 4 7 2 3 3 3" xfId="18086" xr:uid="{00000000-0005-0000-0000-000025470000}"/>
    <cellStyle name="Normal 4 7 2 3 4" xfId="18087" xr:uid="{00000000-0005-0000-0000-000026470000}"/>
    <cellStyle name="Normal 4 7 2 3 5" xfId="18088" xr:uid="{00000000-0005-0000-0000-000027470000}"/>
    <cellStyle name="Normal 4 7 2 4" xfId="18089" xr:uid="{00000000-0005-0000-0000-000028470000}"/>
    <cellStyle name="Normal 4 7 2 4 2" xfId="18090" xr:uid="{00000000-0005-0000-0000-000029470000}"/>
    <cellStyle name="Normal 4 7 2 4 2 2" xfId="18091" xr:uid="{00000000-0005-0000-0000-00002A470000}"/>
    <cellStyle name="Normal 4 7 2 4 2 2 2" xfId="18092" xr:uid="{00000000-0005-0000-0000-00002B470000}"/>
    <cellStyle name="Normal 4 7 2 4 2 2 3" xfId="18093" xr:uid="{00000000-0005-0000-0000-00002C470000}"/>
    <cellStyle name="Normal 4 7 2 4 2 3" xfId="18094" xr:uid="{00000000-0005-0000-0000-00002D470000}"/>
    <cellStyle name="Normal 4 7 2 4 2 4" xfId="18095" xr:uid="{00000000-0005-0000-0000-00002E470000}"/>
    <cellStyle name="Normal 4 7 2 4 3" xfId="18096" xr:uid="{00000000-0005-0000-0000-00002F470000}"/>
    <cellStyle name="Normal 4 7 2 4 3 2" xfId="18097" xr:uid="{00000000-0005-0000-0000-000030470000}"/>
    <cellStyle name="Normal 4 7 2 4 3 3" xfId="18098" xr:uid="{00000000-0005-0000-0000-000031470000}"/>
    <cellStyle name="Normal 4 7 2 4 4" xfId="18099" xr:uid="{00000000-0005-0000-0000-000032470000}"/>
    <cellStyle name="Normal 4 7 2 4 5" xfId="18100" xr:uid="{00000000-0005-0000-0000-000033470000}"/>
    <cellStyle name="Normal 4 7 2 5" xfId="18101" xr:uid="{00000000-0005-0000-0000-000034470000}"/>
    <cellStyle name="Normal 4 7 2 5 2" xfId="18102" xr:uid="{00000000-0005-0000-0000-000035470000}"/>
    <cellStyle name="Normal 4 7 2 5 2 2" xfId="18103" xr:uid="{00000000-0005-0000-0000-000036470000}"/>
    <cellStyle name="Normal 4 7 2 5 2 2 2" xfId="18104" xr:uid="{00000000-0005-0000-0000-000037470000}"/>
    <cellStyle name="Normal 4 7 2 5 2 2 3" xfId="18105" xr:uid="{00000000-0005-0000-0000-000038470000}"/>
    <cellStyle name="Normal 4 7 2 5 2 3" xfId="18106" xr:uid="{00000000-0005-0000-0000-000039470000}"/>
    <cellStyle name="Normal 4 7 2 5 2 4" xfId="18107" xr:uid="{00000000-0005-0000-0000-00003A470000}"/>
    <cellStyle name="Normal 4 7 2 5 3" xfId="18108" xr:uid="{00000000-0005-0000-0000-00003B470000}"/>
    <cellStyle name="Normal 4 7 2 5 3 2" xfId="18109" xr:uid="{00000000-0005-0000-0000-00003C470000}"/>
    <cellStyle name="Normal 4 7 2 5 3 3" xfId="18110" xr:uid="{00000000-0005-0000-0000-00003D470000}"/>
    <cellStyle name="Normal 4 7 2 5 4" xfId="18111" xr:uid="{00000000-0005-0000-0000-00003E470000}"/>
    <cellStyle name="Normal 4 7 2 5 5" xfId="18112" xr:uid="{00000000-0005-0000-0000-00003F470000}"/>
    <cellStyle name="Normal 4 7 2 6" xfId="18113" xr:uid="{00000000-0005-0000-0000-000040470000}"/>
    <cellStyle name="Normal 4 7 2 6 2" xfId="18114" xr:uid="{00000000-0005-0000-0000-000041470000}"/>
    <cellStyle name="Normal 4 7 2 6 2 2" xfId="18115" xr:uid="{00000000-0005-0000-0000-000042470000}"/>
    <cellStyle name="Normal 4 7 2 6 2 3" xfId="18116" xr:uid="{00000000-0005-0000-0000-000043470000}"/>
    <cellStyle name="Normal 4 7 2 6 3" xfId="18117" xr:uid="{00000000-0005-0000-0000-000044470000}"/>
    <cellStyle name="Normal 4 7 2 6 4" xfId="18118" xr:uid="{00000000-0005-0000-0000-000045470000}"/>
    <cellStyle name="Normal 4 7 2 7" xfId="18119" xr:uid="{00000000-0005-0000-0000-000046470000}"/>
    <cellStyle name="Normal 4 7 2 7 2" xfId="18120" xr:uid="{00000000-0005-0000-0000-000047470000}"/>
    <cellStyle name="Normal 4 7 2 7 2 2" xfId="18121" xr:uid="{00000000-0005-0000-0000-000048470000}"/>
    <cellStyle name="Normal 4 7 2 7 3" xfId="18122" xr:uid="{00000000-0005-0000-0000-000049470000}"/>
    <cellStyle name="Normal 4 7 2 7 4" xfId="18123" xr:uid="{00000000-0005-0000-0000-00004A470000}"/>
    <cellStyle name="Normal 4 7 2 8" xfId="18124" xr:uid="{00000000-0005-0000-0000-00004B470000}"/>
    <cellStyle name="Normal 4 7 2 8 2" xfId="18125" xr:uid="{00000000-0005-0000-0000-00004C470000}"/>
    <cellStyle name="Normal 4 7 2 9" xfId="18126" xr:uid="{00000000-0005-0000-0000-00004D470000}"/>
    <cellStyle name="Normal 4 7 2_R8" xfId="18127" xr:uid="{00000000-0005-0000-0000-00004E470000}"/>
    <cellStyle name="Normal 4 7 3" xfId="18128" xr:uid="{00000000-0005-0000-0000-00004F470000}"/>
    <cellStyle name="Normal 4 7 3 2" xfId="18129" xr:uid="{00000000-0005-0000-0000-000050470000}"/>
    <cellStyle name="Normal 4 7 3 2 2" xfId="18130" xr:uid="{00000000-0005-0000-0000-000051470000}"/>
    <cellStyle name="Normal 4 7 3 2 2 2" xfId="18131" xr:uid="{00000000-0005-0000-0000-000052470000}"/>
    <cellStyle name="Normal 4 7 3 2 3" xfId="18132" xr:uid="{00000000-0005-0000-0000-000053470000}"/>
    <cellStyle name="Normal 4 7 3 3" xfId="18133" xr:uid="{00000000-0005-0000-0000-000054470000}"/>
    <cellStyle name="Normal 4 7 3 3 2" xfId="18134" xr:uid="{00000000-0005-0000-0000-000055470000}"/>
    <cellStyle name="Normal 4 7 3 4" xfId="18135" xr:uid="{00000000-0005-0000-0000-000056470000}"/>
    <cellStyle name="Normal 4 7 3 5" xfId="18136" xr:uid="{00000000-0005-0000-0000-000057470000}"/>
    <cellStyle name="Normal 4 7 4" xfId="18137" xr:uid="{00000000-0005-0000-0000-000058470000}"/>
    <cellStyle name="Normal 4 7 4 2" xfId="18138" xr:uid="{00000000-0005-0000-0000-000059470000}"/>
    <cellStyle name="Normal 4 7 4 2 2" xfId="18139" xr:uid="{00000000-0005-0000-0000-00005A470000}"/>
    <cellStyle name="Normal 4 7 4 2 2 2" xfId="18140" xr:uid="{00000000-0005-0000-0000-00005B470000}"/>
    <cellStyle name="Normal 4 7 4 2 2 3" xfId="18141" xr:uid="{00000000-0005-0000-0000-00005C470000}"/>
    <cellStyle name="Normal 4 7 4 2 3" xfId="18142" xr:uid="{00000000-0005-0000-0000-00005D470000}"/>
    <cellStyle name="Normal 4 7 4 2 4" xfId="18143" xr:uid="{00000000-0005-0000-0000-00005E470000}"/>
    <cellStyle name="Normal 4 7 4 3" xfId="18144" xr:uid="{00000000-0005-0000-0000-00005F470000}"/>
    <cellStyle name="Normal 4 7 4 3 2" xfId="18145" xr:uid="{00000000-0005-0000-0000-000060470000}"/>
    <cellStyle name="Normal 4 7 4 3 3" xfId="18146" xr:uid="{00000000-0005-0000-0000-000061470000}"/>
    <cellStyle name="Normal 4 7 4 4" xfId="18147" xr:uid="{00000000-0005-0000-0000-000062470000}"/>
    <cellStyle name="Normal 4 7 4 5" xfId="18148" xr:uid="{00000000-0005-0000-0000-000063470000}"/>
    <cellStyle name="Normal 4 7 5" xfId="18149" xr:uid="{00000000-0005-0000-0000-000064470000}"/>
    <cellStyle name="Normal 4 7 5 2" xfId="18150" xr:uid="{00000000-0005-0000-0000-000065470000}"/>
    <cellStyle name="Normal 4 7 5 2 2" xfId="18151" xr:uid="{00000000-0005-0000-0000-000066470000}"/>
    <cellStyle name="Normal 4 7 5 2 2 2" xfId="18152" xr:uid="{00000000-0005-0000-0000-000067470000}"/>
    <cellStyle name="Normal 4 7 5 2 2 3" xfId="18153" xr:uid="{00000000-0005-0000-0000-000068470000}"/>
    <cellStyle name="Normal 4 7 5 2 3" xfId="18154" xr:uid="{00000000-0005-0000-0000-000069470000}"/>
    <cellStyle name="Normal 4 7 5 2 4" xfId="18155" xr:uid="{00000000-0005-0000-0000-00006A470000}"/>
    <cellStyle name="Normal 4 7 5 3" xfId="18156" xr:uid="{00000000-0005-0000-0000-00006B470000}"/>
    <cellStyle name="Normal 4 7 5 3 2" xfId="18157" xr:uid="{00000000-0005-0000-0000-00006C470000}"/>
    <cellStyle name="Normal 4 7 5 3 3" xfId="18158" xr:uid="{00000000-0005-0000-0000-00006D470000}"/>
    <cellStyle name="Normal 4 7 5 4" xfId="18159" xr:uid="{00000000-0005-0000-0000-00006E470000}"/>
    <cellStyle name="Normal 4 7 5 5" xfId="18160" xr:uid="{00000000-0005-0000-0000-00006F470000}"/>
    <cellStyle name="Normal 4 7 6" xfId="18161" xr:uid="{00000000-0005-0000-0000-000070470000}"/>
    <cellStyle name="Normal 4 7 6 2" xfId="18162" xr:uid="{00000000-0005-0000-0000-000071470000}"/>
    <cellStyle name="Normal 4 7 6 2 2" xfId="18163" xr:uid="{00000000-0005-0000-0000-000072470000}"/>
    <cellStyle name="Normal 4 7 6 2 2 2" xfId="18164" xr:uid="{00000000-0005-0000-0000-000073470000}"/>
    <cellStyle name="Normal 4 7 6 2 2 3" xfId="18165" xr:uid="{00000000-0005-0000-0000-000074470000}"/>
    <cellStyle name="Normal 4 7 6 2 3" xfId="18166" xr:uid="{00000000-0005-0000-0000-000075470000}"/>
    <cellStyle name="Normal 4 7 6 2 4" xfId="18167" xr:uid="{00000000-0005-0000-0000-000076470000}"/>
    <cellStyle name="Normal 4 7 6 3" xfId="18168" xr:uid="{00000000-0005-0000-0000-000077470000}"/>
    <cellStyle name="Normal 4 7 6 3 2" xfId="18169" xr:uid="{00000000-0005-0000-0000-000078470000}"/>
    <cellStyle name="Normal 4 7 6 3 3" xfId="18170" xr:uid="{00000000-0005-0000-0000-000079470000}"/>
    <cellStyle name="Normal 4 7 6 4" xfId="18171" xr:uid="{00000000-0005-0000-0000-00007A470000}"/>
    <cellStyle name="Normal 4 7 6 5" xfId="18172" xr:uid="{00000000-0005-0000-0000-00007B470000}"/>
    <cellStyle name="Normal 4 7 7" xfId="18173" xr:uid="{00000000-0005-0000-0000-00007C470000}"/>
    <cellStyle name="Normal 4 7 7 2" xfId="18174" xr:uid="{00000000-0005-0000-0000-00007D470000}"/>
    <cellStyle name="Normal 4 7 7 2 2" xfId="18175" xr:uid="{00000000-0005-0000-0000-00007E470000}"/>
    <cellStyle name="Normal 4 7 7 2 2 2" xfId="18176" xr:uid="{00000000-0005-0000-0000-00007F470000}"/>
    <cellStyle name="Normal 4 7 7 2 2 3" xfId="18177" xr:uid="{00000000-0005-0000-0000-000080470000}"/>
    <cellStyle name="Normal 4 7 7 2 3" xfId="18178" xr:uid="{00000000-0005-0000-0000-000081470000}"/>
    <cellStyle name="Normal 4 7 7 2 4" xfId="18179" xr:uid="{00000000-0005-0000-0000-000082470000}"/>
    <cellStyle name="Normal 4 7 7 3" xfId="18180" xr:uid="{00000000-0005-0000-0000-000083470000}"/>
    <cellStyle name="Normal 4 7 7 3 2" xfId="18181" xr:uid="{00000000-0005-0000-0000-000084470000}"/>
    <cellStyle name="Normal 4 7 7 3 3" xfId="18182" xr:uid="{00000000-0005-0000-0000-000085470000}"/>
    <cellStyle name="Normal 4 7 7 4" xfId="18183" xr:uid="{00000000-0005-0000-0000-000086470000}"/>
    <cellStyle name="Normal 4 7 7 5" xfId="18184" xr:uid="{00000000-0005-0000-0000-000087470000}"/>
    <cellStyle name="Normal 4 7 8" xfId="18185" xr:uid="{00000000-0005-0000-0000-000088470000}"/>
    <cellStyle name="Normal 4 7 8 2" xfId="18186" xr:uid="{00000000-0005-0000-0000-000089470000}"/>
    <cellStyle name="Normal 4 7 8 2 2" xfId="18187" xr:uid="{00000000-0005-0000-0000-00008A470000}"/>
    <cellStyle name="Normal 4 7 8 2 3" xfId="18188" xr:uid="{00000000-0005-0000-0000-00008B470000}"/>
    <cellStyle name="Normal 4 7 8 3" xfId="18189" xr:uid="{00000000-0005-0000-0000-00008C470000}"/>
    <cellStyle name="Normal 4 7 8 4" xfId="18190" xr:uid="{00000000-0005-0000-0000-00008D470000}"/>
    <cellStyle name="Normal 4 7 9" xfId="18191" xr:uid="{00000000-0005-0000-0000-00008E470000}"/>
    <cellStyle name="Normal 4 7 9 2" xfId="18192" xr:uid="{00000000-0005-0000-0000-00008F470000}"/>
    <cellStyle name="Normal 4 7 9 2 2" xfId="18193" xr:uid="{00000000-0005-0000-0000-000090470000}"/>
    <cellStyle name="Normal 4 7 9 3" xfId="18194" xr:uid="{00000000-0005-0000-0000-000091470000}"/>
    <cellStyle name="Normal 4 7 9 4" xfId="18195" xr:uid="{00000000-0005-0000-0000-000092470000}"/>
    <cellStyle name="Normal 4 7_April 14" xfId="18196" xr:uid="{00000000-0005-0000-0000-000093470000}"/>
    <cellStyle name="Normal 4 8" xfId="18197" xr:uid="{00000000-0005-0000-0000-000094470000}"/>
    <cellStyle name="Normal 4 8 10" xfId="18198" xr:uid="{00000000-0005-0000-0000-000095470000}"/>
    <cellStyle name="Normal 4 8 11" xfId="18199" xr:uid="{00000000-0005-0000-0000-000096470000}"/>
    <cellStyle name="Normal 4 8 2" xfId="18200" xr:uid="{00000000-0005-0000-0000-000097470000}"/>
    <cellStyle name="Normal 4 8 2 2" xfId="18201" xr:uid="{00000000-0005-0000-0000-000098470000}"/>
    <cellStyle name="Normal 4 8 2 2 2" xfId="18202" xr:uid="{00000000-0005-0000-0000-000099470000}"/>
    <cellStyle name="Normal 4 8 2 2 2 2" xfId="18203" xr:uid="{00000000-0005-0000-0000-00009A470000}"/>
    <cellStyle name="Normal 4 8 2 2 3" xfId="18204" xr:uid="{00000000-0005-0000-0000-00009B470000}"/>
    <cellStyle name="Normal 4 8 2 3" xfId="18205" xr:uid="{00000000-0005-0000-0000-00009C470000}"/>
    <cellStyle name="Normal 4 8 2 3 2" xfId="18206" xr:uid="{00000000-0005-0000-0000-00009D470000}"/>
    <cellStyle name="Normal 4 8 2 4" xfId="18207" xr:uid="{00000000-0005-0000-0000-00009E470000}"/>
    <cellStyle name="Normal 4 8 2 5" xfId="18208" xr:uid="{00000000-0005-0000-0000-00009F470000}"/>
    <cellStyle name="Normal 4 8 3" xfId="18209" xr:uid="{00000000-0005-0000-0000-0000A0470000}"/>
    <cellStyle name="Normal 4 8 3 2" xfId="18210" xr:uid="{00000000-0005-0000-0000-0000A1470000}"/>
    <cellStyle name="Normal 4 8 3 2 2" xfId="18211" xr:uid="{00000000-0005-0000-0000-0000A2470000}"/>
    <cellStyle name="Normal 4 8 3 2 2 2" xfId="18212" xr:uid="{00000000-0005-0000-0000-0000A3470000}"/>
    <cellStyle name="Normal 4 8 3 2 2 3" xfId="18213" xr:uid="{00000000-0005-0000-0000-0000A4470000}"/>
    <cellStyle name="Normal 4 8 3 2 3" xfId="18214" xr:uid="{00000000-0005-0000-0000-0000A5470000}"/>
    <cellStyle name="Normal 4 8 3 2 4" xfId="18215" xr:uid="{00000000-0005-0000-0000-0000A6470000}"/>
    <cellStyle name="Normal 4 8 3 3" xfId="18216" xr:uid="{00000000-0005-0000-0000-0000A7470000}"/>
    <cellStyle name="Normal 4 8 3 3 2" xfId="18217" xr:uid="{00000000-0005-0000-0000-0000A8470000}"/>
    <cellStyle name="Normal 4 8 3 3 3" xfId="18218" xr:uid="{00000000-0005-0000-0000-0000A9470000}"/>
    <cellStyle name="Normal 4 8 3 4" xfId="18219" xr:uid="{00000000-0005-0000-0000-0000AA470000}"/>
    <cellStyle name="Normal 4 8 3 5" xfId="18220" xr:uid="{00000000-0005-0000-0000-0000AB470000}"/>
    <cellStyle name="Normal 4 8 4" xfId="18221" xr:uid="{00000000-0005-0000-0000-0000AC470000}"/>
    <cellStyle name="Normal 4 8 4 2" xfId="18222" xr:uid="{00000000-0005-0000-0000-0000AD470000}"/>
    <cellStyle name="Normal 4 8 4 2 2" xfId="18223" xr:uid="{00000000-0005-0000-0000-0000AE470000}"/>
    <cellStyle name="Normal 4 8 4 2 2 2" xfId="18224" xr:uid="{00000000-0005-0000-0000-0000AF470000}"/>
    <cellStyle name="Normal 4 8 4 2 2 3" xfId="18225" xr:uid="{00000000-0005-0000-0000-0000B0470000}"/>
    <cellStyle name="Normal 4 8 4 2 3" xfId="18226" xr:uid="{00000000-0005-0000-0000-0000B1470000}"/>
    <cellStyle name="Normal 4 8 4 2 4" xfId="18227" xr:uid="{00000000-0005-0000-0000-0000B2470000}"/>
    <cellStyle name="Normal 4 8 4 3" xfId="18228" xr:uid="{00000000-0005-0000-0000-0000B3470000}"/>
    <cellStyle name="Normal 4 8 4 3 2" xfId="18229" xr:uid="{00000000-0005-0000-0000-0000B4470000}"/>
    <cellStyle name="Normal 4 8 4 3 3" xfId="18230" xr:uid="{00000000-0005-0000-0000-0000B5470000}"/>
    <cellStyle name="Normal 4 8 4 4" xfId="18231" xr:uid="{00000000-0005-0000-0000-0000B6470000}"/>
    <cellStyle name="Normal 4 8 4 5" xfId="18232" xr:uid="{00000000-0005-0000-0000-0000B7470000}"/>
    <cellStyle name="Normal 4 8 5" xfId="18233" xr:uid="{00000000-0005-0000-0000-0000B8470000}"/>
    <cellStyle name="Normal 4 8 5 2" xfId="18234" xr:uid="{00000000-0005-0000-0000-0000B9470000}"/>
    <cellStyle name="Normal 4 8 5 2 2" xfId="18235" xr:uid="{00000000-0005-0000-0000-0000BA470000}"/>
    <cellStyle name="Normal 4 8 5 2 2 2" xfId="18236" xr:uid="{00000000-0005-0000-0000-0000BB470000}"/>
    <cellStyle name="Normal 4 8 5 2 2 3" xfId="18237" xr:uid="{00000000-0005-0000-0000-0000BC470000}"/>
    <cellStyle name="Normal 4 8 5 2 3" xfId="18238" xr:uid="{00000000-0005-0000-0000-0000BD470000}"/>
    <cellStyle name="Normal 4 8 5 2 4" xfId="18239" xr:uid="{00000000-0005-0000-0000-0000BE470000}"/>
    <cellStyle name="Normal 4 8 5 3" xfId="18240" xr:uid="{00000000-0005-0000-0000-0000BF470000}"/>
    <cellStyle name="Normal 4 8 5 3 2" xfId="18241" xr:uid="{00000000-0005-0000-0000-0000C0470000}"/>
    <cellStyle name="Normal 4 8 5 3 3" xfId="18242" xr:uid="{00000000-0005-0000-0000-0000C1470000}"/>
    <cellStyle name="Normal 4 8 5 4" xfId="18243" xr:uid="{00000000-0005-0000-0000-0000C2470000}"/>
    <cellStyle name="Normal 4 8 5 5" xfId="18244" xr:uid="{00000000-0005-0000-0000-0000C3470000}"/>
    <cellStyle name="Normal 4 8 6" xfId="18245" xr:uid="{00000000-0005-0000-0000-0000C4470000}"/>
    <cellStyle name="Normal 4 8 6 2" xfId="18246" xr:uid="{00000000-0005-0000-0000-0000C5470000}"/>
    <cellStyle name="Normal 4 8 6 2 2" xfId="18247" xr:uid="{00000000-0005-0000-0000-0000C6470000}"/>
    <cellStyle name="Normal 4 8 6 2 2 2" xfId="18248" xr:uid="{00000000-0005-0000-0000-0000C7470000}"/>
    <cellStyle name="Normal 4 8 6 2 2 3" xfId="18249" xr:uid="{00000000-0005-0000-0000-0000C8470000}"/>
    <cellStyle name="Normal 4 8 6 2 3" xfId="18250" xr:uid="{00000000-0005-0000-0000-0000C9470000}"/>
    <cellStyle name="Normal 4 8 6 2 4" xfId="18251" xr:uid="{00000000-0005-0000-0000-0000CA470000}"/>
    <cellStyle name="Normal 4 8 6 3" xfId="18252" xr:uid="{00000000-0005-0000-0000-0000CB470000}"/>
    <cellStyle name="Normal 4 8 6 3 2" xfId="18253" xr:uid="{00000000-0005-0000-0000-0000CC470000}"/>
    <cellStyle name="Normal 4 8 6 3 3" xfId="18254" xr:uid="{00000000-0005-0000-0000-0000CD470000}"/>
    <cellStyle name="Normal 4 8 6 4" xfId="18255" xr:uid="{00000000-0005-0000-0000-0000CE470000}"/>
    <cellStyle name="Normal 4 8 6 5" xfId="18256" xr:uid="{00000000-0005-0000-0000-0000CF470000}"/>
    <cellStyle name="Normal 4 8 7" xfId="18257" xr:uid="{00000000-0005-0000-0000-0000D0470000}"/>
    <cellStyle name="Normal 4 8 7 2" xfId="18258" xr:uid="{00000000-0005-0000-0000-0000D1470000}"/>
    <cellStyle name="Normal 4 8 7 2 2" xfId="18259" xr:uid="{00000000-0005-0000-0000-0000D2470000}"/>
    <cellStyle name="Normal 4 8 7 2 3" xfId="18260" xr:uid="{00000000-0005-0000-0000-0000D3470000}"/>
    <cellStyle name="Normal 4 8 7 3" xfId="18261" xr:uid="{00000000-0005-0000-0000-0000D4470000}"/>
    <cellStyle name="Normal 4 8 7 4" xfId="18262" xr:uid="{00000000-0005-0000-0000-0000D5470000}"/>
    <cellStyle name="Normal 4 8 8" xfId="18263" xr:uid="{00000000-0005-0000-0000-0000D6470000}"/>
    <cellStyle name="Normal 4 8 8 2" xfId="18264" xr:uid="{00000000-0005-0000-0000-0000D7470000}"/>
    <cellStyle name="Normal 4 8 8 2 2" xfId="18265" xr:uid="{00000000-0005-0000-0000-0000D8470000}"/>
    <cellStyle name="Normal 4 8 8 3" xfId="18266" xr:uid="{00000000-0005-0000-0000-0000D9470000}"/>
    <cellStyle name="Normal 4 8 8 4" xfId="18267" xr:uid="{00000000-0005-0000-0000-0000DA470000}"/>
    <cellStyle name="Normal 4 8 9" xfId="18268" xr:uid="{00000000-0005-0000-0000-0000DB470000}"/>
    <cellStyle name="Normal 4 8 9 2" xfId="18269" xr:uid="{00000000-0005-0000-0000-0000DC470000}"/>
    <cellStyle name="Normal 4 8_April 14" xfId="18270" xr:uid="{00000000-0005-0000-0000-0000DD470000}"/>
    <cellStyle name="Normal 4 9" xfId="18271" xr:uid="{00000000-0005-0000-0000-0000DE470000}"/>
    <cellStyle name="Normal 4 9 2" xfId="18272" xr:uid="{00000000-0005-0000-0000-0000DF470000}"/>
    <cellStyle name="Normal 4 9 2 2" xfId="18273" xr:uid="{00000000-0005-0000-0000-0000E0470000}"/>
    <cellStyle name="Normal 4 9 2 2 2" xfId="18274" xr:uid="{00000000-0005-0000-0000-0000E1470000}"/>
    <cellStyle name="Normal 4 9 2 3" xfId="18275" xr:uid="{00000000-0005-0000-0000-0000E2470000}"/>
    <cellStyle name="Normal 4 9 3" xfId="18276" xr:uid="{00000000-0005-0000-0000-0000E3470000}"/>
    <cellStyle name="Normal 4 9 3 2" xfId="18277" xr:uid="{00000000-0005-0000-0000-0000E4470000}"/>
    <cellStyle name="Normal 4 9 4" xfId="18278" xr:uid="{00000000-0005-0000-0000-0000E5470000}"/>
    <cellStyle name="Normal 4 9 5" xfId="18279" xr:uid="{00000000-0005-0000-0000-0000E6470000}"/>
    <cellStyle name="Normal 4_5 areaAug1" xfId="18280" xr:uid="{00000000-0005-0000-0000-0000E7470000}"/>
    <cellStyle name="Normal 40" xfId="125" xr:uid="{00000000-0005-0000-0000-0000E8470000}"/>
    <cellStyle name="Normal 40 2" xfId="18281" xr:uid="{00000000-0005-0000-0000-0000E9470000}"/>
    <cellStyle name="Normal 40 2 2" xfId="18282" xr:uid="{00000000-0005-0000-0000-0000EA470000}"/>
    <cellStyle name="Normal 40 2 2 2" xfId="18283" xr:uid="{00000000-0005-0000-0000-0000EB470000}"/>
    <cellStyle name="Normal 40 2 2 3" xfId="18284" xr:uid="{00000000-0005-0000-0000-0000EC470000}"/>
    <cellStyle name="Normal 40 2 3" xfId="18285" xr:uid="{00000000-0005-0000-0000-0000ED470000}"/>
    <cellStyle name="Normal 40 2 3 2" xfId="18286" xr:uid="{00000000-0005-0000-0000-0000EE470000}"/>
    <cellStyle name="Normal 40 2 3 2 2" xfId="18287" xr:uid="{00000000-0005-0000-0000-0000EF470000}"/>
    <cellStyle name="Normal 40 2 3 2 2 2" xfId="18288" xr:uid="{00000000-0005-0000-0000-0000F0470000}"/>
    <cellStyle name="Normal 40 2 3 2 2 2 2" xfId="18289" xr:uid="{00000000-0005-0000-0000-0000F1470000}"/>
    <cellStyle name="Normal 40 2 3 2 2 3" xfId="18290" xr:uid="{00000000-0005-0000-0000-0000F2470000}"/>
    <cellStyle name="Normal 40 2 3 2 2 4" xfId="18291" xr:uid="{00000000-0005-0000-0000-0000F3470000}"/>
    <cellStyle name="Normal 40 2 3 2 3" xfId="18292" xr:uid="{00000000-0005-0000-0000-0000F4470000}"/>
    <cellStyle name="Normal 40 2 3 2 3 2" xfId="18293" xr:uid="{00000000-0005-0000-0000-0000F5470000}"/>
    <cellStyle name="Normal 40 2 3 2 4" xfId="18294" xr:uid="{00000000-0005-0000-0000-0000F6470000}"/>
    <cellStyle name="Normal 40 2 3 2 5" xfId="18295" xr:uid="{00000000-0005-0000-0000-0000F7470000}"/>
    <cellStyle name="Normal 40 2 3 3" xfId="18296" xr:uid="{00000000-0005-0000-0000-0000F8470000}"/>
    <cellStyle name="Normal 40 2 3 3 2" xfId="18297" xr:uid="{00000000-0005-0000-0000-0000F9470000}"/>
    <cellStyle name="Normal 40 2 3 3 2 2" xfId="18298" xr:uid="{00000000-0005-0000-0000-0000FA470000}"/>
    <cellStyle name="Normal 40 2 3 3 3" xfId="18299" xr:uid="{00000000-0005-0000-0000-0000FB470000}"/>
    <cellStyle name="Normal 40 2 3 3 4" xfId="18300" xr:uid="{00000000-0005-0000-0000-0000FC470000}"/>
    <cellStyle name="Normal 40 2 3 4" xfId="18301" xr:uid="{00000000-0005-0000-0000-0000FD470000}"/>
    <cellStyle name="Normal 40 2 3 4 2" xfId="18302" xr:uid="{00000000-0005-0000-0000-0000FE470000}"/>
    <cellStyle name="Normal 40 2 3 5" xfId="18303" xr:uid="{00000000-0005-0000-0000-0000FF470000}"/>
    <cellStyle name="Normal 40 2 3 6" xfId="18304" xr:uid="{00000000-0005-0000-0000-000000480000}"/>
    <cellStyle name="Normal 40 2 4" xfId="18305" xr:uid="{00000000-0005-0000-0000-000001480000}"/>
    <cellStyle name="Normal 40 2 4 2" xfId="18306" xr:uid="{00000000-0005-0000-0000-000002480000}"/>
    <cellStyle name="Normal 40 2 4 2 2" xfId="18307" xr:uid="{00000000-0005-0000-0000-000003480000}"/>
    <cellStyle name="Normal 40 2 4 2 2 2" xfId="18308" xr:uid="{00000000-0005-0000-0000-000004480000}"/>
    <cellStyle name="Normal 40 2 4 2 3" xfId="18309" xr:uid="{00000000-0005-0000-0000-000005480000}"/>
    <cellStyle name="Normal 40 2 4 2 4" xfId="18310" xr:uid="{00000000-0005-0000-0000-000006480000}"/>
    <cellStyle name="Normal 40 2 4 3" xfId="18311" xr:uid="{00000000-0005-0000-0000-000007480000}"/>
    <cellStyle name="Normal 40 2 4 3 2" xfId="18312" xr:uid="{00000000-0005-0000-0000-000008480000}"/>
    <cellStyle name="Normal 40 2 4 4" xfId="18313" xr:uid="{00000000-0005-0000-0000-000009480000}"/>
    <cellStyle name="Normal 40 2 4 5" xfId="18314" xr:uid="{00000000-0005-0000-0000-00000A480000}"/>
    <cellStyle name="Normal 40 2 5" xfId="18315" xr:uid="{00000000-0005-0000-0000-00000B480000}"/>
    <cellStyle name="Normal 40 2 5 2" xfId="18316" xr:uid="{00000000-0005-0000-0000-00000C480000}"/>
    <cellStyle name="Normal 40 2 5 2 2" xfId="18317" xr:uid="{00000000-0005-0000-0000-00000D480000}"/>
    <cellStyle name="Normal 40 2 5 3" xfId="18318" xr:uid="{00000000-0005-0000-0000-00000E480000}"/>
    <cellStyle name="Normal 40 2 5 4" xfId="18319" xr:uid="{00000000-0005-0000-0000-00000F480000}"/>
    <cellStyle name="Normal 40 2 6" xfId="18320" xr:uid="{00000000-0005-0000-0000-000010480000}"/>
    <cellStyle name="Normal 40 2 6 2" xfId="18321" xr:uid="{00000000-0005-0000-0000-000011480000}"/>
    <cellStyle name="Normal 40 2 7" xfId="18322" xr:uid="{00000000-0005-0000-0000-000012480000}"/>
    <cellStyle name="Normal 40 2 8" xfId="18323" xr:uid="{00000000-0005-0000-0000-000013480000}"/>
    <cellStyle name="Normal 40 3" xfId="18324" xr:uid="{00000000-0005-0000-0000-000014480000}"/>
    <cellStyle name="Normal 40 3 2" xfId="18325" xr:uid="{00000000-0005-0000-0000-000015480000}"/>
    <cellStyle name="Normal 40 3 2 2" xfId="18326" xr:uid="{00000000-0005-0000-0000-000016480000}"/>
    <cellStyle name="Normal 40 3 2 2 2" xfId="18327" xr:uid="{00000000-0005-0000-0000-000017480000}"/>
    <cellStyle name="Normal 40 3 2 3" xfId="18328" xr:uid="{00000000-0005-0000-0000-000018480000}"/>
    <cellStyle name="Normal 40 3 2 4" xfId="18329" xr:uid="{00000000-0005-0000-0000-000019480000}"/>
    <cellStyle name="Normal 40 3 3" xfId="18330" xr:uid="{00000000-0005-0000-0000-00001A480000}"/>
    <cellStyle name="Normal 40 3 3 2" xfId="18331" xr:uid="{00000000-0005-0000-0000-00001B480000}"/>
    <cellStyle name="Normal 40 3 4" xfId="18332" xr:uid="{00000000-0005-0000-0000-00001C480000}"/>
    <cellStyle name="Normal 40 3 5" xfId="18333" xr:uid="{00000000-0005-0000-0000-00001D480000}"/>
    <cellStyle name="Normal 40 4" xfId="18334" xr:uid="{00000000-0005-0000-0000-00001E480000}"/>
    <cellStyle name="Normal 40 4 2" xfId="18335" xr:uid="{00000000-0005-0000-0000-00001F480000}"/>
    <cellStyle name="Normal 40 4 2 2" xfId="18336" xr:uid="{00000000-0005-0000-0000-000020480000}"/>
    <cellStyle name="Normal 40 4 2 2 2" xfId="18337" xr:uid="{00000000-0005-0000-0000-000021480000}"/>
    <cellStyle name="Normal 40 4 2 3" xfId="18338" xr:uid="{00000000-0005-0000-0000-000022480000}"/>
    <cellStyle name="Normal 40 4 3" xfId="18339" xr:uid="{00000000-0005-0000-0000-000023480000}"/>
    <cellStyle name="Normal 40 4 3 2" xfId="18340" xr:uid="{00000000-0005-0000-0000-000024480000}"/>
    <cellStyle name="Normal 40 4 4" xfId="18341" xr:uid="{00000000-0005-0000-0000-000025480000}"/>
    <cellStyle name="Normal 40 4 5" xfId="18342" xr:uid="{00000000-0005-0000-0000-000026480000}"/>
    <cellStyle name="Normal 40 5" xfId="18343" xr:uid="{00000000-0005-0000-0000-000027480000}"/>
    <cellStyle name="Normal 40 5 2" xfId="18344" xr:uid="{00000000-0005-0000-0000-000028480000}"/>
    <cellStyle name="Normal 40 6" xfId="18345" xr:uid="{00000000-0005-0000-0000-000029480000}"/>
    <cellStyle name="Normal 40 7" xfId="18346" xr:uid="{00000000-0005-0000-0000-00002A480000}"/>
    <cellStyle name="Normal 40_April 14" xfId="18347" xr:uid="{00000000-0005-0000-0000-00002B480000}"/>
    <cellStyle name="Normal 400" xfId="18348" xr:uid="{00000000-0005-0000-0000-00002C480000}"/>
    <cellStyle name="Normal 400 2" xfId="18349" xr:uid="{00000000-0005-0000-0000-00002D480000}"/>
    <cellStyle name="Normal 400 2 2" xfId="18350" xr:uid="{00000000-0005-0000-0000-00002E480000}"/>
    <cellStyle name="Normal 400 2 2 2" xfId="18351" xr:uid="{00000000-0005-0000-0000-00002F480000}"/>
    <cellStyle name="Normal 400 2 2 2 2" xfId="18352" xr:uid="{00000000-0005-0000-0000-000030480000}"/>
    <cellStyle name="Normal 400 2 2 3" xfId="18353" xr:uid="{00000000-0005-0000-0000-000031480000}"/>
    <cellStyle name="Normal 400 2 2 4" xfId="18354" xr:uid="{00000000-0005-0000-0000-000032480000}"/>
    <cellStyle name="Normal 400 2 3" xfId="18355" xr:uid="{00000000-0005-0000-0000-000033480000}"/>
    <cellStyle name="Normal 400 2 3 2" xfId="18356" xr:uid="{00000000-0005-0000-0000-000034480000}"/>
    <cellStyle name="Normal 400 2 4" xfId="18357" xr:uid="{00000000-0005-0000-0000-000035480000}"/>
    <cellStyle name="Normal 400 2 5" xfId="18358" xr:uid="{00000000-0005-0000-0000-000036480000}"/>
    <cellStyle name="Normal 400 3" xfId="18359" xr:uid="{00000000-0005-0000-0000-000037480000}"/>
    <cellStyle name="Normal 400 3 2" xfId="18360" xr:uid="{00000000-0005-0000-0000-000038480000}"/>
    <cellStyle name="Normal 400 3 2 2" xfId="18361" xr:uid="{00000000-0005-0000-0000-000039480000}"/>
    <cellStyle name="Normal 400 3 3" xfId="18362" xr:uid="{00000000-0005-0000-0000-00003A480000}"/>
    <cellStyle name="Normal 400 3 4" xfId="18363" xr:uid="{00000000-0005-0000-0000-00003B480000}"/>
    <cellStyle name="Normal 400 4" xfId="18364" xr:uid="{00000000-0005-0000-0000-00003C480000}"/>
    <cellStyle name="Normal 400 4 2" xfId="18365" xr:uid="{00000000-0005-0000-0000-00003D480000}"/>
    <cellStyle name="Normal 400 5" xfId="18366" xr:uid="{00000000-0005-0000-0000-00003E480000}"/>
    <cellStyle name="Normal 400 6" xfId="18367" xr:uid="{00000000-0005-0000-0000-00003F480000}"/>
    <cellStyle name="Normal 401" xfId="18368" xr:uid="{00000000-0005-0000-0000-000040480000}"/>
    <cellStyle name="Normal 401 2" xfId="18369" xr:uid="{00000000-0005-0000-0000-000041480000}"/>
    <cellStyle name="Normal 401 3" xfId="18370" xr:uid="{00000000-0005-0000-0000-000042480000}"/>
    <cellStyle name="Normal 402" xfId="18371" xr:uid="{00000000-0005-0000-0000-000043480000}"/>
    <cellStyle name="Normal 402 2" xfId="18372" xr:uid="{00000000-0005-0000-0000-000044480000}"/>
    <cellStyle name="Normal 402 2 2" xfId="18373" xr:uid="{00000000-0005-0000-0000-000045480000}"/>
    <cellStyle name="Normal 402 2 2 2" xfId="18374" xr:uid="{00000000-0005-0000-0000-000046480000}"/>
    <cellStyle name="Normal 402 2 2 2 2" xfId="18375" xr:uid="{00000000-0005-0000-0000-000047480000}"/>
    <cellStyle name="Normal 402 2 2 3" xfId="18376" xr:uid="{00000000-0005-0000-0000-000048480000}"/>
    <cellStyle name="Normal 402 2 2 4" xfId="18377" xr:uid="{00000000-0005-0000-0000-000049480000}"/>
    <cellStyle name="Normal 402 2 3" xfId="18378" xr:uid="{00000000-0005-0000-0000-00004A480000}"/>
    <cellStyle name="Normal 402 2 3 2" xfId="18379" xr:uid="{00000000-0005-0000-0000-00004B480000}"/>
    <cellStyle name="Normal 402 2 4" xfId="18380" xr:uid="{00000000-0005-0000-0000-00004C480000}"/>
    <cellStyle name="Normal 402 2 5" xfId="18381" xr:uid="{00000000-0005-0000-0000-00004D480000}"/>
    <cellStyle name="Normal 402 3" xfId="18382" xr:uid="{00000000-0005-0000-0000-00004E480000}"/>
    <cellStyle name="Normal 402 3 2" xfId="18383" xr:uid="{00000000-0005-0000-0000-00004F480000}"/>
    <cellStyle name="Normal 402 3 2 2" xfId="18384" xr:uid="{00000000-0005-0000-0000-000050480000}"/>
    <cellStyle name="Normal 402 3 3" xfId="18385" xr:uid="{00000000-0005-0000-0000-000051480000}"/>
    <cellStyle name="Normal 402 3 4" xfId="18386" xr:uid="{00000000-0005-0000-0000-000052480000}"/>
    <cellStyle name="Normal 402 4" xfId="18387" xr:uid="{00000000-0005-0000-0000-000053480000}"/>
    <cellStyle name="Normal 402 4 2" xfId="18388" xr:uid="{00000000-0005-0000-0000-000054480000}"/>
    <cellStyle name="Normal 402 5" xfId="18389" xr:uid="{00000000-0005-0000-0000-000055480000}"/>
    <cellStyle name="Normal 402 6" xfId="18390" xr:uid="{00000000-0005-0000-0000-000056480000}"/>
    <cellStyle name="Normal 403" xfId="18391" xr:uid="{00000000-0005-0000-0000-000057480000}"/>
    <cellStyle name="Normal 403 2" xfId="18392" xr:uid="{00000000-0005-0000-0000-000058480000}"/>
    <cellStyle name="Normal 403 3" xfId="18393" xr:uid="{00000000-0005-0000-0000-000059480000}"/>
    <cellStyle name="Normal 404" xfId="18394" xr:uid="{00000000-0005-0000-0000-00005A480000}"/>
    <cellStyle name="Normal 404 2" xfId="18395" xr:uid="{00000000-0005-0000-0000-00005B480000}"/>
    <cellStyle name="Normal 404 3" xfId="18396" xr:uid="{00000000-0005-0000-0000-00005C480000}"/>
    <cellStyle name="Normal 405" xfId="18397" xr:uid="{00000000-0005-0000-0000-00005D480000}"/>
    <cellStyle name="Normal 405 2" xfId="18398" xr:uid="{00000000-0005-0000-0000-00005E480000}"/>
    <cellStyle name="Normal 405 3" xfId="18399" xr:uid="{00000000-0005-0000-0000-00005F480000}"/>
    <cellStyle name="Normal 406" xfId="18400" xr:uid="{00000000-0005-0000-0000-000060480000}"/>
    <cellStyle name="Normal 406 2" xfId="18401" xr:uid="{00000000-0005-0000-0000-000061480000}"/>
    <cellStyle name="Normal 406 3" xfId="18402" xr:uid="{00000000-0005-0000-0000-000062480000}"/>
    <cellStyle name="Normal 407" xfId="18403" xr:uid="{00000000-0005-0000-0000-000063480000}"/>
    <cellStyle name="Normal 407 2" xfId="18404" xr:uid="{00000000-0005-0000-0000-000064480000}"/>
    <cellStyle name="Normal 407 3" xfId="18405" xr:uid="{00000000-0005-0000-0000-000065480000}"/>
    <cellStyle name="Normal 408" xfId="18406" xr:uid="{00000000-0005-0000-0000-000066480000}"/>
    <cellStyle name="Normal 408 2" xfId="18407" xr:uid="{00000000-0005-0000-0000-000067480000}"/>
    <cellStyle name="Normal 408 3" xfId="18408" xr:uid="{00000000-0005-0000-0000-000068480000}"/>
    <cellStyle name="Normal 409" xfId="18409" xr:uid="{00000000-0005-0000-0000-000069480000}"/>
    <cellStyle name="Normal 409 2" xfId="18410" xr:uid="{00000000-0005-0000-0000-00006A480000}"/>
    <cellStyle name="Normal 409 3" xfId="18411" xr:uid="{00000000-0005-0000-0000-00006B480000}"/>
    <cellStyle name="Normal 41" xfId="126" xr:uid="{00000000-0005-0000-0000-00006C480000}"/>
    <cellStyle name="Normal 41 2" xfId="18412" xr:uid="{00000000-0005-0000-0000-00006D480000}"/>
    <cellStyle name="Normal 41 2 2" xfId="18413" xr:uid="{00000000-0005-0000-0000-00006E480000}"/>
    <cellStyle name="Normal 41 2 2 2" xfId="18414" xr:uid="{00000000-0005-0000-0000-00006F480000}"/>
    <cellStyle name="Normal 41 2 2 3" xfId="18415" xr:uid="{00000000-0005-0000-0000-000070480000}"/>
    <cellStyle name="Normal 41 2 3" xfId="18416" xr:uid="{00000000-0005-0000-0000-000071480000}"/>
    <cellStyle name="Normal 41 2 3 2" xfId="18417" xr:uid="{00000000-0005-0000-0000-000072480000}"/>
    <cellStyle name="Normal 41 2 3 2 2" xfId="18418" xr:uid="{00000000-0005-0000-0000-000073480000}"/>
    <cellStyle name="Normal 41 2 3 2 2 2" xfId="18419" xr:uid="{00000000-0005-0000-0000-000074480000}"/>
    <cellStyle name="Normal 41 2 3 2 2 2 2" xfId="18420" xr:uid="{00000000-0005-0000-0000-000075480000}"/>
    <cellStyle name="Normal 41 2 3 2 2 3" xfId="18421" xr:uid="{00000000-0005-0000-0000-000076480000}"/>
    <cellStyle name="Normal 41 2 3 2 2 4" xfId="18422" xr:uid="{00000000-0005-0000-0000-000077480000}"/>
    <cellStyle name="Normal 41 2 3 2 3" xfId="18423" xr:uid="{00000000-0005-0000-0000-000078480000}"/>
    <cellStyle name="Normal 41 2 3 2 3 2" xfId="18424" xr:uid="{00000000-0005-0000-0000-000079480000}"/>
    <cellStyle name="Normal 41 2 3 2 4" xfId="18425" xr:uid="{00000000-0005-0000-0000-00007A480000}"/>
    <cellStyle name="Normal 41 2 3 2 5" xfId="18426" xr:uid="{00000000-0005-0000-0000-00007B480000}"/>
    <cellStyle name="Normal 41 2 3 3" xfId="18427" xr:uid="{00000000-0005-0000-0000-00007C480000}"/>
    <cellStyle name="Normal 41 2 3 3 2" xfId="18428" xr:uid="{00000000-0005-0000-0000-00007D480000}"/>
    <cellStyle name="Normal 41 2 3 3 2 2" xfId="18429" xr:uid="{00000000-0005-0000-0000-00007E480000}"/>
    <cellStyle name="Normal 41 2 3 3 3" xfId="18430" xr:uid="{00000000-0005-0000-0000-00007F480000}"/>
    <cellStyle name="Normal 41 2 3 3 4" xfId="18431" xr:uid="{00000000-0005-0000-0000-000080480000}"/>
    <cellStyle name="Normal 41 2 3 4" xfId="18432" xr:uid="{00000000-0005-0000-0000-000081480000}"/>
    <cellStyle name="Normal 41 2 3 4 2" xfId="18433" xr:uid="{00000000-0005-0000-0000-000082480000}"/>
    <cellStyle name="Normal 41 2 3 5" xfId="18434" xr:uid="{00000000-0005-0000-0000-000083480000}"/>
    <cellStyle name="Normal 41 2 3 6" xfId="18435" xr:uid="{00000000-0005-0000-0000-000084480000}"/>
    <cellStyle name="Normal 41 2 4" xfId="18436" xr:uid="{00000000-0005-0000-0000-000085480000}"/>
    <cellStyle name="Normal 41 2 4 2" xfId="18437" xr:uid="{00000000-0005-0000-0000-000086480000}"/>
    <cellStyle name="Normal 41 2 4 2 2" xfId="18438" xr:uid="{00000000-0005-0000-0000-000087480000}"/>
    <cellStyle name="Normal 41 2 4 2 2 2" xfId="18439" xr:uid="{00000000-0005-0000-0000-000088480000}"/>
    <cellStyle name="Normal 41 2 4 2 3" xfId="18440" xr:uid="{00000000-0005-0000-0000-000089480000}"/>
    <cellStyle name="Normal 41 2 4 2 4" xfId="18441" xr:uid="{00000000-0005-0000-0000-00008A480000}"/>
    <cellStyle name="Normal 41 2 4 3" xfId="18442" xr:uid="{00000000-0005-0000-0000-00008B480000}"/>
    <cellStyle name="Normal 41 2 4 3 2" xfId="18443" xr:uid="{00000000-0005-0000-0000-00008C480000}"/>
    <cellStyle name="Normal 41 2 4 4" xfId="18444" xr:uid="{00000000-0005-0000-0000-00008D480000}"/>
    <cellStyle name="Normal 41 2 4 5" xfId="18445" xr:uid="{00000000-0005-0000-0000-00008E480000}"/>
    <cellStyle name="Normal 41 2 5" xfId="18446" xr:uid="{00000000-0005-0000-0000-00008F480000}"/>
    <cellStyle name="Normal 41 2 5 2" xfId="18447" xr:uid="{00000000-0005-0000-0000-000090480000}"/>
    <cellStyle name="Normal 41 2 5 2 2" xfId="18448" xr:uid="{00000000-0005-0000-0000-000091480000}"/>
    <cellStyle name="Normal 41 2 5 3" xfId="18449" xr:uid="{00000000-0005-0000-0000-000092480000}"/>
    <cellStyle name="Normal 41 2 5 4" xfId="18450" xr:uid="{00000000-0005-0000-0000-000093480000}"/>
    <cellStyle name="Normal 41 2 6" xfId="18451" xr:uid="{00000000-0005-0000-0000-000094480000}"/>
    <cellStyle name="Normal 41 2 6 2" xfId="18452" xr:uid="{00000000-0005-0000-0000-000095480000}"/>
    <cellStyle name="Normal 41 2 7" xfId="18453" xr:uid="{00000000-0005-0000-0000-000096480000}"/>
    <cellStyle name="Normal 41 2 8" xfId="18454" xr:uid="{00000000-0005-0000-0000-000097480000}"/>
    <cellStyle name="Normal 41 3" xfId="18455" xr:uid="{00000000-0005-0000-0000-000098480000}"/>
    <cellStyle name="Normal 41 3 2" xfId="18456" xr:uid="{00000000-0005-0000-0000-000099480000}"/>
    <cellStyle name="Normal 41 3 2 2" xfId="18457" xr:uid="{00000000-0005-0000-0000-00009A480000}"/>
    <cellStyle name="Normal 41 3 2 2 2" xfId="18458" xr:uid="{00000000-0005-0000-0000-00009B480000}"/>
    <cellStyle name="Normal 41 3 2 3" xfId="18459" xr:uid="{00000000-0005-0000-0000-00009C480000}"/>
    <cellStyle name="Normal 41 3 2 4" xfId="18460" xr:uid="{00000000-0005-0000-0000-00009D480000}"/>
    <cellStyle name="Normal 41 3 3" xfId="18461" xr:uid="{00000000-0005-0000-0000-00009E480000}"/>
    <cellStyle name="Normal 41 3 3 2" xfId="18462" xr:uid="{00000000-0005-0000-0000-00009F480000}"/>
    <cellStyle name="Normal 41 3 4" xfId="18463" xr:uid="{00000000-0005-0000-0000-0000A0480000}"/>
    <cellStyle name="Normal 41 3 5" xfId="18464" xr:uid="{00000000-0005-0000-0000-0000A1480000}"/>
    <cellStyle name="Normal 41 4" xfId="18465" xr:uid="{00000000-0005-0000-0000-0000A2480000}"/>
    <cellStyle name="Normal 41 4 2" xfId="18466" xr:uid="{00000000-0005-0000-0000-0000A3480000}"/>
    <cellStyle name="Normal 41 4 2 2" xfId="18467" xr:uid="{00000000-0005-0000-0000-0000A4480000}"/>
    <cellStyle name="Normal 41 4 2 2 2" xfId="18468" xr:uid="{00000000-0005-0000-0000-0000A5480000}"/>
    <cellStyle name="Normal 41 4 2 3" xfId="18469" xr:uid="{00000000-0005-0000-0000-0000A6480000}"/>
    <cellStyle name="Normal 41 4 3" xfId="18470" xr:uid="{00000000-0005-0000-0000-0000A7480000}"/>
    <cellStyle name="Normal 41 4 3 2" xfId="18471" xr:uid="{00000000-0005-0000-0000-0000A8480000}"/>
    <cellStyle name="Normal 41 4 4" xfId="18472" xr:uid="{00000000-0005-0000-0000-0000A9480000}"/>
    <cellStyle name="Normal 41 4 5" xfId="18473" xr:uid="{00000000-0005-0000-0000-0000AA480000}"/>
    <cellStyle name="Normal 41 5" xfId="18474" xr:uid="{00000000-0005-0000-0000-0000AB480000}"/>
    <cellStyle name="Normal 41 5 2" xfId="18475" xr:uid="{00000000-0005-0000-0000-0000AC480000}"/>
    <cellStyle name="Normal 41 6" xfId="18476" xr:uid="{00000000-0005-0000-0000-0000AD480000}"/>
    <cellStyle name="Normal 41 7" xfId="18477" xr:uid="{00000000-0005-0000-0000-0000AE480000}"/>
    <cellStyle name="Normal 41_April 14" xfId="18478" xr:uid="{00000000-0005-0000-0000-0000AF480000}"/>
    <cellStyle name="Normal 410" xfId="18479" xr:uid="{00000000-0005-0000-0000-0000B0480000}"/>
    <cellStyle name="Normal 410 2" xfId="18480" xr:uid="{00000000-0005-0000-0000-0000B1480000}"/>
    <cellStyle name="Normal 410 3" xfId="18481" xr:uid="{00000000-0005-0000-0000-0000B2480000}"/>
    <cellStyle name="Normal 411" xfId="18482" xr:uid="{00000000-0005-0000-0000-0000B3480000}"/>
    <cellStyle name="Normal 411 2" xfId="18483" xr:uid="{00000000-0005-0000-0000-0000B4480000}"/>
    <cellStyle name="Normal 411 3" xfId="18484" xr:uid="{00000000-0005-0000-0000-0000B5480000}"/>
    <cellStyle name="Normal 412" xfId="18485" xr:uid="{00000000-0005-0000-0000-0000B6480000}"/>
    <cellStyle name="Normal 412 2" xfId="18486" xr:uid="{00000000-0005-0000-0000-0000B7480000}"/>
    <cellStyle name="Normal 412 3" xfId="18487" xr:uid="{00000000-0005-0000-0000-0000B8480000}"/>
    <cellStyle name="Normal 413" xfId="18488" xr:uid="{00000000-0005-0000-0000-0000B9480000}"/>
    <cellStyle name="Normal 413 2" xfId="18489" xr:uid="{00000000-0005-0000-0000-0000BA480000}"/>
    <cellStyle name="Normal 413 3" xfId="18490" xr:uid="{00000000-0005-0000-0000-0000BB480000}"/>
    <cellStyle name="Normal 414" xfId="18491" xr:uid="{00000000-0005-0000-0000-0000BC480000}"/>
    <cellStyle name="Normal 414 2" xfId="18492" xr:uid="{00000000-0005-0000-0000-0000BD480000}"/>
    <cellStyle name="Normal 414 3" xfId="18493" xr:uid="{00000000-0005-0000-0000-0000BE480000}"/>
    <cellStyle name="Normal 415" xfId="18494" xr:uid="{00000000-0005-0000-0000-0000BF480000}"/>
    <cellStyle name="Normal 415 2" xfId="18495" xr:uid="{00000000-0005-0000-0000-0000C0480000}"/>
    <cellStyle name="Normal 415 3" xfId="18496" xr:uid="{00000000-0005-0000-0000-0000C1480000}"/>
    <cellStyle name="Normal 416" xfId="18497" xr:uid="{00000000-0005-0000-0000-0000C2480000}"/>
    <cellStyle name="Normal 416 2" xfId="18498" xr:uid="{00000000-0005-0000-0000-0000C3480000}"/>
    <cellStyle name="Normal 416 3" xfId="18499" xr:uid="{00000000-0005-0000-0000-0000C4480000}"/>
    <cellStyle name="Normal 417" xfId="18500" xr:uid="{00000000-0005-0000-0000-0000C5480000}"/>
    <cellStyle name="Normal 417 2" xfId="18501" xr:uid="{00000000-0005-0000-0000-0000C6480000}"/>
    <cellStyle name="Normal 417 3" xfId="18502" xr:uid="{00000000-0005-0000-0000-0000C7480000}"/>
    <cellStyle name="Normal 418" xfId="18503" xr:uid="{00000000-0005-0000-0000-0000C8480000}"/>
    <cellStyle name="Normal 418 2" xfId="18504" xr:uid="{00000000-0005-0000-0000-0000C9480000}"/>
    <cellStyle name="Normal 418 3" xfId="18505" xr:uid="{00000000-0005-0000-0000-0000CA480000}"/>
    <cellStyle name="Normal 419" xfId="18506" xr:uid="{00000000-0005-0000-0000-0000CB480000}"/>
    <cellStyle name="Normal 419 2" xfId="18507" xr:uid="{00000000-0005-0000-0000-0000CC480000}"/>
    <cellStyle name="Normal 419 3" xfId="18508" xr:uid="{00000000-0005-0000-0000-0000CD480000}"/>
    <cellStyle name="Normal 42" xfId="127" xr:uid="{00000000-0005-0000-0000-0000CE480000}"/>
    <cellStyle name="Normal 42 2" xfId="18509" xr:uid="{00000000-0005-0000-0000-0000CF480000}"/>
    <cellStyle name="Normal 42 2 2" xfId="18510" xr:uid="{00000000-0005-0000-0000-0000D0480000}"/>
    <cellStyle name="Normal 42 2 2 2" xfId="18511" xr:uid="{00000000-0005-0000-0000-0000D1480000}"/>
    <cellStyle name="Normal 42 2 2 3" xfId="18512" xr:uid="{00000000-0005-0000-0000-0000D2480000}"/>
    <cellStyle name="Normal 42 2 3" xfId="18513" xr:uid="{00000000-0005-0000-0000-0000D3480000}"/>
    <cellStyle name="Normal 42 2 3 2" xfId="18514" xr:uid="{00000000-0005-0000-0000-0000D4480000}"/>
    <cellStyle name="Normal 42 2 3 2 2" xfId="18515" xr:uid="{00000000-0005-0000-0000-0000D5480000}"/>
    <cellStyle name="Normal 42 2 3 2 2 2" xfId="18516" xr:uid="{00000000-0005-0000-0000-0000D6480000}"/>
    <cellStyle name="Normal 42 2 3 2 2 2 2" xfId="18517" xr:uid="{00000000-0005-0000-0000-0000D7480000}"/>
    <cellStyle name="Normal 42 2 3 2 2 3" xfId="18518" xr:uid="{00000000-0005-0000-0000-0000D8480000}"/>
    <cellStyle name="Normal 42 2 3 2 2 4" xfId="18519" xr:uid="{00000000-0005-0000-0000-0000D9480000}"/>
    <cellStyle name="Normal 42 2 3 2 3" xfId="18520" xr:uid="{00000000-0005-0000-0000-0000DA480000}"/>
    <cellStyle name="Normal 42 2 3 2 3 2" xfId="18521" xr:uid="{00000000-0005-0000-0000-0000DB480000}"/>
    <cellStyle name="Normal 42 2 3 2 4" xfId="18522" xr:uid="{00000000-0005-0000-0000-0000DC480000}"/>
    <cellStyle name="Normal 42 2 3 2 5" xfId="18523" xr:uid="{00000000-0005-0000-0000-0000DD480000}"/>
    <cellStyle name="Normal 42 2 3 3" xfId="18524" xr:uid="{00000000-0005-0000-0000-0000DE480000}"/>
    <cellStyle name="Normal 42 2 3 3 2" xfId="18525" xr:uid="{00000000-0005-0000-0000-0000DF480000}"/>
    <cellStyle name="Normal 42 2 3 3 2 2" xfId="18526" xr:uid="{00000000-0005-0000-0000-0000E0480000}"/>
    <cellStyle name="Normal 42 2 3 3 3" xfId="18527" xr:uid="{00000000-0005-0000-0000-0000E1480000}"/>
    <cellStyle name="Normal 42 2 3 3 4" xfId="18528" xr:uid="{00000000-0005-0000-0000-0000E2480000}"/>
    <cellStyle name="Normal 42 2 3 4" xfId="18529" xr:uid="{00000000-0005-0000-0000-0000E3480000}"/>
    <cellStyle name="Normal 42 2 3 4 2" xfId="18530" xr:uid="{00000000-0005-0000-0000-0000E4480000}"/>
    <cellStyle name="Normal 42 2 3 5" xfId="18531" xr:uid="{00000000-0005-0000-0000-0000E5480000}"/>
    <cellStyle name="Normal 42 2 3 6" xfId="18532" xr:uid="{00000000-0005-0000-0000-0000E6480000}"/>
    <cellStyle name="Normal 42 2 4" xfId="18533" xr:uid="{00000000-0005-0000-0000-0000E7480000}"/>
    <cellStyle name="Normal 42 2 4 2" xfId="18534" xr:uid="{00000000-0005-0000-0000-0000E8480000}"/>
    <cellStyle name="Normal 42 2 4 2 2" xfId="18535" xr:uid="{00000000-0005-0000-0000-0000E9480000}"/>
    <cellStyle name="Normal 42 2 4 2 2 2" xfId="18536" xr:uid="{00000000-0005-0000-0000-0000EA480000}"/>
    <cellStyle name="Normal 42 2 4 2 3" xfId="18537" xr:uid="{00000000-0005-0000-0000-0000EB480000}"/>
    <cellStyle name="Normal 42 2 4 2 4" xfId="18538" xr:uid="{00000000-0005-0000-0000-0000EC480000}"/>
    <cellStyle name="Normal 42 2 4 3" xfId="18539" xr:uid="{00000000-0005-0000-0000-0000ED480000}"/>
    <cellStyle name="Normal 42 2 4 3 2" xfId="18540" xr:uid="{00000000-0005-0000-0000-0000EE480000}"/>
    <cellStyle name="Normal 42 2 4 4" xfId="18541" xr:uid="{00000000-0005-0000-0000-0000EF480000}"/>
    <cellStyle name="Normal 42 2 4 5" xfId="18542" xr:uid="{00000000-0005-0000-0000-0000F0480000}"/>
    <cellStyle name="Normal 42 2 5" xfId="18543" xr:uid="{00000000-0005-0000-0000-0000F1480000}"/>
    <cellStyle name="Normal 42 2 5 2" xfId="18544" xr:uid="{00000000-0005-0000-0000-0000F2480000}"/>
    <cellStyle name="Normal 42 2 5 2 2" xfId="18545" xr:uid="{00000000-0005-0000-0000-0000F3480000}"/>
    <cellStyle name="Normal 42 2 5 3" xfId="18546" xr:uid="{00000000-0005-0000-0000-0000F4480000}"/>
    <cellStyle name="Normal 42 2 5 4" xfId="18547" xr:uid="{00000000-0005-0000-0000-0000F5480000}"/>
    <cellStyle name="Normal 42 2 6" xfId="18548" xr:uid="{00000000-0005-0000-0000-0000F6480000}"/>
    <cellStyle name="Normal 42 2 6 2" xfId="18549" xr:uid="{00000000-0005-0000-0000-0000F7480000}"/>
    <cellStyle name="Normal 42 2 7" xfId="18550" xr:uid="{00000000-0005-0000-0000-0000F8480000}"/>
    <cellStyle name="Normal 42 2 8" xfId="18551" xr:uid="{00000000-0005-0000-0000-0000F9480000}"/>
    <cellStyle name="Normal 42 3" xfId="18552" xr:uid="{00000000-0005-0000-0000-0000FA480000}"/>
    <cellStyle name="Normal 42 3 2" xfId="18553" xr:uid="{00000000-0005-0000-0000-0000FB480000}"/>
    <cellStyle name="Normal 42 3 2 2" xfId="18554" xr:uid="{00000000-0005-0000-0000-0000FC480000}"/>
    <cellStyle name="Normal 42 3 2 2 2" xfId="18555" xr:uid="{00000000-0005-0000-0000-0000FD480000}"/>
    <cellStyle name="Normal 42 3 2 3" xfId="18556" xr:uid="{00000000-0005-0000-0000-0000FE480000}"/>
    <cellStyle name="Normal 42 3 2 4" xfId="18557" xr:uid="{00000000-0005-0000-0000-0000FF480000}"/>
    <cellStyle name="Normal 42 3 3" xfId="18558" xr:uid="{00000000-0005-0000-0000-000000490000}"/>
    <cellStyle name="Normal 42 3 3 2" xfId="18559" xr:uid="{00000000-0005-0000-0000-000001490000}"/>
    <cellStyle name="Normal 42 3 4" xfId="18560" xr:uid="{00000000-0005-0000-0000-000002490000}"/>
    <cellStyle name="Normal 42 3 5" xfId="18561" xr:uid="{00000000-0005-0000-0000-000003490000}"/>
    <cellStyle name="Normal 42 4" xfId="18562" xr:uid="{00000000-0005-0000-0000-000004490000}"/>
    <cellStyle name="Normal 42 4 2" xfId="18563" xr:uid="{00000000-0005-0000-0000-000005490000}"/>
    <cellStyle name="Normal 42 4 2 2" xfId="18564" xr:uid="{00000000-0005-0000-0000-000006490000}"/>
    <cellStyle name="Normal 42 4 2 2 2" xfId="18565" xr:uid="{00000000-0005-0000-0000-000007490000}"/>
    <cellStyle name="Normal 42 4 2 3" xfId="18566" xr:uid="{00000000-0005-0000-0000-000008490000}"/>
    <cellStyle name="Normal 42 4 3" xfId="18567" xr:uid="{00000000-0005-0000-0000-000009490000}"/>
    <cellStyle name="Normal 42 4 3 2" xfId="18568" xr:uid="{00000000-0005-0000-0000-00000A490000}"/>
    <cellStyle name="Normal 42 4 4" xfId="18569" xr:uid="{00000000-0005-0000-0000-00000B490000}"/>
    <cellStyle name="Normal 42 4 5" xfId="18570" xr:uid="{00000000-0005-0000-0000-00000C490000}"/>
    <cellStyle name="Normal 42 5" xfId="18571" xr:uid="{00000000-0005-0000-0000-00000D490000}"/>
    <cellStyle name="Normal 42 5 2" xfId="18572" xr:uid="{00000000-0005-0000-0000-00000E490000}"/>
    <cellStyle name="Normal 42 6" xfId="18573" xr:uid="{00000000-0005-0000-0000-00000F490000}"/>
    <cellStyle name="Normal 42 7" xfId="18574" xr:uid="{00000000-0005-0000-0000-000010490000}"/>
    <cellStyle name="Normal 42_April 14" xfId="18575" xr:uid="{00000000-0005-0000-0000-000011490000}"/>
    <cellStyle name="Normal 420" xfId="18576" xr:uid="{00000000-0005-0000-0000-000012490000}"/>
    <cellStyle name="Normal 420 2" xfId="18577" xr:uid="{00000000-0005-0000-0000-000013490000}"/>
    <cellStyle name="Normal 420 3" xfId="18578" xr:uid="{00000000-0005-0000-0000-000014490000}"/>
    <cellStyle name="Normal 421" xfId="18579" xr:uid="{00000000-0005-0000-0000-000015490000}"/>
    <cellStyle name="Normal 421 2" xfId="18580" xr:uid="{00000000-0005-0000-0000-000016490000}"/>
    <cellStyle name="Normal 421 3" xfId="18581" xr:uid="{00000000-0005-0000-0000-000017490000}"/>
    <cellStyle name="Normal 422" xfId="18582" xr:uid="{00000000-0005-0000-0000-000018490000}"/>
    <cellStyle name="Normal 422 2" xfId="18583" xr:uid="{00000000-0005-0000-0000-000019490000}"/>
    <cellStyle name="Normal 422 3" xfId="18584" xr:uid="{00000000-0005-0000-0000-00001A490000}"/>
    <cellStyle name="Normal 423" xfId="18585" xr:uid="{00000000-0005-0000-0000-00001B490000}"/>
    <cellStyle name="Normal 423 2" xfId="18586" xr:uid="{00000000-0005-0000-0000-00001C490000}"/>
    <cellStyle name="Normal 423 3" xfId="18587" xr:uid="{00000000-0005-0000-0000-00001D490000}"/>
    <cellStyle name="Normal 424" xfId="18588" xr:uid="{00000000-0005-0000-0000-00001E490000}"/>
    <cellStyle name="Normal 424 2" xfId="18589" xr:uid="{00000000-0005-0000-0000-00001F490000}"/>
    <cellStyle name="Normal 424 3" xfId="18590" xr:uid="{00000000-0005-0000-0000-000020490000}"/>
    <cellStyle name="Normal 425" xfId="18591" xr:uid="{00000000-0005-0000-0000-000021490000}"/>
    <cellStyle name="Normal 425 2" xfId="18592" xr:uid="{00000000-0005-0000-0000-000022490000}"/>
    <cellStyle name="Normal 425 3" xfId="18593" xr:uid="{00000000-0005-0000-0000-000023490000}"/>
    <cellStyle name="Normal 426" xfId="18594" xr:uid="{00000000-0005-0000-0000-000024490000}"/>
    <cellStyle name="Normal 426 2" xfId="18595" xr:uid="{00000000-0005-0000-0000-000025490000}"/>
    <cellStyle name="Normal 426 3" xfId="18596" xr:uid="{00000000-0005-0000-0000-000026490000}"/>
    <cellStyle name="Normal 427" xfId="18597" xr:uid="{00000000-0005-0000-0000-000027490000}"/>
    <cellStyle name="Normal 427 2" xfId="18598" xr:uid="{00000000-0005-0000-0000-000028490000}"/>
    <cellStyle name="Normal 427 3" xfId="18599" xr:uid="{00000000-0005-0000-0000-000029490000}"/>
    <cellStyle name="Normal 428" xfId="18600" xr:uid="{00000000-0005-0000-0000-00002A490000}"/>
    <cellStyle name="Normal 428 2" xfId="18601" xr:uid="{00000000-0005-0000-0000-00002B490000}"/>
    <cellStyle name="Normal 428 3" xfId="18602" xr:uid="{00000000-0005-0000-0000-00002C490000}"/>
    <cellStyle name="Normal 429" xfId="18603" xr:uid="{00000000-0005-0000-0000-00002D490000}"/>
    <cellStyle name="Normal 429 2" xfId="18604" xr:uid="{00000000-0005-0000-0000-00002E490000}"/>
    <cellStyle name="Normal 429 3" xfId="18605" xr:uid="{00000000-0005-0000-0000-00002F490000}"/>
    <cellStyle name="Normal 43" xfId="128" xr:uid="{00000000-0005-0000-0000-000030490000}"/>
    <cellStyle name="Normal 43 2" xfId="18606" xr:uid="{00000000-0005-0000-0000-000031490000}"/>
    <cellStyle name="Normal 43 2 2" xfId="18607" xr:uid="{00000000-0005-0000-0000-000032490000}"/>
    <cellStyle name="Normal 43 2 2 2" xfId="18608" xr:uid="{00000000-0005-0000-0000-000033490000}"/>
    <cellStyle name="Normal 43 2 2 3" xfId="18609" xr:uid="{00000000-0005-0000-0000-000034490000}"/>
    <cellStyle name="Normal 43 2 3" xfId="18610" xr:uid="{00000000-0005-0000-0000-000035490000}"/>
    <cellStyle name="Normal 43 2 3 2" xfId="18611" xr:uid="{00000000-0005-0000-0000-000036490000}"/>
    <cellStyle name="Normal 43 2 3 2 2" xfId="18612" xr:uid="{00000000-0005-0000-0000-000037490000}"/>
    <cellStyle name="Normal 43 2 3 2 2 2" xfId="18613" xr:uid="{00000000-0005-0000-0000-000038490000}"/>
    <cellStyle name="Normal 43 2 3 2 2 2 2" xfId="18614" xr:uid="{00000000-0005-0000-0000-000039490000}"/>
    <cellStyle name="Normal 43 2 3 2 2 3" xfId="18615" xr:uid="{00000000-0005-0000-0000-00003A490000}"/>
    <cellStyle name="Normal 43 2 3 2 2 4" xfId="18616" xr:uid="{00000000-0005-0000-0000-00003B490000}"/>
    <cellStyle name="Normal 43 2 3 2 3" xfId="18617" xr:uid="{00000000-0005-0000-0000-00003C490000}"/>
    <cellStyle name="Normal 43 2 3 2 3 2" xfId="18618" xr:uid="{00000000-0005-0000-0000-00003D490000}"/>
    <cellStyle name="Normal 43 2 3 2 4" xfId="18619" xr:uid="{00000000-0005-0000-0000-00003E490000}"/>
    <cellStyle name="Normal 43 2 3 2 5" xfId="18620" xr:uid="{00000000-0005-0000-0000-00003F490000}"/>
    <cellStyle name="Normal 43 2 3 3" xfId="18621" xr:uid="{00000000-0005-0000-0000-000040490000}"/>
    <cellStyle name="Normal 43 2 3 3 2" xfId="18622" xr:uid="{00000000-0005-0000-0000-000041490000}"/>
    <cellStyle name="Normal 43 2 3 3 2 2" xfId="18623" xr:uid="{00000000-0005-0000-0000-000042490000}"/>
    <cellStyle name="Normal 43 2 3 3 3" xfId="18624" xr:uid="{00000000-0005-0000-0000-000043490000}"/>
    <cellStyle name="Normal 43 2 3 3 4" xfId="18625" xr:uid="{00000000-0005-0000-0000-000044490000}"/>
    <cellStyle name="Normal 43 2 3 4" xfId="18626" xr:uid="{00000000-0005-0000-0000-000045490000}"/>
    <cellStyle name="Normal 43 2 3 4 2" xfId="18627" xr:uid="{00000000-0005-0000-0000-000046490000}"/>
    <cellStyle name="Normal 43 2 3 5" xfId="18628" xr:uid="{00000000-0005-0000-0000-000047490000}"/>
    <cellStyle name="Normal 43 2 3 6" xfId="18629" xr:uid="{00000000-0005-0000-0000-000048490000}"/>
    <cellStyle name="Normal 43 2 4" xfId="18630" xr:uid="{00000000-0005-0000-0000-000049490000}"/>
    <cellStyle name="Normal 43 2 4 2" xfId="18631" xr:uid="{00000000-0005-0000-0000-00004A490000}"/>
    <cellStyle name="Normal 43 2 4 2 2" xfId="18632" xr:uid="{00000000-0005-0000-0000-00004B490000}"/>
    <cellStyle name="Normal 43 2 4 2 2 2" xfId="18633" xr:uid="{00000000-0005-0000-0000-00004C490000}"/>
    <cellStyle name="Normal 43 2 4 2 3" xfId="18634" xr:uid="{00000000-0005-0000-0000-00004D490000}"/>
    <cellStyle name="Normal 43 2 4 2 4" xfId="18635" xr:uid="{00000000-0005-0000-0000-00004E490000}"/>
    <cellStyle name="Normal 43 2 4 3" xfId="18636" xr:uid="{00000000-0005-0000-0000-00004F490000}"/>
    <cellStyle name="Normal 43 2 4 3 2" xfId="18637" xr:uid="{00000000-0005-0000-0000-000050490000}"/>
    <cellStyle name="Normal 43 2 4 4" xfId="18638" xr:uid="{00000000-0005-0000-0000-000051490000}"/>
    <cellStyle name="Normal 43 2 4 5" xfId="18639" xr:uid="{00000000-0005-0000-0000-000052490000}"/>
    <cellStyle name="Normal 43 2 5" xfId="18640" xr:uid="{00000000-0005-0000-0000-000053490000}"/>
    <cellStyle name="Normal 43 2 5 2" xfId="18641" xr:uid="{00000000-0005-0000-0000-000054490000}"/>
    <cellStyle name="Normal 43 2 5 2 2" xfId="18642" xr:uid="{00000000-0005-0000-0000-000055490000}"/>
    <cellStyle name="Normal 43 2 5 3" xfId="18643" xr:uid="{00000000-0005-0000-0000-000056490000}"/>
    <cellStyle name="Normal 43 2 5 4" xfId="18644" xr:uid="{00000000-0005-0000-0000-000057490000}"/>
    <cellStyle name="Normal 43 2 6" xfId="18645" xr:uid="{00000000-0005-0000-0000-000058490000}"/>
    <cellStyle name="Normal 43 2 6 2" xfId="18646" xr:uid="{00000000-0005-0000-0000-000059490000}"/>
    <cellStyle name="Normal 43 2 7" xfId="18647" xr:uid="{00000000-0005-0000-0000-00005A490000}"/>
    <cellStyle name="Normal 43 2 8" xfId="18648" xr:uid="{00000000-0005-0000-0000-00005B490000}"/>
    <cellStyle name="Normal 43 3" xfId="18649" xr:uid="{00000000-0005-0000-0000-00005C490000}"/>
    <cellStyle name="Normal 43 3 2" xfId="18650" xr:uid="{00000000-0005-0000-0000-00005D490000}"/>
    <cellStyle name="Normal 43 3 2 2" xfId="18651" xr:uid="{00000000-0005-0000-0000-00005E490000}"/>
    <cellStyle name="Normal 43 3 2 2 2" xfId="18652" xr:uid="{00000000-0005-0000-0000-00005F490000}"/>
    <cellStyle name="Normal 43 3 2 3" xfId="18653" xr:uid="{00000000-0005-0000-0000-000060490000}"/>
    <cellStyle name="Normal 43 3 2 4" xfId="18654" xr:uid="{00000000-0005-0000-0000-000061490000}"/>
    <cellStyle name="Normal 43 3 3" xfId="18655" xr:uid="{00000000-0005-0000-0000-000062490000}"/>
    <cellStyle name="Normal 43 3 3 2" xfId="18656" xr:uid="{00000000-0005-0000-0000-000063490000}"/>
    <cellStyle name="Normal 43 3 4" xfId="18657" xr:uid="{00000000-0005-0000-0000-000064490000}"/>
    <cellStyle name="Normal 43 3 5" xfId="18658" xr:uid="{00000000-0005-0000-0000-000065490000}"/>
    <cellStyle name="Normal 43 4" xfId="18659" xr:uid="{00000000-0005-0000-0000-000066490000}"/>
    <cellStyle name="Normal 43 4 2" xfId="18660" xr:uid="{00000000-0005-0000-0000-000067490000}"/>
    <cellStyle name="Normal 43 4 2 2" xfId="18661" xr:uid="{00000000-0005-0000-0000-000068490000}"/>
    <cellStyle name="Normal 43 4 2 2 2" xfId="18662" xr:uid="{00000000-0005-0000-0000-000069490000}"/>
    <cellStyle name="Normal 43 4 2 3" xfId="18663" xr:uid="{00000000-0005-0000-0000-00006A490000}"/>
    <cellStyle name="Normal 43 4 3" xfId="18664" xr:uid="{00000000-0005-0000-0000-00006B490000}"/>
    <cellStyle name="Normal 43 4 3 2" xfId="18665" xr:uid="{00000000-0005-0000-0000-00006C490000}"/>
    <cellStyle name="Normal 43 4 4" xfId="18666" xr:uid="{00000000-0005-0000-0000-00006D490000}"/>
    <cellStyle name="Normal 43 4 5" xfId="18667" xr:uid="{00000000-0005-0000-0000-00006E490000}"/>
    <cellStyle name="Normal 43 5" xfId="18668" xr:uid="{00000000-0005-0000-0000-00006F490000}"/>
    <cellStyle name="Normal 43 5 2" xfId="18669" xr:uid="{00000000-0005-0000-0000-000070490000}"/>
    <cellStyle name="Normal 43 6" xfId="18670" xr:uid="{00000000-0005-0000-0000-000071490000}"/>
    <cellStyle name="Normal 43 7" xfId="18671" xr:uid="{00000000-0005-0000-0000-000072490000}"/>
    <cellStyle name="Normal 43_April 14" xfId="18672" xr:uid="{00000000-0005-0000-0000-000073490000}"/>
    <cellStyle name="Normal 430" xfId="18673" xr:uid="{00000000-0005-0000-0000-000074490000}"/>
    <cellStyle name="Normal 430 2" xfId="18674" xr:uid="{00000000-0005-0000-0000-000075490000}"/>
    <cellStyle name="Normal 430 3" xfId="18675" xr:uid="{00000000-0005-0000-0000-000076490000}"/>
    <cellStyle name="Normal 431" xfId="18676" xr:uid="{00000000-0005-0000-0000-000077490000}"/>
    <cellStyle name="Normal 431 2" xfId="18677" xr:uid="{00000000-0005-0000-0000-000078490000}"/>
    <cellStyle name="Normal 431 3" xfId="18678" xr:uid="{00000000-0005-0000-0000-000079490000}"/>
    <cellStyle name="Normal 432" xfId="18679" xr:uid="{00000000-0005-0000-0000-00007A490000}"/>
    <cellStyle name="Normal 432 2" xfId="18680" xr:uid="{00000000-0005-0000-0000-00007B490000}"/>
    <cellStyle name="Normal 432 3" xfId="18681" xr:uid="{00000000-0005-0000-0000-00007C490000}"/>
    <cellStyle name="Normal 433" xfId="18682" xr:uid="{00000000-0005-0000-0000-00007D490000}"/>
    <cellStyle name="Normal 433 2" xfId="18683" xr:uid="{00000000-0005-0000-0000-00007E490000}"/>
    <cellStyle name="Normal 433 3" xfId="18684" xr:uid="{00000000-0005-0000-0000-00007F490000}"/>
    <cellStyle name="Normal 434" xfId="18685" xr:uid="{00000000-0005-0000-0000-000080490000}"/>
    <cellStyle name="Normal 434 2" xfId="18686" xr:uid="{00000000-0005-0000-0000-000081490000}"/>
    <cellStyle name="Normal 434 3" xfId="18687" xr:uid="{00000000-0005-0000-0000-000082490000}"/>
    <cellStyle name="Normal 435" xfId="18688" xr:uid="{00000000-0005-0000-0000-000083490000}"/>
    <cellStyle name="Normal 435 2" xfId="18689" xr:uid="{00000000-0005-0000-0000-000084490000}"/>
    <cellStyle name="Normal 435 3" xfId="18690" xr:uid="{00000000-0005-0000-0000-000085490000}"/>
    <cellStyle name="Normal 436" xfId="18691" xr:uid="{00000000-0005-0000-0000-000086490000}"/>
    <cellStyle name="Normal 436 2" xfId="18692" xr:uid="{00000000-0005-0000-0000-000087490000}"/>
    <cellStyle name="Normal 436 3" xfId="18693" xr:uid="{00000000-0005-0000-0000-000088490000}"/>
    <cellStyle name="Normal 437" xfId="18694" xr:uid="{00000000-0005-0000-0000-000089490000}"/>
    <cellStyle name="Normal 437 2" xfId="18695" xr:uid="{00000000-0005-0000-0000-00008A490000}"/>
    <cellStyle name="Normal 437 3" xfId="18696" xr:uid="{00000000-0005-0000-0000-00008B490000}"/>
    <cellStyle name="Normal 438" xfId="18697" xr:uid="{00000000-0005-0000-0000-00008C490000}"/>
    <cellStyle name="Normal 438 2" xfId="18698" xr:uid="{00000000-0005-0000-0000-00008D490000}"/>
    <cellStyle name="Normal 438 3" xfId="18699" xr:uid="{00000000-0005-0000-0000-00008E490000}"/>
    <cellStyle name="Normal 439" xfId="18700" xr:uid="{00000000-0005-0000-0000-00008F490000}"/>
    <cellStyle name="Normal 439 2" xfId="18701" xr:uid="{00000000-0005-0000-0000-000090490000}"/>
    <cellStyle name="Normal 439 3" xfId="18702" xr:uid="{00000000-0005-0000-0000-000091490000}"/>
    <cellStyle name="Normal 44" xfId="129" xr:uid="{00000000-0005-0000-0000-000092490000}"/>
    <cellStyle name="Normal 44 2" xfId="18703" xr:uid="{00000000-0005-0000-0000-000093490000}"/>
    <cellStyle name="Normal 44 2 2" xfId="18704" xr:uid="{00000000-0005-0000-0000-000094490000}"/>
    <cellStyle name="Normal 44 2 2 2" xfId="18705" xr:uid="{00000000-0005-0000-0000-000095490000}"/>
    <cellStyle name="Normal 44 2 2 3" xfId="18706" xr:uid="{00000000-0005-0000-0000-000096490000}"/>
    <cellStyle name="Normal 44 2 3" xfId="18707" xr:uid="{00000000-0005-0000-0000-000097490000}"/>
    <cellStyle name="Normal 44 2 3 2" xfId="18708" xr:uid="{00000000-0005-0000-0000-000098490000}"/>
    <cellStyle name="Normal 44 2 3 2 2" xfId="18709" xr:uid="{00000000-0005-0000-0000-000099490000}"/>
    <cellStyle name="Normal 44 2 3 2 2 2" xfId="18710" xr:uid="{00000000-0005-0000-0000-00009A490000}"/>
    <cellStyle name="Normal 44 2 3 2 2 2 2" xfId="18711" xr:uid="{00000000-0005-0000-0000-00009B490000}"/>
    <cellStyle name="Normal 44 2 3 2 2 3" xfId="18712" xr:uid="{00000000-0005-0000-0000-00009C490000}"/>
    <cellStyle name="Normal 44 2 3 2 2 4" xfId="18713" xr:uid="{00000000-0005-0000-0000-00009D490000}"/>
    <cellStyle name="Normal 44 2 3 2 3" xfId="18714" xr:uid="{00000000-0005-0000-0000-00009E490000}"/>
    <cellStyle name="Normal 44 2 3 2 3 2" xfId="18715" xr:uid="{00000000-0005-0000-0000-00009F490000}"/>
    <cellStyle name="Normal 44 2 3 2 4" xfId="18716" xr:uid="{00000000-0005-0000-0000-0000A0490000}"/>
    <cellStyle name="Normal 44 2 3 2 5" xfId="18717" xr:uid="{00000000-0005-0000-0000-0000A1490000}"/>
    <cellStyle name="Normal 44 2 3 3" xfId="18718" xr:uid="{00000000-0005-0000-0000-0000A2490000}"/>
    <cellStyle name="Normal 44 2 3 3 2" xfId="18719" xr:uid="{00000000-0005-0000-0000-0000A3490000}"/>
    <cellStyle name="Normal 44 2 3 3 2 2" xfId="18720" xr:uid="{00000000-0005-0000-0000-0000A4490000}"/>
    <cellStyle name="Normal 44 2 3 3 3" xfId="18721" xr:uid="{00000000-0005-0000-0000-0000A5490000}"/>
    <cellStyle name="Normal 44 2 3 3 4" xfId="18722" xr:uid="{00000000-0005-0000-0000-0000A6490000}"/>
    <cellStyle name="Normal 44 2 3 4" xfId="18723" xr:uid="{00000000-0005-0000-0000-0000A7490000}"/>
    <cellStyle name="Normal 44 2 3 4 2" xfId="18724" xr:uid="{00000000-0005-0000-0000-0000A8490000}"/>
    <cellStyle name="Normal 44 2 3 5" xfId="18725" xr:uid="{00000000-0005-0000-0000-0000A9490000}"/>
    <cellStyle name="Normal 44 2 3 6" xfId="18726" xr:uid="{00000000-0005-0000-0000-0000AA490000}"/>
    <cellStyle name="Normal 44 2 4" xfId="18727" xr:uid="{00000000-0005-0000-0000-0000AB490000}"/>
    <cellStyle name="Normal 44 2 4 2" xfId="18728" xr:uid="{00000000-0005-0000-0000-0000AC490000}"/>
    <cellStyle name="Normal 44 2 4 2 2" xfId="18729" xr:uid="{00000000-0005-0000-0000-0000AD490000}"/>
    <cellStyle name="Normal 44 2 4 2 2 2" xfId="18730" xr:uid="{00000000-0005-0000-0000-0000AE490000}"/>
    <cellStyle name="Normal 44 2 4 2 3" xfId="18731" xr:uid="{00000000-0005-0000-0000-0000AF490000}"/>
    <cellStyle name="Normal 44 2 4 2 4" xfId="18732" xr:uid="{00000000-0005-0000-0000-0000B0490000}"/>
    <cellStyle name="Normal 44 2 4 3" xfId="18733" xr:uid="{00000000-0005-0000-0000-0000B1490000}"/>
    <cellStyle name="Normal 44 2 4 3 2" xfId="18734" xr:uid="{00000000-0005-0000-0000-0000B2490000}"/>
    <cellStyle name="Normal 44 2 4 4" xfId="18735" xr:uid="{00000000-0005-0000-0000-0000B3490000}"/>
    <cellStyle name="Normal 44 2 4 5" xfId="18736" xr:uid="{00000000-0005-0000-0000-0000B4490000}"/>
    <cellStyle name="Normal 44 2 5" xfId="18737" xr:uid="{00000000-0005-0000-0000-0000B5490000}"/>
    <cellStyle name="Normal 44 2 5 2" xfId="18738" xr:uid="{00000000-0005-0000-0000-0000B6490000}"/>
    <cellStyle name="Normal 44 2 5 2 2" xfId="18739" xr:uid="{00000000-0005-0000-0000-0000B7490000}"/>
    <cellStyle name="Normal 44 2 5 3" xfId="18740" xr:uid="{00000000-0005-0000-0000-0000B8490000}"/>
    <cellStyle name="Normal 44 2 5 4" xfId="18741" xr:uid="{00000000-0005-0000-0000-0000B9490000}"/>
    <cellStyle name="Normal 44 2 6" xfId="18742" xr:uid="{00000000-0005-0000-0000-0000BA490000}"/>
    <cellStyle name="Normal 44 2 6 2" xfId="18743" xr:uid="{00000000-0005-0000-0000-0000BB490000}"/>
    <cellStyle name="Normal 44 2 7" xfId="18744" xr:uid="{00000000-0005-0000-0000-0000BC490000}"/>
    <cellStyle name="Normal 44 2 8" xfId="18745" xr:uid="{00000000-0005-0000-0000-0000BD490000}"/>
    <cellStyle name="Normal 44 3" xfId="18746" xr:uid="{00000000-0005-0000-0000-0000BE490000}"/>
    <cellStyle name="Normal 44 3 2" xfId="18747" xr:uid="{00000000-0005-0000-0000-0000BF490000}"/>
    <cellStyle name="Normal 44 3 2 2" xfId="18748" xr:uid="{00000000-0005-0000-0000-0000C0490000}"/>
    <cellStyle name="Normal 44 3 2 2 2" xfId="18749" xr:uid="{00000000-0005-0000-0000-0000C1490000}"/>
    <cellStyle name="Normal 44 3 2 3" xfId="18750" xr:uid="{00000000-0005-0000-0000-0000C2490000}"/>
    <cellStyle name="Normal 44 3 2 4" xfId="18751" xr:uid="{00000000-0005-0000-0000-0000C3490000}"/>
    <cellStyle name="Normal 44 3 3" xfId="18752" xr:uid="{00000000-0005-0000-0000-0000C4490000}"/>
    <cellStyle name="Normal 44 3 3 2" xfId="18753" xr:uid="{00000000-0005-0000-0000-0000C5490000}"/>
    <cellStyle name="Normal 44 3 4" xfId="18754" xr:uid="{00000000-0005-0000-0000-0000C6490000}"/>
    <cellStyle name="Normal 44 3 5" xfId="18755" xr:uid="{00000000-0005-0000-0000-0000C7490000}"/>
    <cellStyle name="Normal 44 4" xfId="18756" xr:uid="{00000000-0005-0000-0000-0000C8490000}"/>
    <cellStyle name="Normal 44 4 2" xfId="18757" xr:uid="{00000000-0005-0000-0000-0000C9490000}"/>
    <cellStyle name="Normal 44 4 2 2" xfId="18758" xr:uid="{00000000-0005-0000-0000-0000CA490000}"/>
    <cellStyle name="Normal 44 4 2 2 2" xfId="18759" xr:uid="{00000000-0005-0000-0000-0000CB490000}"/>
    <cellStyle name="Normal 44 4 2 3" xfId="18760" xr:uid="{00000000-0005-0000-0000-0000CC490000}"/>
    <cellStyle name="Normal 44 4 3" xfId="18761" xr:uid="{00000000-0005-0000-0000-0000CD490000}"/>
    <cellStyle name="Normal 44 4 3 2" xfId="18762" xr:uid="{00000000-0005-0000-0000-0000CE490000}"/>
    <cellStyle name="Normal 44 4 4" xfId="18763" xr:uid="{00000000-0005-0000-0000-0000CF490000}"/>
    <cellStyle name="Normal 44 4 5" xfId="18764" xr:uid="{00000000-0005-0000-0000-0000D0490000}"/>
    <cellStyle name="Normal 44 5" xfId="18765" xr:uid="{00000000-0005-0000-0000-0000D1490000}"/>
    <cellStyle name="Normal 44 5 2" xfId="18766" xr:uid="{00000000-0005-0000-0000-0000D2490000}"/>
    <cellStyle name="Normal 44 6" xfId="18767" xr:uid="{00000000-0005-0000-0000-0000D3490000}"/>
    <cellStyle name="Normal 44 7" xfId="18768" xr:uid="{00000000-0005-0000-0000-0000D4490000}"/>
    <cellStyle name="Normal 44_April 14" xfId="18769" xr:uid="{00000000-0005-0000-0000-0000D5490000}"/>
    <cellStyle name="Normal 440" xfId="18770" xr:uid="{00000000-0005-0000-0000-0000D6490000}"/>
    <cellStyle name="Normal 440 2" xfId="18771" xr:uid="{00000000-0005-0000-0000-0000D7490000}"/>
    <cellStyle name="Normal 440 3" xfId="18772" xr:uid="{00000000-0005-0000-0000-0000D8490000}"/>
    <cellStyle name="Normal 441" xfId="18773" xr:uid="{00000000-0005-0000-0000-0000D9490000}"/>
    <cellStyle name="Normal 441 2" xfId="18774" xr:uid="{00000000-0005-0000-0000-0000DA490000}"/>
    <cellStyle name="Normal 441 3" xfId="18775" xr:uid="{00000000-0005-0000-0000-0000DB490000}"/>
    <cellStyle name="Normal 442" xfId="18776" xr:uid="{00000000-0005-0000-0000-0000DC490000}"/>
    <cellStyle name="Normal 442 2" xfId="18777" xr:uid="{00000000-0005-0000-0000-0000DD490000}"/>
    <cellStyle name="Normal 442 3" xfId="18778" xr:uid="{00000000-0005-0000-0000-0000DE490000}"/>
    <cellStyle name="Normal 443" xfId="18779" xr:uid="{00000000-0005-0000-0000-0000DF490000}"/>
    <cellStyle name="Normal 443 2" xfId="18780" xr:uid="{00000000-0005-0000-0000-0000E0490000}"/>
    <cellStyle name="Normal 443 3" xfId="18781" xr:uid="{00000000-0005-0000-0000-0000E1490000}"/>
    <cellStyle name="Normal 444" xfId="18782" xr:uid="{00000000-0005-0000-0000-0000E2490000}"/>
    <cellStyle name="Normal 444 2" xfId="18783" xr:uid="{00000000-0005-0000-0000-0000E3490000}"/>
    <cellStyle name="Normal 444 3" xfId="18784" xr:uid="{00000000-0005-0000-0000-0000E4490000}"/>
    <cellStyle name="Normal 445" xfId="18785" xr:uid="{00000000-0005-0000-0000-0000E5490000}"/>
    <cellStyle name="Normal 445 2" xfId="18786" xr:uid="{00000000-0005-0000-0000-0000E6490000}"/>
    <cellStyle name="Normal 445 3" xfId="18787" xr:uid="{00000000-0005-0000-0000-0000E7490000}"/>
    <cellStyle name="Normal 446" xfId="18788" xr:uid="{00000000-0005-0000-0000-0000E8490000}"/>
    <cellStyle name="Normal 446 2" xfId="18789" xr:uid="{00000000-0005-0000-0000-0000E9490000}"/>
    <cellStyle name="Normal 446 3" xfId="18790" xr:uid="{00000000-0005-0000-0000-0000EA490000}"/>
    <cellStyle name="Normal 447" xfId="18791" xr:uid="{00000000-0005-0000-0000-0000EB490000}"/>
    <cellStyle name="Normal 447 2" xfId="18792" xr:uid="{00000000-0005-0000-0000-0000EC490000}"/>
    <cellStyle name="Normal 447 3" xfId="18793" xr:uid="{00000000-0005-0000-0000-0000ED490000}"/>
    <cellStyle name="Normal 448" xfId="18794" xr:uid="{00000000-0005-0000-0000-0000EE490000}"/>
    <cellStyle name="Normal 448 2" xfId="18795" xr:uid="{00000000-0005-0000-0000-0000EF490000}"/>
    <cellStyle name="Normal 448 3" xfId="18796" xr:uid="{00000000-0005-0000-0000-0000F0490000}"/>
    <cellStyle name="Normal 449" xfId="18797" xr:uid="{00000000-0005-0000-0000-0000F1490000}"/>
    <cellStyle name="Normal 449 2" xfId="18798" xr:uid="{00000000-0005-0000-0000-0000F2490000}"/>
    <cellStyle name="Normal 449 3" xfId="18799" xr:uid="{00000000-0005-0000-0000-0000F3490000}"/>
    <cellStyle name="Normal 45" xfId="130" xr:uid="{00000000-0005-0000-0000-0000F4490000}"/>
    <cellStyle name="Normal 45 2" xfId="18800" xr:uid="{00000000-0005-0000-0000-0000F5490000}"/>
    <cellStyle name="Normal 45 2 2" xfId="18801" xr:uid="{00000000-0005-0000-0000-0000F6490000}"/>
    <cellStyle name="Normal 45 2 2 2" xfId="18802" xr:uid="{00000000-0005-0000-0000-0000F7490000}"/>
    <cellStyle name="Normal 45 2 2 2 2" xfId="18803" xr:uid="{00000000-0005-0000-0000-0000F8490000}"/>
    <cellStyle name="Normal 45 2 2 2 2 2" xfId="18804" xr:uid="{00000000-0005-0000-0000-0000F9490000}"/>
    <cellStyle name="Normal 45 2 2 2 3" xfId="18805" xr:uid="{00000000-0005-0000-0000-0000FA490000}"/>
    <cellStyle name="Normal 45 2 2 2 4" xfId="18806" xr:uid="{00000000-0005-0000-0000-0000FB490000}"/>
    <cellStyle name="Normal 45 2 2 3" xfId="18807" xr:uid="{00000000-0005-0000-0000-0000FC490000}"/>
    <cellStyle name="Normal 45 2 2 3 2" xfId="18808" xr:uid="{00000000-0005-0000-0000-0000FD490000}"/>
    <cellStyle name="Normal 45 2 2 4" xfId="18809" xr:uid="{00000000-0005-0000-0000-0000FE490000}"/>
    <cellStyle name="Normal 45 2 2 5" xfId="18810" xr:uid="{00000000-0005-0000-0000-0000FF490000}"/>
    <cellStyle name="Normal 45 2 3" xfId="18811" xr:uid="{00000000-0005-0000-0000-0000004A0000}"/>
    <cellStyle name="Normal 45 2 3 2" xfId="18812" xr:uid="{00000000-0005-0000-0000-0000014A0000}"/>
    <cellStyle name="Normal 45 2 3 2 2" xfId="18813" xr:uid="{00000000-0005-0000-0000-0000024A0000}"/>
    <cellStyle name="Normal 45 2 3 3" xfId="18814" xr:uid="{00000000-0005-0000-0000-0000034A0000}"/>
    <cellStyle name="Normal 45 2 3 4" xfId="18815" xr:uid="{00000000-0005-0000-0000-0000044A0000}"/>
    <cellStyle name="Normal 45 2 4" xfId="18816" xr:uid="{00000000-0005-0000-0000-0000054A0000}"/>
    <cellStyle name="Normal 45 2 4 2" xfId="18817" xr:uid="{00000000-0005-0000-0000-0000064A0000}"/>
    <cellStyle name="Normal 45 2 5" xfId="18818" xr:uid="{00000000-0005-0000-0000-0000074A0000}"/>
    <cellStyle name="Normal 45 2 6" xfId="18819" xr:uid="{00000000-0005-0000-0000-0000084A0000}"/>
    <cellStyle name="Normal 45 3" xfId="18820" xr:uid="{00000000-0005-0000-0000-0000094A0000}"/>
    <cellStyle name="Normal 45 3 2" xfId="18821" xr:uid="{00000000-0005-0000-0000-00000A4A0000}"/>
    <cellStyle name="Normal 45 3 2 2" xfId="18822" xr:uid="{00000000-0005-0000-0000-00000B4A0000}"/>
    <cellStyle name="Normal 45 3 2 2 2" xfId="18823" xr:uid="{00000000-0005-0000-0000-00000C4A0000}"/>
    <cellStyle name="Normal 45 3 2 3" xfId="18824" xr:uid="{00000000-0005-0000-0000-00000D4A0000}"/>
    <cellStyle name="Normal 45 3 2 4" xfId="18825" xr:uid="{00000000-0005-0000-0000-00000E4A0000}"/>
    <cellStyle name="Normal 45 3 3" xfId="18826" xr:uid="{00000000-0005-0000-0000-00000F4A0000}"/>
    <cellStyle name="Normal 45 3 3 2" xfId="18827" xr:uid="{00000000-0005-0000-0000-0000104A0000}"/>
    <cellStyle name="Normal 45 3 4" xfId="18828" xr:uid="{00000000-0005-0000-0000-0000114A0000}"/>
    <cellStyle name="Normal 45 3 5" xfId="18829" xr:uid="{00000000-0005-0000-0000-0000124A0000}"/>
    <cellStyle name="Normal 45 4" xfId="18830" xr:uid="{00000000-0005-0000-0000-0000134A0000}"/>
    <cellStyle name="Normal 45 4 2" xfId="18831" xr:uid="{00000000-0005-0000-0000-0000144A0000}"/>
    <cellStyle name="Normal 45 4 2 2" xfId="18832" xr:uid="{00000000-0005-0000-0000-0000154A0000}"/>
    <cellStyle name="Normal 45 4 2 2 2" xfId="18833" xr:uid="{00000000-0005-0000-0000-0000164A0000}"/>
    <cellStyle name="Normal 45 4 2 3" xfId="18834" xr:uid="{00000000-0005-0000-0000-0000174A0000}"/>
    <cellStyle name="Normal 45 4 3" xfId="18835" xr:uid="{00000000-0005-0000-0000-0000184A0000}"/>
    <cellStyle name="Normal 45 4 3 2" xfId="18836" xr:uid="{00000000-0005-0000-0000-0000194A0000}"/>
    <cellStyle name="Normal 45 4 4" xfId="18837" xr:uid="{00000000-0005-0000-0000-00001A4A0000}"/>
    <cellStyle name="Normal 45 4 5" xfId="18838" xr:uid="{00000000-0005-0000-0000-00001B4A0000}"/>
    <cellStyle name="Normal 45 5" xfId="18839" xr:uid="{00000000-0005-0000-0000-00001C4A0000}"/>
    <cellStyle name="Normal 45 5 2" xfId="18840" xr:uid="{00000000-0005-0000-0000-00001D4A0000}"/>
    <cellStyle name="Normal 45 6" xfId="18841" xr:uid="{00000000-0005-0000-0000-00001E4A0000}"/>
    <cellStyle name="Normal 45 7" xfId="18842" xr:uid="{00000000-0005-0000-0000-00001F4A0000}"/>
    <cellStyle name="Normal 45_April 14" xfId="18843" xr:uid="{00000000-0005-0000-0000-0000204A0000}"/>
    <cellStyle name="Normal 450" xfId="18844" xr:uid="{00000000-0005-0000-0000-0000214A0000}"/>
    <cellStyle name="Normal 450 2" xfId="18845" xr:uid="{00000000-0005-0000-0000-0000224A0000}"/>
    <cellStyle name="Normal 450 3" xfId="18846" xr:uid="{00000000-0005-0000-0000-0000234A0000}"/>
    <cellStyle name="Normal 451" xfId="18847" xr:uid="{00000000-0005-0000-0000-0000244A0000}"/>
    <cellStyle name="Normal 451 2" xfId="18848" xr:uid="{00000000-0005-0000-0000-0000254A0000}"/>
    <cellStyle name="Normal 451 3" xfId="18849" xr:uid="{00000000-0005-0000-0000-0000264A0000}"/>
    <cellStyle name="Normal 452" xfId="18850" xr:uid="{00000000-0005-0000-0000-0000274A0000}"/>
    <cellStyle name="Normal 452 2" xfId="18851" xr:uid="{00000000-0005-0000-0000-0000284A0000}"/>
    <cellStyle name="Normal 452 3" xfId="18852" xr:uid="{00000000-0005-0000-0000-0000294A0000}"/>
    <cellStyle name="Normal 453" xfId="18853" xr:uid="{00000000-0005-0000-0000-00002A4A0000}"/>
    <cellStyle name="Normal 453 2" xfId="18854" xr:uid="{00000000-0005-0000-0000-00002B4A0000}"/>
    <cellStyle name="Normal 453 3" xfId="18855" xr:uid="{00000000-0005-0000-0000-00002C4A0000}"/>
    <cellStyle name="Normal 454" xfId="18856" xr:uid="{00000000-0005-0000-0000-00002D4A0000}"/>
    <cellStyle name="Normal 454 2" xfId="18857" xr:uid="{00000000-0005-0000-0000-00002E4A0000}"/>
    <cellStyle name="Normal 454 3" xfId="18858" xr:uid="{00000000-0005-0000-0000-00002F4A0000}"/>
    <cellStyle name="Normal 455" xfId="18859" xr:uid="{00000000-0005-0000-0000-0000304A0000}"/>
    <cellStyle name="Normal 455 2" xfId="18860" xr:uid="{00000000-0005-0000-0000-0000314A0000}"/>
    <cellStyle name="Normal 455 3" xfId="18861" xr:uid="{00000000-0005-0000-0000-0000324A0000}"/>
    <cellStyle name="Normal 456" xfId="18862" xr:uid="{00000000-0005-0000-0000-0000334A0000}"/>
    <cellStyle name="Normal 456 2" xfId="18863" xr:uid="{00000000-0005-0000-0000-0000344A0000}"/>
    <cellStyle name="Normal 456 3" xfId="18864" xr:uid="{00000000-0005-0000-0000-0000354A0000}"/>
    <cellStyle name="Normal 457" xfId="18865" xr:uid="{00000000-0005-0000-0000-0000364A0000}"/>
    <cellStyle name="Normal 457 2" xfId="18866" xr:uid="{00000000-0005-0000-0000-0000374A0000}"/>
    <cellStyle name="Normal 457 3" xfId="18867" xr:uid="{00000000-0005-0000-0000-0000384A0000}"/>
    <cellStyle name="Normal 458" xfId="18868" xr:uid="{00000000-0005-0000-0000-0000394A0000}"/>
    <cellStyle name="Normal 458 2" xfId="18869" xr:uid="{00000000-0005-0000-0000-00003A4A0000}"/>
    <cellStyle name="Normal 458 3" xfId="18870" xr:uid="{00000000-0005-0000-0000-00003B4A0000}"/>
    <cellStyle name="Normal 459" xfId="18871" xr:uid="{00000000-0005-0000-0000-00003C4A0000}"/>
    <cellStyle name="Normal 459 2" xfId="18872" xr:uid="{00000000-0005-0000-0000-00003D4A0000}"/>
    <cellStyle name="Normal 459 3" xfId="18873" xr:uid="{00000000-0005-0000-0000-00003E4A0000}"/>
    <cellStyle name="Normal 46" xfId="131" xr:uid="{00000000-0005-0000-0000-00003F4A0000}"/>
    <cellStyle name="Normal 46 2" xfId="18874" xr:uid="{00000000-0005-0000-0000-0000404A0000}"/>
    <cellStyle name="Normal 46 2 2" xfId="18875" xr:uid="{00000000-0005-0000-0000-0000414A0000}"/>
    <cellStyle name="Normal 46 2 2 2" xfId="18876" xr:uid="{00000000-0005-0000-0000-0000424A0000}"/>
    <cellStyle name="Normal 46 2 2 3" xfId="18877" xr:uid="{00000000-0005-0000-0000-0000434A0000}"/>
    <cellStyle name="Normal 46 2 3" xfId="18878" xr:uid="{00000000-0005-0000-0000-0000444A0000}"/>
    <cellStyle name="Normal 46 2 3 2" xfId="18879" xr:uid="{00000000-0005-0000-0000-0000454A0000}"/>
    <cellStyle name="Normal 46 2 3 2 2" xfId="18880" xr:uid="{00000000-0005-0000-0000-0000464A0000}"/>
    <cellStyle name="Normal 46 2 3 2 2 2" xfId="18881" xr:uid="{00000000-0005-0000-0000-0000474A0000}"/>
    <cellStyle name="Normal 46 2 3 2 2 2 2" xfId="18882" xr:uid="{00000000-0005-0000-0000-0000484A0000}"/>
    <cellStyle name="Normal 46 2 3 2 2 3" xfId="18883" xr:uid="{00000000-0005-0000-0000-0000494A0000}"/>
    <cellStyle name="Normal 46 2 3 2 2 4" xfId="18884" xr:uid="{00000000-0005-0000-0000-00004A4A0000}"/>
    <cellStyle name="Normal 46 2 3 2 3" xfId="18885" xr:uid="{00000000-0005-0000-0000-00004B4A0000}"/>
    <cellStyle name="Normal 46 2 3 2 3 2" xfId="18886" xr:uid="{00000000-0005-0000-0000-00004C4A0000}"/>
    <cellStyle name="Normal 46 2 3 2 4" xfId="18887" xr:uid="{00000000-0005-0000-0000-00004D4A0000}"/>
    <cellStyle name="Normal 46 2 3 2 5" xfId="18888" xr:uid="{00000000-0005-0000-0000-00004E4A0000}"/>
    <cellStyle name="Normal 46 2 3 3" xfId="18889" xr:uid="{00000000-0005-0000-0000-00004F4A0000}"/>
    <cellStyle name="Normal 46 2 3 3 2" xfId="18890" xr:uid="{00000000-0005-0000-0000-0000504A0000}"/>
    <cellStyle name="Normal 46 2 3 3 2 2" xfId="18891" xr:uid="{00000000-0005-0000-0000-0000514A0000}"/>
    <cellStyle name="Normal 46 2 3 3 3" xfId="18892" xr:uid="{00000000-0005-0000-0000-0000524A0000}"/>
    <cellStyle name="Normal 46 2 3 3 4" xfId="18893" xr:uid="{00000000-0005-0000-0000-0000534A0000}"/>
    <cellStyle name="Normal 46 2 3 4" xfId="18894" xr:uid="{00000000-0005-0000-0000-0000544A0000}"/>
    <cellStyle name="Normal 46 2 3 4 2" xfId="18895" xr:uid="{00000000-0005-0000-0000-0000554A0000}"/>
    <cellStyle name="Normal 46 2 3 5" xfId="18896" xr:uid="{00000000-0005-0000-0000-0000564A0000}"/>
    <cellStyle name="Normal 46 2 3 6" xfId="18897" xr:uid="{00000000-0005-0000-0000-0000574A0000}"/>
    <cellStyle name="Normal 46 2 4" xfId="18898" xr:uid="{00000000-0005-0000-0000-0000584A0000}"/>
    <cellStyle name="Normal 46 2 4 2" xfId="18899" xr:uid="{00000000-0005-0000-0000-0000594A0000}"/>
    <cellStyle name="Normal 46 2 4 2 2" xfId="18900" xr:uid="{00000000-0005-0000-0000-00005A4A0000}"/>
    <cellStyle name="Normal 46 2 4 2 2 2" xfId="18901" xr:uid="{00000000-0005-0000-0000-00005B4A0000}"/>
    <cellStyle name="Normal 46 2 4 2 3" xfId="18902" xr:uid="{00000000-0005-0000-0000-00005C4A0000}"/>
    <cellStyle name="Normal 46 2 4 2 4" xfId="18903" xr:uid="{00000000-0005-0000-0000-00005D4A0000}"/>
    <cellStyle name="Normal 46 2 4 3" xfId="18904" xr:uid="{00000000-0005-0000-0000-00005E4A0000}"/>
    <cellStyle name="Normal 46 2 4 3 2" xfId="18905" xr:uid="{00000000-0005-0000-0000-00005F4A0000}"/>
    <cellStyle name="Normal 46 2 4 4" xfId="18906" xr:uid="{00000000-0005-0000-0000-0000604A0000}"/>
    <cellStyle name="Normal 46 2 4 5" xfId="18907" xr:uid="{00000000-0005-0000-0000-0000614A0000}"/>
    <cellStyle name="Normal 46 2 5" xfId="18908" xr:uid="{00000000-0005-0000-0000-0000624A0000}"/>
    <cellStyle name="Normal 46 2 5 2" xfId="18909" xr:uid="{00000000-0005-0000-0000-0000634A0000}"/>
    <cellStyle name="Normal 46 2 5 2 2" xfId="18910" xr:uid="{00000000-0005-0000-0000-0000644A0000}"/>
    <cellStyle name="Normal 46 2 5 3" xfId="18911" xr:uid="{00000000-0005-0000-0000-0000654A0000}"/>
    <cellStyle name="Normal 46 2 5 4" xfId="18912" xr:uid="{00000000-0005-0000-0000-0000664A0000}"/>
    <cellStyle name="Normal 46 2 6" xfId="18913" xr:uid="{00000000-0005-0000-0000-0000674A0000}"/>
    <cellStyle name="Normal 46 2 6 2" xfId="18914" xr:uid="{00000000-0005-0000-0000-0000684A0000}"/>
    <cellStyle name="Normal 46 2 7" xfId="18915" xr:uid="{00000000-0005-0000-0000-0000694A0000}"/>
    <cellStyle name="Normal 46 2 8" xfId="18916" xr:uid="{00000000-0005-0000-0000-00006A4A0000}"/>
    <cellStyle name="Normal 46 3" xfId="18917" xr:uid="{00000000-0005-0000-0000-00006B4A0000}"/>
    <cellStyle name="Normal 46 3 2" xfId="18918" xr:uid="{00000000-0005-0000-0000-00006C4A0000}"/>
    <cellStyle name="Normal 46 3 2 2" xfId="18919" xr:uid="{00000000-0005-0000-0000-00006D4A0000}"/>
    <cellStyle name="Normal 46 3 2 2 2" xfId="18920" xr:uid="{00000000-0005-0000-0000-00006E4A0000}"/>
    <cellStyle name="Normal 46 3 2 3" xfId="18921" xr:uid="{00000000-0005-0000-0000-00006F4A0000}"/>
    <cellStyle name="Normal 46 3 2 4" xfId="18922" xr:uid="{00000000-0005-0000-0000-0000704A0000}"/>
    <cellStyle name="Normal 46 3 3" xfId="18923" xr:uid="{00000000-0005-0000-0000-0000714A0000}"/>
    <cellStyle name="Normal 46 3 3 2" xfId="18924" xr:uid="{00000000-0005-0000-0000-0000724A0000}"/>
    <cellStyle name="Normal 46 3 4" xfId="18925" xr:uid="{00000000-0005-0000-0000-0000734A0000}"/>
    <cellStyle name="Normal 46 3 5" xfId="18926" xr:uid="{00000000-0005-0000-0000-0000744A0000}"/>
    <cellStyle name="Normal 46 4" xfId="18927" xr:uid="{00000000-0005-0000-0000-0000754A0000}"/>
    <cellStyle name="Normal 46 4 2" xfId="18928" xr:uid="{00000000-0005-0000-0000-0000764A0000}"/>
    <cellStyle name="Normal 46 4 2 2" xfId="18929" xr:uid="{00000000-0005-0000-0000-0000774A0000}"/>
    <cellStyle name="Normal 46 4 2 2 2" xfId="18930" xr:uid="{00000000-0005-0000-0000-0000784A0000}"/>
    <cellStyle name="Normal 46 4 2 3" xfId="18931" xr:uid="{00000000-0005-0000-0000-0000794A0000}"/>
    <cellStyle name="Normal 46 4 3" xfId="18932" xr:uid="{00000000-0005-0000-0000-00007A4A0000}"/>
    <cellStyle name="Normal 46 4 3 2" xfId="18933" xr:uid="{00000000-0005-0000-0000-00007B4A0000}"/>
    <cellStyle name="Normal 46 4 4" xfId="18934" xr:uid="{00000000-0005-0000-0000-00007C4A0000}"/>
    <cellStyle name="Normal 46 4 5" xfId="18935" xr:uid="{00000000-0005-0000-0000-00007D4A0000}"/>
    <cellStyle name="Normal 46 5" xfId="18936" xr:uid="{00000000-0005-0000-0000-00007E4A0000}"/>
    <cellStyle name="Normal 46 5 2" xfId="18937" xr:uid="{00000000-0005-0000-0000-00007F4A0000}"/>
    <cellStyle name="Normal 46 6" xfId="18938" xr:uid="{00000000-0005-0000-0000-0000804A0000}"/>
    <cellStyle name="Normal 46 7" xfId="18939" xr:uid="{00000000-0005-0000-0000-0000814A0000}"/>
    <cellStyle name="Normal 46_April 14" xfId="18940" xr:uid="{00000000-0005-0000-0000-0000824A0000}"/>
    <cellStyle name="Normal 460" xfId="18941" xr:uid="{00000000-0005-0000-0000-0000834A0000}"/>
    <cellStyle name="Normal 460 2" xfId="18942" xr:uid="{00000000-0005-0000-0000-0000844A0000}"/>
    <cellStyle name="Normal 460 3" xfId="18943" xr:uid="{00000000-0005-0000-0000-0000854A0000}"/>
    <cellStyle name="Normal 461" xfId="18944" xr:uid="{00000000-0005-0000-0000-0000864A0000}"/>
    <cellStyle name="Normal 461 2" xfId="18945" xr:uid="{00000000-0005-0000-0000-0000874A0000}"/>
    <cellStyle name="Normal 461 3" xfId="18946" xr:uid="{00000000-0005-0000-0000-0000884A0000}"/>
    <cellStyle name="Normal 462" xfId="18947" xr:uid="{00000000-0005-0000-0000-0000894A0000}"/>
    <cellStyle name="Normal 462 2" xfId="18948" xr:uid="{00000000-0005-0000-0000-00008A4A0000}"/>
    <cellStyle name="Normal 462 3" xfId="18949" xr:uid="{00000000-0005-0000-0000-00008B4A0000}"/>
    <cellStyle name="Normal 463" xfId="18950" xr:uid="{00000000-0005-0000-0000-00008C4A0000}"/>
    <cellStyle name="Normal 463 2" xfId="18951" xr:uid="{00000000-0005-0000-0000-00008D4A0000}"/>
    <cellStyle name="Normal 463 3" xfId="18952" xr:uid="{00000000-0005-0000-0000-00008E4A0000}"/>
    <cellStyle name="Normal 464" xfId="18953" xr:uid="{00000000-0005-0000-0000-00008F4A0000}"/>
    <cellStyle name="Normal 464 2" xfId="18954" xr:uid="{00000000-0005-0000-0000-0000904A0000}"/>
    <cellStyle name="Normal 464 3" xfId="18955" xr:uid="{00000000-0005-0000-0000-0000914A0000}"/>
    <cellStyle name="Normal 465" xfId="18956" xr:uid="{00000000-0005-0000-0000-0000924A0000}"/>
    <cellStyle name="Normal 465 2" xfId="18957" xr:uid="{00000000-0005-0000-0000-0000934A0000}"/>
    <cellStyle name="Normal 465 3" xfId="18958" xr:uid="{00000000-0005-0000-0000-0000944A0000}"/>
    <cellStyle name="Normal 466" xfId="18959" xr:uid="{00000000-0005-0000-0000-0000954A0000}"/>
    <cellStyle name="Normal 466 2" xfId="18960" xr:uid="{00000000-0005-0000-0000-0000964A0000}"/>
    <cellStyle name="Normal 466 3" xfId="18961" xr:uid="{00000000-0005-0000-0000-0000974A0000}"/>
    <cellStyle name="Normal 467" xfId="18962" xr:uid="{00000000-0005-0000-0000-0000984A0000}"/>
    <cellStyle name="Normal 467 2" xfId="18963" xr:uid="{00000000-0005-0000-0000-0000994A0000}"/>
    <cellStyle name="Normal 467 3" xfId="18964" xr:uid="{00000000-0005-0000-0000-00009A4A0000}"/>
    <cellStyle name="Normal 468" xfId="18965" xr:uid="{00000000-0005-0000-0000-00009B4A0000}"/>
    <cellStyle name="Normal 468 2" xfId="18966" xr:uid="{00000000-0005-0000-0000-00009C4A0000}"/>
    <cellStyle name="Normal 468 3" xfId="18967" xr:uid="{00000000-0005-0000-0000-00009D4A0000}"/>
    <cellStyle name="Normal 469" xfId="18968" xr:uid="{00000000-0005-0000-0000-00009E4A0000}"/>
    <cellStyle name="Normal 469 2" xfId="18969" xr:uid="{00000000-0005-0000-0000-00009F4A0000}"/>
    <cellStyle name="Normal 469 3" xfId="18970" xr:uid="{00000000-0005-0000-0000-0000A04A0000}"/>
    <cellStyle name="Normal 47" xfId="132" xr:uid="{00000000-0005-0000-0000-0000A14A0000}"/>
    <cellStyle name="Normal 47 2" xfId="18971" xr:uid="{00000000-0005-0000-0000-0000A24A0000}"/>
    <cellStyle name="Normal 47 2 2" xfId="18972" xr:uid="{00000000-0005-0000-0000-0000A34A0000}"/>
    <cellStyle name="Normal 47 2 2 2" xfId="18973" xr:uid="{00000000-0005-0000-0000-0000A44A0000}"/>
    <cellStyle name="Normal 47 2 2 3" xfId="18974" xr:uid="{00000000-0005-0000-0000-0000A54A0000}"/>
    <cellStyle name="Normal 47 2 3" xfId="18975" xr:uid="{00000000-0005-0000-0000-0000A64A0000}"/>
    <cellStyle name="Normal 47 2 3 2" xfId="18976" xr:uid="{00000000-0005-0000-0000-0000A74A0000}"/>
    <cellStyle name="Normal 47 2 3 2 2" xfId="18977" xr:uid="{00000000-0005-0000-0000-0000A84A0000}"/>
    <cellStyle name="Normal 47 2 3 2 2 2" xfId="18978" xr:uid="{00000000-0005-0000-0000-0000A94A0000}"/>
    <cellStyle name="Normal 47 2 3 2 2 2 2" xfId="18979" xr:uid="{00000000-0005-0000-0000-0000AA4A0000}"/>
    <cellStyle name="Normal 47 2 3 2 2 3" xfId="18980" xr:uid="{00000000-0005-0000-0000-0000AB4A0000}"/>
    <cellStyle name="Normal 47 2 3 2 2 4" xfId="18981" xr:uid="{00000000-0005-0000-0000-0000AC4A0000}"/>
    <cellStyle name="Normal 47 2 3 2 3" xfId="18982" xr:uid="{00000000-0005-0000-0000-0000AD4A0000}"/>
    <cellStyle name="Normal 47 2 3 2 3 2" xfId="18983" xr:uid="{00000000-0005-0000-0000-0000AE4A0000}"/>
    <cellStyle name="Normal 47 2 3 2 4" xfId="18984" xr:uid="{00000000-0005-0000-0000-0000AF4A0000}"/>
    <cellStyle name="Normal 47 2 3 2 5" xfId="18985" xr:uid="{00000000-0005-0000-0000-0000B04A0000}"/>
    <cellStyle name="Normal 47 2 3 3" xfId="18986" xr:uid="{00000000-0005-0000-0000-0000B14A0000}"/>
    <cellStyle name="Normal 47 2 3 3 2" xfId="18987" xr:uid="{00000000-0005-0000-0000-0000B24A0000}"/>
    <cellStyle name="Normal 47 2 3 3 2 2" xfId="18988" xr:uid="{00000000-0005-0000-0000-0000B34A0000}"/>
    <cellStyle name="Normal 47 2 3 3 3" xfId="18989" xr:uid="{00000000-0005-0000-0000-0000B44A0000}"/>
    <cellStyle name="Normal 47 2 3 3 4" xfId="18990" xr:uid="{00000000-0005-0000-0000-0000B54A0000}"/>
    <cellStyle name="Normal 47 2 3 4" xfId="18991" xr:uid="{00000000-0005-0000-0000-0000B64A0000}"/>
    <cellStyle name="Normal 47 2 3 4 2" xfId="18992" xr:uid="{00000000-0005-0000-0000-0000B74A0000}"/>
    <cellStyle name="Normal 47 2 3 5" xfId="18993" xr:uid="{00000000-0005-0000-0000-0000B84A0000}"/>
    <cellStyle name="Normal 47 2 3 6" xfId="18994" xr:uid="{00000000-0005-0000-0000-0000B94A0000}"/>
    <cellStyle name="Normal 47 2 4" xfId="18995" xr:uid="{00000000-0005-0000-0000-0000BA4A0000}"/>
    <cellStyle name="Normal 47 2 4 2" xfId="18996" xr:uid="{00000000-0005-0000-0000-0000BB4A0000}"/>
    <cellStyle name="Normal 47 2 4 2 2" xfId="18997" xr:uid="{00000000-0005-0000-0000-0000BC4A0000}"/>
    <cellStyle name="Normal 47 2 4 2 2 2" xfId="18998" xr:uid="{00000000-0005-0000-0000-0000BD4A0000}"/>
    <cellStyle name="Normal 47 2 4 2 3" xfId="18999" xr:uid="{00000000-0005-0000-0000-0000BE4A0000}"/>
    <cellStyle name="Normal 47 2 4 2 4" xfId="19000" xr:uid="{00000000-0005-0000-0000-0000BF4A0000}"/>
    <cellStyle name="Normal 47 2 4 3" xfId="19001" xr:uid="{00000000-0005-0000-0000-0000C04A0000}"/>
    <cellStyle name="Normal 47 2 4 3 2" xfId="19002" xr:uid="{00000000-0005-0000-0000-0000C14A0000}"/>
    <cellStyle name="Normal 47 2 4 4" xfId="19003" xr:uid="{00000000-0005-0000-0000-0000C24A0000}"/>
    <cellStyle name="Normal 47 2 4 5" xfId="19004" xr:uid="{00000000-0005-0000-0000-0000C34A0000}"/>
    <cellStyle name="Normal 47 2 5" xfId="19005" xr:uid="{00000000-0005-0000-0000-0000C44A0000}"/>
    <cellStyle name="Normal 47 2 5 2" xfId="19006" xr:uid="{00000000-0005-0000-0000-0000C54A0000}"/>
    <cellStyle name="Normal 47 2 5 2 2" xfId="19007" xr:uid="{00000000-0005-0000-0000-0000C64A0000}"/>
    <cellStyle name="Normal 47 2 5 3" xfId="19008" xr:uid="{00000000-0005-0000-0000-0000C74A0000}"/>
    <cellStyle name="Normal 47 2 5 4" xfId="19009" xr:uid="{00000000-0005-0000-0000-0000C84A0000}"/>
    <cellStyle name="Normal 47 2 6" xfId="19010" xr:uid="{00000000-0005-0000-0000-0000C94A0000}"/>
    <cellStyle name="Normal 47 2 6 2" xfId="19011" xr:uid="{00000000-0005-0000-0000-0000CA4A0000}"/>
    <cellStyle name="Normal 47 2 7" xfId="19012" xr:uid="{00000000-0005-0000-0000-0000CB4A0000}"/>
    <cellStyle name="Normal 47 2 8" xfId="19013" xr:uid="{00000000-0005-0000-0000-0000CC4A0000}"/>
    <cellStyle name="Normal 47 3" xfId="19014" xr:uid="{00000000-0005-0000-0000-0000CD4A0000}"/>
    <cellStyle name="Normal 47 3 2" xfId="19015" xr:uid="{00000000-0005-0000-0000-0000CE4A0000}"/>
    <cellStyle name="Normal 47 3 2 2" xfId="19016" xr:uid="{00000000-0005-0000-0000-0000CF4A0000}"/>
    <cellStyle name="Normal 47 3 2 2 2" xfId="19017" xr:uid="{00000000-0005-0000-0000-0000D04A0000}"/>
    <cellStyle name="Normal 47 3 2 3" xfId="19018" xr:uid="{00000000-0005-0000-0000-0000D14A0000}"/>
    <cellStyle name="Normal 47 3 2 4" xfId="19019" xr:uid="{00000000-0005-0000-0000-0000D24A0000}"/>
    <cellStyle name="Normal 47 3 3" xfId="19020" xr:uid="{00000000-0005-0000-0000-0000D34A0000}"/>
    <cellStyle name="Normal 47 3 3 2" xfId="19021" xr:uid="{00000000-0005-0000-0000-0000D44A0000}"/>
    <cellStyle name="Normal 47 3 4" xfId="19022" xr:uid="{00000000-0005-0000-0000-0000D54A0000}"/>
    <cellStyle name="Normal 47 3 5" xfId="19023" xr:uid="{00000000-0005-0000-0000-0000D64A0000}"/>
    <cellStyle name="Normal 47 4" xfId="19024" xr:uid="{00000000-0005-0000-0000-0000D74A0000}"/>
    <cellStyle name="Normal 47 4 2" xfId="19025" xr:uid="{00000000-0005-0000-0000-0000D84A0000}"/>
    <cellStyle name="Normal 47 4 2 2" xfId="19026" xr:uid="{00000000-0005-0000-0000-0000D94A0000}"/>
    <cellStyle name="Normal 47 4 2 2 2" xfId="19027" xr:uid="{00000000-0005-0000-0000-0000DA4A0000}"/>
    <cellStyle name="Normal 47 4 2 3" xfId="19028" xr:uid="{00000000-0005-0000-0000-0000DB4A0000}"/>
    <cellStyle name="Normal 47 4 3" xfId="19029" xr:uid="{00000000-0005-0000-0000-0000DC4A0000}"/>
    <cellStyle name="Normal 47 4 3 2" xfId="19030" xr:uid="{00000000-0005-0000-0000-0000DD4A0000}"/>
    <cellStyle name="Normal 47 4 4" xfId="19031" xr:uid="{00000000-0005-0000-0000-0000DE4A0000}"/>
    <cellStyle name="Normal 47 4 5" xfId="19032" xr:uid="{00000000-0005-0000-0000-0000DF4A0000}"/>
    <cellStyle name="Normal 47 5" xfId="19033" xr:uid="{00000000-0005-0000-0000-0000E04A0000}"/>
    <cellStyle name="Normal 47 5 2" xfId="19034" xr:uid="{00000000-0005-0000-0000-0000E14A0000}"/>
    <cellStyle name="Normal 47 6" xfId="19035" xr:uid="{00000000-0005-0000-0000-0000E24A0000}"/>
    <cellStyle name="Normal 47 7" xfId="19036" xr:uid="{00000000-0005-0000-0000-0000E34A0000}"/>
    <cellStyle name="Normal 47_April 14" xfId="19037" xr:uid="{00000000-0005-0000-0000-0000E44A0000}"/>
    <cellStyle name="Normal 470" xfId="19038" xr:uid="{00000000-0005-0000-0000-0000E54A0000}"/>
    <cellStyle name="Normal 470 2" xfId="19039" xr:uid="{00000000-0005-0000-0000-0000E64A0000}"/>
    <cellStyle name="Normal 470 3" xfId="19040" xr:uid="{00000000-0005-0000-0000-0000E74A0000}"/>
    <cellStyle name="Normal 471" xfId="19041" xr:uid="{00000000-0005-0000-0000-0000E84A0000}"/>
    <cellStyle name="Normal 471 2" xfId="19042" xr:uid="{00000000-0005-0000-0000-0000E94A0000}"/>
    <cellStyle name="Normal 471 3" xfId="19043" xr:uid="{00000000-0005-0000-0000-0000EA4A0000}"/>
    <cellStyle name="Normal 472" xfId="19044" xr:uid="{00000000-0005-0000-0000-0000EB4A0000}"/>
    <cellStyle name="Normal 472 2" xfId="19045" xr:uid="{00000000-0005-0000-0000-0000EC4A0000}"/>
    <cellStyle name="Normal 472 3" xfId="19046" xr:uid="{00000000-0005-0000-0000-0000ED4A0000}"/>
    <cellStyle name="Normal 473" xfId="19047" xr:uid="{00000000-0005-0000-0000-0000EE4A0000}"/>
    <cellStyle name="Normal 473 2" xfId="19048" xr:uid="{00000000-0005-0000-0000-0000EF4A0000}"/>
    <cellStyle name="Normal 473 3" xfId="19049" xr:uid="{00000000-0005-0000-0000-0000F04A0000}"/>
    <cellStyle name="Normal 474" xfId="19050" xr:uid="{00000000-0005-0000-0000-0000F14A0000}"/>
    <cellStyle name="Normal 474 2" xfId="19051" xr:uid="{00000000-0005-0000-0000-0000F24A0000}"/>
    <cellStyle name="Normal 474 3" xfId="19052" xr:uid="{00000000-0005-0000-0000-0000F34A0000}"/>
    <cellStyle name="Normal 475" xfId="19053" xr:uid="{00000000-0005-0000-0000-0000F44A0000}"/>
    <cellStyle name="Normal 475 2" xfId="19054" xr:uid="{00000000-0005-0000-0000-0000F54A0000}"/>
    <cellStyle name="Normal 475 3" xfId="19055" xr:uid="{00000000-0005-0000-0000-0000F64A0000}"/>
    <cellStyle name="Normal 476" xfId="19056" xr:uid="{00000000-0005-0000-0000-0000F74A0000}"/>
    <cellStyle name="Normal 476 2" xfId="19057" xr:uid="{00000000-0005-0000-0000-0000F84A0000}"/>
    <cellStyle name="Normal 476 3" xfId="19058" xr:uid="{00000000-0005-0000-0000-0000F94A0000}"/>
    <cellStyle name="Normal 477" xfId="19059" xr:uid="{00000000-0005-0000-0000-0000FA4A0000}"/>
    <cellStyle name="Normal 477 2" xfId="19060" xr:uid="{00000000-0005-0000-0000-0000FB4A0000}"/>
    <cellStyle name="Normal 477 3" xfId="19061" xr:uid="{00000000-0005-0000-0000-0000FC4A0000}"/>
    <cellStyle name="Normal 478" xfId="19062" xr:uid="{00000000-0005-0000-0000-0000FD4A0000}"/>
    <cellStyle name="Normal 478 2" xfId="19063" xr:uid="{00000000-0005-0000-0000-0000FE4A0000}"/>
    <cellStyle name="Normal 478 3" xfId="19064" xr:uid="{00000000-0005-0000-0000-0000FF4A0000}"/>
    <cellStyle name="Normal 479" xfId="19065" xr:uid="{00000000-0005-0000-0000-0000004B0000}"/>
    <cellStyle name="Normal 479 2" xfId="19066" xr:uid="{00000000-0005-0000-0000-0000014B0000}"/>
    <cellStyle name="Normal 479 3" xfId="19067" xr:uid="{00000000-0005-0000-0000-0000024B0000}"/>
    <cellStyle name="Normal 48" xfId="133" xr:uid="{00000000-0005-0000-0000-0000034B0000}"/>
    <cellStyle name="Normal 48 2" xfId="19068" xr:uid="{00000000-0005-0000-0000-0000044B0000}"/>
    <cellStyle name="Normal 48 2 2" xfId="19069" xr:uid="{00000000-0005-0000-0000-0000054B0000}"/>
    <cellStyle name="Normal 48 2 2 2" xfId="19070" xr:uid="{00000000-0005-0000-0000-0000064B0000}"/>
    <cellStyle name="Normal 48 2 2 2 2" xfId="19071" xr:uid="{00000000-0005-0000-0000-0000074B0000}"/>
    <cellStyle name="Normal 48 2 2 2 2 2" xfId="19072" xr:uid="{00000000-0005-0000-0000-0000084B0000}"/>
    <cellStyle name="Normal 48 2 2 2 3" xfId="19073" xr:uid="{00000000-0005-0000-0000-0000094B0000}"/>
    <cellStyle name="Normal 48 2 2 2 4" xfId="19074" xr:uid="{00000000-0005-0000-0000-00000A4B0000}"/>
    <cellStyle name="Normal 48 2 2 3" xfId="19075" xr:uid="{00000000-0005-0000-0000-00000B4B0000}"/>
    <cellStyle name="Normal 48 2 2 3 2" xfId="19076" xr:uid="{00000000-0005-0000-0000-00000C4B0000}"/>
    <cellStyle name="Normal 48 2 2 4" xfId="19077" xr:uid="{00000000-0005-0000-0000-00000D4B0000}"/>
    <cellStyle name="Normal 48 2 2 5" xfId="19078" xr:uid="{00000000-0005-0000-0000-00000E4B0000}"/>
    <cellStyle name="Normal 48 2 3" xfId="19079" xr:uid="{00000000-0005-0000-0000-00000F4B0000}"/>
    <cellStyle name="Normal 48 2 3 2" xfId="19080" xr:uid="{00000000-0005-0000-0000-0000104B0000}"/>
    <cellStyle name="Normal 48 2 3 2 2" xfId="19081" xr:uid="{00000000-0005-0000-0000-0000114B0000}"/>
    <cellStyle name="Normal 48 2 3 3" xfId="19082" xr:uid="{00000000-0005-0000-0000-0000124B0000}"/>
    <cellStyle name="Normal 48 2 3 4" xfId="19083" xr:uid="{00000000-0005-0000-0000-0000134B0000}"/>
    <cellStyle name="Normal 48 2 4" xfId="19084" xr:uid="{00000000-0005-0000-0000-0000144B0000}"/>
    <cellStyle name="Normal 48 2 4 2" xfId="19085" xr:uid="{00000000-0005-0000-0000-0000154B0000}"/>
    <cellStyle name="Normal 48 2 5" xfId="19086" xr:uid="{00000000-0005-0000-0000-0000164B0000}"/>
    <cellStyle name="Normal 48 2 6" xfId="19087" xr:uid="{00000000-0005-0000-0000-0000174B0000}"/>
    <cellStyle name="Normal 48 3" xfId="19088" xr:uid="{00000000-0005-0000-0000-0000184B0000}"/>
    <cellStyle name="Normal 48 3 2" xfId="19089" xr:uid="{00000000-0005-0000-0000-0000194B0000}"/>
    <cellStyle name="Normal 48 3 2 2" xfId="19090" xr:uid="{00000000-0005-0000-0000-00001A4B0000}"/>
    <cellStyle name="Normal 48 3 2 2 2" xfId="19091" xr:uid="{00000000-0005-0000-0000-00001B4B0000}"/>
    <cellStyle name="Normal 48 3 2 3" xfId="19092" xr:uid="{00000000-0005-0000-0000-00001C4B0000}"/>
    <cellStyle name="Normal 48 3 2 4" xfId="19093" xr:uid="{00000000-0005-0000-0000-00001D4B0000}"/>
    <cellStyle name="Normal 48 3 3" xfId="19094" xr:uid="{00000000-0005-0000-0000-00001E4B0000}"/>
    <cellStyle name="Normal 48 3 3 2" xfId="19095" xr:uid="{00000000-0005-0000-0000-00001F4B0000}"/>
    <cellStyle name="Normal 48 3 4" xfId="19096" xr:uid="{00000000-0005-0000-0000-0000204B0000}"/>
    <cellStyle name="Normal 48 3 5" xfId="19097" xr:uid="{00000000-0005-0000-0000-0000214B0000}"/>
    <cellStyle name="Normal 48 4" xfId="19098" xr:uid="{00000000-0005-0000-0000-0000224B0000}"/>
    <cellStyle name="Normal 48 4 2" xfId="19099" xr:uid="{00000000-0005-0000-0000-0000234B0000}"/>
    <cellStyle name="Normal 48 4 2 2" xfId="19100" xr:uid="{00000000-0005-0000-0000-0000244B0000}"/>
    <cellStyle name="Normal 48 4 2 2 2" xfId="19101" xr:uid="{00000000-0005-0000-0000-0000254B0000}"/>
    <cellStyle name="Normal 48 4 2 3" xfId="19102" xr:uid="{00000000-0005-0000-0000-0000264B0000}"/>
    <cellStyle name="Normal 48 4 3" xfId="19103" xr:uid="{00000000-0005-0000-0000-0000274B0000}"/>
    <cellStyle name="Normal 48 4 3 2" xfId="19104" xr:uid="{00000000-0005-0000-0000-0000284B0000}"/>
    <cellStyle name="Normal 48 4 4" xfId="19105" xr:uid="{00000000-0005-0000-0000-0000294B0000}"/>
    <cellStyle name="Normal 48 4 5" xfId="19106" xr:uid="{00000000-0005-0000-0000-00002A4B0000}"/>
    <cellStyle name="Normal 48 5" xfId="19107" xr:uid="{00000000-0005-0000-0000-00002B4B0000}"/>
    <cellStyle name="Normal 48 5 2" xfId="19108" xr:uid="{00000000-0005-0000-0000-00002C4B0000}"/>
    <cellStyle name="Normal 48 6" xfId="19109" xr:uid="{00000000-0005-0000-0000-00002D4B0000}"/>
    <cellStyle name="Normal 48 7" xfId="19110" xr:uid="{00000000-0005-0000-0000-00002E4B0000}"/>
    <cellStyle name="Normal 48_April 14" xfId="19111" xr:uid="{00000000-0005-0000-0000-00002F4B0000}"/>
    <cellStyle name="Normal 480" xfId="19112" xr:uid="{00000000-0005-0000-0000-0000304B0000}"/>
    <cellStyle name="Normal 480 2" xfId="19113" xr:uid="{00000000-0005-0000-0000-0000314B0000}"/>
    <cellStyle name="Normal 480 3" xfId="19114" xr:uid="{00000000-0005-0000-0000-0000324B0000}"/>
    <cellStyle name="Normal 481" xfId="19115" xr:uid="{00000000-0005-0000-0000-0000334B0000}"/>
    <cellStyle name="Normal 481 2" xfId="19116" xr:uid="{00000000-0005-0000-0000-0000344B0000}"/>
    <cellStyle name="Normal 481 3" xfId="19117" xr:uid="{00000000-0005-0000-0000-0000354B0000}"/>
    <cellStyle name="Normal 482" xfId="19118" xr:uid="{00000000-0005-0000-0000-0000364B0000}"/>
    <cellStyle name="Normal 482 2" xfId="19119" xr:uid="{00000000-0005-0000-0000-0000374B0000}"/>
    <cellStyle name="Normal 482 3" xfId="19120" xr:uid="{00000000-0005-0000-0000-0000384B0000}"/>
    <cellStyle name="Normal 483" xfId="19121" xr:uid="{00000000-0005-0000-0000-0000394B0000}"/>
    <cellStyle name="Normal 483 2" xfId="19122" xr:uid="{00000000-0005-0000-0000-00003A4B0000}"/>
    <cellStyle name="Normal 483 3" xfId="19123" xr:uid="{00000000-0005-0000-0000-00003B4B0000}"/>
    <cellStyle name="Normal 484" xfId="19124" xr:uid="{00000000-0005-0000-0000-00003C4B0000}"/>
    <cellStyle name="Normal 484 2" xfId="19125" xr:uid="{00000000-0005-0000-0000-00003D4B0000}"/>
    <cellStyle name="Normal 484 3" xfId="19126" xr:uid="{00000000-0005-0000-0000-00003E4B0000}"/>
    <cellStyle name="Normal 485" xfId="19127" xr:uid="{00000000-0005-0000-0000-00003F4B0000}"/>
    <cellStyle name="Normal 485 2" xfId="19128" xr:uid="{00000000-0005-0000-0000-0000404B0000}"/>
    <cellStyle name="Normal 485 3" xfId="19129" xr:uid="{00000000-0005-0000-0000-0000414B0000}"/>
    <cellStyle name="Normal 486" xfId="19130" xr:uid="{00000000-0005-0000-0000-0000424B0000}"/>
    <cellStyle name="Normal 486 2" xfId="19131" xr:uid="{00000000-0005-0000-0000-0000434B0000}"/>
    <cellStyle name="Normal 486 3" xfId="19132" xr:uid="{00000000-0005-0000-0000-0000444B0000}"/>
    <cellStyle name="Normal 487" xfId="19133" xr:uid="{00000000-0005-0000-0000-0000454B0000}"/>
    <cellStyle name="Normal 487 2" xfId="19134" xr:uid="{00000000-0005-0000-0000-0000464B0000}"/>
    <cellStyle name="Normal 487 3" xfId="19135" xr:uid="{00000000-0005-0000-0000-0000474B0000}"/>
    <cellStyle name="Normal 488" xfId="19136" xr:uid="{00000000-0005-0000-0000-0000484B0000}"/>
    <cellStyle name="Normal 488 2" xfId="19137" xr:uid="{00000000-0005-0000-0000-0000494B0000}"/>
    <cellStyle name="Normal 488 3" xfId="19138" xr:uid="{00000000-0005-0000-0000-00004A4B0000}"/>
    <cellStyle name="Normal 489" xfId="19139" xr:uid="{00000000-0005-0000-0000-00004B4B0000}"/>
    <cellStyle name="Normal 489 2" xfId="19140" xr:uid="{00000000-0005-0000-0000-00004C4B0000}"/>
    <cellStyle name="Normal 489 3" xfId="19141" xr:uid="{00000000-0005-0000-0000-00004D4B0000}"/>
    <cellStyle name="Normal 49" xfId="134" xr:uid="{00000000-0005-0000-0000-00004E4B0000}"/>
    <cellStyle name="Normal 49 2" xfId="19142" xr:uid="{00000000-0005-0000-0000-00004F4B0000}"/>
    <cellStyle name="Normal 49 2 2" xfId="19143" xr:uid="{00000000-0005-0000-0000-0000504B0000}"/>
    <cellStyle name="Normal 49 2 2 2" xfId="19144" xr:uid="{00000000-0005-0000-0000-0000514B0000}"/>
    <cellStyle name="Normal 49 2 2 3" xfId="19145" xr:uid="{00000000-0005-0000-0000-0000524B0000}"/>
    <cellStyle name="Normal 49 2 3" xfId="19146" xr:uid="{00000000-0005-0000-0000-0000534B0000}"/>
    <cellStyle name="Normal 49 2 3 2" xfId="19147" xr:uid="{00000000-0005-0000-0000-0000544B0000}"/>
    <cellStyle name="Normal 49 2 3 2 2" xfId="19148" xr:uid="{00000000-0005-0000-0000-0000554B0000}"/>
    <cellStyle name="Normal 49 2 3 2 2 2" xfId="19149" xr:uid="{00000000-0005-0000-0000-0000564B0000}"/>
    <cellStyle name="Normal 49 2 3 2 2 2 2" xfId="19150" xr:uid="{00000000-0005-0000-0000-0000574B0000}"/>
    <cellStyle name="Normal 49 2 3 2 2 3" xfId="19151" xr:uid="{00000000-0005-0000-0000-0000584B0000}"/>
    <cellStyle name="Normal 49 2 3 2 2 4" xfId="19152" xr:uid="{00000000-0005-0000-0000-0000594B0000}"/>
    <cellStyle name="Normal 49 2 3 2 3" xfId="19153" xr:uid="{00000000-0005-0000-0000-00005A4B0000}"/>
    <cellStyle name="Normal 49 2 3 2 3 2" xfId="19154" xr:uid="{00000000-0005-0000-0000-00005B4B0000}"/>
    <cellStyle name="Normal 49 2 3 2 4" xfId="19155" xr:uid="{00000000-0005-0000-0000-00005C4B0000}"/>
    <cellStyle name="Normal 49 2 3 2 5" xfId="19156" xr:uid="{00000000-0005-0000-0000-00005D4B0000}"/>
    <cellStyle name="Normal 49 2 3 3" xfId="19157" xr:uid="{00000000-0005-0000-0000-00005E4B0000}"/>
    <cellStyle name="Normal 49 2 3 3 2" xfId="19158" xr:uid="{00000000-0005-0000-0000-00005F4B0000}"/>
    <cellStyle name="Normal 49 2 3 3 2 2" xfId="19159" xr:uid="{00000000-0005-0000-0000-0000604B0000}"/>
    <cellStyle name="Normal 49 2 3 3 3" xfId="19160" xr:uid="{00000000-0005-0000-0000-0000614B0000}"/>
    <cellStyle name="Normal 49 2 3 3 4" xfId="19161" xr:uid="{00000000-0005-0000-0000-0000624B0000}"/>
    <cellStyle name="Normal 49 2 3 4" xfId="19162" xr:uid="{00000000-0005-0000-0000-0000634B0000}"/>
    <cellStyle name="Normal 49 2 3 4 2" xfId="19163" xr:uid="{00000000-0005-0000-0000-0000644B0000}"/>
    <cellStyle name="Normal 49 2 3 5" xfId="19164" xr:uid="{00000000-0005-0000-0000-0000654B0000}"/>
    <cellStyle name="Normal 49 2 3 6" xfId="19165" xr:uid="{00000000-0005-0000-0000-0000664B0000}"/>
    <cellStyle name="Normal 49 2 4" xfId="19166" xr:uid="{00000000-0005-0000-0000-0000674B0000}"/>
    <cellStyle name="Normal 49 2 4 2" xfId="19167" xr:uid="{00000000-0005-0000-0000-0000684B0000}"/>
    <cellStyle name="Normal 49 2 4 2 2" xfId="19168" xr:uid="{00000000-0005-0000-0000-0000694B0000}"/>
    <cellStyle name="Normal 49 2 4 2 2 2" xfId="19169" xr:uid="{00000000-0005-0000-0000-00006A4B0000}"/>
    <cellStyle name="Normal 49 2 4 2 3" xfId="19170" xr:uid="{00000000-0005-0000-0000-00006B4B0000}"/>
    <cellStyle name="Normal 49 2 4 2 4" xfId="19171" xr:uid="{00000000-0005-0000-0000-00006C4B0000}"/>
    <cellStyle name="Normal 49 2 4 3" xfId="19172" xr:uid="{00000000-0005-0000-0000-00006D4B0000}"/>
    <cellStyle name="Normal 49 2 4 3 2" xfId="19173" xr:uid="{00000000-0005-0000-0000-00006E4B0000}"/>
    <cellStyle name="Normal 49 2 4 4" xfId="19174" xr:uid="{00000000-0005-0000-0000-00006F4B0000}"/>
    <cellStyle name="Normal 49 2 4 5" xfId="19175" xr:uid="{00000000-0005-0000-0000-0000704B0000}"/>
    <cellStyle name="Normal 49 2 5" xfId="19176" xr:uid="{00000000-0005-0000-0000-0000714B0000}"/>
    <cellStyle name="Normal 49 2 5 2" xfId="19177" xr:uid="{00000000-0005-0000-0000-0000724B0000}"/>
    <cellStyle name="Normal 49 2 5 2 2" xfId="19178" xr:uid="{00000000-0005-0000-0000-0000734B0000}"/>
    <cellStyle name="Normal 49 2 5 3" xfId="19179" xr:uid="{00000000-0005-0000-0000-0000744B0000}"/>
    <cellStyle name="Normal 49 2 5 4" xfId="19180" xr:uid="{00000000-0005-0000-0000-0000754B0000}"/>
    <cellStyle name="Normal 49 2 6" xfId="19181" xr:uid="{00000000-0005-0000-0000-0000764B0000}"/>
    <cellStyle name="Normal 49 2 6 2" xfId="19182" xr:uid="{00000000-0005-0000-0000-0000774B0000}"/>
    <cellStyle name="Normal 49 2 7" xfId="19183" xr:uid="{00000000-0005-0000-0000-0000784B0000}"/>
    <cellStyle name="Normal 49 2 8" xfId="19184" xr:uid="{00000000-0005-0000-0000-0000794B0000}"/>
    <cellStyle name="Normal 49 3" xfId="19185" xr:uid="{00000000-0005-0000-0000-00007A4B0000}"/>
    <cellStyle name="Normal 49 3 2" xfId="19186" xr:uid="{00000000-0005-0000-0000-00007B4B0000}"/>
    <cellStyle name="Normal 49 3 2 2" xfId="19187" xr:uid="{00000000-0005-0000-0000-00007C4B0000}"/>
    <cellStyle name="Normal 49 3 2 2 2" xfId="19188" xr:uid="{00000000-0005-0000-0000-00007D4B0000}"/>
    <cellStyle name="Normal 49 3 2 3" xfId="19189" xr:uid="{00000000-0005-0000-0000-00007E4B0000}"/>
    <cellStyle name="Normal 49 3 2 4" xfId="19190" xr:uid="{00000000-0005-0000-0000-00007F4B0000}"/>
    <cellStyle name="Normal 49 3 3" xfId="19191" xr:uid="{00000000-0005-0000-0000-0000804B0000}"/>
    <cellStyle name="Normal 49 3 3 2" xfId="19192" xr:uid="{00000000-0005-0000-0000-0000814B0000}"/>
    <cellStyle name="Normal 49 3 4" xfId="19193" xr:uid="{00000000-0005-0000-0000-0000824B0000}"/>
    <cellStyle name="Normal 49 3 5" xfId="19194" xr:uid="{00000000-0005-0000-0000-0000834B0000}"/>
    <cellStyle name="Normal 49 4" xfId="19195" xr:uid="{00000000-0005-0000-0000-0000844B0000}"/>
    <cellStyle name="Normal 49 4 2" xfId="19196" xr:uid="{00000000-0005-0000-0000-0000854B0000}"/>
    <cellStyle name="Normal 49 4 2 2" xfId="19197" xr:uid="{00000000-0005-0000-0000-0000864B0000}"/>
    <cellStyle name="Normal 49 4 2 2 2" xfId="19198" xr:uid="{00000000-0005-0000-0000-0000874B0000}"/>
    <cellStyle name="Normal 49 4 2 3" xfId="19199" xr:uid="{00000000-0005-0000-0000-0000884B0000}"/>
    <cellStyle name="Normal 49 4 3" xfId="19200" xr:uid="{00000000-0005-0000-0000-0000894B0000}"/>
    <cellStyle name="Normal 49 4 3 2" xfId="19201" xr:uid="{00000000-0005-0000-0000-00008A4B0000}"/>
    <cellStyle name="Normal 49 4 4" xfId="19202" xr:uid="{00000000-0005-0000-0000-00008B4B0000}"/>
    <cellStyle name="Normal 49 4 5" xfId="19203" xr:uid="{00000000-0005-0000-0000-00008C4B0000}"/>
    <cellStyle name="Normal 49 5" xfId="19204" xr:uid="{00000000-0005-0000-0000-00008D4B0000}"/>
    <cellStyle name="Normal 49 5 2" xfId="19205" xr:uid="{00000000-0005-0000-0000-00008E4B0000}"/>
    <cellStyle name="Normal 49 6" xfId="19206" xr:uid="{00000000-0005-0000-0000-00008F4B0000}"/>
    <cellStyle name="Normal 49 7" xfId="19207" xr:uid="{00000000-0005-0000-0000-0000904B0000}"/>
    <cellStyle name="Normal 49_April 14" xfId="19208" xr:uid="{00000000-0005-0000-0000-0000914B0000}"/>
    <cellStyle name="Normal 490" xfId="19209" xr:uid="{00000000-0005-0000-0000-0000924B0000}"/>
    <cellStyle name="Normal 490 2" xfId="19210" xr:uid="{00000000-0005-0000-0000-0000934B0000}"/>
    <cellStyle name="Normal 490 3" xfId="19211" xr:uid="{00000000-0005-0000-0000-0000944B0000}"/>
    <cellStyle name="Normal 491" xfId="19212" xr:uid="{00000000-0005-0000-0000-0000954B0000}"/>
    <cellStyle name="Normal 491 2" xfId="19213" xr:uid="{00000000-0005-0000-0000-0000964B0000}"/>
    <cellStyle name="Normal 491 3" xfId="19214" xr:uid="{00000000-0005-0000-0000-0000974B0000}"/>
    <cellStyle name="Normal 492" xfId="19215" xr:uid="{00000000-0005-0000-0000-0000984B0000}"/>
    <cellStyle name="Normal 492 2" xfId="19216" xr:uid="{00000000-0005-0000-0000-0000994B0000}"/>
    <cellStyle name="Normal 492 3" xfId="19217" xr:uid="{00000000-0005-0000-0000-00009A4B0000}"/>
    <cellStyle name="Normal 493" xfId="19218" xr:uid="{00000000-0005-0000-0000-00009B4B0000}"/>
    <cellStyle name="Normal 493 2" xfId="19219" xr:uid="{00000000-0005-0000-0000-00009C4B0000}"/>
    <cellStyle name="Normal 493 3" xfId="19220" xr:uid="{00000000-0005-0000-0000-00009D4B0000}"/>
    <cellStyle name="Normal 494" xfId="19221" xr:uid="{00000000-0005-0000-0000-00009E4B0000}"/>
    <cellStyle name="Normal 494 2" xfId="19222" xr:uid="{00000000-0005-0000-0000-00009F4B0000}"/>
    <cellStyle name="Normal 494 3" xfId="19223" xr:uid="{00000000-0005-0000-0000-0000A04B0000}"/>
    <cellStyle name="Normal 495" xfId="19224" xr:uid="{00000000-0005-0000-0000-0000A14B0000}"/>
    <cellStyle name="Normal 495 2" xfId="19225" xr:uid="{00000000-0005-0000-0000-0000A24B0000}"/>
    <cellStyle name="Normal 495 3" xfId="19226" xr:uid="{00000000-0005-0000-0000-0000A34B0000}"/>
    <cellStyle name="Normal 496" xfId="19227" xr:uid="{00000000-0005-0000-0000-0000A44B0000}"/>
    <cellStyle name="Normal 496 2" xfId="19228" xr:uid="{00000000-0005-0000-0000-0000A54B0000}"/>
    <cellStyle name="Normal 496 3" xfId="19229" xr:uid="{00000000-0005-0000-0000-0000A64B0000}"/>
    <cellStyle name="Normal 497" xfId="19230" xr:uid="{00000000-0005-0000-0000-0000A74B0000}"/>
    <cellStyle name="Normal 497 2" xfId="19231" xr:uid="{00000000-0005-0000-0000-0000A84B0000}"/>
    <cellStyle name="Normal 497 3" xfId="19232" xr:uid="{00000000-0005-0000-0000-0000A94B0000}"/>
    <cellStyle name="Normal 498" xfId="19233" xr:uid="{00000000-0005-0000-0000-0000AA4B0000}"/>
    <cellStyle name="Normal 498 2" xfId="19234" xr:uid="{00000000-0005-0000-0000-0000AB4B0000}"/>
    <cellStyle name="Normal 498 3" xfId="19235" xr:uid="{00000000-0005-0000-0000-0000AC4B0000}"/>
    <cellStyle name="Normal 499" xfId="19236" xr:uid="{00000000-0005-0000-0000-0000AD4B0000}"/>
    <cellStyle name="Normal 499 2" xfId="19237" xr:uid="{00000000-0005-0000-0000-0000AE4B0000}"/>
    <cellStyle name="Normal 499 3" xfId="19238" xr:uid="{00000000-0005-0000-0000-0000AF4B0000}"/>
    <cellStyle name="Normal 5" xfId="135" xr:uid="{00000000-0005-0000-0000-0000B04B0000}"/>
    <cellStyle name="Normal 5 10" xfId="19239" xr:uid="{00000000-0005-0000-0000-0000B14B0000}"/>
    <cellStyle name="Normal 5 10 2" xfId="19240" xr:uid="{00000000-0005-0000-0000-0000B24B0000}"/>
    <cellStyle name="Normal 5 11" xfId="19241" xr:uid="{00000000-0005-0000-0000-0000B34B0000}"/>
    <cellStyle name="Normal 5 11 2" xfId="19242" xr:uid="{00000000-0005-0000-0000-0000B44B0000}"/>
    <cellStyle name="Normal 5 12" xfId="19243" xr:uid="{00000000-0005-0000-0000-0000B54B0000}"/>
    <cellStyle name="Normal 5 13" xfId="19244" xr:uid="{00000000-0005-0000-0000-0000B64B0000}"/>
    <cellStyle name="Normal 5 14" xfId="19245" xr:uid="{00000000-0005-0000-0000-0000B74B0000}"/>
    <cellStyle name="Normal 5 15" xfId="33280" xr:uid="{00000000-0005-0000-0000-0000B84B0000}"/>
    <cellStyle name="Normal 5 16" xfId="33356" xr:uid="{EFC962BA-5D7C-46E0-8B5A-AE25A232BFEC}"/>
    <cellStyle name="Normal 5 2" xfId="136" xr:uid="{00000000-0005-0000-0000-0000B94B0000}"/>
    <cellStyle name="Normal 5 2 10" xfId="19246" xr:uid="{00000000-0005-0000-0000-0000BA4B0000}"/>
    <cellStyle name="Normal 5 2 11" xfId="33281" xr:uid="{00000000-0005-0000-0000-0000BB4B0000}"/>
    <cellStyle name="Normal 5 2 12" xfId="33357" xr:uid="{6B3AD28D-C519-4144-80A8-46A5DCF9057C}"/>
    <cellStyle name="Normal 5 2 2" xfId="19247" xr:uid="{00000000-0005-0000-0000-0000BC4B0000}"/>
    <cellStyle name="Normal 5 2 2 2" xfId="19248" xr:uid="{00000000-0005-0000-0000-0000BD4B0000}"/>
    <cellStyle name="Normal 5 2 2 2 2" xfId="19249" xr:uid="{00000000-0005-0000-0000-0000BE4B0000}"/>
    <cellStyle name="Normal 5 2 2 2 3" xfId="19250" xr:uid="{00000000-0005-0000-0000-0000BF4B0000}"/>
    <cellStyle name="Normal 5 2 2 3" xfId="19251" xr:uid="{00000000-0005-0000-0000-0000C04B0000}"/>
    <cellStyle name="Normal 5 2 2 3 2" xfId="19252" xr:uid="{00000000-0005-0000-0000-0000C14B0000}"/>
    <cellStyle name="Normal 5 2 2 3 3" xfId="19253" xr:uid="{00000000-0005-0000-0000-0000C24B0000}"/>
    <cellStyle name="Normal 5 2 2 4" xfId="19254" xr:uid="{00000000-0005-0000-0000-0000C34B0000}"/>
    <cellStyle name="Normal 5 2 2 5" xfId="19255" xr:uid="{00000000-0005-0000-0000-0000C44B0000}"/>
    <cellStyle name="Normal 5 2 2 6" xfId="19256" xr:uid="{00000000-0005-0000-0000-0000C54B0000}"/>
    <cellStyle name="Normal 5 2 2 7" xfId="19257" xr:uid="{00000000-0005-0000-0000-0000C64B0000}"/>
    <cellStyle name="Normal 5 2 3" xfId="19258" xr:uid="{00000000-0005-0000-0000-0000C74B0000}"/>
    <cellStyle name="Normal 5 2 3 2" xfId="19259" xr:uid="{00000000-0005-0000-0000-0000C84B0000}"/>
    <cellStyle name="Normal 5 2 3 2 2" xfId="19260" xr:uid="{00000000-0005-0000-0000-0000C94B0000}"/>
    <cellStyle name="Normal 5 2 3 2 3" xfId="19261" xr:uid="{00000000-0005-0000-0000-0000CA4B0000}"/>
    <cellStyle name="Normal 5 2 3 3" xfId="19262" xr:uid="{00000000-0005-0000-0000-0000CB4B0000}"/>
    <cellStyle name="Normal 5 2 3 4" xfId="19263" xr:uid="{00000000-0005-0000-0000-0000CC4B0000}"/>
    <cellStyle name="Normal 5 2 4" xfId="19264" xr:uid="{00000000-0005-0000-0000-0000CD4B0000}"/>
    <cellStyle name="Normal 5 2 4 2" xfId="19265" xr:uid="{00000000-0005-0000-0000-0000CE4B0000}"/>
    <cellStyle name="Normal 5 2 4 3" xfId="19266" xr:uid="{00000000-0005-0000-0000-0000CF4B0000}"/>
    <cellStyle name="Normal 5 2 5" xfId="19267" xr:uid="{00000000-0005-0000-0000-0000D04B0000}"/>
    <cellStyle name="Normal 5 2 5 2" xfId="19268" xr:uid="{00000000-0005-0000-0000-0000D14B0000}"/>
    <cellStyle name="Normal 5 2 5 3" xfId="19269" xr:uid="{00000000-0005-0000-0000-0000D24B0000}"/>
    <cellStyle name="Normal 5 2 6" xfId="19270" xr:uid="{00000000-0005-0000-0000-0000D34B0000}"/>
    <cellStyle name="Normal 5 2 6 2" xfId="19271" xr:uid="{00000000-0005-0000-0000-0000D44B0000}"/>
    <cellStyle name="Normal 5 2 6 3" xfId="19272" xr:uid="{00000000-0005-0000-0000-0000D54B0000}"/>
    <cellStyle name="Normal 5 2 7" xfId="19273" xr:uid="{00000000-0005-0000-0000-0000D64B0000}"/>
    <cellStyle name="Normal 5 2 8" xfId="19274" xr:uid="{00000000-0005-0000-0000-0000D74B0000}"/>
    <cellStyle name="Normal 5 2 9" xfId="19275" xr:uid="{00000000-0005-0000-0000-0000D84B0000}"/>
    <cellStyle name="Normal 5 2_Coding_CAP_Feb'13_P Aey_020213_Na" xfId="19276" xr:uid="{00000000-0005-0000-0000-0000D94B0000}"/>
    <cellStyle name="Normal 5 3" xfId="19277" xr:uid="{00000000-0005-0000-0000-0000DA4B0000}"/>
    <cellStyle name="Normal 5 3 2" xfId="19278" xr:uid="{00000000-0005-0000-0000-0000DB4B0000}"/>
    <cellStyle name="Normal 5 3 2 2" xfId="19279" xr:uid="{00000000-0005-0000-0000-0000DC4B0000}"/>
    <cellStyle name="Normal 5 3 2 2 2" xfId="19280" xr:uid="{00000000-0005-0000-0000-0000DD4B0000}"/>
    <cellStyle name="Normal 5 3 2 2 3" xfId="19281" xr:uid="{00000000-0005-0000-0000-0000DE4B0000}"/>
    <cellStyle name="Normal 5 3 2 3" xfId="19282" xr:uid="{00000000-0005-0000-0000-0000DF4B0000}"/>
    <cellStyle name="Normal 5 3 2 4" xfId="19283" xr:uid="{00000000-0005-0000-0000-0000E04B0000}"/>
    <cellStyle name="Normal 5 3 3" xfId="19284" xr:uid="{00000000-0005-0000-0000-0000E14B0000}"/>
    <cellStyle name="Normal 5 3 3 2" xfId="19285" xr:uid="{00000000-0005-0000-0000-0000E24B0000}"/>
    <cellStyle name="Normal 5 3 3 3" xfId="19286" xr:uid="{00000000-0005-0000-0000-0000E34B0000}"/>
    <cellStyle name="Normal 5 3 4" xfId="19287" xr:uid="{00000000-0005-0000-0000-0000E44B0000}"/>
    <cellStyle name="Normal 5 3 4 2" xfId="19288" xr:uid="{00000000-0005-0000-0000-0000E54B0000}"/>
    <cellStyle name="Normal 5 3 4 3" xfId="19289" xr:uid="{00000000-0005-0000-0000-0000E64B0000}"/>
    <cellStyle name="Normal 5 3 5" xfId="19290" xr:uid="{00000000-0005-0000-0000-0000E74B0000}"/>
    <cellStyle name="Normal 5 3 6" xfId="19291" xr:uid="{00000000-0005-0000-0000-0000E84B0000}"/>
    <cellStyle name="Normal 5 3 7" xfId="19292" xr:uid="{00000000-0005-0000-0000-0000E94B0000}"/>
    <cellStyle name="Normal 5 3 8" xfId="19293" xr:uid="{00000000-0005-0000-0000-0000EA4B0000}"/>
    <cellStyle name="Normal 5 3 9" xfId="33282" xr:uid="{00000000-0005-0000-0000-0000EB4B0000}"/>
    <cellStyle name="Normal 5 4" xfId="19294" xr:uid="{00000000-0005-0000-0000-0000EC4B0000}"/>
    <cellStyle name="Normal 5 4 2" xfId="19295" xr:uid="{00000000-0005-0000-0000-0000ED4B0000}"/>
    <cellStyle name="Normal 5 4 2 2" xfId="19296" xr:uid="{00000000-0005-0000-0000-0000EE4B0000}"/>
    <cellStyle name="Normal 5 4 2 3" xfId="19297" xr:uid="{00000000-0005-0000-0000-0000EF4B0000}"/>
    <cellStyle name="Normal 5 4 3" xfId="19298" xr:uid="{00000000-0005-0000-0000-0000F04B0000}"/>
    <cellStyle name="Normal 5 4 3 2" xfId="19299" xr:uid="{00000000-0005-0000-0000-0000F14B0000}"/>
    <cellStyle name="Normal 5 4 3 3" xfId="19300" xr:uid="{00000000-0005-0000-0000-0000F24B0000}"/>
    <cellStyle name="Normal 5 4 4" xfId="19301" xr:uid="{00000000-0005-0000-0000-0000F34B0000}"/>
    <cellStyle name="Normal 5 4 5" xfId="19302" xr:uid="{00000000-0005-0000-0000-0000F44B0000}"/>
    <cellStyle name="Normal 5 4 6" xfId="19303" xr:uid="{00000000-0005-0000-0000-0000F54B0000}"/>
    <cellStyle name="Normal 5 5" xfId="19304" xr:uid="{00000000-0005-0000-0000-0000F64B0000}"/>
    <cellStyle name="Normal 5 5 2" xfId="19305" xr:uid="{00000000-0005-0000-0000-0000F74B0000}"/>
    <cellStyle name="Normal 5 5 2 2" xfId="19306" xr:uid="{00000000-0005-0000-0000-0000F84B0000}"/>
    <cellStyle name="Normal 5 5 2 2 2" xfId="19307" xr:uid="{00000000-0005-0000-0000-0000F94B0000}"/>
    <cellStyle name="Normal 5 5 2 2 3" xfId="19308" xr:uid="{00000000-0005-0000-0000-0000FA4B0000}"/>
    <cellStyle name="Normal 5 5 2 3" xfId="19309" xr:uid="{00000000-0005-0000-0000-0000FB4B0000}"/>
    <cellStyle name="Normal 5 5 2 4" xfId="19310" xr:uid="{00000000-0005-0000-0000-0000FC4B0000}"/>
    <cellStyle name="Normal 5 5 2 5" xfId="19311" xr:uid="{00000000-0005-0000-0000-0000FD4B0000}"/>
    <cellStyle name="Normal 5 5 3" xfId="19312" xr:uid="{00000000-0005-0000-0000-0000FE4B0000}"/>
    <cellStyle name="Normal 5 5 3 2" xfId="19313" xr:uid="{00000000-0005-0000-0000-0000FF4B0000}"/>
    <cellStyle name="Normal 5 5 3 3" xfId="19314" xr:uid="{00000000-0005-0000-0000-0000004C0000}"/>
    <cellStyle name="Normal 5 5 4" xfId="19315" xr:uid="{00000000-0005-0000-0000-0000014C0000}"/>
    <cellStyle name="Normal 5 5 5" xfId="19316" xr:uid="{00000000-0005-0000-0000-0000024C0000}"/>
    <cellStyle name="Normal 5 5 6" xfId="19317" xr:uid="{00000000-0005-0000-0000-0000034C0000}"/>
    <cellStyle name="Normal 5 5_Inventoryday Report" xfId="19318" xr:uid="{00000000-0005-0000-0000-0000044C0000}"/>
    <cellStyle name="Normal 5 6" xfId="19319" xr:uid="{00000000-0005-0000-0000-0000054C0000}"/>
    <cellStyle name="Normal 5 6 2" xfId="19320" xr:uid="{00000000-0005-0000-0000-0000064C0000}"/>
    <cellStyle name="Normal 5 6 2 2" xfId="19321" xr:uid="{00000000-0005-0000-0000-0000074C0000}"/>
    <cellStyle name="Normal 5 6 2 2 2" xfId="19322" xr:uid="{00000000-0005-0000-0000-0000084C0000}"/>
    <cellStyle name="Normal 5 6 2 2 2 2" xfId="19323" xr:uid="{00000000-0005-0000-0000-0000094C0000}"/>
    <cellStyle name="Normal 5 6 2 2 3" xfId="19324" xr:uid="{00000000-0005-0000-0000-00000A4C0000}"/>
    <cellStyle name="Normal 5 6 2 2 4" xfId="19325" xr:uid="{00000000-0005-0000-0000-00000B4C0000}"/>
    <cellStyle name="Normal 5 6 2 3" xfId="19326" xr:uid="{00000000-0005-0000-0000-00000C4C0000}"/>
    <cellStyle name="Normal 5 6 2 3 2" xfId="19327" xr:uid="{00000000-0005-0000-0000-00000D4C0000}"/>
    <cellStyle name="Normal 5 6 2 4" xfId="19328" xr:uid="{00000000-0005-0000-0000-00000E4C0000}"/>
    <cellStyle name="Normal 5 6 2 5" xfId="19329" xr:uid="{00000000-0005-0000-0000-00000F4C0000}"/>
    <cellStyle name="Normal 5 6 3" xfId="19330" xr:uid="{00000000-0005-0000-0000-0000104C0000}"/>
    <cellStyle name="Normal 5 6 3 2" xfId="19331" xr:uid="{00000000-0005-0000-0000-0000114C0000}"/>
    <cellStyle name="Normal 5 6 3 2 2" xfId="19332" xr:uid="{00000000-0005-0000-0000-0000124C0000}"/>
    <cellStyle name="Normal 5 6 3 3" xfId="19333" xr:uid="{00000000-0005-0000-0000-0000134C0000}"/>
    <cellStyle name="Normal 5 6 3 4" xfId="19334" xr:uid="{00000000-0005-0000-0000-0000144C0000}"/>
    <cellStyle name="Normal 5 6 4" xfId="19335" xr:uid="{00000000-0005-0000-0000-0000154C0000}"/>
    <cellStyle name="Normal 5 6 4 2" xfId="19336" xr:uid="{00000000-0005-0000-0000-0000164C0000}"/>
    <cellStyle name="Normal 5 6 5" xfId="19337" xr:uid="{00000000-0005-0000-0000-0000174C0000}"/>
    <cellStyle name="Normal 5 6 6" xfId="19338" xr:uid="{00000000-0005-0000-0000-0000184C0000}"/>
    <cellStyle name="Normal 5 7" xfId="19339" xr:uid="{00000000-0005-0000-0000-0000194C0000}"/>
    <cellStyle name="Normal 5 7 2" xfId="19340" xr:uid="{00000000-0005-0000-0000-00001A4C0000}"/>
    <cellStyle name="Normal 5 7 2 2" xfId="19341" xr:uid="{00000000-0005-0000-0000-00001B4C0000}"/>
    <cellStyle name="Normal 5 7 2 2 2" xfId="19342" xr:uid="{00000000-0005-0000-0000-00001C4C0000}"/>
    <cellStyle name="Normal 5 7 2 2 2 2" xfId="19343" xr:uid="{00000000-0005-0000-0000-00001D4C0000}"/>
    <cellStyle name="Normal 5 7 2 2 3" xfId="19344" xr:uid="{00000000-0005-0000-0000-00001E4C0000}"/>
    <cellStyle name="Normal 5 7 2 2 4" xfId="19345" xr:uid="{00000000-0005-0000-0000-00001F4C0000}"/>
    <cellStyle name="Normal 5 7 2 3" xfId="19346" xr:uid="{00000000-0005-0000-0000-0000204C0000}"/>
    <cellStyle name="Normal 5 7 2 3 2" xfId="19347" xr:uid="{00000000-0005-0000-0000-0000214C0000}"/>
    <cellStyle name="Normal 5 7 2 4" xfId="19348" xr:uid="{00000000-0005-0000-0000-0000224C0000}"/>
    <cellStyle name="Normal 5 7 2 5" xfId="19349" xr:uid="{00000000-0005-0000-0000-0000234C0000}"/>
    <cellStyle name="Normal 5 7 3" xfId="19350" xr:uid="{00000000-0005-0000-0000-0000244C0000}"/>
    <cellStyle name="Normal 5 7 3 2" xfId="19351" xr:uid="{00000000-0005-0000-0000-0000254C0000}"/>
    <cellStyle name="Normal 5 7 3 2 2" xfId="19352" xr:uid="{00000000-0005-0000-0000-0000264C0000}"/>
    <cellStyle name="Normal 5 7 3 3" xfId="19353" xr:uid="{00000000-0005-0000-0000-0000274C0000}"/>
    <cellStyle name="Normal 5 7 3 4" xfId="19354" xr:uid="{00000000-0005-0000-0000-0000284C0000}"/>
    <cellStyle name="Normal 5 7 4" xfId="19355" xr:uid="{00000000-0005-0000-0000-0000294C0000}"/>
    <cellStyle name="Normal 5 7 4 2" xfId="19356" xr:uid="{00000000-0005-0000-0000-00002A4C0000}"/>
    <cellStyle name="Normal 5 7 5" xfId="19357" xr:uid="{00000000-0005-0000-0000-00002B4C0000}"/>
    <cellStyle name="Normal 5 7 6" xfId="19358" xr:uid="{00000000-0005-0000-0000-00002C4C0000}"/>
    <cellStyle name="Normal 5 8" xfId="19359" xr:uid="{00000000-0005-0000-0000-00002D4C0000}"/>
    <cellStyle name="Normal 5 8 2" xfId="19360" xr:uid="{00000000-0005-0000-0000-00002E4C0000}"/>
    <cellStyle name="Normal 5 8 2 2" xfId="19361" xr:uid="{00000000-0005-0000-0000-00002F4C0000}"/>
    <cellStyle name="Normal 5 8 2 2 2" xfId="19362" xr:uid="{00000000-0005-0000-0000-0000304C0000}"/>
    <cellStyle name="Normal 5 8 2 2 2 2" xfId="19363" xr:uid="{00000000-0005-0000-0000-0000314C0000}"/>
    <cellStyle name="Normal 5 8 2 2 3" xfId="19364" xr:uid="{00000000-0005-0000-0000-0000324C0000}"/>
    <cellStyle name="Normal 5 8 2 2 4" xfId="19365" xr:uid="{00000000-0005-0000-0000-0000334C0000}"/>
    <cellStyle name="Normal 5 8 2 3" xfId="19366" xr:uid="{00000000-0005-0000-0000-0000344C0000}"/>
    <cellStyle name="Normal 5 8 2 3 2" xfId="19367" xr:uid="{00000000-0005-0000-0000-0000354C0000}"/>
    <cellStyle name="Normal 5 8 2 4" xfId="19368" xr:uid="{00000000-0005-0000-0000-0000364C0000}"/>
    <cellStyle name="Normal 5 8 2 5" xfId="19369" xr:uid="{00000000-0005-0000-0000-0000374C0000}"/>
    <cellStyle name="Normal 5 8 3" xfId="19370" xr:uid="{00000000-0005-0000-0000-0000384C0000}"/>
    <cellStyle name="Normal 5 8 3 2" xfId="19371" xr:uid="{00000000-0005-0000-0000-0000394C0000}"/>
    <cellStyle name="Normal 5 8 3 2 2" xfId="19372" xr:uid="{00000000-0005-0000-0000-00003A4C0000}"/>
    <cellStyle name="Normal 5 8 3 3" xfId="19373" xr:uid="{00000000-0005-0000-0000-00003B4C0000}"/>
    <cellStyle name="Normal 5 8 3 4" xfId="19374" xr:uid="{00000000-0005-0000-0000-00003C4C0000}"/>
    <cellStyle name="Normal 5 8 4" xfId="19375" xr:uid="{00000000-0005-0000-0000-00003D4C0000}"/>
    <cellStyle name="Normal 5 8 4 2" xfId="19376" xr:uid="{00000000-0005-0000-0000-00003E4C0000}"/>
    <cellStyle name="Normal 5 8 5" xfId="19377" xr:uid="{00000000-0005-0000-0000-00003F4C0000}"/>
    <cellStyle name="Normal 5 8 6" xfId="19378" xr:uid="{00000000-0005-0000-0000-0000404C0000}"/>
    <cellStyle name="Normal 5 9" xfId="19379" xr:uid="{00000000-0005-0000-0000-0000414C0000}"/>
    <cellStyle name="Normal 5 9 2" xfId="19380" xr:uid="{00000000-0005-0000-0000-0000424C0000}"/>
    <cellStyle name="Normal 5 9 2 2" xfId="19381" xr:uid="{00000000-0005-0000-0000-0000434C0000}"/>
    <cellStyle name="Normal 5 9 3" xfId="19382" xr:uid="{00000000-0005-0000-0000-0000444C0000}"/>
    <cellStyle name="Normal 5 9 4" xfId="19383" xr:uid="{00000000-0005-0000-0000-0000454C0000}"/>
    <cellStyle name="Normal 5_Coding_CAP_Feb'13_P Aey_020213_Na" xfId="19384" xr:uid="{00000000-0005-0000-0000-0000464C0000}"/>
    <cellStyle name="Normal 50" xfId="137" xr:uid="{00000000-0005-0000-0000-0000474C0000}"/>
    <cellStyle name="Normal 50 2" xfId="19385" xr:uid="{00000000-0005-0000-0000-0000484C0000}"/>
    <cellStyle name="Normal 50 2 2" xfId="19386" xr:uid="{00000000-0005-0000-0000-0000494C0000}"/>
    <cellStyle name="Normal 50 2 2 2" xfId="19387" xr:uid="{00000000-0005-0000-0000-00004A4C0000}"/>
    <cellStyle name="Normal 50 2 2 2 2" xfId="19388" xr:uid="{00000000-0005-0000-0000-00004B4C0000}"/>
    <cellStyle name="Normal 50 2 2 2 2 2" xfId="19389" xr:uid="{00000000-0005-0000-0000-00004C4C0000}"/>
    <cellStyle name="Normal 50 2 2 2 3" xfId="19390" xr:uid="{00000000-0005-0000-0000-00004D4C0000}"/>
    <cellStyle name="Normal 50 2 2 2 4" xfId="19391" xr:uid="{00000000-0005-0000-0000-00004E4C0000}"/>
    <cellStyle name="Normal 50 2 2 3" xfId="19392" xr:uid="{00000000-0005-0000-0000-00004F4C0000}"/>
    <cellStyle name="Normal 50 2 2 3 2" xfId="19393" xr:uid="{00000000-0005-0000-0000-0000504C0000}"/>
    <cellStyle name="Normal 50 2 2 4" xfId="19394" xr:uid="{00000000-0005-0000-0000-0000514C0000}"/>
    <cellStyle name="Normal 50 2 2 5" xfId="19395" xr:uid="{00000000-0005-0000-0000-0000524C0000}"/>
    <cellStyle name="Normal 50 2 3" xfId="19396" xr:uid="{00000000-0005-0000-0000-0000534C0000}"/>
    <cellStyle name="Normal 50 2 3 2" xfId="19397" xr:uid="{00000000-0005-0000-0000-0000544C0000}"/>
    <cellStyle name="Normal 50 2 3 2 2" xfId="19398" xr:uid="{00000000-0005-0000-0000-0000554C0000}"/>
    <cellStyle name="Normal 50 2 3 3" xfId="19399" xr:uid="{00000000-0005-0000-0000-0000564C0000}"/>
    <cellStyle name="Normal 50 2 3 4" xfId="19400" xr:uid="{00000000-0005-0000-0000-0000574C0000}"/>
    <cellStyle name="Normal 50 2 4" xfId="19401" xr:uid="{00000000-0005-0000-0000-0000584C0000}"/>
    <cellStyle name="Normal 50 2 4 2" xfId="19402" xr:uid="{00000000-0005-0000-0000-0000594C0000}"/>
    <cellStyle name="Normal 50 2 5" xfId="19403" xr:uid="{00000000-0005-0000-0000-00005A4C0000}"/>
    <cellStyle name="Normal 50 2 6" xfId="19404" xr:uid="{00000000-0005-0000-0000-00005B4C0000}"/>
    <cellStyle name="Normal 50 3" xfId="19405" xr:uid="{00000000-0005-0000-0000-00005C4C0000}"/>
    <cellStyle name="Normal 50 3 2" xfId="19406" xr:uid="{00000000-0005-0000-0000-00005D4C0000}"/>
    <cellStyle name="Normal 50 3 2 2" xfId="19407" xr:uid="{00000000-0005-0000-0000-00005E4C0000}"/>
    <cellStyle name="Normal 50 3 2 2 2" xfId="19408" xr:uid="{00000000-0005-0000-0000-00005F4C0000}"/>
    <cellStyle name="Normal 50 3 2 3" xfId="19409" xr:uid="{00000000-0005-0000-0000-0000604C0000}"/>
    <cellStyle name="Normal 50 3 2 4" xfId="19410" xr:uid="{00000000-0005-0000-0000-0000614C0000}"/>
    <cellStyle name="Normal 50 3 3" xfId="19411" xr:uid="{00000000-0005-0000-0000-0000624C0000}"/>
    <cellStyle name="Normal 50 3 3 2" xfId="19412" xr:uid="{00000000-0005-0000-0000-0000634C0000}"/>
    <cellStyle name="Normal 50 3 4" xfId="19413" xr:uid="{00000000-0005-0000-0000-0000644C0000}"/>
    <cellStyle name="Normal 50 3 5" xfId="19414" xr:uid="{00000000-0005-0000-0000-0000654C0000}"/>
    <cellStyle name="Normal 50 4" xfId="19415" xr:uid="{00000000-0005-0000-0000-0000664C0000}"/>
    <cellStyle name="Normal 50 4 2" xfId="19416" xr:uid="{00000000-0005-0000-0000-0000674C0000}"/>
    <cellStyle name="Normal 50 4 2 2" xfId="19417" xr:uid="{00000000-0005-0000-0000-0000684C0000}"/>
    <cellStyle name="Normal 50 4 2 2 2" xfId="19418" xr:uid="{00000000-0005-0000-0000-0000694C0000}"/>
    <cellStyle name="Normal 50 4 2 3" xfId="19419" xr:uid="{00000000-0005-0000-0000-00006A4C0000}"/>
    <cellStyle name="Normal 50 4 3" xfId="19420" xr:uid="{00000000-0005-0000-0000-00006B4C0000}"/>
    <cellStyle name="Normal 50 4 3 2" xfId="19421" xr:uid="{00000000-0005-0000-0000-00006C4C0000}"/>
    <cellStyle name="Normal 50 4 4" xfId="19422" xr:uid="{00000000-0005-0000-0000-00006D4C0000}"/>
    <cellStyle name="Normal 50 4 5" xfId="19423" xr:uid="{00000000-0005-0000-0000-00006E4C0000}"/>
    <cellStyle name="Normal 50 5" xfId="19424" xr:uid="{00000000-0005-0000-0000-00006F4C0000}"/>
    <cellStyle name="Normal 50 5 2" xfId="19425" xr:uid="{00000000-0005-0000-0000-0000704C0000}"/>
    <cellStyle name="Normal 50 6" xfId="19426" xr:uid="{00000000-0005-0000-0000-0000714C0000}"/>
    <cellStyle name="Normal 50 7" xfId="19427" xr:uid="{00000000-0005-0000-0000-0000724C0000}"/>
    <cellStyle name="Normal 50_April 14" xfId="19428" xr:uid="{00000000-0005-0000-0000-0000734C0000}"/>
    <cellStyle name="Normal 500" xfId="19429" xr:uid="{00000000-0005-0000-0000-0000744C0000}"/>
    <cellStyle name="Normal 500 2" xfId="19430" xr:uid="{00000000-0005-0000-0000-0000754C0000}"/>
    <cellStyle name="Normal 500 3" xfId="19431" xr:uid="{00000000-0005-0000-0000-0000764C0000}"/>
    <cellStyle name="Normal 501" xfId="19432" xr:uid="{00000000-0005-0000-0000-0000774C0000}"/>
    <cellStyle name="Normal 501 2" xfId="19433" xr:uid="{00000000-0005-0000-0000-0000784C0000}"/>
    <cellStyle name="Normal 501 3" xfId="19434" xr:uid="{00000000-0005-0000-0000-0000794C0000}"/>
    <cellStyle name="Normal 502" xfId="19435" xr:uid="{00000000-0005-0000-0000-00007A4C0000}"/>
    <cellStyle name="Normal 502 2" xfId="19436" xr:uid="{00000000-0005-0000-0000-00007B4C0000}"/>
    <cellStyle name="Normal 502 3" xfId="19437" xr:uid="{00000000-0005-0000-0000-00007C4C0000}"/>
    <cellStyle name="Normal 503" xfId="19438" xr:uid="{00000000-0005-0000-0000-00007D4C0000}"/>
    <cellStyle name="Normal 503 2" xfId="19439" xr:uid="{00000000-0005-0000-0000-00007E4C0000}"/>
    <cellStyle name="Normal 503 3" xfId="19440" xr:uid="{00000000-0005-0000-0000-00007F4C0000}"/>
    <cellStyle name="Normal 504" xfId="19441" xr:uid="{00000000-0005-0000-0000-0000804C0000}"/>
    <cellStyle name="Normal 504 2" xfId="19442" xr:uid="{00000000-0005-0000-0000-0000814C0000}"/>
    <cellStyle name="Normal 504 3" xfId="19443" xr:uid="{00000000-0005-0000-0000-0000824C0000}"/>
    <cellStyle name="Normal 505" xfId="19444" xr:uid="{00000000-0005-0000-0000-0000834C0000}"/>
    <cellStyle name="Normal 505 2" xfId="19445" xr:uid="{00000000-0005-0000-0000-0000844C0000}"/>
    <cellStyle name="Normal 505 3" xfId="19446" xr:uid="{00000000-0005-0000-0000-0000854C0000}"/>
    <cellStyle name="Normal 506" xfId="19447" xr:uid="{00000000-0005-0000-0000-0000864C0000}"/>
    <cellStyle name="Normal 506 2" xfId="19448" xr:uid="{00000000-0005-0000-0000-0000874C0000}"/>
    <cellStyle name="Normal 506 3" xfId="19449" xr:uid="{00000000-0005-0000-0000-0000884C0000}"/>
    <cellStyle name="Normal 507" xfId="19450" xr:uid="{00000000-0005-0000-0000-0000894C0000}"/>
    <cellStyle name="Normal 507 2" xfId="19451" xr:uid="{00000000-0005-0000-0000-00008A4C0000}"/>
    <cellStyle name="Normal 507 3" xfId="19452" xr:uid="{00000000-0005-0000-0000-00008B4C0000}"/>
    <cellStyle name="Normal 508" xfId="19453" xr:uid="{00000000-0005-0000-0000-00008C4C0000}"/>
    <cellStyle name="Normal 508 2" xfId="19454" xr:uid="{00000000-0005-0000-0000-00008D4C0000}"/>
    <cellStyle name="Normal 508 3" xfId="19455" xr:uid="{00000000-0005-0000-0000-00008E4C0000}"/>
    <cellStyle name="Normal 509" xfId="19456" xr:uid="{00000000-0005-0000-0000-00008F4C0000}"/>
    <cellStyle name="Normal 509 2" xfId="19457" xr:uid="{00000000-0005-0000-0000-0000904C0000}"/>
    <cellStyle name="Normal 509 2 2" xfId="19458" xr:uid="{00000000-0005-0000-0000-0000914C0000}"/>
    <cellStyle name="Normal 509 2 2 2" xfId="19459" xr:uid="{00000000-0005-0000-0000-0000924C0000}"/>
    <cellStyle name="Normal 509 2 2 3" xfId="19460" xr:uid="{00000000-0005-0000-0000-0000934C0000}"/>
    <cellStyle name="Normal 509 2 3" xfId="19461" xr:uid="{00000000-0005-0000-0000-0000944C0000}"/>
    <cellStyle name="Normal 509 2 4" xfId="19462" xr:uid="{00000000-0005-0000-0000-0000954C0000}"/>
    <cellStyle name="Normal 509 3" xfId="19463" xr:uid="{00000000-0005-0000-0000-0000964C0000}"/>
    <cellStyle name="Normal 509 3 2" xfId="19464" xr:uid="{00000000-0005-0000-0000-0000974C0000}"/>
    <cellStyle name="Normal 509 3 3" xfId="19465" xr:uid="{00000000-0005-0000-0000-0000984C0000}"/>
    <cellStyle name="Normal 509 4" xfId="19466" xr:uid="{00000000-0005-0000-0000-0000994C0000}"/>
    <cellStyle name="Normal 509 5" xfId="19467" xr:uid="{00000000-0005-0000-0000-00009A4C0000}"/>
    <cellStyle name="Normal 51" xfId="138" xr:uid="{00000000-0005-0000-0000-00009B4C0000}"/>
    <cellStyle name="Normal 51 2" xfId="19468" xr:uid="{00000000-0005-0000-0000-00009C4C0000}"/>
    <cellStyle name="Normal 51 2 2" xfId="19469" xr:uid="{00000000-0005-0000-0000-00009D4C0000}"/>
    <cellStyle name="Normal 51 2 2 2" xfId="19470" xr:uid="{00000000-0005-0000-0000-00009E4C0000}"/>
    <cellStyle name="Normal 51 2 2 3" xfId="19471" xr:uid="{00000000-0005-0000-0000-00009F4C0000}"/>
    <cellStyle name="Normal 51 2 3" xfId="19472" xr:uid="{00000000-0005-0000-0000-0000A04C0000}"/>
    <cellStyle name="Normal 51 2 3 2" xfId="19473" xr:uid="{00000000-0005-0000-0000-0000A14C0000}"/>
    <cellStyle name="Normal 51 2 3 2 2" xfId="19474" xr:uid="{00000000-0005-0000-0000-0000A24C0000}"/>
    <cellStyle name="Normal 51 2 3 2 2 2" xfId="19475" xr:uid="{00000000-0005-0000-0000-0000A34C0000}"/>
    <cellStyle name="Normal 51 2 3 2 2 2 2" xfId="19476" xr:uid="{00000000-0005-0000-0000-0000A44C0000}"/>
    <cellStyle name="Normal 51 2 3 2 2 3" xfId="19477" xr:uid="{00000000-0005-0000-0000-0000A54C0000}"/>
    <cellStyle name="Normal 51 2 3 2 2 4" xfId="19478" xr:uid="{00000000-0005-0000-0000-0000A64C0000}"/>
    <cellStyle name="Normal 51 2 3 2 3" xfId="19479" xr:uid="{00000000-0005-0000-0000-0000A74C0000}"/>
    <cellStyle name="Normal 51 2 3 2 3 2" xfId="19480" xr:uid="{00000000-0005-0000-0000-0000A84C0000}"/>
    <cellStyle name="Normal 51 2 3 2 4" xfId="19481" xr:uid="{00000000-0005-0000-0000-0000A94C0000}"/>
    <cellStyle name="Normal 51 2 3 2 5" xfId="19482" xr:uid="{00000000-0005-0000-0000-0000AA4C0000}"/>
    <cellStyle name="Normal 51 2 3 3" xfId="19483" xr:uid="{00000000-0005-0000-0000-0000AB4C0000}"/>
    <cellStyle name="Normal 51 2 3 3 2" xfId="19484" xr:uid="{00000000-0005-0000-0000-0000AC4C0000}"/>
    <cellStyle name="Normal 51 2 3 3 2 2" xfId="19485" xr:uid="{00000000-0005-0000-0000-0000AD4C0000}"/>
    <cellStyle name="Normal 51 2 3 3 3" xfId="19486" xr:uid="{00000000-0005-0000-0000-0000AE4C0000}"/>
    <cellStyle name="Normal 51 2 3 3 4" xfId="19487" xr:uid="{00000000-0005-0000-0000-0000AF4C0000}"/>
    <cellStyle name="Normal 51 2 3 4" xfId="19488" xr:uid="{00000000-0005-0000-0000-0000B04C0000}"/>
    <cellStyle name="Normal 51 2 3 4 2" xfId="19489" xr:uid="{00000000-0005-0000-0000-0000B14C0000}"/>
    <cellStyle name="Normal 51 2 3 5" xfId="19490" xr:uid="{00000000-0005-0000-0000-0000B24C0000}"/>
    <cellStyle name="Normal 51 2 3 6" xfId="19491" xr:uid="{00000000-0005-0000-0000-0000B34C0000}"/>
    <cellStyle name="Normal 51 2 4" xfId="19492" xr:uid="{00000000-0005-0000-0000-0000B44C0000}"/>
    <cellStyle name="Normal 51 2 4 2" xfId="19493" xr:uid="{00000000-0005-0000-0000-0000B54C0000}"/>
    <cellStyle name="Normal 51 2 4 2 2" xfId="19494" xr:uid="{00000000-0005-0000-0000-0000B64C0000}"/>
    <cellStyle name="Normal 51 2 4 2 2 2" xfId="19495" xr:uid="{00000000-0005-0000-0000-0000B74C0000}"/>
    <cellStyle name="Normal 51 2 4 2 3" xfId="19496" xr:uid="{00000000-0005-0000-0000-0000B84C0000}"/>
    <cellStyle name="Normal 51 2 4 2 4" xfId="19497" xr:uid="{00000000-0005-0000-0000-0000B94C0000}"/>
    <cellStyle name="Normal 51 2 4 3" xfId="19498" xr:uid="{00000000-0005-0000-0000-0000BA4C0000}"/>
    <cellStyle name="Normal 51 2 4 3 2" xfId="19499" xr:uid="{00000000-0005-0000-0000-0000BB4C0000}"/>
    <cellStyle name="Normal 51 2 4 4" xfId="19500" xr:uid="{00000000-0005-0000-0000-0000BC4C0000}"/>
    <cellStyle name="Normal 51 2 4 5" xfId="19501" xr:uid="{00000000-0005-0000-0000-0000BD4C0000}"/>
    <cellStyle name="Normal 51 2 5" xfId="19502" xr:uid="{00000000-0005-0000-0000-0000BE4C0000}"/>
    <cellStyle name="Normal 51 2 5 2" xfId="19503" xr:uid="{00000000-0005-0000-0000-0000BF4C0000}"/>
    <cellStyle name="Normal 51 2 5 2 2" xfId="19504" xr:uid="{00000000-0005-0000-0000-0000C04C0000}"/>
    <cellStyle name="Normal 51 2 5 3" xfId="19505" xr:uid="{00000000-0005-0000-0000-0000C14C0000}"/>
    <cellStyle name="Normal 51 2 5 4" xfId="19506" xr:uid="{00000000-0005-0000-0000-0000C24C0000}"/>
    <cellStyle name="Normal 51 2 6" xfId="19507" xr:uid="{00000000-0005-0000-0000-0000C34C0000}"/>
    <cellStyle name="Normal 51 2 6 2" xfId="19508" xr:uid="{00000000-0005-0000-0000-0000C44C0000}"/>
    <cellStyle name="Normal 51 2 7" xfId="19509" xr:uid="{00000000-0005-0000-0000-0000C54C0000}"/>
    <cellStyle name="Normal 51 2 8" xfId="19510" xr:uid="{00000000-0005-0000-0000-0000C64C0000}"/>
    <cellStyle name="Normal 51 3" xfId="19511" xr:uid="{00000000-0005-0000-0000-0000C74C0000}"/>
    <cellStyle name="Normal 51 3 2" xfId="19512" xr:uid="{00000000-0005-0000-0000-0000C84C0000}"/>
    <cellStyle name="Normal 51 3 2 2" xfId="19513" xr:uid="{00000000-0005-0000-0000-0000C94C0000}"/>
    <cellStyle name="Normal 51 3 2 2 2" xfId="19514" xr:uid="{00000000-0005-0000-0000-0000CA4C0000}"/>
    <cellStyle name="Normal 51 3 2 3" xfId="19515" xr:uid="{00000000-0005-0000-0000-0000CB4C0000}"/>
    <cellStyle name="Normal 51 3 2 4" xfId="19516" xr:uid="{00000000-0005-0000-0000-0000CC4C0000}"/>
    <cellStyle name="Normal 51 3 3" xfId="19517" xr:uid="{00000000-0005-0000-0000-0000CD4C0000}"/>
    <cellStyle name="Normal 51 3 3 2" xfId="19518" xr:uid="{00000000-0005-0000-0000-0000CE4C0000}"/>
    <cellStyle name="Normal 51 3 4" xfId="19519" xr:uid="{00000000-0005-0000-0000-0000CF4C0000}"/>
    <cellStyle name="Normal 51 3 5" xfId="19520" xr:uid="{00000000-0005-0000-0000-0000D04C0000}"/>
    <cellStyle name="Normal 51 4" xfId="19521" xr:uid="{00000000-0005-0000-0000-0000D14C0000}"/>
    <cellStyle name="Normal 51 4 2" xfId="19522" xr:uid="{00000000-0005-0000-0000-0000D24C0000}"/>
    <cellStyle name="Normal 51 4 2 2" xfId="19523" xr:uid="{00000000-0005-0000-0000-0000D34C0000}"/>
    <cellStyle name="Normal 51 4 2 2 2" xfId="19524" xr:uid="{00000000-0005-0000-0000-0000D44C0000}"/>
    <cellStyle name="Normal 51 4 2 3" xfId="19525" xr:uid="{00000000-0005-0000-0000-0000D54C0000}"/>
    <cellStyle name="Normal 51 4 3" xfId="19526" xr:uid="{00000000-0005-0000-0000-0000D64C0000}"/>
    <cellStyle name="Normal 51 4 3 2" xfId="19527" xr:uid="{00000000-0005-0000-0000-0000D74C0000}"/>
    <cellStyle name="Normal 51 4 4" xfId="19528" xr:uid="{00000000-0005-0000-0000-0000D84C0000}"/>
    <cellStyle name="Normal 51 4 5" xfId="19529" xr:uid="{00000000-0005-0000-0000-0000D94C0000}"/>
    <cellStyle name="Normal 51 5" xfId="19530" xr:uid="{00000000-0005-0000-0000-0000DA4C0000}"/>
    <cellStyle name="Normal 51 5 2" xfId="19531" xr:uid="{00000000-0005-0000-0000-0000DB4C0000}"/>
    <cellStyle name="Normal 51 6" xfId="19532" xr:uid="{00000000-0005-0000-0000-0000DC4C0000}"/>
    <cellStyle name="Normal 51 7" xfId="19533" xr:uid="{00000000-0005-0000-0000-0000DD4C0000}"/>
    <cellStyle name="Normal 51_April 14" xfId="19534" xr:uid="{00000000-0005-0000-0000-0000DE4C0000}"/>
    <cellStyle name="Normal 510" xfId="19535" xr:uid="{00000000-0005-0000-0000-0000DF4C0000}"/>
    <cellStyle name="Normal 510 2" xfId="19536" xr:uid="{00000000-0005-0000-0000-0000E04C0000}"/>
    <cellStyle name="Normal 510 2 2" xfId="19537" xr:uid="{00000000-0005-0000-0000-0000E14C0000}"/>
    <cellStyle name="Normal 510 2 2 2" xfId="19538" xr:uid="{00000000-0005-0000-0000-0000E24C0000}"/>
    <cellStyle name="Normal 510 2 2 3" xfId="19539" xr:uid="{00000000-0005-0000-0000-0000E34C0000}"/>
    <cellStyle name="Normal 510 2 3" xfId="19540" xr:uid="{00000000-0005-0000-0000-0000E44C0000}"/>
    <cellStyle name="Normal 510 2 4" xfId="19541" xr:uid="{00000000-0005-0000-0000-0000E54C0000}"/>
    <cellStyle name="Normal 510 3" xfId="19542" xr:uid="{00000000-0005-0000-0000-0000E64C0000}"/>
    <cellStyle name="Normal 510 3 2" xfId="19543" xr:uid="{00000000-0005-0000-0000-0000E74C0000}"/>
    <cellStyle name="Normal 510 3 3" xfId="19544" xr:uid="{00000000-0005-0000-0000-0000E84C0000}"/>
    <cellStyle name="Normal 510 4" xfId="19545" xr:uid="{00000000-0005-0000-0000-0000E94C0000}"/>
    <cellStyle name="Normal 510 5" xfId="19546" xr:uid="{00000000-0005-0000-0000-0000EA4C0000}"/>
    <cellStyle name="Normal 511" xfId="19547" xr:uid="{00000000-0005-0000-0000-0000EB4C0000}"/>
    <cellStyle name="Normal 511 2" xfId="19548" xr:uid="{00000000-0005-0000-0000-0000EC4C0000}"/>
    <cellStyle name="Normal 511 2 2" xfId="19549" xr:uid="{00000000-0005-0000-0000-0000ED4C0000}"/>
    <cellStyle name="Normal 511 2 2 2" xfId="19550" xr:uid="{00000000-0005-0000-0000-0000EE4C0000}"/>
    <cellStyle name="Normal 511 2 2 3" xfId="19551" xr:uid="{00000000-0005-0000-0000-0000EF4C0000}"/>
    <cellStyle name="Normal 511 2 3" xfId="19552" xr:uid="{00000000-0005-0000-0000-0000F04C0000}"/>
    <cellStyle name="Normal 511 2 4" xfId="19553" xr:uid="{00000000-0005-0000-0000-0000F14C0000}"/>
    <cellStyle name="Normal 511 3" xfId="19554" xr:uid="{00000000-0005-0000-0000-0000F24C0000}"/>
    <cellStyle name="Normal 511 3 2" xfId="19555" xr:uid="{00000000-0005-0000-0000-0000F34C0000}"/>
    <cellStyle name="Normal 511 3 3" xfId="19556" xr:uid="{00000000-0005-0000-0000-0000F44C0000}"/>
    <cellStyle name="Normal 511 4" xfId="19557" xr:uid="{00000000-0005-0000-0000-0000F54C0000}"/>
    <cellStyle name="Normal 511 5" xfId="19558" xr:uid="{00000000-0005-0000-0000-0000F64C0000}"/>
    <cellStyle name="Normal 512" xfId="19559" xr:uid="{00000000-0005-0000-0000-0000F74C0000}"/>
    <cellStyle name="Normal 512 2" xfId="19560" xr:uid="{00000000-0005-0000-0000-0000F84C0000}"/>
    <cellStyle name="Normal 512 2 2" xfId="19561" xr:uid="{00000000-0005-0000-0000-0000F94C0000}"/>
    <cellStyle name="Normal 512 2 2 2" xfId="19562" xr:uid="{00000000-0005-0000-0000-0000FA4C0000}"/>
    <cellStyle name="Normal 512 2 2 3" xfId="19563" xr:uid="{00000000-0005-0000-0000-0000FB4C0000}"/>
    <cellStyle name="Normal 512 2 3" xfId="19564" xr:uid="{00000000-0005-0000-0000-0000FC4C0000}"/>
    <cellStyle name="Normal 512 2 4" xfId="19565" xr:uid="{00000000-0005-0000-0000-0000FD4C0000}"/>
    <cellStyle name="Normal 512 3" xfId="19566" xr:uid="{00000000-0005-0000-0000-0000FE4C0000}"/>
    <cellStyle name="Normal 512 3 2" xfId="19567" xr:uid="{00000000-0005-0000-0000-0000FF4C0000}"/>
    <cellStyle name="Normal 512 3 3" xfId="19568" xr:uid="{00000000-0005-0000-0000-0000004D0000}"/>
    <cellStyle name="Normal 512 4" xfId="19569" xr:uid="{00000000-0005-0000-0000-0000014D0000}"/>
    <cellStyle name="Normal 512 5" xfId="19570" xr:uid="{00000000-0005-0000-0000-0000024D0000}"/>
    <cellStyle name="Normal 513" xfId="19571" xr:uid="{00000000-0005-0000-0000-0000034D0000}"/>
    <cellStyle name="Normal 513 2" xfId="19572" xr:uid="{00000000-0005-0000-0000-0000044D0000}"/>
    <cellStyle name="Normal 513 2 2" xfId="19573" xr:uid="{00000000-0005-0000-0000-0000054D0000}"/>
    <cellStyle name="Normal 513 2 2 2" xfId="19574" xr:uid="{00000000-0005-0000-0000-0000064D0000}"/>
    <cellStyle name="Normal 513 2 2 3" xfId="19575" xr:uid="{00000000-0005-0000-0000-0000074D0000}"/>
    <cellStyle name="Normal 513 2 3" xfId="19576" xr:uid="{00000000-0005-0000-0000-0000084D0000}"/>
    <cellStyle name="Normal 513 2 4" xfId="19577" xr:uid="{00000000-0005-0000-0000-0000094D0000}"/>
    <cellStyle name="Normal 513 3" xfId="19578" xr:uid="{00000000-0005-0000-0000-00000A4D0000}"/>
    <cellStyle name="Normal 513 3 2" xfId="19579" xr:uid="{00000000-0005-0000-0000-00000B4D0000}"/>
    <cellStyle name="Normal 513 3 3" xfId="19580" xr:uid="{00000000-0005-0000-0000-00000C4D0000}"/>
    <cellStyle name="Normal 513 4" xfId="19581" xr:uid="{00000000-0005-0000-0000-00000D4D0000}"/>
    <cellStyle name="Normal 513 5" xfId="19582" xr:uid="{00000000-0005-0000-0000-00000E4D0000}"/>
    <cellStyle name="Normal 514" xfId="19583" xr:uid="{00000000-0005-0000-0000-00000F4D0000}"/>
    <cellStyle name="Normal 514 2" xfId="19584" xr:uid="{00000000-0005-0000-0000-0000104D0000}"/>
    <cellStyle name="Normal 514 2 2" xfId="19585" xr:uid="{00000000-0005-0000-0000-0000114D0000}"/>
    <cellStyle name="Normal 514 2 2 2" xfId="19586" xr:uid="{00000000-0005-0000-0000-0000124D0000}"/>
    <cellStyle name="Normal 514 2 2 3" xfId="19587" xr:uid="{00000000-0005-0000-0000-0000134D0000}"/>
    <cellStyle name="Normal 514 2 3" xfId="19588" xr:uid="{00000000-0005-0000-0000-0000144D0000}"/>
    <cellStyle name="Normal 514 2 4" xfId="19589" xr:uid="{00000000-0005-0000-0000-0000154D0000}"/>
    <cellStyle name="Normal 514 3" xfId="19590" xr:uid="{00000000-0005-0000-0000-0000164D0000}"/>
    <cellStyle name="Normal 514 3 2" xfId="19591" xr:uid="{00000000-0005-0000-0000-0000174D0000}"/>
    <cellStyle name="Normal 514 3 3" xfId="19592" xr:uid="{00000000-0005-0000-0000-0000184D0000}"/>
    <cellStyle name="Normal 514 4" xfId="19593" xr:uid="{00000000-0005-0000-0000-0000194D0000}"/>
    <cellStyle name="Normal 514 5" xfId="19594" xr:uid="{00000000-0005-0000-0000-00001A4D0000}"/>
    <cellStyle name="Normal 515" xfId="19595" xr:uid="{00000000-0005-0000-0000-00001B4D0000}"/>
    <cellStyle name="Normal 515 2" xfId="19596" xr:uid="{00000000-0005-0000-0000-00001C4D0000}"/>
    <cellStyle name="Normal 515 2 2" xfId="19597" xr:uid="{00000000-0005-0000-0000-00001D4D0000}"/>
    <cellStyle name="Normal 515 2 2 2" xfId="19598" xr:uid="{00000000-0005-0000-0000-00001E4D0000}"/>
    <cellStyle name="Normal 515 2 2 3" xfId="19599" xr:uid="{00000000-0005-0000-0000-00001F4D0000}"/>
    <cellStyle name="Normal 515 2 3" xfId="19600" xr:uid="{00000000-0005-0000-0000-0000204D0000}"/>
    <cellStyle name="Normal 515 2 4" xfId="19601" xr:uid="{00000000-0005-0000-0000-0000214D0000}"/>
    <cellStyle name="Normal 515 3" xfId="19602" xr:uid="{00000000-0005-0000-0000-0000224D0000}"/>
    <cellStyle name="Normal 515 3 2" xfId="19603" xr:uid="{00000000-0005-0000-0000-0000234D0000}"/>
    <cellStyle name="Normal 515 3 3" xfId="19604" xr:uid="{00000000-0005-0000-0000-0000244D0000}"/>
    <cellStyle name="Normal 515 4" xfId="19605" xr:uid="{00000000-0005-0000-0000-0000254D0000}"/>
    <cellStyle name="Normal 515 5" xfId="19606" xr:uid="{00000000-0005-0000-0000-0000264D0000}"/>
    <cellStyle name="Normal 516" xfId="19607" xr:uid="{00000000-0005-0000-0000-0000274D0000}"/>
    <cellStyle name="Normal 516 2" xfId="19608" xr:uid="{00000000-0005-0000-0000-0000284D0000}"/>
    <cellStyle name="Normal 516 2 2" xfId="19609" xr:uid="{00000000-0005-0000-0000-0000294D0000}"/>
    <cellStyle name="Normal 516 2 2 2" xfId="19610" xr:uid="{00000000-0005-0000-0000-00002A4D0000}"/>
    <cellStyle name="Normal 516 2 2 3" xfId="19611" xr:uid="{00000000-0005-0000-0000-00002B4D0000}"/>
    <cellStyle name="Normal 516 2 3" xfId="19612" xr:uid="{00000000-0005-0000-0000-00002C4D0000}"/>
    <cellStyle name="Normal 516 2 4" xfId="19613" xr:uid="{00000000-0005-0000-0000-00002D4D0000}"/>
    <cellStyle name="Normal 516 3" xfId="19614" xr:uid="{00000000-0005-0000-0000-00002E4D0000}"/>
    <cellStyle name="Normal 516 3 2" xfId="19615" xr:uid="{00000000-0005-0000-0000-00002F4D0000}"/>
    <cellStyle name="Normal 516 3 3" xfId="19616" xr:uid="{00000000-0005-0000-0000-0000304D0000}"/>
    <cellStyle name="Normal 516 4" xfId="19617" xr:uid="{00000000-0005-0000-0000-0000314D0000}"/>
    <cellStyle name="Normal 516 5" xfId="19618" xr:uid="{00000000-0005-0000-0000-0000324D0000}"/>
    <cellStyle name="Normal 517" xfId="19619" xr:uid="{00000000-0005-0000-0000-0000334D0000}"/>
    <cellStyle name="Normal 517 2" xfId="19620" xr:uid="{00000000-0005-0000-0000-0000344D0000}"/>
    <cellStyle name="Normal 517 2 2" xfId="19621" xr:uid="{00000000-0005-0000-0000-0000354D0000}"/>
    <cellStyle name="Normal 517 2 2 2" xfId="19622" xr:uid="{00000000-0005-0000-0000-0000364D0000}"/>
    <cellStyle name="Normal 517 2 2 3" xfId="19623" xr:uid="{00000000-0005-0000-0000-0000374D0000}"/>
    <cellStyle name="Normal 517 2 3" xfId="19624" xr:uid="{00000000-0005-0000-0000-0000384D0000}"/>
    <cellStyle name="Normal 517 2 4" xfId="19625" xr:uid="{00000000-0005-0000-0000-0000394D0000}"/>
    <cellStyle name="Normal 517 3" xfId="19626" xr:uid="{00000000-0005-0000-0000-00003A4D0000}"/>
    <cellStyle name="Normal 517 3 2" xfId="19627" xr:uid="{00000000-0005-0000-0000-00003B4D0000}"/>
    <cellStyle name="Normal 517 3 3" xfId="19628" xr:uid="{00000000-0005-0000-0000-00003C4D0000}"/>
    <cellStyle name="Normal 517 4" xfId="19629" xr:uid="{00000000-0005-0000-0000-00003D4D0000}"/>
    <cellStyle name="Normal 517 5" xfId="19630" xr:uid="{00000000-0005-0000-0000-00003E4D0000}"/>
    <cellStyle name="Normal 518" xfId="19631" xr:uid="{00000000-0005-0000-0000-00003F4D0000}"/>
    <cellStyle name="Normal 518 2" xfId="19632" xr:uid="{00000000-0005-0000-0000-0000404D0000}"/>
    <cellStyle name="Normal 518 2 2" xfId="19633" xr:uid="{00000000-0005-0000-0000-0000414D0000}"/>
    <cellStyle name="Normal 518 2 2 2" xfId="19634" xr:uid="{00000000-0005-0000-0000-0000424D0000}"/>
    <cellStyle name="Normal 518 2 2 3" xfId="19635" xr:uid="{00000000-0005-0000-0000-0000434D0000}"/>
    <cellStyle name="Normal 518 2 3" xfId="19636" xr:uid="{00000000-0005-0000-0000-0000444D0000}"/>
    <cellStyle name="Normal 518 2 4" xfId="19637" xr:uid="{00000000-0005-0000-0000-0000454D0000}"/>
    <cellStyle name="Normal 518 3" xfId="19638" xr:uid="{00000000-0005-0000-0000-0000464D0000}"/>
    <cellStyle name="Normal 518 3 2" xfId="19639" xr:uid="{00000000-0005-0000-0000-0000474D0000}"/>
    <cellStyle name="Normal 518 3 3" xfId="19640" xr:uid="{00000000-0005-0000-0000-0000484D0000}"/>
    <cellStyle name="Normal 518 4" xfId="19641" xr:uid="{00000000-0005-0000-0000-0000494D0000}"/>
    <cellStyle name="Normal 518 5" xfId="19642" xr:uid="{00000000-0005-0000-0000-00004A4D0000}"/>
    <cellStyle name="Normal 519" xfId="19643" xr:uid="{00000000-0005-0000-0000-00004B4D0000}"/>
    <cellStyle name="Normal 519 2" xfId="19644" xr:uid="{00000000-0005-0000-0000-00004C4D0000}"/>
    <cellStyle name="Normal 519 2 2" xfId="19645" xr:uid="{00000000-0005-0000-0000-00004D4D0000}"/>
    <cellStyle name="Normal 519 2 2 2" xfId="19646" xr:uid="{00000000-0005-0000-0000-00004E4D0000}"/>
    <cellStyle name="Normal 519 2 2 3" xfId="19647" xr:uid="{00000000-0005-0000-0000-00004F4D0000}"/>
    <cellStyle name="Normal 519 2 3" xfId="19648" xr:uid="{00000000-0005-0000-0000-0000504D0000}"/>
    <cellStyle name="Normal 519 2 4" xfId="19649" xr:uid="{00000000-0005-0000-0000-0000514D0000}"/>
    <cellStyle name="Normal 519 3" xfId="19650" xr:uid="{00000000-0005-0000-0000-0000524D0000}"/>
    <cellStyle name="Normal 519 3 2" xfId="19651" xr:uid="{00000000-0005-0000-0000-0000534D0000}"/>
    <cellStyle name="Normal 519 3 3" xfId="19652" xr:uid="{00000000-0005-0000-0000-0000544D0000}"/>
    <cellStyle name="Normal 519 4" xfId="19653" xr:uid="{00000000-0005-0000-0000-0000554D0000}"/>
    <cellStyle name="Normal 519 5" xfId="19654" xr:uid="{00000000-0005-0000-0000-0000564D0000}"/>
    <cellStyle name="Normal 52" xfId="139" xr:uid="{00000000-0005-0000-0000-0000574D0000}"/>
    <cellStyle name="Normal 52 2" xfId="19655" xr:uid="{00000000-0005-0000-0000-0000584D0000}"/>
    <cellStyle name="Normal 52 2 2" xfId="19656" xr:uid="{00000000-0005-0000-0000-0000594D0000}"/>
    <cellStyle name="Normal 52 2 2 2" xfId="19657" xr:uid="{00000000-0005-0000-0000-00005A4D0000}"/>
    <cellStyle name="Normal 52 2 2 3" xfId="19658" xr:uid="{00000000-0005-0000-0000-00005B4D0000}"/>
    <cellStyle name="Normal 52 2 3" xfId="19659" xr:uid="{00000000-0005-0000-0000-00005C4D0000}"/>
    <cellStyle name="Normal 52 2 3 2" xfId="19660" xr:uid="{00000000-0005-0000-0000-00005D4D0000}"/>
    <cellStyle name="Normal 52 2 3 3" xfId="19661" xr:uid="{00000000-0005-0000-0000-00005E4D0000}"/>
    <cellStyle name="Normal 52 2 4" xfId="19662" xr:uid="{00000000-0005-0000-0000-00005F4D0000}"/>
    <cellStyle name="Normal 52 2 4 2" xfId="19663" xr:uid="{00000000-0005-0000-0000-0000604D0000}"/>
    <cellStyle name="Normal 52 2 4 2 2" xfId="19664" xr:uid="{00000000-0005-0000-0000-0000614D0000}"/>
    <cellStyle name="Normal 52 2 4 2 2 2" xfId="19665" xr:uid="{00000000-0005-0000-0000-0000624D0000}"/>
    <cellStyle name="Normal 52 2 4 2 2 2 2" xfId="19666" xr:uid="{00000000-0005-0000-0000-0000634D0000}"/>
    <cellStyle name="Normal 52 2 4 2 2 3" xfId="19667" xr:uid="{00000000-0005-0000-0000-0000644D0000}"/>
    <cellStyle name="Normal 52 2 4 2 2 4" xfId="19668" xr:uid="{00000000-0005-0000-0000-0000654D0000}"/>
    <cellStyle name="Normal 52 2 4 2 3" xfId="19669" xr:uid="{00000000-0005-0000-0000-0000664D0000}"/>
    <cellStyle name="Normal 52 2 4 2 3 2" xfId="19670" xr:uid="{00000000-0005-0000-0000-0000674D0000}"/>
    <cellStyle name="Normal 52 2 4 2 4" xfId="19671" xr:uid="{00000000-0005-0000-0000-0000684D0000}"/>
    <cellStyle name="Normal 52 2 4 2 5" xfId="19672" xr:uid="{00000000-0005-0000-0000-0000694D0000}"/>
    <cellStyle name="Normal 52 2 4 3" xfId="19673" xr:uid="{00000000-0005-0000-0000-00006A4D0000}"/>
    <cellStyle name="Normal 52 2 4 3 2" xfId="19674" xr:uid="{00000000-0005-0000-0000-00006B4D0000}"/>
    <cellStyle name="Normal 52 2 4 3 2 2" xfId="19675" xr:uid="{00000000-0005-0000-0000-00006C4D0000}"/>
    <cellStyle name="Normal 52 2 4 3 3" xfId="19676" xr:uid="{00000000-0005-0000-0000-00006D4D0000}"/>
    <cellStyle name="Normal 52 2 4 3 4" xfId="19677" xr:uid="{00000000-0005-0000-0000-00006E4D0000}"/>
    <cellStyle name="Normal 52 2 4 4" xfId="19678" xr:uid="{00000000-0005-0000-0000-00006F4D0000}"/>
    <cellStyle name="Normal 52 2 4 4 2" xfId="19679" xr:uid="{00000000-0005-0000-0000-0000704D0000}"/>
    <cellStyle name="Normal 52 2 4 5" xfId="19680" xr:uid="{00000000-0005-0000-0000-0000714D0000}"/>
    <cellStyle name="Normal 52 2 4 6" xfId="19681" xr:uid="{00000000-0005-0000-0000-0000724D0000}"/>
    <cellStyle name="Normal 52 2 5" xfId="19682" xr:uid="{00000000-0005-0000-0000-0000734D0000}"/>
    <cellStyle name="Normal 52 2 5 2" xfId="19683" xr:uid="{00000000-0005-0000-0000-0000744D0000}"/>
    <cellStyle name="Normal 52 2 5 2 2" xfId="19684" xr:uid="{00000000-0005-0000-0000-0000754D0000}"/>
    <cellStyle name="Normal 52 2 5 2 2 2" xfId="19685" xr:uid="{00000000-0005-0000-0000-0000764D0000}"/>
    <cellStyle name="Normal 52 2 5 2 3" xfId="19686" xr:uid="{00000000-0005-0000-0000-0000774D0000}"/>
    <cellStyle name="Normal 52 2 5 2 4" xfId="19687" xr:uid="{00000000-0005-0000-0000-0000784D0000}"/>
    <cellStyle name="Normal 52 2 5 3" xfId="19688" xr:uid="{00000000-0005-0000-0000-0000794D0000}"/>
    <cellStyle name="Normal 52 2 5 3 2" xfId="19689" xr:uid="{00000000-0005-0000-0000-00007A4D0000}"/>
    <cellStyle name="Normal 52 2 5 4" xfId="19690" xr:uid="{00000000-0005-0000-0000-00007B4D0000}"/>
    <cellStyle name="Normal 52 2 5 5" xfId="19691" xr:uid="{00000000-0005-0000-0000-00007C4D0000}"/>
    <cellStyle name="Normal 52 2 6" xfId="19692" xr:uid="{00000000-0005-0000-0000-00007D4D0000}"/>
    <cellStyle name="Normal 52 2 6 2" xfId="19693" xr:uid="{00000000-0005-0000-0000-00007E4D0000}"/>
    <cellStyle name="Normal 52 2 6 2 2" xfId="19694" xr:uid="{00000000-0005-0000-0000-00007F4D0000}"/>
    <cellStyle name="Normal 52 2 6 3" xfId="19695" xr:uid="{00000000-0005-0000-0000-0000804D0000}"/>
    <cellStyle name="Normal 52 2 6 4" xfId="19696" xr:uid="{00000000-0005-0000-0000-0000814D0000}"/>
    <cellStyle name="Normal 52 2 7" xfId="19697" xr:uid="{00000000-0005-0000-0000-0000824D0000}"/>
    <cellStyle name="Normal 52 2 7 2" xfId="19698" xr:uid="{00000000-0005-0000-0000-0000834D0000}"/>
    <cellStyle name="Normal 52 2 8" xfId="19699" xr:uid="{00000000-0005-0000-0000-0000844D0000}"/>
    <cellStyle name="Normal 52 2 9" xfId="19700" xr:uid="{00000000-0005-0000-0000-0000854D0000}"/>
    <cellStyle name="Normal 52 3" xfId="19701" xr:uid="{00000000-0005-0000-0000-0000864D0000}"/>
    <cellStyle name="Normal 52 3 2" xfId="19702" xr:uid="{00000000-0005-0000-0000-0000874D0000}"/>
    <cellStyle name="Normal 52 3 3" xfId="19703" xr:uid="{00000000-0005-0000-0000-0000884D0000}"/>
    <cellStyle name="Normal 52 4" xfId="19704" xr:uid="{00000000-0005-0000-0000-0000894D0000}"/>
    <cellStyle name="Normal 52 4 2" xfId="19705" xr:uid="{00000000-0005-0000-0000-00008A4D0000}"/>
    <cellStyle name="Normal 52 4 3" xfId="19706" xr:uid="{00000000-0005-0000-0000-00008B4D0000}"/>
    <cellStyle name="Normal 52 5" xfId="19707" xr:uid="{00000000-0005-0000-0000-00008C4D0000}"/>
    <cellStyle name="Normal 52 5 2" xfId="19708" xr:uid="{00000000-0005-0000-0000-00008D4D0000}"/>
    <cellStyle name="Normal 52 5 2 2" xfId="19709" xr:uid="{00000000-0005-0000-0000-00008E4D0000}"/>
    <cellStyle name="Normal 52 5 2 2 2" xfId="19710" xr:uid="{00000000-0005-0000-0000-00008F4D0000}"/>
    <cellStyle name="Normal 52 5 2 3" xfId="19711" xr:uid="{00000000-0005-0000-0000-0000904D0000}"/>
    <cellStyle name="Normal 52 5 2 4" xfId="19712" xr:uid="{00000000-0005-0000-0000-0000914D0000}"/>
    <cellStyle name="Normal 52 5 3" xfId="19713" xr:uid="{00000000-0005-0000-0000-0000924D0000}"/>
    <cellStyle name="Normal 52 5 3 2" xfId="19714" xr:uid="{00000000-0005-0000-0000-0000934D0000}"/>
    <cellStyle name="Normal 52 5 4" xfId="19715" xr:uid="{00000000-0005-0000-0000-0000944D0000}"/>
    <cellStyle name="Normal 52 5 5" xfId="19716" xr:uid="{00000000-0005-0000-0000-0000954D0000}"/>
    <cellStyle name="Normal 52 6" xfId="19717" xr:uid="{00000000-0005-0000-0000-0000964D0000}"/>
    <cellStyle name="Normal 52 6 2" xfId="19718" xr:uid="{00000000-0005-0000-0000-0000974D0000}"/>
    <cellStyle name="Normal 52 6 2 2" xfId="19719" xr:uid="{00000000-0005-0000-0000-0000984D0000}"/>
    <cellStyle name="Normal 52 6 2 2 2" xfId="19720" xr:uid="{00000000-0005-0000-0000-0000994D0000}"/>
    <cellStyle name="Normal 52 6 2 3" xfId="19721" xr:uid="{00000000-0005-0000-0000-00009A4D0000}"/>
    <cellStyle name="Normal 52 6 3" xfId="19722" xr:uid="{00000000-0005-0000-0000-00009B4D0000}"/>
    <cellStyle name="Normal 52 6 3 2" xfId="19723" xr:uid="{00000000-0005-0000-0000-00009C4D0000}"/>
    <cellStyle name="Normal 52 6 4" xfId="19724" xr:uid="{00000000-0005-0000-0000-00009D4D0000}"/>
    <cellStyle name="Normal 52 6 5" xfId="19725" xr:uid="{00000000-0005-0000-0000-00009E4D0000}"/>
    <cellStyle name="Normal 52 7" xfId="19726" xr:uid="{00000000-0005-0000-0000-00009F4D0000}"/>
    <cellStyle name="Normal 52 7 2" xfId="19727" xr:uid="{00000000-0005-0000-0000-0000A04D0000}"/>
    <cellStyle name="Normal 52 8" xfId="19728" xr:uid="{00000000-0005-0000-0000-0000A14D0000}"/>
    <cellStyle name="Normal 52 9" xfId="19729" xr:uid="{00000000-0005-0000-0000-0000A24D0000}"/>
    <cellStyle name="Normal 52_April 14" xfId="19730" xr:uid="{00000000-0005-0000-0000-0000A34D0000}"/>
    <cellStyle name="Normal 520" xfId="19731" xr:uid="{00000000-0005-0000-0000-0000A44D0000}"/>
    <cellStyle name="Normal 520 2" xfId="19732" xr:uid="{00000000-0005-0000-0000-0000A54D0000}"/>
    <cellStyle name="Normal 520 2 2" xfId="19733" xr:uid="{00000000-0005-0000-0000-0000A64D0000}"/>
    <cellStyle name="Normal 520 2 2 2" xfId="19734" xr:uid="{00000000-0005-0000-0000-0000A74D0000}"/>
    <cellStyle name="Normal 520 2 2 3" xfId="19735" xr:uid="{00000000-0005-0000-0000-0000A84D0000}"/>
    <cellStyle name="Normal 520 2 3" xfId="19736" xr:uid="{00000000-0005-0000-0000-0000A94D0000}"/>
    <cellStyle name="Normal 520 2 4" xfId="19737" xr:uid="{00000000-0005-0000-0000-0000AA4D0000}"/>
    <cellStyle name="Normal 520 3" xfId="19738" xr:uid="{00000000-0005-0000-0000-0000AB4D0000}"/>
    <cellStyle name="Normal 520 3 2" xfId="19739" xr:uid="{00000000-0005-0000-0000-0000AC4D0000}"/>
    <cellStyle name="Normal 520 3 3" xfId="19740" xr:uid="{00000000-0005-0000-0000-0000AD4D0000}"/>
    <cellStyle name="Normal 520 4" xfId="19741" xr:uid="{00000000-0005-0000-0000-0000AE4D0000}"/>
    <cellStyle name="Normal 520 5" xfId="19742" xr:uid="{00000000-0005-0000-0000-0000AF4D0000}"/>
    <cellStyle name="Normal 521" xfId="19743" xr:uid="{00000000-0005-0000-0000-0000B04D0000}"/>
    <cellStyle name="Normal 521 2" xfId="19744" xr:uid="{00000000-0005-0000-0000-0000B14D0000}"/>
    <cellStyle name="Normal 521 2 2" xfId="19745" xr:uid="{00000000-0005-0000-0000-0000B24D0000}"/>
    <cellStyle name="Normal 521 2 2 2" xfId="19746" xr:uid="{00000000-0005-0000-0000-0000B34D0000}"/>
    <cellStyle name="Normal 521 2 2 3" xfId="19747" xr:uid="{00000000-0005-0000-0000-0000B44D0000}"/>
    <cellStyle name="Normal 521 2 3" xfId="19748" xr:uid="{00000000-0005-0000-0000-0000B54D0000}"/>
    <cellStyle name="Normal 521 2 4" xfId="19749" xr:uid="{00000000-0005-0000-0000-0000B64D0000}"/>
    <cellStyle name="Normal 521 3" xfId="19750" xr:uid="{00000000-0005-0000-0000-0000B74D0000}"/>
    <cellStyle name="Normal 521 3 2" xfId="19751" xr:uid="{00000000-0005-0000-0000-0000B84D0000}"/>
    <cellStyle name="Normal 521 3 3" xfId="19752" xr:uid="{00000000-0005-0000-0000-0000B94D0000}"/>
    <cellStyle name="Normal 521 4" xfId="19753" xr:uid="{00000000-0005-0000-0000-0000BA4D0000}"/>
    <cellStyle name="Normal 521 5" xfId="19754" xr:uid="{00000000-0005-0000-0000-0000BB4D0000}"/>
    <cellStyle name="Normal 522" xfId="19755" xr:uid="{00000000-0005-0000-0000-0000BC4D0000}"/>
    <cellStyle name="Normal 522 2" xfId="19756" xr:uid="{00000000-0005-0000-0000-0000BD4D0000}"/>
    <cellStyle name="Normal 522 2 2" xfId="19757" xr:uid="{00000000-0005-0000-0000-0000BE4D0000}"/>
    <cellStyle name="Normal 522 2 2 2" xfId="19758" xr:uid="{00000000-0005-0000-0000-0000BF4D0000}"/>
    <cellStyle name="Normal 522 2 2 3" xfId="19759" xr:uid="{00000000-0005-0000-0000-0000C04D0000}"/>
    <cellStyle name="Normal 522 2 3" xfId="19760" xr:uid="{00000000-0005-0000-0000-0000C14D0000}"/>
    <cellStyle name="Normal 522 2 4" xfId="19761" xr:uid="{00000000-0005-0000-0000-0000C24D0000}"/>
    <cellStyle name="Normal 522 3" xfId="19762" xr:uid="{00000000-0005-0000-0000-0000C34D0000}"/>
    <cellStyle name="Normal 522 3 2" xfId="19763" xr:uid="{00000000-0005-0000-0000-0000C44D0000}"/>
    <cellStyle name="Normal 522 3 3" xfId="19764" xr:uid="{00000000-0005-0000-0000-0000C54D0000}"/>
    <cellStyle name="Normal 522 4" xfId="19765" xr:uid="{00000000-0005-0000-0000-0000C64D0000}"/>
    <cellStyle name="Normal 522 5" xfId="19766" xr:uid="{00000000-0005-0000-0000-0000C74D0000}"/>
    <cellStyle name="Normal 523" xfId="19767" xr:uid="{00000000-0005-0000-0000-0000C84D0000}"/>
    <cellStyle name="Normal 523 2" xfId="19768" xr:uid="{00000000-0005-0000-0000-0000C94D0000}"/>
    <cellStyle name="Normal 523 2 2" xfId="19769" xr:uid="{00000000-0005-0000-0000-0000CA4D0000}"/>
    <cellStyle name="Normal 523 2 2 2" xfId="19770" xr:uid="{00000000-0005-0000-0000-0000CB4D0000}"/>
    <cellStyle name="Normal 523 2 2 3" xfId="19771" xr:uid="{00000000-0005-0000-0000-0000CC4D0000}"/>
    <cellStyle name="Normal 523 2 3" xfId="19772" xr:uid="{00000000-0005-0000-0000-0000CD4D0000}"/>
    <cellStyle name="Normal 523 2 4" xfId="19773" xr:uid="{00000000-0005-0000-0000-0000CE4D0000}"/>
    <cellStyle name="Normal 523 3" xfId="19774" xr:uid="{00000000-0005-0000-0000-0000CF4D0000}"/>
    <cellStyle name="Normal 523 3 2" xfId="19775" xr:uid="{00000000-0005-0000-0000-0000D04D0000}"/>
    <cellStyle name="Normal 523 3 3" xfId="19776" xr:uid="{00000000-0005-0000-0000-0000D14D0000}"/>
    <cellStyle name="Normal 523 4" xfId="19777" xr:uid="{00000000-0005-0000-0000-0000D24D0000}"/>
    <cellStyle name="Normal 523 5" xfId="19778" xr:uid="{00000000-0005-0000-0000-0000D34D0000}"/>
    <cellStyle name="Normal 524" xfId="19779" xr:uid="{00000000-0005-0000-0000-0000D44D0000}"/>
    <cellStyle name="Normal 524 2" xfId="19780" xr:uid="{00000000-0005-0000-0000-0000D54D0000}"/>
    <cellStyle name="Normal 524 2 2" xfId="19781" xr:uid="{00000000-0005-0000-0000-0000D64D0000}"/>
    <cellStyle name="Normal 524 2 2 2" xfId="19782" xr:uid="{00000000-0005-0000-0000-0000D74D0000}"/>
    <cellStyle name="Normal 524 2 2 3" xfId="19783" xr:uid="{00000000-0005-0000-0000-0000D84D0000}"/>
    <cellStyle name="Normal 524 2 3" xfId="19784" xr:uid="{00000000-0005-0000-0000-0000D94D0000}"/>
    <cellStyle name="Normal 524 2 4" xfId="19785" xr:uid="{00000000-0005-0000-0000-0000DA4D0000}"/>
    <cellStyle name="Normal 524 3" xfId="19786" xr:uid="{00000000-0005-0000-0000-0000DB4D0000}"/>
    <cellStyle name="Normal 524 3 2" xfId="19787" xr:uid="{00000000-0005-0000-0000-0000DC4D0000}"/>
    <cellStyle name="Normal 524 3 3" xfId="19788" xr:uid="{00000000-0005-0000-0000-0000DD4D0000}"/>
    <cellStyle name="Normal 524 4" xfId="19789" xr:uid="{00000000-0005-0000-0000-0000DE4D0000}"/>
    <cellStyle name="Normal 524 5" xfId="19790" xr:uid="{00000000-0005-0000-0000-0000DF4D0000}"/>
    <cellStyle name="Normal 525" xfId="19791" xr:uid="{00000000-0005-0000-0000-0000E04D0000}"/>
    <cellStyle name="Normal 525 2" xfId="19792" xr:uid="{00000000-0005-0000-0000-0000E14D0000}"/>
    <cellStyle name="Normal 525 2 2" xfId="19793" xr:uid="{00000000-0005-0000-0000-0000E24D0000}"/>
    <cellStyle name="Normal 525 2 2 2" xfId="19794" xr:uid="{00000000-0005-0000-0000-0000E34D0000}"/>
    <cellStyle name="Normal 525 2 2 3" xfId="19795" xr:uid="{00000000-0005-0000-0000-0000E44D0000}"/>
    <cellStyle name="Normal 525 2 3" xfId="19796" xr:uid="{00000000-0005-0000-0000-0000E54D0000}"/>
    <cellStyle name="Normal 525 2 4" xfId="19797" xr:uid="{00000000-0005-0000-0000-0000E64D0000}"/>
    <cellStyle name="Normal 525 3" xfId="19798" xr:uid="{00000000-0005-0000-0000-0000E74D0000}"/>
    <cellStyle name="Normal 525 3 2" xfId="19799" xr:uid="{00000000-0005-0000-0000-0000E84D0000}"/>
    <cellStyle name="Normal 525 3 3" xfId="19800" xr:uid="{00000000-0005-0000-0000-0000E94D0000}"/>
    <cellStyle name="Normal 525 4" xfId="19801" xr:uid="{00000000-0005-0000-0000-0000EA4D0000}"/>
    <cellStyle name="Normal 525 5" xfId="19802" xr:uid="{00000000-0005-0000-0000-0000EB4D0000}"/>
    <cellStyle name="Normal 526" xfId="19803" xr:uid="{00000000-0005-0000-0000-0000EC4D0000}"/>
    <cellStyle name="Normal 526 2" xfId="19804" xr:uid="{00000000-0005-0000-0000-0000ED4D0000}"/>
    <cellStyle name="Normal 526 2 2" xfId="19805" xr:uid="{00000000-0005-0000-0000-0000EE4D0000}"/>
    <cellStyle name="Normal 526 2 2 2" xfId="19806" xr:uid="{00000000-0005-0000-0000-0000EF4D0000}"/>
    <cellStyle name="Normal 526 2 2 3" xfId="19807" xr:uid="{00000000-0005-0000-0000-0000F04D0000}"/>
    <cellStyle name="Normal 526 2 3" xfId="19808" xr:uid="{00000000-0005-0000-0000-0000F14D0000}"/>
    <cellStyle name="Normal 526 2 4" xfId="19809" xr:uid="{00000000-0005-0000-0000-0000F24D0000}"/>
    <cellStyle name="Normal 526 3" xfId="19810" xr:uid="{00000000-0005-0000-0000-0000F34D0000}"/>
    <cellStyle name="Normal 526 3 2" xfId="19811" xr:uid="{00000000-0005-0000-0000-0000F44D0000}"/>
    <cellStyle name="Normal 526 3 3" xfId="19812" xr:uid="{00000000-0005-0000-0000-0000F54D0000}"/>
    <cellStyle name="Normal 526 4" xfId="19813" xr:uid="{00000000-0005-0000-0000-0000F64D0000}"/>
    <cellStyle name="Normal 526 5" xfId="19814" xr:uid="{00000000-0005-0000-0000-0000F74D0000}"/>
    <cellStyle name="Normal 527" xfId="19815" xr:uid="{00000000-0005-0000-0000-0000F84D0000}"/>
    <cellStyle name="Normal 527 2" xfId="19816" xr:uid="{00000000-0005-0000-0000-0000F94D0000}"/>
    <cellStyle name="Normal 527 2 2" xfId="19817" xr:uid="{00000000-0005-0000-0000-0000FA4D0000}"/>
    <cellStyle name="Normal 527 2 2 2" xfId="19818" xr:uid="{00000000-0005-0000-0000-0000FB4D0000}"/>
    <cellStyle name="Normal 527 2 2 3" xfId="19819" xr:uid="{00000000-0005-0000-0000-0000FC4D0000}"/>
    <cellStyle name="Normal 527 2 3" xfId="19820" xr:uid="{00000000-0005-0000-0000-0000FD4D0000}"/>
    <cellStyle name="Normal 527 2 4" xfId="19821" xr:uid="{00000000-0005-0000-0000-0000FE4D0000}"/>
    <cellStyle name="Normal 527 3" xfId="19822" xr:uid="{00000000-0005-0000-0000-0000FF4D0000}"/>
    <cellStyle name="Normal 527 3 2" xfId="19823" xr:uid="{00000000-0005-0000-0000-0000004E0000}"/>
    <cellStyle name="Normal 527 3 3" xfId="19824" xr:uid="{00000000-0005-0000-0000-0000014E0000}"/>
    <cellStyle name="Normal 527 4" xfId="19825" xr:uid="{00000000-0005-0000-0000-0000024E0000}"/>
    <cellStyle name="Normal 527 5" xfId="19826" xr:uid="{00000000-0005-0000-0000-0000034E0000}"/>
    <cellStyle name="Normal 528" xfId="19827" xr:uid="{00000000-0005-0000-0000-0000044E0000}"/>
    <cellStyle name="Normal 528 2" xfId="19828" xr:uid="{00000000-0005-0000-0000-0000054E0000}"/>
    <cellStyle name="Normal 528 2 2" xfId="19829" xr:uid="{00000000-0005-0000-0000-0000064E0000}"/>
    <cellStyle name="Normal 528 2 2 2" xfId="19830" xr:uid="{00000000-0005-0000-0000-0000074E0000}"/>
    <cellStyle name="Normal 528 2 2 3" xfId="19831" xr:uid="{00000000-0005-0000-0000-0000084E0000}"/>
    <cellStyle name="Normal 528 2 3" xfId="19832" xr:uid="{00000000-0005-0000-0000-0000094E0000}"/>
    <cellStyle name="Normal 528 2 4" xfId="19833" xr:uid="{00000000-0005-0000-0000-00000A4E0000}"/>
    <cellStyle name="Normal 528 3" xfId="19834" xr:uid="{00000000-0005-0000-0000-00000B4E0000}"/>
    <cellStyle name="Normal 528 3 2" xfId="19835" xr:uid="{00000000-0005-0000-0000-00000C4E0000}"/>
    <cellStyle name="Normal 528 3 3" xfId="19836" xr:uid="{00000000-0005-0000-0000-00000D4E0000}"/>
    <cellStyle name="Normal 528 4" xfId="19837" xr:uid="{00000000-0005-0000-0000-00000E4E0000}"/>
    <cellStyle name="Normal 528 5" xfId="19838" xr:uid="{00000000-0005-0000-0000-00000F4E0000}"/>
    <cellStyle name="Normal 529" xfId="19839" xr:uid="{00000000-0005-0000-0000-0000104E0000}"/>
    <cellStyle name="Normal 529 2" xfId="19840" xr:uid="{00000000-0005-0000-0000-0000114E0000}"/>
    <cellStyle name="Normal 529 2 2" xfId="19841" xr:uid="{00000000-0005-0000-0000-0000124E0000}"/>
    <cellStyle name="Normal 529 2 2 2" xfId="19842" xr:uid="{00000000-0005-0000-0000-0000134E0000}"/>
    <cellStyle name="Normal 529 2 2 3" xfId="19843" xr:uid="{00000000-0005-0000-0000-0000144E0000}"/>
    <cellStyle name="Normal 529 2 3" xfId="19844" xr:uid="{00000000-0005-0000-0000-0000154E0000}"/>
    <cellStyle name="Normal 529 2 4" xfId="19845" xr:uid="{00000000-0005-0000-0000-0000164E0000}"/>
    <cellStyle name="Normal 529 3" xfId="19846" xr:uid="{00000000-0005-0000-0000-0000174E0000}"/>
    <cellStyle name="Normal 529 3 2" xfId="19847" xr:uid="{00000000-0005-0000-0000-0000184E0000}"/>
    <cellStyle name="Normal 529 3 3" xfId="19848" xr:uid="{00000000-0005-0000-0000-0000194E0000}"/>
    <cellStyle name="Normal 529 4" xfId="19849" xr:uid="{00000000-0005-0000-0000-00001A4E0000}"/>
    <cellStyle name="Normal 529 5" xfId="19850" xr:uid="{00000000-0005-0000-0000-00001B4E0000}"/>
    <cellStyle name="Normal 53" xfId="140" xr:uid="{00000000-0005-0000-0000-00001C4E0000}"/>
    <cellStyle name="Normal 53 2" xfId="19851" xr:uid="{00000000-0005-0000-0000-00001D4E0000}"/>
    <cellStyle name="Normal 53 2 2" xfId="19852" xr:uid="{00000000-0005-0000-0000-00001E4E0000}"/>
    <cellStyle name="Normal 53 2 2 2" xfId="19853" xr:uid="{00000000-0005-0000-0000-00001F4E0000}"/>
    <cellStyle name="Normal 53 2 2 3" xfId="19854" xr:uid="{00000000-0005-0000-0000-0000204E0000}"/>
    <cellStyle name="Normal 53 2 3" xfId="19855" xr:uid="{00000000-0005-0000-0000-0000214E0000}"/>
    <cellStyle name="Normal 53 2 3 2" xfId="19856" xr:uid="{00000000-0005-0000-0000-0000224E0000}"/>
    <cellStyle name="Normal 53 2 3 3" xfId="19857" xr:uid="{00000000-0005-0000-0000-0000234E0000}"/>
    <cellStyle name="Normal 53 2 4" xfId="19858" xr:uid="{00000000-0005-0000-0000-0000244E0000}"/>
    <cellStyle name="Normal 53 2 4 2" xfId="19859" xr:uid="{00000000-0005-0000-0000-0000254E0000}"/>
    <cellStyle name="Normal 53 2 4 2 2" xfId="19860" xr:uid="{00000000-0005-0000-0000-0000264E0000}"/>
    <cellStyle name="Normal 53 2 4 2 2 2" xfId="19861" xr:uid="{00000000-0005-0000-0000-0000274E0000}"/>
    <cellStyle name="Normal 53 2 4 2 2 2 2" xfId="19862" xr:uid="{00000000-0005-0000-0000-0000284E0000}"/>
    <cellStyle name="Normal 53 2 4 2 2 3" xfId="19863" xr:uid="{00000000-0005-0000-0000-0000294E0000}"/>
    <cellStyle name="Normal 53 2 4 2 2 4" xfId="19864" xr:uid="{00000000-0005-0000-0000-00002A4E0000}"/>
    <cellStyle name="Normal 53 2 4 2 3" xfId="19865" xr:uid="{00000000-0005-0000-0000-00002B4E0000}"/>
    <cellStyle name="Normal 53 2 4 2 3 2" xfId="19866" xr:uid="{00000000-0005-0000-0000-00002C4E0000}"/>
    <cellStyle name="Normal 53 2 4 2 4" xfId="19867" xr:uid="{00000000-0005-0000-0000-00002D4E0000}"/>
    <cellStyle name="Normal 53 2 4 2 5" xfId="19868" xr:uid="{00000000-0005-0000-0000-00002E4E0000}"/>
    <cellStyle name="Normal 53 2 4 3" xfId="19869" xr:uid="{00000000-0005-0000-0000-00002F4E0000}"/>
    <cellStyle name="Normal 53 2 4 3 2" xfId="19870" xr:uid="{00000000-0005-0000-0000-0000304E0000}"/>
    <cellStyle name="Normal 53 2 4 3 2 2" xfId="19871" xr:uid="{00000000-0005-0000-0000-0000314E0000}"/>
    <cellStyle name="Normal 53 2 4 3 3" xfId="19872" xr:uid="{00000000-0005-0000-0000-0000324E0000}"/>
    <cellStyle name="Normal 53 2 4 3 4" xfId="19873" xr:uid="{00000000-0005-0000-0000-0000334E0000}"/>
    <cellStyle name="Normal 53 2 4 4" xfId="19874" xr:uid="{00000000-0005-0000-0000-0000344E0000}"/>
    <cellStyle name="Normal 53 2 4 4 2" xfId="19875" xr:uid="{00000000-0005-0000-0000-0000354E0000}"/>
    <cellStyle name="Normal 53 2 4 5" xfId="19876" xr:uid="{00000000-0005-0000-0000-0000364E0000}"/>
    <cellStyle name="Normal 53 2 4 6" xfId="19877" xr:uid="{00000000-0005-0000-0000-0000374E0000}"/>
    <cellStyle name="Normal 53 2 5" xfId="19878" xr:uid="{00000000-0005-0000-0000-0000384E0000}"/>
    <cellStyle name="Normal 53 2 5 2" xfId="19879" xr:uid="{00000000-0005-0000-0000-0000394E0000}"/>
    <cellStyle name="Normal 53 2 5 2 2" xfId="19880" xr:uid="{00000000-0005-0000-0000-00003A4E0000}"/>
    <cellStyle name="Normal 53 2 5 2 2 2" xfId="19881" xr:uid="{00000000-0005-0000-0000-00003B4E0000}"/>
    <cellStyle name="Normal 53 2 5 2 3" xfId="19882" xr:uid="{00000000-0005-0000-0000-00003C4E0000}"/>
    <cellStyle name="Normal 53 2 5 2 4" xfId="19883" xr:uid="{00000000-0005-0000-0000-00003D4E0000}"/>
    <cellStyle name="Normal 53 2 5 3" xfId="19884" xr:uid="{00000000-0005-0000-0000-00003E4E0000}"/>
    <cellStyle name="Normal 53 2 5 3 2" xfId="19885" xr:uid="{00000000-0005-0000-0000-00003F4E0000}"/>
    <cellStyle name="Normal 53 2 5 4" xfId="19886" xr:uid="{00000000-0005-0000-0000-0000404E0000}"/>
    <cellStyle name="Normal 53 2 5 5" xfId="19887" xr:uid="{00000000-0005-0000-0000-0000414E0000}"/>
    <cellStyle name="Normal 53 2 6" xfId="19888" xr:uid="{00000000-0005-0000-0000-0000424E0000}"/>
    <cellStyle name="Normal 53 2 6 2" xfId="19889" xr:uid="{00000000-0005-0000-0000-0000434E0000}"/>
    <cellStyle name="Normal 53 2 6 2 2" xfId="19890" xr:uid="{00000000-0005-0000-0000-0000444E0000}"/>
    <cellStyle name="Normal 53 2 6 3" xfId="19891" xr:uid="{00000000-0005-0000-0000-0000454E0000}"/>
    <cellStyle name="Normal 53 2 6 4" xfId="19892" xr:uid="{00000000-0005-0000-0000-0000464E0000}"/>
    <cellStyle name="Normal 53 2 7" xfId="19893" xr:uid="{00000000-0005-0000-0000-0000474E0000}"/>
    <cellStyle name="Normal 53 2 7 2" xfId="19894" xr:uid="{00000000-0005-0000-0000-0000484E0000}"/>
    <cellStyle name="Normal 53 2 8" xfId="19895" xr:uid="{00000000-0005-0000-0000-0000494E0000}"/>
    <cellStyle name="Normal 53 2 9" xfId="19896" xr:uid="{00000000-0005-0000-0000-00004A4E0000}"/>
    <cellStyle name="Normal 53 3" xfId="19897" xr:uid="{00000000-0005-0000-0000-00004B4E0000}"/>
    <cellStyle name="Normal 53 3 2" xfId="19898" xr:uid="{00000000-0005-0000-0000-00004C4E0000}"/>
    <cellStyle name="Normal 53 3 3" xfId="19899" xr:uid="{00000000-0005-0000-0000-00004D4E0000}"/>
    <cellStyle name="Normal 53 4" xfId="19900" xr:uid="{00000000-0005-0000-0000-00004E4E0000}"/>
    <cellStyle name="Normal 53 4 2" xfId="19901" xr:uid="{00000000-0005-0000-0000-00004F4E0000}"/>
    <cellStyle name="Normal 53 4 2 2" xfId="19902" xr:uid="{00000000-0005-0000-0000-0000504E0000}"/>
    <cellStyle name="Normal 53 4 2 2 2" xfId="19903" xr:uid="{00000000-0005-0000-0000-0000514E0000}"/>
    <cellStyle name="Normal 53 4 2 3" xfId="19904" xr:uid="{00000000-0005-0000-0000-0000524E0000}"/>
    <cellStyle name="Normal 53 4 2 4" xfId="19905" xr:uid="{00000000-0005-0000-0000-0000534E0000}"/>
    <cellStyle name="Normal 53 4 3" xfId="19906" xr:uid="{00000000-0005-0000-0000-0000544E0000}"/>
    <cellStyle name="Normal 53 4 3 2" xfId="19907" xr:uid="{00000000-0005-0000-0000-0000554E0000}"/>
    <cellStyle name="Normal 53 4 4" xfId="19908" xr:uid="{00000000-0005-0000-0000-0000564E0000}"/>
    <cellStyle name="Normal 53 4 5" xfId="19909" xr:uid="{00000000-0005-0000-0000-0000574E0000}"/>
    <cellStyle name="Normal 53 5" xfId="19910" xr:uid="{00000000-0005-0000-0000-0000584E0000}"/>
    <cellStyle name="Normal 53 5 2" xfId="19911" xr:uid="{00000000-0005-0000-0000-0000594E0000}"/>
    <cellStyle name="Normal 53 5 2 2" xfId="19912" xr:uid="{00000000-0005-0000-0000-00005A4E0000}"/>
    <cellStyle name="Normal 53 5 2 2 2" xfId="19913" xr:uid="{00000000-0005-0000-0000-00005B4E0000}"/>
    <cellStyle name="Normal 53 5 2 3" xfId="19914" xr:uid="{00000000-0005-0000-0000-00005C4E0000}"/>
    <cellStyle name="Normal 53 5 3" xfId="19915" xr:uid="{00000000-0005-0000-0000-00005D4E0000}"/>
    <cellStyle name="Normal 53 5 3 2" xfId="19916" xr:uid="{00000000-0005-0000-0000-00005E4E0000}"/>
    <cellStyle name="Normal 53 5 4" xfId="19917" xr:uid="{00000000-0005-0000-0000-00005F4E0000}"/>
    <cellStyle name="Normal 53 5 5" xfId="19918" xr:uid="{00000000-0005-0000-0000-0000604E0000}"/>
    <cellStyle name="Normal 53 6" xfId="19919" xr:uid="{00000000-0005-0000-0000-0000614E0000}"/>
    <cellStyle name="Normal 53 6 2" xfId="19920" xr:uid="{00000000-0005-0000-0000-0000624E0000}"/>
    <cellStyle name="Normal 53 7" xfId="19921" xr:uid="{00000000-0005-0000-0000-0000634E0000}"/>
    <cellStyle name="Normal 53 8" xfId="19922" xr:uid="{00000000-0005-0000-0000-0000644E0000}"/>
    <cellStyle name="Normal 53_April 14" xfId="19923" xr:uid="{00000000-0005-0000-0000-0000654E0000}"/>
    <cellStyle name="Normal 530" xfId="19924" xr:uid="{00000000-0005-0000-0000-0000664E0000}"/>
    <cellStyle name="Normal 530 2" xfId="19925" xr:uid="{00000000-0005-0000-0000-0000674E0000}"/>
    <cellStyle name="Normal 530 2 2" xfId="19926" xr:uid="{00000000-0005-0000-0000-0000684E0000}"/>
    <cellStyle name="Normal 530 2 2 2" xfId="19927" xr:uid="{00000000-0005-0000-0000-0000694E0000}"/>
    <cellStyle name="Normal 530 2 2 3" xfId="19928" xr:uid="{00000000-0005-0000-0000-00006A4E0000}"/>
    <cellStyle name="Normal 530 2 3" xfId="19929" xr:uid="{00000000-0005-0000-0000-00006B4E0000}"/>
    <cellStyle name="Normal 530 2 4" xfId="19930" xr:uid="{00000000-0005-0000-0000-00006C4E0000}"/>
    <cellStyle name="Normal 530 3" xfId="19931" xr:uid="{00000000-0005-0000-0000-00006D4E0000}"/>
    <cellStyle name="Normal 530 3 2" xfId="19932" xr:uid="{00000000-0005-0000-0000-00006E4E0000}"/>
    <cellStyle name="Normal 530 3 3" xfId="19933" xr:uid="{00000000-0005-0000-0000-00006F4E0000}"/>
    <cellStyle name="Normal 530 4" xfId="19934" xr:uid="{00000000-0005-0000-0000-0000704E0000}"/>
    <cellStyle name="Normal 530 5" xfId="19935" xr:uid="{00000000-0005-0000-0000-0000714E0000}"/>
    <cellStyle name="Normal 531" xfId="19936" xr:uid="{00000000-0005-0000-0000-0000724E0000}"/>
    <cellStyle name="Normal 531 2" xfId="19937" xr:uid="{00000000-0005-0000-0000-0000734E0000}"/>
    <cellStyle name="Normal 531 2 2" xfId="19938" xr:uid="{00000000-0005-0000-0000-0000744E0000}"/>
    <cellStyle name="Normal 531 2 2 2" xfId="19939" xr:uid="{00000000-0005-0000-0000-0000754E0000}"/>
    <cellStyle name="Normal 531 2 2 3" xfId="19940" xr:uid="{00000000-0005-0000-0000-0000764E0000}"/>
    <cellStyle name="Normal 531 2 3" xfId="19941" xr:uid="{00000000-0005-0000-0000-0000774E0000}"/>
    <cellStyle name="Normal 531 2 4" xfId="19942" xr:uid="{00000000-0005-0000-0000-0000784E0000}"/>
    <cellStyle name="Normal 531 3" xfId="19943" xr:uid="{00000000-0005-0000-0000-0000794E0000}"/>
    <cellStyle name="Normal 531 3 2" xfId="19944" xr:uid="{00000000-0005-0000-0000-00007A4E0000}"/>
    <cellStyle name="Normal 531 3 3" xfId="19945" xr:uid="{00000000-0005-0000-0000-00007B4E0000}"/>
    <cellStyle name="Normal 531 4" xfId="19946" xr:uid="{00000000-0005-0000-0000-00007C4E0000}"/>
    <cellStyle name="Normal 531 5" xfId="19947" xr:uid="{00000000-0005-0000-0000-00007D4E0000}"/>
    <cellStyle name="Normal 532" xfId="19948" xr:uid="{00000000-0005-0000-0000-00007E4E0000}"/>
    <cellStyle name="Normal 532 2" xfId="19949" xr:uid="{00000000-0005-0000-0000-00007F4E0000}"/>
    <cellStyle name="Normal 532 2 2" xfId="19950" xr:uid="{00000000-0005-0000-0000-0000804E0000}"/>
    <cellStyle name="Normal 532 2 2 2" xfId="19951" xr:uid="{00000000-0005-0000-0000-0000814E0000}"/>
    <cellStyle name="Normal 532 2 2 3" xfId="19952" xr:uid="{00000000-0005-0000-0000-0000824E0000}"/>
    <cellStyle name="Normal 532 2 3" xfId="19953" xr:uid="{00000000-0005-0000-0000-0000834E0000}"/>
    <cellStyle name="Normal 532 2 4" xfId="19954" xr:uid="{00000000-0005-0000-0000-0000844E0000}"/>
    <cellStyle name="Normal 532 3" xfId="19955" xr:uid="{00000000-0005-0000-0000-0000854E0000}"/>
    <cellStyle name="Normal 532 3 2" xfId="19956" xr:uid="{00000000-0005-0000-0000-0000864E0000}"/>
    <cellStyle name="Normal 532 3 3" xfId="19957" xr:uid="{00000000-0005-0000-0000-0000874E0000}"/>
    <cellStyle name="Normal 532 4" xfId="19958" xr:uid="{00000000-0005-0000-0000-0000884E0000}"/>
    <cellStyle name="Normal 532 5" xfId="19959" xr:uid="{00000000-0005-0000-0000-0000894E0000}"/>
    <cellStyle name="Normal 533" xfId="19960" xr:uid="{00000000-0005-0000-0000-00008A4E0000}"/>
    <cellStyle name="Normal 533 2" xfId="19961" xr:uid="{00000000-0005-0000-0000-00008B4E0000}"/>
    <cellStyle name="Normal 533 2 2" xfId="19962" xr:uid="{00000000-0005-0000-0000-00008C4E0000}"/>
    <cellStyle name="Normal 533 2 2 2" xfId="19963" xr:uid="{00000000-0005-0000-0000-00008D4E0000}"/>
    <cellStyle name="Normal 533 2 2 3" xfId="19964" xr:uid="{00000000-0005-0000-0000-00008E4E0000}"/>
    <cellStyle name="Normal 533 2 3" xfId="19965" xr:uid="{00000000-0005-0000-0000-00008F4E0000}"/>
    <cellStyle name="Normal 533 2 4" xfId="19966" xr:uid="{00000000-0005-0000-0000-0000904E0000}"/>
    <cellStyle name="Normal 533 3" xfId="19967" xr:uid="{00000000-0005-0000-0000-0000914E0000}"/>
    <cellStyle name="Normal 533 3 2" xfId="19968" xr:uid="{00000000-0005-0000-0000-0000924E0000}"/>
    <cellStyle name="Normal 533 3 3" xfId="19969" xr:uid="{00000000-0005-0000-0000-0000934E0000}"/>
    <cellStyle name="Normal 533 4" xfId="19970" xr:uid="{00000000-0005-0000-0000-0000944E0000}"/>
    <cellStyle name="Normal 533 5" xfId="19971" xr:uid="{00000000-0005-0000-0000-0000954E0000}"/>
    <cellStyle name="Normal 534" xfId="19972" xr:uid="{00000000-0005-0000-0000-0000964E0000}"/>
    <cellStyle name="Normal 534 2" xfId="19973" xr:uid="{00000000-0005-0000-0000-0000974E0000}"/>
    <cellStyle name="Normal 534 2 2" xfId="19974" xr:uid="{00000000-0005-0000-0000-0000984E0000}"/>
    <cellStyle name="Normal 534 2 2 2" xfId="19975" xr:uid="{00000000-0005-0000-0000-0000994E0000}"/>
    <cellStyle name="Normal 534 2 2 3" xfId="19976" xr:uid="{00000000-0005-0000-0000-00009A4E0000}"/>
    <cellStyle name="Normal 534 2 3" xfId="19977" xr:uid="{00000000-0005-0000-0000-00009B4E0000}"/>
    <cellStyle name="Normal 534 2 4" xfId="19978" xr:uid="{00000000-0005-0000-0000-00009C4E0000}"/>
    <cellStyle name="Normal 534 3" xfId="19979" xr:uid="{00000000-0005-0000-0000-00009D4E0000}"/>
    <cellStyle name="Normal 534 3 2" xfId="19980" xr:uid="{00000000-0005-0000-0000-00009E4E0000}"/>
    <cellStyle name="Normal 534 3 3" xfId="19981" xr:uid="{00000000-0005-0000-0000-00009F4E0000}"/>
    <cellStyle name="Normal 534 4" xfId="19982" xr:uid="{00000000-0005-0000-0000-0000A04E0000}"/>
    <cellStyle name="Normal 534 5" xfId="19983" xr:uid="{00000000-0005-0000-0000-0000A14E0000}"/>
    <cellStyle name="Normal 535" xfId="19984" xr:uid="{00000000-0005-0000-0000-0000A24E0000}"/>
    <cellStyle name="Normal 535 2" xfId="19985" xr:uid="{00000000-0005-0000-0000-0000A34E0000}"/>
    <cellStyle name="Normal 535 2 2" xfId="19986" xr:uid="{00000000-0005-0000-0000-0000A44E0000}"/>
    <cellStyle name="Normal 535 2 2 2" xfId="19987" xr:uid="{00000000-0005-0000-0000-0000A54E0000}"/>
    <cellStyle name="Normal 535 2 2 3" xfId="19988" xr:uid="{00000000-0005-0000-0000-0000A64E0000}"/>
    <cellStyle name="Normal 535 2 3" xfId="19989" xr:uid="{00000000-0005-0000-0000-0000A74E0000}"/>
    <cellStyle name="Normal 535 2 4" xfId="19990" xr:uid="{00000000-0005-0000-0000-0000A84E0000}"/>
    <cellStyle name="Normal 535 3" xfId="19991" xr:uid="{00000000-0005-0000-0000-0000A94E0000}"/>
    <cellStyle name="Normal 535 3 2" xfId="19992" xr:uid="{00000000-0005-0000-0000-0000AA4E0000}"/>
    <cellStyle name="Normal 535 3 3" xfId="19993" xr:uid="{00000000-0005-0000-0000-0000AB4E0000}"/>
    <cellStyle name="Normal 535 4" xfId="19994" xr:uid="{00000000-0005-0000-0000-0000AC4E0000}"/>
    <cellStyle name="Normal 535 5" xfId="19995" xr:uid="{00000000-0005-0000-0000-0000AD4E0000}"/>
    <cellStyle name="Normal 536" xfId="19996" xr:uid="{00000000-0005-0000-0000-0000AE4E0000}"/>
    <cellStyle name="Normal 536 2" xfId="19997" xr:uid="{00000000-0005-0000-0000-0000AF4E0000}"/>
    <cellStyle name="Normal 536 2 2" xfId="19998" xr:uid="{00000000-0005-0000-0000-0000B04E0000}"/>
    <cellStyle name="Normal 536 2 2 2" xfId="19999" xr:uid="{00000000-0005-0000-0000-0000B14E0000}"/>
    <cellStyle name="Normal 536 2 2 3" xfId="20000" xr:uid="{00000000-0005-0000-0000-0000B24E0000}"/>
    <cellStyle name="Normal 536 2 3" xfId="20001" xr:uid="{00000000-0005-0000-0000-0000B34E0000}"/>
    <cellStyle name="Normal 536 2 4" xfId="20002" xr:uid="{00000000-0005-0000-0000-0000B44E0000}"/>
    <cellStyle name="Normal 536 3" xfId="20003" xr:uid="{00000000-0005-0000-0000-0000B54E0000}"/>
    <cellStyle name="Normal 536 3 2" xfId="20004" xr:uid="{00000000-0005-0000-0000-0000B64E0000}"/>
    <cellStyle name="Normal 536 3 3" xfId="20005" xr:uid="{00000000-0005-0000-0000-0000B74E0000}"/>
    <cellStyle name="Normal 536 4" xfId="20006" xr:uid="{00000000-0005-0000-0000-0000B84E0000}"/>
    <cellStyle name="Normal 536 5" xfId="20007" xr:uid="{00000000-0005-0000-0000-0000B94E0000}"/>
    <cellStyle name="Normal 537" xfId="20008" xr:uid="{00000000-0005-0000-0000-0000BA4E0000}"/>
    <cellStyle name="Normal 537 2" xfId="20009" xr:uid="{00000000-0005-0000-0000-0000BB4E0000}"/>
    <cellStyle name="Normal 537 2 2" xfId="20010" xr:uid="{00000000-0005-0000-0000-0000BC4E0000}"/>
    <cellStyle name="Normal 537 2 2 2" xfId="20011" xr:uid="{00000000-0005-0000-0000-0000BD4E0000}"/>
    <cellStyle name="Normal 537 2 2 3" xfId="20012" xr:uid="{00000000-0005-0000-0000-0000BE4E0000}"/>
    <cellStyle name="Normal 537 2 3" xfId="20013" xr:uid="{00000000-0005-0000-0000-0000BF4E0000}"/>
    <cellStyle name="Normal 537 2 4" xfId="20014" xr:uid="{00000000-0005-0000-0000-0000C04E0000}"/>
    <cellStyle name="Normal 537 3" xfId="20015" xr:uid="{00000000-0005-0000-0000-0000C14E0000}"/>
    <cellStyle name="Normal 537 3 2" xfId="20016" xr:uid="{00000000-0005-0000-0000-0000C24E0000}"/>
    <cellStyle name="Normal 537 3 3" xfId="20017" xr:uid="{00000000-0005-0000-0000-0000C34E0000}"/>
    <cellStyle name="Normal 537 4" xfId="20018" xr:uid="{00000000-0005-0000-0000-0000C44E0000}"/>
    <cellStyle name="Normal 537 5" xfId="20019" xr:uid="{00000000-0005-0000-0000-0000C54E0000}"/>
    <cellStyle name="Normal 538" xfId="20020" xr:uid="{00000000-0005-0000-0000-0000C64E0000}"/>
    <cellStyle name="Normal 538 2" xfId="20021" xr:uid="{00000000-0005-0000-0000-0000C74E0000}"/>
    <cellStyle name="Normal 538 2 2" xfId="20022" xr:uid="{00000000-0005-0000-0000-0000C84E0000}"/>
    <cellStyle name="Normal 538 2 2 2" xfId="20023" xr:uid="{00000000-0005-0000-0000-0000C94E0000}"/>
    <cellStyle name="Normal 538 2 2 3" xfId="20024" xr:uid="{00000000-0005-0000-0000-0000CA4E0000}"/>
    <cellStyle name="Normal 538 2 3" xfId="20025" xr:uid="{00000000-0005-0000-0000-0000CB4E0000}"/>
    <cellStyle name="Normal 538 2 4" xfId="20026" xr:uid="{00000000-0005-0000-0000-0000CC4E0000}"/>
    <cellStyle name="Normal 538 3" xfId="20027" xr:uid="{00000000-0005-0000-0000-0000CD4E0000}"/>
    <cellStyle name="Normal 538 3 2" xfId="20028" xr:uid="{00000000-0005-0000-0000-0000CE4E0000}"/>
    <cellStyle name="Normal 538 3 3" xfId="20029" xr:uid="{00000000-0005-0000-0000-0000CF4E0000}"/>
    <cellStyle name="Normal 538 4" xfId="20030" xr:uid="{00000000-0005-0000-0000-0000D04E0000}"/>
    <cellStyle name="Normal 538 5" xfId="20031" xr:uid="{00000000-0005-0000-0000-0000D14E0000}"/>
    <cellStyle name="Normal 539" xfId="20032" xr:uid="{00000000-0005-0000-0000-0000D24E0000}"/>
    <cellStyle name="Normal 539 2" xfId="20033" xr:uid="{00000000-0005-0000-0000-0000D34E0000}"/>
    <cellStyle name="Normal 539 2 2" xfId="20034" xr:uid="{00000000-0005-0000-0000-0000D44E0000}"/>
    <cellStyle name="Normal 539 2 2 2" xfId="20035" xr:uid="{00000000-0005-0000-0000-0000D54E0000}"/>
    <cellStyle name="Normal 539 2 2 3" xfId="20036" xr:uid="{00000000-0005-0000-0000-0000D64E0000}"/>
    <cellStyle name="Normal 539 2 3" xfId="20037" xr:uid="{00000000-0005-0000-0000-0000D74E0000}"/>
    <cellStyle name="Normal 539 2 4" xfId="20038" xr:uid="{00000000-0005-0000-0000-0000D84E0000}"/>
    <cellStyle name="Normal 539 3" xfId="20039" xr:uid="{00000000-0005-0000-0000-0000D94E0000}"/>
    <cellStyle name="Normal 539 3 2" xfId="20040" xr:uid="{00000000-0005-0000-0000-0000DA4E0000}"/>
    <cellStyle name="Normal 539 3 3" xfId="20041" xr:uid="{00000000-0005-0000-0000-0000DB4E0000}"/>
    <cellStyle name="Normal 539 4" xfId="20042" xr:uid="{00000000-0005-0000-0000-0000DC4E0000}"/>
    <cellStyle name="Normal 539 5" xfId="20043" xr:uid="{00000000-0005-0000-0000-0000DD4E0000}"/>
    <cellStyle name="Normal 54" xfId="141" xr:uid="{00000000-0005-0000-0000-0000DE4E0000}"/>
    <cellStyle name="Normal 54 2" xfId="20044" xr:uid="{00000000-0005-0000-0000-0000DF4E0000}"/>
    <cellStyle name="Normal 54 2 2" xfId="20045" xr:uid="{00000000-0005-0000-0000-0000E04E0000}"/>
    <cellStyle name="Normal 54 2 2 2" xfId="20046" xr:uid="{00000000-0005-0000-0000-0000E14E0000}"/>
    <cellStyle name="Normal 54 2 2 3" xfId="20047" xr:uid="{00000000-0005-0000-0000-0000E24E0000}"/>
    <cellStyle name="Normal 54 2 3" xfId="20048" xr:uid="{00000000-0005-0000-0000-0000E34E0000}"/>
    <cellStyle name="Normal 54 2 3 2" xfId="20049" xr:uid="{00000000-0005-0000-0000-0000E44E0000}"/>
    <cellStyle name="Normal 54 2 3 2 2" xfId="20050" xr:uid="{00000000-0005-0000-0000-0000E54E0000}"/>
    <cellStyle name="Normal 54 2 3 2 2 2" xfId="20051" xr:uid="{00000000-0005-0000-0000-0000E64E0000}"/>
    <cellStyle name="Normal 54 2 3 2 2 2 2" xfId="20052" xr:uid="{00000000-0005-0000-0000-0000E74E0000}"/>
    <cellStyle name="Normal 54 2 3 2 2 3" xfId="20053" xr:uid="{00000000-0005-0000-0000-0000E84E0000}"/>
    <cellStyle name="Normal 54 2 3 2 2 4" xfId="20054" xr:uid="{00000000-0005-0000-0000-0000E94E0000}"/>
    <cellStyle name="Normal 54 2 3 2 3" xfId="20055" xr:uid="{00000000-0005-0000-0000-0000EA4E0000}"/>
    <cellStyle name="Normal 54 2 3 2 3 2" xfId="20056" xr:uid="{00000000-0005-0000-0000-0000EB4E0000}"/>
    <cellStyle name="Normal 54 2 3 2 4" xfId="20057" xr:uid="{00000000-0005-0000-0000-0000EC4E0000}"/>
    <cellStyle name="Normal 54 2 3 2 5" xfId="20058" xr:uid="{00000000-0005-0000-0000-0000ED4E0000}"/>
    <cellStyle name="Normal 54 2 3 3" xfId="20059" xr:uid="{00000000-0005-0000-0000-0000EE4E0000}"/>
    <cellStyle name="Normal 54 2 3 3 2" xfId="20060" xr:uid="{00000000-0005-0000-0000-0000EF4E0000}"/>
    <cellStyle name="Normal 54 2 3 3 2 2" xfId="20061" xr:uid="{00000000-0005-0000-0000-0000F04E0000}"/>
    <cellStyle name="Normal 54 2 3 3 3" xfId="20062" xr:uid="{00000000-0005-0000-0000-0000F14E0000}"/>
    <cellStyle name="Normal 54 2 3 3 4" xfId="20063" xr:uid="{00000000-0005-0000-0000-0000F24E0000}"/>
    <cellStyle name="Normal 54 2 3 4" xfId="20064" xr:uid="{00000000-0005-0000-0000-0000F34E0000}"/>
    <cellStyle name="Normal 54 2 3 4 2" xfId="20065" xr:uid="{00000000-0005-0000-0000-0000F44E0000}"/>
    <cellStyle name="Normal 54 2 3 5" xfId="20066" xr:uid="{00000000-0005-0000-0000-0000F54E0000}"/>
    <cellStyle name="Normal 54 2 3 6" xfId="20067" xr:uid="{00000000-0005-0000-0000-0000F64E0000}"/>
    <cellStyle name="Normal 54 2 4" xfId="20068" xr:uid="{00000000-0005-0000-0000-0000F74E0000}"/>
    <cellStyle name="Normal 54 2 4 2" xfId="20069" xr:uid="{00000000-0005-0000-0000-0000F84E0000}"/>
    <cellStyle name="Normal 54 2 4 2 2" xfId="20070" xr:uid="{00000000-0005-0000-0000-0000F94E0000}"/>
    <cellStyle name="Normal 54 2 4 2 2 2" xfId="20071" xr:uid="{00000000-0005-0000-0000-0000FA4E0000}"/>
    <cellStyle name="Normal 54 2 4 2 3" xfId="20072" xr:uid="{00000000-0005-0000-0000-0000FB4E0000}"/>
    <cellStyle name="Normal 54 2 4 2 4" xfId="20073" xr:uid="{00000000-0005-0000-0000-0000FC4E0000}"/>
    <cellStyle name="Normal 54 2 4 3" xfId="20074" xr:uid="{00000000-0005-0000-0000-0000FD4E0000}"/>
    <cellStyle name="Normal 54 2 4 3 2" xfId="20075" xr:uid="{00000000-0005-0000-0000-0000FE4E0000}"/>
    <cellStyle name="Normal 54 2 4 4" xfId="20076" xr:uid="{00000000-0005-0000-0000-0000FF4E0000}"/>
    <cellStyle name="Normal 54 2 4 5" xfId="20077" xr:uid="{00000000-0005-0000-0000-0000004F0000}"/>
    <cellStyle name="Normal 54 2 5" xfId="20078" xr:uid="{00000000-0005-0000-0000-0000014F0000}"/>
    <cellStyle name="Normal 54 2 5 2" xfId="20079" xr:uid="{00000000-0005-0000-0000-0000024F0000}"/>
    <cellStyle name="Normal 54 2 5 2 2" xfId="20080" xr:uid="{00000000-0005-0000-0000-0000034F0000}"/>
    <cellStyle name="Normal 54 2 5 3" xfId="20081" xr:uid="{00000000-0005-0000-0000-0000044F0000}"/>
    <cellStyle name="Normal 54 2 5 4" xfId="20082" xr:uid="{00000000-0005-0000-0000-0000054F0000}"/>
    <cellStyle name="Normal 54 2 6" xfId="20083" xr:uid="{00000000-0005-0000-0000-0000064F0000}"/>
    <cellStyle name="Normal 54 2 6 2" xfId="20084" xr:uid="{00000000-0005-0000-0000-0000074F0000}"/>
    <cellStyle name="Normal 54 2 7" xfId="20085" xr:uid="{00000000-0005-0000-0000-0000084F0000}"/>
    <cellStyle name="Normal 54 2 8" xfId="20086" xr:uid="{00000000-0005-0000-0000-0000094F0000}"/>
    <cellStyle name="Normal 54 3" xfId="20087" xr:uid="{00000000-0005-0000-0000-00000A4F0000}"/>
    <cellStyle name="Normal 54 3 2" xfId="20088" xr:uid="{00000000-0005-0000-0000-00000B4F0000}"/>
    <cellStyle name="Normal 54 3 2 2" xfId="20089" xr:uid="{00000000-0005-0000-0000-00000C4F0000}"/>
    <cellStyle name="Normal 54 3 2 2 2" xfId="20090" xr:uid="{00000000-0005-0000-0000-00000D4F0000}"/>
    <cellStyle name="Normal 54 3 2 3" xfId="20091" xr:uid="{00000000-0005-0000-0000-00000E4F0000}"/>
    <cellStyle name="Normal 54 3 2 4" xfId="20092" xr:uid="{00000000-0005-0000-0000-00000F4F0000}"/>
    <cellStyle name="Normal 54 3 3" xfId="20093" xr:uid="{00000000-0005-0000-0000-0000104F0000}"/>
    <cellStyle name="Normal 54 3 3 2" xfId="20094" xr:uid="{00000000-0005-0000-0000-0000114F0000}"/>
    <cellStyle name="Normal 54 3 4" xfId="20095" xr:uid="{00000000-0005-0000-0000-0000124F0000}"/>
    <cellStyle name="Normal 54 3 5" xfId="20096" xr:uid="{00000000-0005-0000-0000-0000134F0000}"/>
    <cellStyle name="Normal 54 4" xfId="20097" xr:uid="{00000000-0005-0000-0000-0000144F0000}"/>
    <cellStyle name="Normal 54 4 2" xfId="20098" xr:uid="{00000000-0005-0000-0000-0000154F0000}"/>
    <cellStyle name="Normal 54 4 2 2" xfId="20099" xr:uid="{00000000-0005-0000-0000-0000164F0000}"/>
    <cellStyle name="Normal 54 4 2 2 2" xfId="20100" xr:uid="{00000000-0005-0000-0000-0000174F0000}"/>
    <cellStyle name="Normal 54 4 2 3" xfId="20101" xr:uid="{00000000-0005-0000-0000-0000184F0000}"/>
    <cellStyle name="Normal 54 4 3" xfId="20102" xr:uid="{00000000-0005-0000-0000-0000194F0000}"/>
    <cellStyle name="Normal 54 4 3 2" xfId="20103" xr:uid="{00000000-0005-0000-0000-00001A4F0000}"/>
    <cellStyle name="Normal 54 4 4" xfId="20104" xr:uid="{00000000-0005-0000-0000-00001B4F0000}"/>
    <cellStyle name="Normal 54 4 5" xfId="20105" xr:uid="{00000000-0005-0000-0000-00001C4F0000}"/>
    <cellStyle name="Normal 54 5" xfId="20106" xr:uid="{00000000-0005-0000-0000-00001D4F0000}"/>
    <cellStyle name="Normal 54 5 2" xfId="20107" xr:uid="{00000000-0005-0000-0000-00001E4F0000}"/>
    <cellStyle name="Normal 54 6" xfId="20108" xr:uid="{00000000-0005-0000-0000-00001F4F0000}"/>
    <cellStyle name="Normal 54 7" xfId="20109" xr:uid="{00000000-0005-0000-0000-0000204F0000}"/>
    <cellStyle name="Normal 54_April 14" xfId="20110" xr:uid="{00000000-0005-0000-0000-0000214F0000}"/>
    <cellStyle name="Normal 540" xfId="20111" xr:uid="{00000000-0005-0000-0000-0000224F0000}"/>
    <cellStyle name="Normal 540 2" xfId="20112" xr:uid="{00000000-0005-0000-0000-0000234F0000}"/>
    <cellStyle name="Normal 540 2 2" xfId="20113" xr:uid="{00000000-0005-0000-0000-0000244F0000}"/>
    <cellStyle name="Normal 540 2 2 2" xfId="20114" xr:uid="{00000000-0005-0000-0000-0000254F0000}"/>
    <cellStyle name="Normal 540 2 2 2 2" xfId="20115" xr:uid="{00000000-0005-0000-0000-0000264F0000}"/>
    <cellStyle name="Normal 540 2 2 2 3" xfId="20116" xr:uid="{00000000-0005-0000-0000-0000274F0000}"/>
    <cellStyle name="Normal 540 2 2 3" xfId="20117" xr:uid="{00000000-0005-0000-0000-0000284F0000}"/>
    <cellStyle name="Normal 540 2 2 4" xfId="20118" xr:uid="{00000000-0005-0000-0000-0000294F0000}"/>
    <cellStyle name="Normal 540 2 3" xfId="20119" xr:uid="{00000000-0005-0000-0000-00002A4F0000}"/>
    <cellStyle name="Normal 540 2 3 2" xfId="20120" xr:uid="{00000000-0005-0000-0000-00002B4F0000}"/>
    <cellStyle name="Normal 540 2 3 3" xfId="20121" xr:uid="{00000000-0005-0000-0000-00002C4F0000}"/>
    <cellStyle name="Normal 540 2 4" xfId="20122" xr:uid="{00000000-0005-0000-0000-00002D4F0000}"/>
    <cellStyle name="Normal 540 2 5" xfId="20123" xr:uid="{00000000-0005-0000-0000-00002E4F0000}"/>
    <cellStyle name="Normal 540 3" xfId="20124" xr:uid="{00000000-0005-0000-0000-00002F4F0000}"/>
    <cellStyle name="Normal 540 3 2" xfId="20125" xr:uid="{00000000-0005-0000-0000-0000304F0000}"/>
    <cellStyle name="Normal 540 3 3" xfId="20126" xr:uid="{00000000-0005-0000-0000-0000314F0000}"/>
    <cellStyle name="Normal 540 4" xfId="20127" xr:uid="{00000000-0005-0000-0000-0000324F0000}"/>
    <cellStyle name="Normal 540 5" xfId="20128" xr:uid="{00000000-0005-0000-0000-0000334F0000}"/>
    <cellStyle name="Normal 541" xfId="20129" xr:uid="{00000000-0005-0000-0000-0000344F0000}"/>
    <cellStyle name="Normal 541 2" xfId="20130" xr:uid="{00000000-0005-0000-0000-0000354F0000}"/>
    <cellStyle name="Normal 541 2 2" xfId="20131" xr:uid="{00000000-0005-0000-0000-0000364F0000}"/>
    <cellStyle name="Normal 541 2 2 2" xfId="20132" xr:uid="{00000000-0005-0000-0000-0000374F0000}"/>
    <cellStyle name="Normal 541 2 2 2 2" xfId="20133" xr:uid="{00000000-0005-0000-0000-0000384F0000}"/>
    <cellStyle name="Normal 541 2 2 2 3" xfId="20134" xr:uid="{00000000-0005-0000-0000-0000394F0000}"/>
    <cellStyle name="Normal 541 2 2 3" xfId="20135" xr:uid="{00000000-0005-0000-0000-00003A4F0000}"/>
    <cellStyle name="Normal 541 2 2 4" xfId="20136" xr:uid="{00000000-0005-0000-0000-00003B4F0000}"/>
    <cellStyle name="Normal 541 2 3" xfId="20137" xr:uid="{00000000-0005-0000-0000-00003C4F0000}"/>
    <cellStyle name="Normal 541 2 3 2" xfId="20138" xr:uid="{00000000-0005-0000-0000-00003D4F0000}"/>
    <cellStyle name="Normal 541 2 3 3" xfId="20139" xr:uid="{00000000-0005-0000-0000-00003E4F0000}"/>
    <cellStyle name="Normal 541 2 4" xfId="20140" xr:uid="{00000000-0005-0000-0000-00003F4F0000}"/>
    <cellStyle name="Normal 541 2 5" xfId="20141" xr:uid="{00000000-0005-0000-0000-0000404F0000}"/>
    <cellStyle name="Normal 541 3" xfId="20142" xr:uid="{00000000-0005-0000-0000-0000414F0000}"/>
    <cellStyle name="Normal 541 3 2" xfId="20143" xr:uid="{00000000-0005-0000-0000-0000424F0000}"/>
    <cellStyle name="Normal 541 3 3" xfId="20144" xr:uid="{00000000-0005-0000-0000-0000434F0000}"/>
    <cellStyle name="Normal 541 4" xfId="20145" xr:uid="{00000000-0005-0000-0000-0000444F0000}"/>
    <cellStyle name="Normal 541 5" xfId="20146" xr:uid="{00000000-0005-0000-0000-0000454F0000}"/>
    <cellStyle name="Normal 542" xfId="20147" xr:uid="{00000000-0005-0000-0000-0000464F0000}"/>
    <cellStyle name="Normal 542 2" xfId="20148" xr:uid="{00000000-0005-0000-0000-0000474F0000}"/>
    <cellStyle name="Normal 542 2 2" xfId="20149" xr:uid="{00000000-0005-0000-0000-0000484F0000}"/>
    <cellStyle name="Normal 542 2 2 2" xfId="20150" xr:uid="{00000000-0005-0000-0000-0000494F0000}"/>
    <cellStyle name="Normal 542 2 2 3" xfId="20151" xr:uid="{00000000-0005-0000-0000-00004A4F0000}"/>
    <cellStyle name="Normal 542 2 3" xfId="20152" xr:uid="{00000000-0005-0000-0000-00004B4F0000}"/>
    <cellStyle name="Normal 542 2 4" xfId="20153" xr:uid="{00000000-0005-0000-0000-00004C4F0000}"/>
    <cellStyle name="Normal 542 3" xfId="20154" xr:uid="{00000000-0005-0000-0000-00004D4F0000}"/>
    <cellStyle name="Normal 542 3 2" xfId="20155" xr:uid="{00000000-0005-0000-0000-00004E4F0000}"/>
    <cellStyle name="Normal 542 3 3" xfId="20156" xr:uid="{00000000-0005-0000-0000-00004F4F0000}"/>
    <cellStyle name="Normal 542 4" xfId="20157" xr:uid="{00000000-0005-0000-0000-0000504F0000}"/>
    <cellStyle name="Normal 542 5" xfId="20158" xr:uid="{00000000-0005-0000-0000-0000514F0000}"/>
    <cellStyle name="Normal 543" xfId="20159" xr:uid="{00000000-0005-0000-0000-0000524F0000}"/>
    <cellStyle name="Normal 543 2" xfId="20160" xr:uid="{00000000-0005-0000-0000-0000534F0000}"/>
    <cellStyle name="Normal 543 2 2" xfId="20161" xr:uid="{00000000-0005-0000-0000-0000544F0000}"/>
    <cellStyle name="Normal 543 2 2 2" xfId="20162" xr:uid="{00000000-0005-0000-0000-0000554F0000}"/>
    <cellStyle name="Normal 543 2 2 3" xfId="20163" xr:uid="{00000000-0005-0000-0000-0000564F0000}"/>
    <cellStyle name="Normal 543 2 3" xfId="20164" xr:uid="{00000000-0005-0000-0000-0000574F0000}"/>
    <cellStyle name="Normal 543 2 4" xfId="20165" xr:uid="{00000000-0005-0000-0000-0000584F0000}"/>
    <cellStyle name="Normal 543 3" xfId="20166" xr:uid="{00000000-0005-0000-0000-0000594F0000}"/>
    <cellStyle name="Normal 543 3 2" xfId="20167" xr:uid="{00000000-0005-0000-0000-00005A4F0000}"/>
    <cellStyle name="Normal 543 3 3" xfId="20168" xr:uid="{00000000-0005-0000-0000-00005B4F0000}"/>
    <cellStyle name="Normal 543 4" xfId="20169" xr:uid="{00000000-0005-0000-0000-00005C4F0000}"/>
    <cellStyle name="Normal 543 5" xfId="20170" xr:uid="{00000000-0005-0000-0000-00005D4F0000}"/>
    <cellStyle name="Normal 544" xfId="20171" xr:uid="{00000000-0005-0000-0000-00005E4F0000}"/>
    <cellStyle name="Normal 544 2" xfId="20172" xr:uid="{00000000-0005-0000-0000-00005F4F0000}"/>
    <cellStyle name="Normal 544 2 2" xfId="20173" xr:uid="{00000000-0005-0000-0000-0000604F0000}"/>
    <cellStyle name="Normal 544 2 2 2" xfId="20174" xr:uid="{00000000-0005-0000-0000-0000614F0000}"/>
    <cellStyle name="Normal 544 2 2 3" xfId="20175" xr:uid="{00000000-0005-0000-0000-0000624F0000}"/>
    <cellStyle name="Normal 544 2 3" xfId="20176" xr:uid="{00000000-0005-0000-0000-0000634F0000}"/>
    <cellStyle name="Normal 544 2 4" xfId="20177" xr:uid="{00000000-0005-0000-0000-0000644F0000}"/>
    <cellStyle name="Normal 544 3" xfId="20178" xr:uid="{00000000-0005-0000-0000-0000654F0000}"/>
    <cellStyle name="Normal 544 3 2" xfId="20179" xr:uid="{00000000-0005-0000-0000-0000664F0000}"/>
    <cellStyle name="Normal 544 3 3" xfId="20180" xr:uid="{00000000-0005-0000-0000-0000674F0000}"/>
    <cellStyle name="Normal 544 4" xfId="20181" xr:uid="{00000000-0005-0000-0000-0000684F0000}"/>
    <cellStyle name="Normal 544 5" xfId="20182" xr:uid="{00000000-0005-0000-0000-0000694F0000}"/>
    <cellStyle name="Normal 545" xfId="20183" xr:uid="{00000000-0005-0000-0000-00006A4F0000}"/>
    <cellStyle name="Normal 545 2" xfId="20184" xr:uid="{00000000-0005-0000-0000-00006B4F0000}"/>
    <cellStyle name="Normal 545 2 2" xfId="20185" xr:uid="{00000000-0005-0000-0000-00006C4F0000}"/>
    <cellStyle name="Normal 545 2 2 2" xfId="20186" xr:uid="{00000000-0005-0000-0000-00006D4F0000}"/>
    <cellStyle name="Normal 545 2 2 3" xfId="20187" xr:uid="{00000000-0005-0000-0000-00006E4F0000}"/>
    <cellStyle name="Normal 545 2 3" xfId="20188" xr:uid="{00000000-0005-0000-0000-00006F4F0000}"/>
    <cellStyle name="Normal 545 2 4" xfId="20189" xr:uid="{00000000-0005-0000-0000-0000704F0000}"/>
    <cellStyle name="Normal 545 3" xfId="20190" xr:uid="{00000000-0005-0000-0000-0000714F0000}"/>
    <cellStyle name="Normal 545 3 2" xfId="20191" xr:uid="{00000000-0005-0000-0000-0000724F0000}"/>
    <cellStyle name="Normal 545 3 3" xfId="20192" xr:uid="{00000000-0005-0000-0000-0000734F0000}"/>
    <cellStyle name="Normal 545 4" xfId="20193" xr:uid="{00000000-0005-0000-0000-0000744F0000}"/>
    <cellStyle name="Normal 545 5" xfId="20194" xr:uid="{00000000-0005-0000-0000-0000754F0000}"/>
    <cellStyle name="Normal 546" xfId="20195" xr:uid="{00000000-0005-0000-0000-0000764F0000}"/>
    <cellStyle name="Normal 546 2" xfId="20196" xr:uid="{00000000-0005-0000-0000-0000774F0000}"/>
    <cellStyle name="Normal 546 2 2" xfId="20197" xr:uid="{00000000-0005-0000-0000-0000784F0000}"/>
    <cellStyle name="Normal 546 2 2 2" xfId="20198" xr:uid="{00000000-0005-0000-0000-0000794F0000}"/>
    <cellStyle name="Normal 546 2 2 3" xfId="20199" xr:uid="{00000000-0005-0000-0000-00007A4F0000}"/>
    <cellStyle name="Normal 546 2 3" xfId="20200" xr:uid="{00000000-0005-0000-0000-00007B4F0000}"/>
    <cellStyle name="Normal 546 2 4" xfId="20201" xr:uid="{00000000-0005-0000-0000-00007C4F0000}"/>
    <cellStyle name="Normal 546 3" xfId="20202" xr:uid="{00000000-0005-0000-0000-00007D4F0000}"/>
    <cellStyle name="Normal 546 3 2" xfId="20203" xr:uid="{00000000-0005-0000-0000-00007E4F0000}"/>
    <cellStyle name="Normal 546 3 3" xfId="20204" xr:uid="{00000000-0005-0000-0000-00007F4F0000}"/>
    <cellStyle name="Normal 546 4" xfId="20205" xr:uid="{00000000-0005-0000-0000-0000804F0000}"/>
    <cellStyle name="Normal 546 5" xfId="20206" xr:uid="{00000000-0005-0000-0000-0000814F0000}"/>
    <cellStyle name="Normal 547" xfId="20207" xr:uid="{00000000-0005-0000-0000-0000824F0000}"/>
    <cellStyle name="Normal 547 2" xfId="20208" xr:uid="{00000000-0005-0000-0000-0000834F0000}"/>
    <cellStyle name="Normal 547 2 2" xfId="20209" xr:uid="{00000000-0005-0000-0000-0000844F0000}"/>
    <cellStyle name="Normal 547 2 2 2" xfId="20210" xr:uid="{00000000-0005-0000-0000-0000854F0000}"/>
    <cellStyle name="Normal 547 2 2 3" xfId="20211" xr:uid="{00000000-0005-0000-0000-0000864F0000}"/>
    <cellStyle name="Normal 547 2 3" xfId="20212" xr:uid="{00000000-0005-0000-0000-0000874F0000}"/>
    <cellStyle name="Normal 547 2 4" xfId="20213" xr:uid="{00000000-0005-0000-0000-0000884F0000}"/>
    <cellStyle name="Normal 547 3" xfId="20214" xr:uid="{00000000-0005-0000-0000-0000894F0000}"/>
    <cellStyle name="Normal 547 3 2" xfId="20215" xr:uid="{00000000-0005-0000-0000-00008A4F0000}"/>
    <cellStyle name="Normal 547 3 3" xfId="20216" xr:uid="{00000000-0005-0000-0000-00008B4F0000}"/>
    <cellStyle name="Normal 547 4" xfId="20217" xr:uid="{00000000-0005-0000-0000-00008C4F0000}"/>
    <cellStyle name="Normal 547 5" xfId="20218" xr:uid="{00000000-0005-0000-0000-00008D4F0000}"/>
    <cellStyle name="Normal 548" xfId="20219" xr:uid="{00000000-0005-0000-0000-00008E4F0000}"/>
    <cellStyle name="Normal 548 2" xfId="20220" xr:uid="{00000000-0005-0000-0000-00008F4F0000}"/>
    <cellStyle name="Normal 548 2 2" xfId="20221" xr:uid="{00000000-0005-0000-0000-0000904F0000}"/>
    <cellStyle name="Normal 548 2 2 2" xfId="20222" xr:uid="{00000000-0005-0000-0000-0000914F0000}"/>
    <cellStyle name="Normal 548 2 2 3" xfId="20223" xr:uid="{00000000-0005-0000-0000-0000924F0000}"/>
    <cellStyle name="Normal 548 2 3" xfId="20224" xr:uid="{00000000-0005-0000-0000-0000934F0000}"/>
    <cellStyle name="Normal 548 2 4" xfId="20225" xr:uid="{00000000-0005-0000-0000-0000944F0000}"/>
    <cellStyle name="Normal 548 3" xfId="20226" xr:uid="{00000000-0005-0000-0000-0000954F0000}"/>
    <cellStyle name="Normal 548 3 2" xfId="20227" xr:uid="{00000000-0005-0000-0000-0000964F0000}"/>
    <cellStyle name="Normal 548 3 3" xfId="20228" xr:uid="{00000000-0005-0000-0000-0000974F0000}"/>
    <cellStyle name="Normal 548 4" xfId="20229" xr:uid="{00000000-0005-0000-0000-0000984F0000}"/>
    <cellStyle name="Normal 548 5" xfId="20230" xr:uid="{00000000-0005-0000-0000-0000994F0000}"/>
    <cellStyle name="Normal 549" xfId="20231" xr:uid="{00000000-0005-0000-0000-00009A4F0000}"/>
    <cellStyle name="Normal 549 2" xfId="20232" xr:uid="{00000000-0005-0000-0000-00009B4F0000}"/>
    <cellStyle name="Normal 549 2 2" xfId="20233" xr:uid="{00000000-0005-0000-0000-00009C4F0000}"/>
    <cellStyle name="Normal 549 2 2 2" xfId="20234" xr:uid="{00000000-0005-0000-0000-00009D4F0000}"/>
    <cellStyle name="Normal 549 2 2 3" xfId="20235" xr:uid="{00000000-0005-0000-0000-00009E4F0000}"/>
    <cellStyle name="Normal 549 2 3" xfId="20236" xr:uid="{00000000-0005-0000-0000-00009F4F0000}"/>
    <cellStyle name="Normal 549 2 4" xfId="20237" xr:uid="{00000000-0005-0000-0000-0000A04F0000}"/>
    <cellStyle name="Normal 549 3" xfId="20238" xr:uid="{00000000-0005-0000-0000-0000A14F0000}"/>
    <cellStyle name="Normal 549 3 2" xfId="20239" xr:uid="{00000000-0005-0000-0000-0000A24F0000}"/>
    <cellStyle name="Normal 549 3 3" xfId="20240" xr:uid="{00000000-0005-0000-0000-0000A34F0000}"/>
    <cellStyle name="Normal 549 4" xfId="20241" xr:uid="{00000000-0005-0000-0000-0000A44F0000}"/>
    <cellStyle name="Normal 549 5" xfId="20242" xr:uid="{00000000-0005-0000-0000-0000A54F0000}"/>
    <cellStyle name="Normal 55" xfId="142" xr:uid="{00000000-0005-0000-0000-0000A64F0000}"/>
    <cellStyle name="Normal 55 2" xfId="20243" xr:uid="{00000000-0005-0000-0000-0000A74F0000}"/>
    <cellStyle name="Normal 55 2 2" xfId="20244" xr:uid="{00000000-0005-0000-0000-0000A84F0000}"/>
    <cellStyle name="Normal 55 2 2 2" xfId="20245" xr:uid="{00000000-0005-0000-0000-0000A94F0000}"/>
    <cellStyle name="Normal 55 2 2 3" xfId="20246" xr:uid="{00000000-0005-0000-0000-0000AA4F0000}"/>
    <cellStyle name="Normal 55 2 3" xfId="20247" xr:uid="{00000000-0005-0000-0000-0000AB4F0000}"/>
    <cellStyle name="Normal 55 2 3 2" xfId="20248" xr:uid="{00000000-0005-0000-0000-0000AC4F0000}"/>
    <cellStyle name="Normal 55 2 3 2 2" xfId="20249" xr:uid="{00000000-0005-0000-0000-0000AD4F0000}"/>
    <cellStyle name="Normal 55 2 3 2 2 2" xfId="20250" xr:uid="{00000000-0005-0000-0000-0000AE4F0000}"/>
    <cellStyle name="Normal 55 2 3 2 2 2 2" xfId="20251" xr:uid="{00000000-0005-0000-0000-0000AF4F0000}"/>
    <cellStyle name="Normal 55 2 3 2 2 3" xfId="20252" xr:uid="{00000000-0005-0000-0000-0000B04F0000}"/>
    <cellStyle name="Normal 55 2 3 2 2 4" xfId="20253" xr:uid="{00000000-0005-0000-0000-0000B14F0000}"/>
    <cellStyle name="Normal 55 2 3 2 3" xfId="20254" xr:uid="{00000000-0005-0000-0000-0000B24F0000}"/>
    <cellStyle name="Normal 55 2 3 2 3 2" xfId="20255" xr:uid="{00000000-0005-0000-0000-0000B34F0000}"/>
    <cellStyle name="Normal 55 2 3 2 4" xfId="20256" xr:uid="{00000000-0005-0000-0000-0000B44F0000}"/>
    <cellStyle name="Normal 55 2 3 2 5" xfId="20257" xr:uid="{00000000-0005-0000-0000-0000B54F0000}"/>
    <cellStyle name="Normal 55 2 3 3" xfId="20258" xr:uid="{00000000-0005-0000-0000-0000B64F0000}"/>
    <cellStyle name="Normal 55 2 3 3 2" xfId="20259" xr:uid="{00000000-0005-0000-0000-0000B74F0000}"/>
    <cellStyle name="Normal 55 2 3 3 2 2" xfId="20260" xr:uid="{00000000-0005-0000-0000-0000B84F0000}"/>
    <cellStyle name="Normal 55 2 3 3 3" xfId="20261" xr:uid="{00000000-0005-0000-0000-0000B94F0000}"/>
    <cellStyle name="Normal 55 2 3 3 4" xfId="20262" xr:uid="{00000000-0005-0000-0000-0000BA4F0000}"/>
    <cellStyle name="Normal 55 2 3 4" xfId="20263" xr:uid="{00000000-0005-0000-0000-0000BB4F0000}"/>
    <cellStyle name="Normal 55 2 3 4 2" xfId="20264" xr:uid="{00000000-0005-0000-0000-0000BC4F0000}"/>
    <cellStyle name="Normal 55 2 3 5" xfId="20265" xr:uid="{00000000-0005-0000-0000-0000BD4F0000}"/>
    <cellStyle name="Normal 55 2 3 6" xfId="20266" xr:uid="{00000000-0005-0000-0000-0000BE4F0000}"/>
    <cellStyle name="Normal 55 2 4" xfId="20267" xr:uid="{00000000-0005-0000-0000-0000BF4F0000}"/>
    <cellStyle name="Normal 55 2 4 2" xfId="20268" xr:uid="{00000000-0005-0000-0000-0000C04F0000}"/>
    <cellStyle name="Normal 55 2 4 2 2" xfId="20269" xr:uid="{00000000-0005-0000-0000-0000C14F0000}"/>
    <cellStyle name="Normal 55 2 4 2 2 2" xfId="20270" xr:uid="{00000000-0005-0000-0000-0000C24F0000}"/>
    <cellStyle name="Normal 55 2 4 2 3" xfId="20271" xr:uid="{00000000-0005-0000-0000-0000C34F0000}"/>
    <cellStyle name="Normal 55 2 4 2 4" xfId="20272" xr:uid="{00000000-0005-0000-0000-0000C44F0000}"/>
    <cellStyle name="Normal 55 2 4 3" xfId="20273" xr:uid="{00000000-0005-0000-0000-0000C54F0000}"/>
    <cellStyle name="Normal 55 2 4 3 2" xfId="20274" xr:uid="{00000000-0005-0000-0000-0000C64F0000}"/>
    <cellStyle name="Normal 55 2 4 4" xfId="20275" xr:uid="{00000000-0005-0000-0000-0000C74F0000}"/>
    <cellStyle name="Normal 55 2 4 5" xfId="20276" xr:uid="{00000000-0005-0000-0000-0000C84F0000}"/>
    <cellStyle name="Normal 55 2 5" xfId="20277" xr:uid="{00000000-0005-0000-0000-0000C94F0000}"/>
    <cellStyle name="Normal 55 2 5 2" xfId="20278" xr:uid="{00000000-0005-0000-0000-0000CA4F0000}"/>
    <cellStyle name="Normal 55 2 5 2 2" xfId="20279" xr:uid="{00000000-0005-0000-0000-0000CB4F0000}"/>
    <cellStyle name="Normal 55 2 5 3" xfId="20280" xr:uid="{00000000-0005-0000-0000-0000CC4F0000}"/>
    <cellStyle name="Normal 55 2 5 4" xfId="20281" xr:uid="{00000000-0005-0000-0000-0000CD4F0000}"/>
    <cellStyle name="Normal 55 2 6" xfId="20282" xr:uid="{00000000-0005-0000-0000-0000CE4F0000}"/>
    <cellStyle name="Normal 55 2 6 2" xfId="20283" xr:uid="{00000000-0005-0000-0000-0000CF4F0000}"/>
    <cellStyle name="Normal 55 2 7" xfId="20284" xr:uid="{00000000-0005-0000-0000-0000D04F0000}"/>
    <cellStyle name="Normal 55 2 8" xfId="20285" xr:uid="{00000000-0005-0000-0000-0000D14F0000}"/>
    <cellStyle name="Normal 55 3" xfId="20286" xr:uid="{00000000-0005-0000-0000-0000D24F0000}"/>
    <cellStyle name="Normal 55 3 2" xfId="20287" xr:uid="{00000000-0005-0000-0000-0000D34F0000}"/>
    <cellStyle name="Normal 55 3 2 2" xfId="20288" xr:uid="{00000000-0005-0000-0000-0000D44F0000}"/>
    <cellStyle name="Normal 55 3 2 2 2" xfId="20289" xr:uid="{00000000-0005-0000-0000-0000D54F0000}"/>
    <cellStyle name="Normal 55 3 2 3" xfId="20290" xr:uid="{00000000-0005-0000-0000-0000D64F0000}"/>
    <cellStyle name="Normal 55 3 2 4" xfId="20291" xr:uid="{00000000-0005-0000-0000-0000D74F0000}"/>
    <cellStyle name="Normal 55 3 3" xfId="20292" xr:uid="{00000000-0005-0000-0000-0000D84F0000}"/>
    <cellStyle name="Normal 55 3 3 2" xfId="20293" xr:uid="{00000000-0005-0000-0000-0000D94F0000}"/>
    <cellStyle name="Normal 55 3 4" xfId="20294" xr:uid="{00000000-0005-0000-0000-0000DA4F0000}"/>
    <cellStyle name="Normal 55 3 5" xfId="20295" xr:uid="{00000000-0005-0000-0000-0000DB4F0000}"/>
    <cellStyle name="Normal 55 4" xfId="20296" xr:uid="{00000000-0005-0000-0000-0000DC4F0000}"/>
    <cellStyle name="Normal 55 4 2" xfId="20297" xr:uid="{00000000-0005-0000-0000-0000DD4F0000}"/>
    <cellStyle name="Normal 55 4 2 2" xfId="20298" xr:uid="{00000000-0005-0000-0000-0000DE4F0000}"/>
    <cellStyle name="Normal 55 4 2 2 2" xfId="20299" xr:uid="{00000000-0005-0000-0000-0000DF4F0000}"/>
    <cellStyle name="Normal 55 4 2 3" xfId="20300" xr:uid="{00000000-0005-0000-0000-0000E04F0000}"/>
    <cellStyle name="Normal 55 4 3" xfId="20301" xr:uid="{00000000-0005-0000-0000-0000E14F0000}"/>
    <cellStyle name="Normal 55 4 3 2" xfId="20302" xr:uid="{00000000-0005-0000-0000-0000E24F0000}"/>
    <cellStyle name="Normal 55 4 4" xfId="20303" xr:uid="{00000000-0005-0000-0000-0000E34F0000}"/>
    <cellStyle name="Normal 55 4 5" xfId="20304" xr:uid="{00000000-0005-0000-0000-0000E44F0000}"/>
    <cellStyle name="Normal 55 5" xfId="20305" xr:uid="{00000000-0005-0000-0000-0000E54F0000}"/>
    <cellStyle name="Normal 55 5 2" xfId="20306" xr:uid="{00000000-0005-0000-0000-0000E64F0000}"/>
    <cellStyle name="Normal 55 6" xfId="20307" xr:uid="{00000000-0005-0000-0000-0000E74F0000}"/>
    <cellStyle name="Normal 55 7" xfId="20308" xr:uid="{00000000-0005-0000-0000-0000E84F0000}"/>
    <cellStyle name="Normal 55_April 14" xfId="20309" xr:uid="{00000000-0005-0000-0000-0000E94F0000}"/>
    <cellStyle name="Normal 550" xfId="20310" xr:uid="{00000000-0005-0000-0000-0000EA4F0000}"/>
    <cellStyle name="Normal 550 2" xfId="20311" xr:uid="{00000000-0005-0000-0000-0000EB4F0000}"/>
    <cellStyle name="Normal 550 2 2" xfId="20312" xr:uid="{00000000-0005-0000-0000-0000EC4F0000}"/>
    <cellStyle name="Normal 550 2 2 2" xfId="20313" xr:uid="{00000000-0005-0000-0000-0000ED4F0000}"/>
    <cellStyle name="Normal 550 2 2 3" xfId="20314" xr:uid="{00000000-0005-0000-0000-0000EE4F0000}"/>
    <cellStyle name="Normal 550 2 3" xfId="20315" xr:uid="{00000000-0005-0000-0000-0000EF4F0000}"/>
    <cellStyle name="Normal 550 2 4" xfId="20316" xr:uid="{00000000-0005-0000-0000-0000F04F0000}"/>
    <cellStyle name="Normal 550 3" xfId="20317" xr:uid="{00000000-0005-0000-0000-0000F14F0000}"/>
    <cellStyle name="Normal 550 3 2" xfId="20318" xr:uid="{00000000-0005-0000-0000-0000F24F0000}"/>
    <cellStyle name="Normal 550 3 3" xfId="20319" xr:uid="{00000000-0005-0000-0000-0000F34F0000}"/>
    <cellStyle name="Normal 550 4" xfId="20320" xr:uid="{00000000-0005-0000-0000-0000F44F0000}"/>
    <cellStyle name="Normal 550 5" xfId="20321" xr:uid="{00000000-0005-0000-0000-0000F54F0000}"/>
    <cellStyle name="Normal 551" xfId="20322" xr:uid="{00000000-0005-0000-0000-0000F64F0000}"/>
    <cellStyle name="Normal 551 2" xfId="20323" xr:uid="{00000000-0005-0000-0000-0000F74F0000}"/>
    <cellStyle name="Normal 551 2 2" xfId="20324" xr:uid="{00000000-0005-0000-0000-0000F84F0000}"/>
    <cellStyle name="Normal 551 2 2 2" xfId="20325" xr:uid="{00000000-0005-0000-0000-0000F94F0000}"/>
    <cellStyle name="Normal 551 2 2 3" xfId="20326" xr:uid="{00000000-0005-0000-0000-0000FA4F0000}"/>
    <cellStyle name="Normal 551 2 3" xfId="20327" xr:uid="{00000000-0005-0000-0000-0000FB4F0000}"/>
    <cellStyle name="Normal 551 2 4" xfId="20328" xr:uid="{00000000-0005-0000-0000-0000FC4F0000}"/>
    <cellStyle name="Normal 551 3" xfId="20329" xr:uid="{00000000-0005-0000-0000-0000FD4F0000}"/>
    <cellStyle name="Normal 551 3 2" xfId="20330" xr:uid="{00000000-0005-0000-0000-0000FE4F0000}"/>
    <cellStyle name="Normal 551 3 3" xfId="20331" xr:uid="{00000000-0005-0000-0000-0000FF4F0000}"/>
    <cellStyle name="Normal 551 4" xfId="20332" xr:uid="{00000000-0005-0000-0000-000000500000}"/>
    <cellStyle name="Normal 551 5" xfId="20333" xr:uid="{00000000-0005-0000-0000-000001500000}"/>
    <cellStyle name="Normal 552" xfId="20334" xr:uid="{00000000-0005-0000-0000-000002500000}"/>
    <cellStyle name="Normal 552 2" xfId="20335" xr:uid="{00000000-0005-0000-0000-000003500000}"/>
    <cellStyle name="Normal 552 2 2" xfId="20336" xr:uid="{00000000-0005-0000-0000-000004500000}"/>
    <cellStyle name="Normal 552 2 2 2" xfId="20337" xr:uid="{00000000-0005-0000-0000-000005500000}"/>
    <cellStyle name="Normal 552 2 2 3" xfId="20338" xr:uid="{00000000-0005-0000-0000-000006500000}"/>
    <cellStyle name="Normal 552 2 3" xfId="20339" xr:uid="{00000000-0005-0000-0000-000007500000}"/>
    <cellStyle name="Normal 552 2 4" xfId="20340" xr:uid="{00000000-0005-0000-0000-000008500000}"/>
    <cellStyle name="Normal 552 3" xfId="20341" xr:uid="{00000000-0005-0000-0000-000009500000}"/>
    <cellStyle name="Normal 552 3 2" xfId="20342" xr:uid="{00000000-0005-0000-0000-00000A500000}"/>
    <cellStyle name="Normal 552 3 3" xfId="20343" xr:uid="{00000000-0005-0000-0000-00000B500000}"/>
    <cellStyle name="Normal 552 4" xfId="20344" xr:uid="{00000000-0005-0000-0000-00000C500000}"/>
    <cellStyle name="Normal 552 5" xfId="20345" xr:uid="{00000000-0005-0000-0000-00000D500000}"/>
    <cellStyle name="Normal 553" xfId="20346" xr:uid="{00000000-0005-0000-0000-00000E500000}"/>
    <cellStyle name="Normal 553 2" xfId="20347" xr:uid="{00000000-0005-0000-0000-00000F500000}"/>
    <cellStyle name="Normal 553 2 2" xfId="20348" xr:uid="{00000000-0005-0000-0000-000010500000}"/>
    <cellStyle name="Normal 553 2 2 2" xfId="20349" xr:uid="{00000000-0005-0000-0000-000011500000}"/>
    <cellStyle name="Normal 553 2 2 3" xfId="20350" xr:uid="{00000000-0005-0000-0000-000012500000}"/>
    <cellStyle name="Normal 553 2 3" xfId="20351" xr:uid="{00000000-0005-0000-0000-000013500000}"/>
    <cellStyle name="Normal 553 2 4" xfId="20352" xr:uid="{00000000-0005-0000-0000-000014500000}"/>
    <cellStyle name="Normal 553 3" xfId="20353" xr:uid="{00000000-0005-0000-0000-000015500000}"/>
    <cellStyle name="Normal 553 3 2" xfId="20354" xr:uid="{00000000-0005-0000-0000-000016500000}"/>
    <cellStyle name="Normal 553 3 3" xfId="20355" xr:uid="{00000000-0005-0000-0000-000017500000}"/>
    <cellStyle name="Normal 553 4" xfId="20356" xr:uid="{00000000-0005-0000-0000-000018500000}"/>
    <cellStyle name="Normal 553 5" xfId="20357" xr:uid="{00000000-0005-0000-0000-000019500000}"/>
    <cellStyle name="Normal 554" xfId="20358" xr:uid="{00000000-0005-0000-0000-00001A500000}"/>
    <cellStyle name="Normal 554 2" xfId="20359" xr:uid="{00000000-0005-0000-0000-00001B500000}"/>
    <cellStyle name="Normal 554 2 2" xfId="20360" xr:uid="{00000000-0005-0000-0000-00001C500000}"/>
    <cellStyle name="Normal 554 2 2 2" xfId="20361" xr:uid="{00000000-0005-0000-0000-00001D500000}"/>
    <cellStyle name="Normal 554 2 2 3" xfId="20362" xr:uid="{00000000-0005-0000-0000-00001E500000}"/>
    <cellStyle name="Normal 554 2 3" xfId="20363" xr:uid="{00000000-0005-0000-0000-00001F500000}"/>
    <cellStyle name="Normal 554 2 4" xfId="20364" xr:uid="{00000000-0005-0000-0000-000020500000}"/>
    <cellStyle name="Normal 554 3" xfId="20365" xr:uid="{00000000-0005-0000-0000-000021500000}"/>
    <cellStyle name="Normal 554 3 2" xfId="20366" xr:uid="{00000000-0005-0000-0000-000022500000}"/>
    <cellStyle name="Normal 554 3 3" xfId="20367" xr:uid="{00000000-0005-0000-0000-000023500000}"/>
    <cellStyle name="Normal 554 4" xfId="20368" xr:uid="{00000000-0005-0000-0000-000024500000}"/>
    <cellStyle name="Normal 554 5" xfId="20369" xr:uid="{00000000-0005-0000-0000-000025500000}"/>
    <cellStyle name="Normal 555" xfId="20370" xr:uid="{00000000-0005-0000-0000-000026500000}"/>
    <cellStyle name="Normal 555 2" xfId="20371" xr:uid="{00000000-0005-0000-0000-000027500000}"/>
    <cellStyle name="Normal 555 2 2" xfId="20372" xr:uid="{00000000-0005-0000-0000-000028500000}"/>
    <cellStyle name="Normal 555 2 2 2" xfId="20373" xr:uid="{00000000-0005-0000-0000-000029500000}"/>
    <cellStyle name="Normal 555 2 2 3" xfId="20374" xr:uid="{00000000-0005-0000-0000-00002A500000}"/>
    <cellStyle name="Normal 555 2 3" xfId="20375" xr:uid="{00000000-0005-0000-0000-00002B500000}"/>
    <cellStyle name="Normal 555 2 4" xfId="20376" xr:uid="{00000000-0005-0000-0000-00002C500000}"/>
    <cellStyle name="Normal 555 3" xfId="20377" xr:uid="{00000000-0005-0000-0000-00002D500000}"/>
    <cellStyle name="Normal 555 3 2" xfId="20378" xr:uid="{00000000-0005-0000-0000-00002E500000}"/>
    <cellStyle name="Normal 555 3 3" xfId="20379" xr:uid="{00000000-0005-0000-0000-00002F500000}"/>
    <cellStyle name="Normal 555 4" xfId="20380" xr:uid="{00000000-0005-0000-0000-000030500000}"/>
    <cellStyle name="Normal 555 5" xfId="20381" xr:uid="{00000000-0005-0000-0000-000031500000}"/>
    <cellStyle name="Normal 556" xfId="20382" xr:uid="{00000000-0005-0000-0000-000032500000}"/>
    <cellStyle name="Normal 556 2" xfId="20383" xr:uid="{00000000-0005-0000-0000-000033500000}"/>
    <cellStyle name="Normal 556 2 2" xfId="20384" xr:uid="{00000000-0005-0000-0000-000034500000}"/>
    <cellStyle name="Normal 556 2 2 2" xfId="20385" xr:uid="{00000000-0005-0000-0000-000035500000}"/>
    <cellStyle name="Normal 556 2 2 3" xfId="20386" xr:uid="{00000000-0005-0000-0000-000036500000}"/>
    <cellStyle name="Normal 556 2 3" xfId="20387" xr:uid="{00000000-0005-0000-0000-000037500000}"/>
    <cellStyle name="Normal 556 2 4" xfId="20388" xr:uid="{00000000-0005-0000-0000-000038500000}"/>
    <cellStyle name="Normal 556 3" xfId="20389" xr:uid="{00000000-0005-0000-0000-000039500000}"/>
    <cellStyle name="Normal 556 3 2" xfId="20390" xr:uid="{00000000-0005-0000-0000-00003A500000}"/>
    <cellStyle name="Normal 556 3 3" xfId="20391" xr:uid="{00000000-0005-0000-0000-00003B500000}"/>
    <cellStyle name="Normal 556 4" xfId="20392" xr:uid="{00000000-0005-0000-0000-00003C500000}"/>
    <cellStyle name="Normal 556 5" xfId="20393" xr:uid="{00000000-0005-0000-0000-00003D500000}"/>
    <cellStyle name="Normal 557" xfId="20394" xr:uid="{00000000-0005-0000-0000-00003E500000}"/>
    <cellStyle name="Normal 557 2" xfId="20395" xr:uid="{00000000-0005-0000-0000-00003F500000}"/>
    <cellStyle name="Normal 557 2 2" xfId="20396" xr:uid="{00000000-0005-0000-0000-000040500000}"/>
    <cellStyle name="Normal 557 2 2 2" xfId="20397" xr:uid="{00000000-0005-0000-0000-000041500000}"/>
    <cellStyle name="Normal 557 2 2 3" xfId="20398" xr:uid="{00000000-0005-0000-0000-000042500000}"/>
    <cellStyle name="Normal 557 2 3" xfId="20399" xr:uid="{00000000-0005-0000-0000-000043500000}"/>
    <cellStyle name="Normal 557 2 4" xfId="20400" xr:uid="{00000000-0005-0000-0000-000044500000}"/>
    <cellStyle name="Normal 557 3" xfId="20401" xr:uid="{00000000-0005-0000-0000-000045500000}"/>
    <cellStyle name="Normal 557 3 2" xfId="20402" xr:uid="{00000000-0005-0000-0000-000046500000}"/>
    <cellStyle name="Normal 557 3 3" xfId="20403" xr:uid="{00000000-0005-0000-0000-000047500000}"/>
    <cellStyle name="Normal 557 4" xfId="20404" xr:uid="{00000000-0005-0000-0000-000048500000}"/>
    <cellStyle name="Normal 557 5" xfId="20405" xr:uid="{00000000-0005-0000-0000-000049500000}"/>
    <cellStyle name="Normal 558" xfId="20406" xr:uid="{00000000-0005-0000-0000-00004A500000}"/>
    <cellStyle name="Normal 558 2" xfId="20407" xr:uid="{00000000-0005-0000-0000-00004B500000}"/>
    <cellStyle name="Normal 558 2 2" xfId="20408" xr:uid="{00000000-0005-0000-0000-00004C500000}"/>
    <cellStyle name="Normal 558 2 2 2" xfId="20409" xr:uid="{00000000-0005-0000-0000-00004D500000}"/>
    <cellStyle name="Normal 558 2 2 3" xfId="20410" xr:uid="{00000000-0005-0000-0000-00004E500000}"/>
    <cellStyle name="Normal 558 2 3" xfId="20411" xr:uid="{00000000-0005-0000-0000-00004F500000}"/>
    <cellStyle name="Normal 558 2 4" xfId="20412" xr:uid="{00000000-0005-0000-0000-000050500000}"/>
    <cellStyle name="Normal 558 3" xfId="20413" xr:uid="{00000000-0005-0000-0000-000051500000}"/>
    <cellStyle name="Normal 558 3 2" xfId="20414" xr:uid="{00000000-0005-0000-0000-000052500000}"/>
    <cellStyle name="Normal 558 3 3" xfId="20415" xr:uid="{00000000-0005-0000-0000-000053500000}"/>
    <cellStyle name="Normal 558 4" xfId="20416" xr:uid="{00000000-0005-0000-0000-000054500000}"/>
    <cellStyle name="Normal 558 5" xfId="20417" xr:uid="{00000000-0005-0000-0000-000055500000}"/>
    <cellStyle name="Normal 559" xfId="20418" xr:uid="{00000000-0005-0000-0000-000056500000}"/>
    <cellStyle name="Normal 559 2" xfId="20419" xr:uid="{00000000-0005-0000-0000-000057500000}"/>
    <cellStyle name="Normal 559 2 2" xfId="20420" xr:uid="{00000000-0005-0000-0000-000058500000}"/>
    <cellStyle name="Normal 559 2 2 2" xfId="20421" xr:uid="{00000000-0005-0000-0000-000059500000}"/>
    <cellStyle name="Normal 559 2 2 3" xfId="20422" xr:uid="{00000000-0005-0000-0000-00005A500000}"/>
    <cellStyle name="Normal 559 2 3" xfId="20423" xr:uid="{00000000-0005-0000-0000-00005B500000}"/>
    <cellStyle name="Normal 559 2 4" xfId="20424" xr:uid="{00000000-0005-0000-0000-00005C500000}"/>
    <cellStyle name="Normal 559 3" xfId="20425" xr:uid="{00000000-0005-0000-0000-00005D500000}"/>
    <cellStyle name="Normal 559 3 2" xfId="20426" xr:uid="{00000000-0005-0000-0000-00005E500000}"/>
    <cellStyle name="Normal 559 3 3" xfId="20427" xr:uid="{00000000-0005-0000-0000-00005F500000}"/>
    <cellStyle name="Normal 559 4" xfId="20428" xr:uid="{00000000-0005-0000-0000-000060500000}"/>
    <cellStyle name="Normal 559 5" xfId="20429" xr:uid="{00000000-0005-0000-0000-000061500000}"/>
    <cellStyle name="Normal 56" xfId="143" xr:uid="{00000000-0005-0000-0000-000062500000}"/>
    <cellStyle name="Normal 56 2" xfId="20430" xr:uid="{00000000-0005-0000-0000-000063500000}"/>
    <cellStyle name="Normal 56 2 2" xfId="20431" xr:uid="{00000000-0005-0000-0000-000064500000}"/>
    <cellStyle name="Normal 56 2 2 2" xfId="20432" xr:uid="{00000000-0005-0000-0000-000065500000}"/>
    <cellStyle name="Normal 56 2 2 2 2" xfId="20433" xr:uid="{00000000-0005-0000-0000-000066500000}"/>
    <cellStyle name="Normal 56 2 2 2 2 2" xfId="20434" xr:uid="{00000000-0005-0000-0000-000067500000}"/>
    <cellStyle name="Normal 56 2 2 2 3" xfId="20435" xr:uid="{00000000-0005-0000-0000-000068500000}"/>
    <cellStyle name="Normal 56 2 2 2 4" xfId="20436" xr:uid="{00000000-0005-0000-0000-000069500000}"/>
    <cellStyle name="Normal 56 2 2 3" xfId="20437" xr:uid="{00000000-0005-0000-0000-00006A500000}"/>
    <cellStyle name="Normal 56 2 2 3 2" xfId="20438" xr:uid="{00000000-0005-0000-0000-00006B500000}"/>
    <cellStyle name="Normal 56 2 2 4" xfId="20439" xr:uid="{00000000-0005-0000-0000-00006C500000}"/>
    <cellStyle name="Normal 56 2 2 5" xfId="20440" xr:uid="{00000000-0005-0000-0000-00006D500000}"/>
    <cellStyle name="Normal 56 2 3" xfId="20441" xr:uid="{00000000-0005-0000-0000-00006E500000}"/>
    <cellStyle name="Normal 56 2 3 2" xfId="20442" xr:uid="{00000000-0005-0000-0000-00006F500000}"/>
    <cellStyle name="Normal 56 2 3 2 2" xfId="20443" xr:uid="{00000000-0005-0000-0000-000070500000}"/>
    <cellStyle name="Normal 56 2 3 3" xfId="20444" xr:uid="{00000000-0005-0000-0000-000071500000}"/>
    <cellStyle name="Normal 56 2 3 4" xfId="20445" xr:uid="{00000000-0005-0000-0000-000072500000}"/>
    <cellStyle name="Normal 56 2 4" xfId="20446" xr:uid="{00000000-0005-0000-0000-000073500000}"/>
    <cellStyle name="Normal 56 2 4 2" xfId="20447" xr:uid="{00000000-0005-0000-0000-000074500000}"/>
    <cellStyle name="Normal 56 2 5" xfId="20448" xr:uid="{00000000-0005-0000-0000-000075500000}"/>
    <cellStyle name="Normal 56 2 6" xfId="20449" xr:uid="{00000000-0005-0000-0000-000076500000}"/>
    <cellStyle name="Normal 56 3" xfId="20450" xr:uid="{00000000-0005-0000-0000-000077500000}"/>
    <cellStyle name="Normal 56 3 2" xfId="20451" xr:uid="{00000000-0005-0000-0000-000078500000}"/>
    <cellStyle name="Normal 56 3 2 2" xfId="20452" xr:uid="{00000000-0005-0000-0000-000079500000}"/>
    <cellStyle name="Normal 56 3 2 2 2" xfId="20453" xr:uid="{00000000-0005-0000-0000-00007A500000}"/>
    <cellStyle name="Normal 56 3 2 3" xfId="20454" xr:uid="{00000000-0005-0000-0000-00007B500000}"/>
    <cellStyle name="Normal 56 3 2 4" xfId="20455" xr:uid="{00000000-0005-0000-0000-00007C500000}"/>
    <cellStyle name="Normal 56 3 3" xfId="20456" xr:uid="{00000000-0005-0000-0000-00007D500000}"/>
    <cellStyle name="Normal 56 3 3 2" xfId="20457" xr:uid="{00000000-0005-0000-0000-00007E500000}"/>
    <cellStyle name="Normal 56 3 4" xfId="20458" xr:uid="{00000000-0005-0000-0000-00007F500000}"/>
    <cellStyle name="Normal 56 3 5" xfId="20459" xr:uid="{00000000-0005-0000-0000-000080500000}"/>
    <cellStyle name="Normal 56 4" xfId="20460" xr:uid="{00000000-0005-0000-0000-000081500000}"/>
    <cellStyle name="Normal 56 4 2" xfId="20461" xr:uid="{00000000-0005-0000-0000-000082500000}"/>
    <cellStyle name="Normal 56 4 2 2" xfId="20462" xr:uid="{00000000-0005-0000-0000-000083500000}"/>
    <cellStyle name="Normal 56 4 2 2 2" xfId="20463" xr:uid="{00000000-0005-0000-0000-000084500000}"/>
    <cellStyle name="Normal 56 4 2 3" xfId="20464" xr:uid="{00000000-0005-0000-0000-000085500000}"/>
    <cellStyle name="Normal 56 4 3" xfId="20465" xr:uid="{00000000-0005-0000-0000-000086500000}"/>
    <cellStyle name="Normal 56 4 3 2" xfId="20466" xr:uid="{00000000-0005-0000-0000-000087500000}"/>
    <cellStyle name="Normal 56 4 4" xfId="20467" xr:uid="{00000000-0005-0000-0000-000088500000}"/>
    <cellStyle name="Normal 56 4 5" xfId="20468" xr:uid="{00000000-0005-0000-0000-000089500000}"/>
    <cellStyle name="Normal 56 5" xfId="20469" xr:uid="{00000000-0005-0000-0000-00008A500000}"/>
    <cellStyle name="Normal 56 5 2" xfId="20470" xr:uid="{00000000-0005-0000-0000-00008B500000}"/>
    <cellStyle name="Normal 56 6" xfId="20471" xr:uid="{00000000-0005-0000-0000-00008C500000}"/>
    <cellStyle name="Normal 56 7" xfId="20472" xr:uid="{00000000-0005-0000-0000-00008D500000}"/>
    <cellStyle name="Normal 56_April 14" xfId="20473" xr:uid="{00000000-0005-0000-0000-00008E500000}"/>
    <cellStyle name="Normal 560" xfId="20474" xr:uid="{00000000-0005-0000-0000-00008F500000}"/>
    <cellStyle name="Normal 560 2" xfId="20475" xr:uid="{00000000-0005-0000-0000-000090500000}"/>
    <cellStyle name="Normal 560 2 2" xfId="20476" xr:uid="{00000000-0005-0000-0000-000091500000}"/>
    <cellStyle name="Normal 560 2 2 2" xfId="20477" xr:uid="{00000000-0005-0000-0000-000092500000}"/>
    <cellStyle name="Normal 560 2 2 3" xfId="20478" xr:uid="{00000000-0005-0000-0000-000093500000}"/>
    <cellStyle name="Normal 560 2 3" xfId="20479" xr:uid="{00000000-0005-0000-0000-000094500000}"/>
    <cellStyle name="Normal 560 2 4" xfId="20480" xr:uid="{00000000-0005-0000-0000-000095500000}"/>
    <cellStyle name="Normal 560 3" xfId="20481" xr:uid="{00000000-0005-0000-0000-000096500000}"/>
    <cellStyle name="Normal 560 3 2" xfId="20482" xr:uid="{00000000-0005-0000-0000-000097500000}"/>
    <cellStyle name="Normal 560 3 3" xfId="20483" xr:uid="{00000000-0005-0000-0000-000098500000}"/>
    <cellStyle name="Normal 560 4" xfId="20484" xr:uid="{00000000-0005-0000-0000-000099500000}"/>
    <cellStyle name="Normal 560 5" xfId="20485" xr:uid="{00000000-0005-0000-0000-00009A500000}"/>
    <cellStyle name="Normal 561" xfId="20486" xr:uid="{00000000-0005-0000-0000-00009B500000}"/>
    <cellStyle name="Normal 561 2" xfId="20487" xr:uid="{00000000-0005-0000-0000-00009C500000}"/>
    <cellStyle name="Normal 561 2 2" xfId="20488" xr:uid="{00000000-0005-0000-0000-00009D500000}"/>
    <cellStyle name="Normal 561 2 2 2" xfId="20489" xr:uid="{00000000-0005-0000-0000-00009E500000}"/>
    <cellStyle name="Normal 561 2 2 3" xfId="20490" xr:uid="{00000000-0005-0000-0000-00009F500000}"/>
    <cellStyle name="Normal 561 2 3" xfId="20491" xr:uid="{00000000-0005-0000-0000-0000A0500000}"/>
    <cellStyle name="Normal 561 2 4" xfId="20492" xr:uid="{00000000-0005-0000-0000-0000A1500000}"/>
    <cellStyle name="Normal 561 3" xfId="20493" xr:uid="{00000000-0005-0000-0000-0000A2500000}"/>
    <cellStyle name="Normal 561 3 2" xfId="20494" xr:uid="{00000000-0005-0000-0000-0000A3500000}"/>
    <cellStyle name="Normal 561 3 3" xfId="20495" xr:uid="{00000000-0005-0000-0000-0000A4500000}"/>
    <cellStyle name="Normal 561 4" xfId="20496" xr:uid="{00000000-0005-0000-0000-0000A5500000}"/>
    <cellStyle name="Normal 561 5" xfId="20497" xr:uid="{00000000-0005-0000-0000-0000A6500000}"/>
    <cellStyle name="Normal 562" xfId="20498" xr:uid="{00000000-0005-0000-0000-0000A7500000}"/>
    <cellStyle name="Normal 562 2" xfId="20499" xr:uid="{00000000-0005-0000-0000-0000A8500000}"/>
    <cellStyle name="Normal 562 2 2" xfId="20500" xr:uid="{00000000-0005-0000-0000-0000A9500000}"/>
    <cellStyle name="Normal 562 2 2 2" xfId="20501" xr:uid="{00000000-0005-0000-0000-0000AA500000}"/>
    <cellStyle name="Normal 562 2 2 3" xfId="20502" xr:uid="{00000000-0005-0000-0000-0000AB500000}"/>
    <cellStyle name="Normal 562 2 3" xfId="20503" xr:uid="{00000000-0005-0000-0000-0000AC500000}"/>
    <cellStyle name="Normal 562 2 4" xfId="20504" xr:uid="{00000000-0005-0000-0000-0000AD500000}"/>
    <cellStyle name="Normal 562 3" xfId="20505" xr:uid="{00000000-0005-0000-0000-0000AE500000}"/>
    <cellStyle name="Normal 562 3 2" xfId="20506" xr:uid="{00000000-0005-0000-0000-0000AF500000}"/>
    <cellStyle name="Normal 562 3 3" xfId="20507" xr:uid="{00000000-0005-0000-0000-0000B0500000}"/>
    <cellStyle name="Normal 562 4" xfId="20508" xr:uid="{00000000-0005-0000-0000-0000B1500000}"/>
    <cellStyle name="Normal 562 5" xfId="20509" xr:uid="{00000000-0005-0000-0000-0000B2500000}"/>
    <cellStyle name="Normal 563" xfId="20510" xr:uid="{00000000-0005-0000-0000-0000B3500000}"/>
    <cellStyle name="Normal 563 2" xfId="20511" xr:uid="{00000000-0005-0000-0000-0000B4500000}"/>
    <cellStyle name="Normal 563 2 2" xfId="20512" xr:uid="{00000000-0005-0000-0000-0000B5500000}"/>
    <cellStyle name="Normal 563 2 2 2" xfId="20513" xr:uid="{00000000-0005-0000-0000-0000B6500000}"/>
    <cellStyle name="Normal 563 2 2 3" xfId="20514" xr:uid="{00000000-0005-0000-0000-0000B7500000}"/>
    <cellStyle name="Normal 563 2 3" xfId="20515" xr:uid="{00000000-0005-0000-0000-0000B8500000}"/>
    <cellStyle name="Normal 563 2 4" xfId="20516" xr:uid="{00000000-0005-0000-0000-0000B9500000}"/>
    <cellStyle name="Normal 563 3" xfId="20517" xr:uid="{00000000-0005-0000-0000-0000BA500000}"/>
    <cellStyle name="Normal 563 3 2" xfId="20518" xr:uid="{00000000-0005-0000-0000-0000BB500000}"/>
    <cellStyle name="Normal 563 3 3" xfId="20519" xr:uid="{00000000-0005-0000-0000-0000BC500000}"/>
    <cellStyle name="Normal 563 4" xfId="20520" xr:uid="{00000000-0005-0000-0000-0000BD500000}"/>
    <cellStyle name="Normal 563 5" xfId="20521" xr:uid="{00000000-0005-0000-0000-0000BE500000}"/>
    <cellStyle name="Normal 564" xfId="20522" xr:uid="{00000000-0005-0000-0000-0000BF500000}"/>
    <cellStyle name="Normal 564 2" xfId="20523" xr:uid="{00000000-0005-0000-0000-0000C0500000}"/>
    <cellStyle name="Normal 564 2 2" xfId="20524" xr:uid="{00000000-0005-0000-0000-0000C1500000}"/>
    <cellStyle name="Normal 564 2 2 2" xfId="20525" xr:uid="{00000000-0005-0000-0000-0000C2500000}"/>
    <cellStyle name="Normal 564 2 2 3" xfId="20526" xr:uid="{00000000-0005-0000-0000-0000C3500000}"/>
    <cellStyle name="Normal 564 2 3" xfId="20527" xr:uid="{00000000-0005-0000-0000-0000C4500000}"/>
    <cellStyle name="Normal 564 2 4" xfId="20528" xr:uid="{00000000-0005-0000-0000-0000C5500000}"/>
    <cellStyle name="Normal 564 3" xfId="20529" xr:uid="{00000000-0005-0000-0000-0000C6500000}"/>
    <cellStyle name="Normal 564 3 2" xfId="20530" xr:uid="{00000000-0005-0000-0000-0000C7500000}"/>
    <cellStyle name="Normal 564 3 3" xfId="20531" xr:uid="{00000000-0005-0000-0000-0000C8500000}"/>
    <cellStyle name="Normal 564 4" xfId="20532" xr:uid="{00000000-0005-0000-0000-0000C9500000}"/>
    <cellStyle name="Normal 564 5" xfId="20533" xr:uid="{00000000-0005-0000-0000-0000CA500000}"/>
    <cellStyle name="Normal 565" xfId="20534" xr:uid="{00000000-0005-0000-0000-0000CB500000}"/>
    <cellStyle name="Normal 565 2" xfId="20535" xr:uid="{00000000-0005-0000-0000-0000CC500000}"/>
    <cellStyle name="Normal 565 2 2" xfId="20536" xr:uid="{00000000-0005-0000-0000-0000CD500000}"/>
    <cellStyle name="Normal 565 2 2 2" xfId="20537" xr:uid="{00000000-0005-0000-0000-0000CE500000}"/>
    <cellStyle name="Normal 565 2 2 3" xfId="20538" xr:uid="{00000000-0005-0000-0000-0000CF500000}"/>
    <cellStyle name="Normal 565 2 3" xfId="20539" xr:uid="{00000000-0005-0000-0000-0000D0500000}"/>
    <cellStyle name="Normal 565 2 4" xfId="20540" xr:uid="{00000000-0005-0000-0000-0000D1500000}"/>
    <cellStyle name="Normal 565 3" xfId="20541" xr:uid="{00000000-0005-0000-0000-0000D2500000}"/>
    <cellStyle name="Normal 565 3 2" xfId="20542" xr:uid="{00000000-0005-0000-0000-0000D3500000}"/>
    <cellStyle name="Normal 565 3 3" xfId="20543" xr:uid="{00000000-0005-0000-0000-0000D4500000}"/>
    <cellStyle name="Normal 565 4" xfId="20544" xr:uid="{00000000-0005-0000-0000-0000D5500000}"/>
    <cellStyle name="Normal 565 5" xfId="20545" xr:uid="{00000000-0005-0000-0000-0000D6500000}"/>
    <cellStyle name="Normal 566" xfId="20546" xr:uid="{00000000-0005-0000-0000-0000D7500000}"/>
    <cellStyle name="Normal 566 2" xfId="20547" xr:uid="{00000000-0005-0000-0000-0000D8500000}"/>
    <cellStyle name="Normal 566 2 2" xfId="20548" xr:uid="{00000000-0005-0000-0000-0000D9500000}"/>
    <cellStyle name="Normal 566 2 2 2" xfId="20549" xr:uid="{00000000-0005-0000-0000-0000DA500000}"/>
    <cellStyle name="Normal 566 2 2 3" xfId="20550" xr:uid="{00000000-0005-0000-0000-0000DB500000}"/>
    <cellStyle name="Normal 566 2 3" xfId="20551" xr:uid="{00000000-0005-0000-0000-0000DC500000}"/>
    <cellStyle name="Normal 566 2 4" xfId="20552" xr:uid="{00000000-0005-0000-0000-0000DD500000}"/>
    <cellStyle name="Normal 566 3" xfId="20553" xr:uid="{00000000-0005-0000-0000-0000DE500000}"/>
    <cellStyle name="Normal 566 3 2" xfId="20554" xr:uid="{00000000-0005-0000-0000-0000DF500000}"/>
    <cellStyle name="Normal 566 3 3" xfId="20555" xr:uid="{00000000-0005-0000-0000-0000E0500000}"/>
    <cellStyle name="Normal 566 4" xfId="20556" xr:uid="{00000000-0005-0000-0000-0000E1500000}"/>
    <cellStyle name="Normal 566 5" xfId="20557" xr:uid="{00000000-0005-0000-0000-0000E2500000}"/>
    <cellStyle name="Normal 567" xfId="20558" xr:uid="{00000000-0005-0000-0000-0000E3500000}"/>
    <cellStyle name="Normal 567 2" xfId="20559" xr:uid="{00000000-0005-0000-0000-0000E4500000}"/>
    <cellStyle name="Normal 567 2 2" xfId="20560" xr:uid="{00000000-0005-0000-0000-0000E5500000}"/>
    <cellStyle name="Normal 567 2 2 2" xfId="20561" xr:uid="{00000000-0005-0000-0000-0000E6500000}"/>
    <cellStyle name="Normal 567 2 2 3" xfId="20562" xr:uid="{00000000-0005-0000-0000-0000E7500000}"/>
    <cellStyle name="Normal 567 2 3" xfId="20563" xr:uid="{00000000-0005-0000-0000-0000E8500000}"/>
    <cellStyle name="Normal 567 2 4" xfId="20564" xr:uid="{00000000-0005-0000-0000-0000E9500000}"/>
    <cellStyle name="Normal 567 3" xfId="20565" xr:uid="{00000000-0005-0000-0000-0000EA500000}"/>
    <cellStyle name="Normal 567 3 2" xfId="20566" xr:uid="{00000000-0005-0000-0000-0000EB500000}"/>
    <cellStyle name="Normal 567 3 3" xfId="20567" xr:uid="{00000000-0005-0000-0000-0000EC500000}"/>
    <cellStyle name="Normal 567 4" xfId="20568" xr:uid="{00000000-0005-0000-0000-0000ED500000}"/>
    <cellStyle name="Normal 567 5" xfId="20569" xr:uid="{00000000-0005-0000-0000-0000EE500000}"/>
    <cellStyle name="Normal 568" xfId="20570" xr:uid="{00000000-0005-0000-0000-0000EF500000}"/>
    <cellStyle name="Normal 568 2" xfId="20571" xr:uid="{00000000-0005-0000-0000-0000F0500000}"/>
    <cellStyle name="Normal 568 2 2" xfId="20572" xr:uid="{00000000-0005-0000-0000-0000F1500000}"/>
    <cellStyle name="Normal 568 2 2 2" xfId="20573" xr:uid="{00000000-0005-0000-0000-0000F2500000}"/>
    <cellStyle name="Normal 568 2 2 3" xfId="20574" xr:uid="{00000000-0005-0000-0000-0000F3500000}"/>
    <cellStyle name="Normal 568 2 3" xfId="20575" xr:uid="{00000000-0005-0000-0000-0000F4500000}"/>
    <cellStyle name="Normal 568 2 4" xfId="20576" xr:uid="{00000000-0005-0000-0000-0000F5500000}"/>
    <cellStyle name="Normal 568 3" xfId="20577" xr:uid="{00000000-0005-0000-0000-0000F6500000}"/>
    <cellStyle name="Normal 568 3 2" xfId="20578" xr:uid="{00000000-0005-0000-0000-0000F7500000}"/>
    <cellStyle name="Normal 568 3 3" xfId="20579" xr:uid="{00000000-0005-0000-0000-0000F8500000}"/>
    <cellStyle name="Normal 568 4" xfId="20580" xr:uid="{00000000-0005-0000-0000-0000F9500000}"/>
    <cellStyle name="Normal 568 5" xfId="20581" xr:uid="{00000000-0005-0000-0000-0000FA500000}"/>
    <cellStyle name="Normal 569" xfId="20582" xr:uid="{00000000-0005-0000-0000-0000FB500000}"/>
    <cellStyle name="Normal 569 2" xfId="20583" xr:uid="{00000000-0005-0000-0000-0000FC500000}"/>
    <cellStyle name="Normal 569 2 2" xfId="20584" xr:uid="{00000000-0005-0000-0000-0000FD500000}"/>
    <cellStyle name="Normal 569 2 2 2" xfId="20585" xr:uid="{00000000-0005-0000-0000-0000FE500000}"/>
    <cellStyle name="Normal 569 2 2 3" xfId="20586" xr:uid="{00000000-0005-0000-0000-0000FF500000}"/>
    <cellStyle name="Normal 569 2 3" xfId="20587" xr:uid="{00000000-0005-0000-0000-000000510000}"/>
    <cellStyle name="Normal 569 2 4" xfId="20588" xr:uid="{00000000-0005-0000-0000-000001510000}"/>
    <cellStyle name="Normal 569 3" xfId="20589" xr:uid="{00000000-0005-0000-0000-000002510000}"/>
    <cellStyle name="Normal 569 3 2" xfId="20590" xr:uid="{00000000-0005-0000-0000-000003510000}"/>
    <cellStyle name="Normal 569 3 3" xfId="20591" xr:uid="{00000000-0005-0000-0000-000004510000}"/>
    <cellStyle name="Normal 569 4" xfId="20592" xr:uid="{00000000-0005-0000-0000-000005510000}"/>
    <cellStyle name="Normal 569 5" xfId="20593" xr:uid="{00000000-0005-0000-0000-000006510000}"/>
    <cellStyle name="Normal 57" xfId="144" xr:uid="{00000000-0005-0000-0000-000007510000}"/>
    <cellStyle name="Normal 57 2" xfId="20594" xr:uid="{00000000-0005-0000-0000-000008510000}"/>
    <cellStyle name="Normal 57 2 2" xfId="20595" xr:uid="{00000000-0005-0000-0000-000009510000}"/>
    <cellStyle name="Normal 57 2 2 2" xfId="20596" xr:uid="{00000000-0005-0000-0000-00000A510000}"/>
    <cellStyle name="Normal 57 2 2 3" xfId="20597" xr:uid="{00000000-0005-0000-0000-00000B510000}"/>
    <cellStyle name="Normal 57 2 3" xfId="20598" xr:uid="{00000000-0005-0000-0000-00000C510000}"/>
    <cellStyle name="Normal 57 2 3 2" xfId="20599" xr:uid="{00000000-0005-0000-0000-00000D510000}"/>
    <cellStyle name="Normal 57 2 3 2 2" xfId="20600" xr:uid="{00000000-0005-0000-0000-00000E510000}"/>
    <cellStyle name="Normal 57 2 3 2 2 2" xfId="20601" xr:uid="{00000000-0005-0000-0000-00000F510000}"/>
    <cellStyle name="Normal 57 2 3 2 2 2 2" xfId="20602" xr:uid="{00000000-0005-0000-0000-000010510000}"/>
    <cellStyle name="Normal 57 2 3 2 2 3" xfId="20603" xr:uid="{00000000-0005-0000-0000-000011510000}"/>
    <cellStyle name="Normal 57 2 3 2 2 4" xfId="20604" xr:uid="{00000000-0005-0000-0000-000012510000}"/>
    <cellStyle name="Normal 57 2 3 2 3" xfId="20605" xr:uid="{00000000-0005-0000-0000-000013510000}"/>
    <cellStyle name="Normal 57 2 3 2 3 2" xfId="20606" xr:uid="{00000000-0005-0000-0000-000014510000}"/>
    <cellStyle name="Normal 57 2 3 2 4" xfId="20607" xr:uid="{00000000-0005-0000-0000-000015510000}"/>
    <cellStyle name="Normal 57 2 3 2 5" xfId="20608" xr:uid="{00000000-0005-0000-0000-000016510000}"/>
    <cellStyle name="Normal 57 2 3 3" xfId="20609" xr:uid="{00000000-0005-0000-0000-000017510000}"/>
    <cellStyle name="Normal 57 2 3 3 2" xfId="20610" xr:uid="{00000000-0005-0000-0000-000018510000}"/>
    <cellStyle name="Normal 57 2 3 3 2 2" xfId="20611" xr:uid="{00000000-0005-0000-0000-000019510000}"/>
    <cellStyle name="Normal 57 2 3 3 3" xfId="20612" xr:uid="{00000000-0005-0000-0000-00001A510000}"/>
    <cellStyle name="Normal 57 2 3 3 4" xfId="20613" xr:uid="{00000000-0005-0000-0000-00001B510000}"/>
    <cellStyle name="Normal 57 2 3 4" xfId="20614" xr:uid="{00000000-0005-0000-0000-00001C510000}"/>
    <cellStyle name="Normal 57 2 3 4 2" xfId="20615" xr:uid="{00000000-0005-0000-0000-00001D510000}"/>
    <cellStyle name="Normal 57 2 3 5" xfId="20616" xr:uid="{00000000-0005-0000-0000-00001E510000}"/>
    <cellStyle name="Normal 57 2 3 6" xfId="20617" xr:uid="{00000000-0005-0000-0000-00001F510000}"/>
    <cellStyle name="Normal 57 2 4" xfId="20618" xr:uid="{00000000-0005-0000-0000-000020510000}"/>
    <cellStyle name="Normal 57 2 4 2" xfId="20619" xr:uid="{00000000-0005-0000-0000-000021510000}"/>
    <cellStyle name="Normal 57 2 4 2 2" xfId="20620" xr:uid="{00000000-0005-0000-0000-000022510000}"/>
    <cellStyle name="Normal 57 2 4 2 2 2" xfId="20621" xr:uid="{00000000-0005-0000-0000-000023510000}"/>
    <cellStyle name="Normal 57 2 4 2 3" xfId="20622" xr:uid="{00000000-0005-0000-0000-000024510000}"/>
    <cellStyle name="Normal 57 2 4 2 4" xfId="20623" xr:uid="{00000000-0005-0000-0000-000025510000}"/>
    <cellStyle name="Normal 57 2 4 3" xfId="20624" xr:uid="{00000000-0005-0000-0000-000026510000}"/>
    <cellStyle name="Normal 57 2 4 3 2" xfId="20625" xr:uid="{00000000-0005-0000-0000-000027510000}"/>
    <cellStyle name="Normal 57 2 4 4" xfId="20626" xr:uid="{00000000-0005-0000-0000-000028510000}"/>
    <cellStyle name="Normal 57 2 4 5" xfId="20627" xr:uid="{00000000-0005-0000-0000-000029510000}"/>
    <cellStyle name="Normal 57 2 5" xfId="20628" xr:uid="{00000000-0005-0000-0000-00002A510000}"/>
    <cellStyle name="Normal 57 2 5 2" xfId="20629" xr:uid="{00000000-0005-0000-0000-00002B510000}"/>
    <cellStyle name="Normal 57 2 5 2 2" xfId="20630" xr:uid="{00000000-0005-0000-0000-00002C510000}"/>
    <cellStyle name="Normal 57 2 5 3" xfId="20631" xr:uid="{00000000-0005-0000-0000-00002D510000}"/>
    <cellStyle name="Normal 57 2 5 4" xfId="20632" xr:uid="{00000000-0005-0000-0000-00002E510000}"/>
    <cellStyle name="Normal 57 2 6" xfId="20633" xr:uid="{00000000-0005-0000-0000-00002F510000}"/>
    <cellStyle name="Normal 57 2 6 2" xfId="20634" xr:uid="{00000000-0005-0000-0000-000030510000}"/>
    <cellStyle name="Normal 57 2 7" xfId="20635" xr:uid="{00000000-0005-0000-0000-000031510000}"/>
    <cellStyle name="Normal 57 2 8" xfId="20636" xr:uid="{00000000-0005-0000-0000-000032510000}"/>
    <cellStyle name="Normal 57 3" xfId="20637" xr:uid="{00000000-0005-0000-0000-000033510000}"/>
    <cellStyle name="Normal 57 3 2" xfId="20638" xr:uid="{00000000-0005-0000-0000-000034510000}"/>
    <cellStyle name="Normal 57 3 2 2" xfId="20639" xr:uid="{00000000-0005-0000-0000-000035510000}"/>
    <cellStyle name="Normal 57 3 2 2 2" xfId="20640" xr:uid="{00000000-0005-0000-0000-000036510000}"/>
    <cellStyle name="Normal 57 3 2 3" xfId="20641" xr:uid="{00000000-0005-0000-0000-000037510000}"/>
    <cellStyle name="Normal 57 3 2 4" xfId="20642" xr:uid="{00000000-0005-0000-0000-000038510000}"/>
    <cellStyle name="Normal 57 3 3" xfId="20643" xr:uid="{00000000-0005-0000-0000-000039510000}"/>
    <cellStyle name="Normal 57 3 3 2" xfId="20644" xr:uid="{00000000-0005-0000-0000-00003A510000}"/>
    <cellStyle name="Normal 57 3 4" xfId="20645" xr:uid="{00000000-0005-0000-0000-00003B510000}"/>
    <cellStyle name="Normal 57 3 5" xfId="20646" xr:uid="{00000000-0005-0000-0000-00003C510000}"/>
    <cellStyle name="Normal 57 4" xfId="20647" xr:uid="{00000000-0005-0000-0000-00003D510000}"/>
    <cellStyle name="Normal 57 4 2" xfId="20648" xr:uid="{00000000-0005-0000-0000-00003E510000}"/>
    <cellStyle name="Normal 57 4 2 2" xfId="20649" xr:uid="{00000000-0005-0000-0000-00003F510000}"/>
    <cellStyle name="Normal 57 4 2 2 2" xfId="20650" xr:uid="{00000000-0005-0000-0000-000040510000}"/>
    <cellStyle name="Normal 57 4 2 3" xfId="20651" xr:uid="{00000000-0005-0000-0000-000041510000}"/>
    <cellStyle name="Normal 57 4 3" xfId="20652" xr:uid="{00000000-0005-0000-0000-000042510000}"/>
    <cellStyle name="Normal 57 4 3 2" xfId="20653" xr:uid="{00000000-0005-0000-0000-000043510000}"/>
    <cellStyle name="Normal 57 4 4" xfId="20654" xr:uid="{00000000-0005-0000-0000-000044510000}"/>
    <cellStyle name="Normal 57 4 5" xfId="20655" xr:uid="{00000000-0005-0000-0000-000045510000}"/>
    <cellStyle name="Normal 57 5" xfId="20656" xr:uid="{00000000-0005-0000-0000-000046510000}"/>
    <cellStyle name="Normal 57 5 2" xfId="20657" xr:uid="{00000000-0005-0000-0000-000047510000}"/>
    <cellStyle name="Normal 57 6" xfId="20658" xr:uid="{00000000-0005-0000-0000-000048510000}"/>
    <cellStyle name="Normal 57 7" xfId="20659" xr:uid="{00000000-0005-0000-0000-000049510000}"/>
    <cellStyle name="Normal 57_April 14" xfId="20660" xr:uid="{00000000-0005-0000-0000-00004A510000}"/>
    <cellStyle name="Normal 570" xfId="20661" xr:uid="{00000000-0005-0000-0000-00004B510000}"/>
    <cellStyle name="Normal 570 2" xfId="20662" xr:uid="{00000000-0005-0000-0000-00004C510000}"/>
    <cellStyle name="Normal 570 2 2" xfId="20663" xr:uid="{00000000-0005-0000-0000-00004D510000}"/>
    <cellStyle name="Normal 570 2 2 2" xfId="20664" xr:uid="{00000000-0005-0000-0000-00004E510000}"/>
    <cellStyle name="Normal 570 2 2 3" xfId="20665" xr:uid="{00000000-0005-0000-0000-00004F510000}"/>
    <cellStyle name="Normal 570 2 3" xfId="20666" xr:uid="{00000000-0005-0000-0000-000050510000}"/>
    <cellStyle name="Normal 570 2 4" xfId="20667" xr:uid="{00000000-0005-0000-0000-000051510000}"/>
    <cellStyle name="Normal 570 3" xfId="20668" xr:uid="{00000000-0005-0000-0000-000052510000}"/>
    <cellStyle name="Normal 570 3 2" xfId="20669" xr:uid="{00000000-0005-0000-0000-000053510000}"/>
    <cellStyle name="Normal 570 3 3" xfId="20670" xr:uid="{00000000-0005-0000-0000-000054510000}"/>
    <cellStyle name="Normal 570 4" xfId="20671" xr:uid="{00000000-0005-0000-0000-000055510000}"/>
    <cellStyle name="Normal 570 5" xfId="20672" xr:uid="{00000000-0005-0000-0000-000056510000}"/>
    <cellStyle name="Normal 571" xfId="20673" xr:uid="{00000000-0005-0000-0000-000057510000}"/>
    <cellStyle name="Normal 571 2" xfId="20674" xr:uid="{00000000-0005-0000-0000-000058510000}"/>
    <cellStyle name="Normal 571 2 2" xfId="20675" xr:uid="{00000000-0005-0000-0000-000059510000}"/>
    <cellStyle name="Normal 571 2 2 2" xfId="20676" xr:uid="{00000000-0005-0000-0000-00005A510000}"/>
    <cellStyle name="Normal 571 2 2 3" xfId="20677" xr:uid="{00000000-0005-0000-0000-00005B510000}"/>
    <cellStyle name="Normal 571 2 3" xfId="20678" xr:uid="{00000000-0005-0000-0000-00005C510000}"/>
    <cellStyle name="Normal 571 2 4" xfId="20679" xr:uid="{00000000-0005-0000-0000-00005D510000}"/>
    <cellStyle name="Normal 571 3" xfId="20680" xr:uid="{00000000-0005-0000-0000-00005E510000}"/>
    <cellStyle name="Normal 571 3 2" xfId="20681" xr:uid="{00000000-0005-0000-0000-00005F510000}"/>
    <cellStyle name="Normal 571 3 3" xfId="20682" xr:uid="{00000000-0005-0000-0000-000060510000}"/>
    <cellStyle name="Normal 571 4" xfId="20683" xr:uid="{00000000-0005-0000-0000-000061510000}"/>
    <cellStyle name="Normal 571 5" xfId="20684" xr:uid="{00000000-0005-0000-0000-000062510000}"/>
    <cellStyle name="Normal 572" xfId="20685" xr:uid="{00000000-0005-0000-0000-000063510000}"/>
    <cellStyle name="Normal 572 2" xfId="20686" xr:uid="{00000000-0005-0000-0000-000064510000}"/>
    <cellStyle name="Normal 572 2 2" xfId="20687" xr:uid="{00000000-0005-0000-0000-000065510000}"/>
    <cellStyle name="Normal 572 2 2 2" xfId="20688" xr:uid="{00000000-0005-0000-0000-000066510000}"/>
    <cellStyle name="Normal 572 2 2 3" xfId="20689" xr:uid="{00000000-0005-0000-0000-000067510000}"/>
    <cellStyle name="Normal 572 2 3" xfId="20690" xr:uid="{00000000-0005-0000-0000-000068510000}"/>
    <cellStyle name="Normal 572 2 4" xfId="20691" xr:uid="{00000000-0005-0000-0000-000069510000}"/>
    <cellStyle name="Normal 572 3" xfId="20692" xr:uid="{00000000-0005-0000-0000-00006A510000}"/>
    <cellStyle name="Normal 572 3 2" xfId="20693" xr:uid="{00000000-0005-0000-0000-00006B510000}"/>
    <cellStyle name="Normal 572 3 3" xfId="20694" xr:uid="{00000000-0005-0000-0000-00006C510000}"/>
    <cellStyle name="Normal 572 4" xfId="20695" xr:uid="{00000000-0005-0000-0000-00006D510000}"/>
    <cellStyle name="Normal 572 5" xfId="20696" xr:uid="{00000000-0005-0000-0000-00006E510000}"/>
    <cellStyle name="Normal 573" xfId="20697" xr:uid="{00000000-0005-0000-0000-00006F510000}"/>
    <cellStyle name="Normal 573 2" xfId="20698" xr:uid="{00000000-0005-0000-0000-000070510000}"/>
    <cellStyle name="Normal 573 2 2" xfId="20699" xr:uid="{00000000-0005-0000-0000-000071510000}"/>
    <cellStyle name="Normal 573 2 2 2" xfId="20700" xr:uid="{00000000-0005-0000-0000-000072510000}"/>
    <cellStyle name="Normal 573 2 2 3" xfId="20701" xr:uid="{00000000-0005-0000-0000-000073510000}"/>
    <cellStyle name="Normal 573 2 3" xfId="20702" xr:uid="{00000000-0005-0000-0000-000074510000}"/>
    <cellStyle name="Normal 573 2 4" xfId="20703" xr:uid="{00000000-0005-0000-0000-000075510000}"/>
    <cellStyle name="Normal 573 3" xfId="20704" xr:uid="{00000000-0005-0000-0000-000076510000}"/>
    <cellStyle name="Normal 573 3 2" xfId="20705" xr:uid="{00000000-0005-0000-0000-000077510000}"/>
    <cellStyle name="Normal 573 3 3" xfId="20706" xr:uid="{00000000-0005-0000-0000-000078510000}"/>
    <cellStyle name="Normal 573 4" xfId="20707" xr:uid="{00000000-0005-0000-0000-000079510000}"/>
    <cellStyle name="Normal 573 5" xfId="20708" xr:uid="{00000000-0005-0000-0000-00007A510000}"/>
    <cellStyle name="Normal 574" xfId="20709" xr:uid="{00000000-0005-0000-0000-00007B510000}"/>
    <cellStyle name="Normal 574 2" xfId="20710" xr:uid="{00000000-0005-0000-0000-00007C510000}"/>
    <cellStyle name="Normal 574 2 2" xfId="20711" xr:uid="{00000000-0005-0000-0000-00007D510000}"/>
    <cellStyle name="Normal 574 2 2 2" xfId="20712" xr:uid="{00000000-0005-0000-0000-00007E510000}"/>
    <cellStyle name="Normal 574 2 2 3" xfId="20713" xr:uid="{00000000-0005-0000-0000-00007F510000}"/>
    <cellStyle name="Normal 574 2 3" xfId="20714" xr:uid="{00000000-0005-0000-0000-000080510000}"/>
    <cellStyle name="Normal 574 2 4" xfId="20715" xr:uid="{00000000-0005-0000-0000-000081510000}"/>
    <cellStyle name="Normal 574 3" xfId="20716" xr:uid="{00000000-0005-0000-0000-000082510000}"/>
    <cellStyle name="Normal 574 3 2" xfId="20717" xr:uid="{00000000-0005-0000-0000-000083510000}"/>
    <cellStyle name="Normal 574 3 3" xfId="20718" xr:uid="{00000000-0005-0000-0000-000084510000}"/>
    <cellStyle name="Normal 574 4" xfId="20719" xr:uid="{00000000-0005-0000-0000-000085510000}"/>
    <cellStyle name="Normal 574 5" xfId="20720" xr:uid="{00000000-0005-0000-0000-000086510000}"/>
    <cellStyle name="Normal 575" xfId="20721" xr:uid="{00000000-0005-0000-0000-000087510000}"/>
    <cellStyle name="Normal 575 2" xfId="20722" xr:uid="{00000000-0005-0000-0000-000088510000}"/>
    <cellStyle name="Normal 575 2 2" xfId="20723" xr:uid="{00000000-0005-0000-0000-000089510000}"/>
    <cellStyle name="Normal 575 2 2 2" xfId="20724" xr:uid="{00000000-0005-0000-0000-00008A510000}"/>
    <cellStyle name="Normal 575 2 2 3" xfId="20725" xr:uid="{00000000-0005-0000-0000-00008B510000}"/>
    <cellStyle name="Normal 575 2 3" xfId="20726" xr:uid="{00000000-0005-0000-0000-00008C510000}"/>
    <cellStyle name="Normal 575 2 4" xfId="20727" xr:uid="{00000000-0005-0000-0000-00008D510000}"/>
    <cellStyle name="Normal 575 3" xfId="20728" xr:uid="{00000000-0005-0000-0000-00008E510000}"/>
    <cellStyle name="Normal 575 3 2" xfId="20729" xr:uid="{00000000-0005-0000-0000-00008F510000}"/>
    <cellStyle name="Normal 575 3 3" xfId="20730" xr:uid="{00000000-0005-0000-0000-000090510000}"/>
    <cellStyle name="Normal 575 4" xfId="20731" xr:uid="{00000000-0005-0000-0000-000091510000}"/>
    <cellStyle name="Normal 575 5" xfId="20732" xr:uid="{00000000-0005-0000-0000-000092510000}"/>
    <cellStyle name="Normal 576" xfId="20733" xr:uid="{00000000-0005-0000-0000-000093510000}"/>
    <cellStyle name="Normal 576 2" xfId="20734" xr:uid="{00000000-0005-0000-0000-000094510000}"/>
    <cellStyle name="Normal 576 2 2" xfId="20735" xr:uid="{00000000-0005-0000-0000-000095510000}"/>
    <cellStyle name="Normal 576 2 2 2" xfId="20736" xr:uid="{00000000-0005-0000-0000-000096510000}"/>
    <cellStyle name="Normal 576 2 2 3" xfId="20737" xr:uid="{00000000-0005-0000-0000-000097510000}"/>
    <cellStyle name="Normal 576 2 3" xfId="20738" xr:uid="{00000000-0005-0000-0000-000098510000}"/>
    <cellStyle name="Normal 576 2 4" xfId="20739" xr:uid="{00000000-0005-0000-0000-000099510000}"/>
    <cellStyle name="Normal 576 3" xfId="20740" xr:uid="{00000000-0005-0000-0000-00009A510000}"/>
    <cellStyle name="Normal 576 3 2" xfId="20741" xr:uid="{00000000-0005-0000-0000-00009B510000}"/>
    <cellStyle name="Normal 576 3 3" xfId="20742" xr:uid="{00000000-0005-0000-0000-00009C510000}"/>
    <cellStyle name="Normal 576 4" xfId="20743" xr:uid="{00000000-0005-0000-0000-00009D510000}"/>
    <cellStyle name="Normal 576 5" xfId="20744" xr:uid="{00000000-0005-0000-0000-00009E510000}"/>
    <cellStyle name="Normal 577" xfId="20745" xr:uid="{00000000-0005-0000-0000-00009F510000}"/>
    <cellStyle name="Normal 577 2" xfId="20746" xr:uid="{00000000-0005-0000-0000-0000A0510000}"/>
    <cellStyle name="Normal 577 2 2" xfId="20747" xr:uid="{00000000-0005-0000-0000-0000A1510000}"/>
    <cellStyle name="Normal 577 2 2 2" xfId="20748" xr:uid="{00000000-0005-0000-0000-0000A2510000}"/>
    <cellStyle name="Normal 577 2 2 3" xfId="20749" xr:uid="{00000000-0005-0000-0000-0000A3510000}"/>
    <cellStyle name="Normal 577 2 3" xfId="20750" xr:uid="{00000000-0005-0000-0000-0000A4510000}"/>
    <cellStyle name="Normal 577 2 4" xfId="20751" xr:uid="{00000000-0005-0000-0000-0000A5510000}"/>
    <cellStyle name="Normal 577 3" xfId="20752" xr:uid="{00000000-0005-0000-0000-0000A6510000}"/>
    <cellStyle name="Normal 577 3 2" xfId="20753" xr:uid="{00000000-0005-0000-0000-0000A7510000}"/>
    <cellStyle name="Normal 577 3 3" xfId="20754" xr:uid="{00000000-0005-0000-0000-0000A8510000}"/>
    <cellStyle name="Normal 577 4" xfId="20755" xr:uid="{00000000-0005-0000-0000-0000A9510000}"/>
    <cellStyle name="Normal 577 5" xfId="20756" xr:uid="{00000000-0005-0000-0000-0000AA510000}"/>
    <cellStyle name="Normal 578" xfId="20757" xr:uid="{00000000-0005-0000-0000-0000AB510000}"/>
    <cellStyle name="Normal 578 2" xfId="20758" xr:uid="{00000000-0005-0000-0000-0000AC510000}"/>
    <cellStyle name="Normal 578 2 2" xfId="20759" xr:uid="{00000000-0005-0000-0000-0000AD510000}"/>
    <cellStyle name="Normal 578 2 2 2" xfId="20760" xr:uid="{00000000-0005-0000-0000-0000AE510000}"/>
    <cellStyle name="Normal 578 2 2 3" xfId="20761" xr:uid="{00000000-0005-0000-0000-0000AF510000}"/>
    <cellStyle name="Normal 578 2 3" xfId="20762" xr:uid="{00000000-0005-0000-0000-0000B0510000}"/>
    <cellStyle name="Normal 578 2 4" xfId="20763" xr:uid="{00000000-0005-0000-0000-0000B1510000}"/>
    <cellStyle name="Normal 578 3" xfId="20764" xr:uid="{00000000-0005-0000-0000-0000B2510000}"/>
    <cellStyle name="Normal 578 3 2" xfId="20765" xr:uid="{00000000-0005-0000-0000-0000B3510000}"/>
    <cellStyle name="Normal 578 3 3" xfId="20766" xr:uid="{00000000-0005-0000-0000-0000B4510000}"/>
    <cellStyle name="Normal 578 4" xfId="20767" xr:uid="{00000000-0005-0000-0000-0000B5510000}"/>
    <cellStyle name="Normal 578 5" xfId="20768" xr:uid="{00000000-0005-0000-0000-0000B6510000}"/>
    <cellStyle name="Normal 579" xfId="20769" xr:uid="{00000000-0005-0000-0000-0000B7510000}"/>
    <cellStyle name="Normal 579 2" xfId="20770" xr:uid="{00000000-0005-0000-0000-0000B8510000}"/>
    <cellStyle name="Normal 579 2 2" xfId="20771" xr:uid="{00000000-0005-0000-0000-0000B9510000}"/>
    <cellStyle name="Normal 579 2 2 2" xfId="20772" xr:uid="{00000000-0005-0000-0000-0000BA510000}"/>
    <cellStyle name="Normal 579 2 2 3" xfId="20773" xr:uid="{00000000-0005-0000-0000-0000BB510000}"/>
    <cellStyle name="Normal 579 2 3" xfId="20774" xr:uid="{00000000-0005-0000-0000-0000BC510000}"/>
    <cellStyle name="Normal 579 2 4" xfId="20775" xr:uid="{00000000-0005-0000-0000-0000BD510000}"/>
    <cellStyle name="Normal 579 3" xfId="20776" xr:uid="{00000000-0005-0000-0000-0000BE510000}"/>
    <cellStyle name="Normal 579 3 2" xfId="20777" xr:uid="{00000000-0005-0000-0000-0000BF510000}"/>
    <cellStyle name="Normal 579 3 3" xfId="20778" xr:uid="{00000000-0005-0000-0000-0000C0510000}"/>
    <cellStyle name="Normal 579 4" xfId="20779" xr:uid="{00000000-0005-0000-0000-0000C1510000}"/>
    <cellStyle name="Normal 579 5" xfId="20780" xr:uid="{00000000-0005-0000-0000-0000C2510000}"/>
    <cellStyle name="Normal 58" xfId="145" xr:uid="{00000000-0005-0000-0000-0000C3510000}"/>
    <cellStyle name="Normal 58 2" xfId="20781" xr:uid="{00000000-0005-0000-0000-0000C4510000}"/>
    <cellStyle name="Normal 58 2 2" xfId="20782" xr:uid="{00000000-0005-0000-0000-0000C5510000}"/>
    <cellStyle name="Normal 58 2 2 2" xfId="20783" xr:uid="{00000000-0005-0000-0000-0000C6510000}"/>
    <cellStyle name="Normal 58 2 2 3" xfId="20784" xr:uid="{00000000-0005-0000-0000-0000C7510000}"/>
    <cellStyle name="Normal 58 2 3" xfId="20785" xr:uid="{00000000-0005-0000-0000-0000C8510000}"/>
    <cellStyle name="Normal 58 2 3 2" xfId="20786" xr:uid="{00000000-0005-0000-0000-0000C9510000}"/>
    <cellStyle name="Normal 58 2 3 2 2" xfId="20787" xr:uid="{00000000-0005-0000-0000-0000CA510000}"/>
    <cellStyle name="Normal 58 2 3 2 2 2" xfId="20788" xr:uid="{00000000-0005-0000-0000-0000CB510000}"/>
    <cellStyle name="Normal 58 2 3 2 2 2 2" xfId="20789" xr:uid="{00000000-0005-0000-0000-0000CC510000}"/>
    <cellStyle name="Normal 58 2 3 2 2 3" xfId="20790" xr:uid="{00000000-0005-0000-0000-0000CD510000}"/>
    <cellStyle name="Normal 58 2 3 2 2 4" xfId="20791" xr:uid="{00000000-0005-0000-0000-0000CE510000}"/>
    <cellStyle name="Normal 58 2 3 2 3" xfId="20792" xr:uid="{00000000-0005-0000-0000-0000CF510000}"/>
    <cellStyle name="Normal 58 2 3 2 3 2" xfId="20793" xr:uid="{00000000-0005-0000-0000-0000D0510000}"/>
    <cellStyle name="Normal 58 2 3 2 4" xfId="20794" xr:uid="{00000000-0005-0000-0000-0000D1510000}"/>
    <cellStyle name="Normal 58 2 3 2 5" xfId="20795" xr:uid="{00000000-0005-0000-0000-0000D2510000}"/>
    <cellStyle name="Normal 58 2 3 3" xfId="20796" xr:uid="{00000000-0005-0000-0000-0000D3510000}"/>
    <cellStyle name="Normal 58 2 3 3 2" xfId="20797" xr:uid="{00000000-0005-0000-0000-0000D4510000}"/>
    <cellStyle name="Normal 58 2 3 3 2 2" xfId="20798" xr:uid="{00000000-0005-0000-0000-0000D5510000}"/>
    <cellStyle name="Normal 58 2 3 3 3" xfId="20799" xr:uid="{00000000-0005-0000-0000-0000D6510000}"/>
    <cellStyle name="Normal 58 2 3 3 4" xfId="20800" xr:uid="{00000000-0005-0000-0000-0000D7510000}"/>
    <cellStyle name="Normal 58 2 3 4" xfId="20801" xr:uid="{00000000-0005-0000-0000-0000D8510000}"/>
    <cellStyle name="Normal 58 2 3 4 2" xfId="20802" xr:uid="{00000000-0005-0000-0000-0000D9510000}"/>
    <cellStyle name="Normal 58 2 3 5" xfId="20803" xr:uid="{00000000-0005-0000-0000-0000DA510000}"/>
    <cellStyle name="Normal 58 2 3 6" xfId="20804" xr:uid="{00000000-0005-0000-0000-0000DB510000}"/>
    <cellStyle name="Normal 58 2 4" xfId="20805" xr:uid="{00000000-0005-0000-0000-0000DC510000}"/>
    <cellStyle name="Normal 58 2 4 2" xfId="20806" xr:uid="{00000000-0005-0000-0000-0000DD510000}"/>
    <cellStyle name="Normal 58 2 4 2 2" xfId="20807" xr:uid="{00000000-0005-0000-0000-0000DE510000}"/>
    <cellStyle name="Normal 58 2 4 2 2 2" xfId="20808" xr:uid="{00000000-0005-0000-0000-0000DF510000}"/>
    <cellStyle name="Normal 58 2 4 2 3" xfId="20809" xr:uid="{00000000-0005-0000-0000-0000E0510000}"/>
    <cellStyle name="Normal 58 2 4 2 4" xfId="20810" xr:uid="{00000000-0005-0000-0000-0000E1510000}"/>
    <cellStyle name="Normal 58 2 4 3" xfId="20811" xr:uid="{00000000-0005-0000-0000-0000E2510000}"/>
    <cellStyle name="Normal 58 2 4 3 2" xfId="20812" xr:uid="{00000000-0005-0000-0000-0000E3510000}"/>
    <cellStyle name="Normal 58 2 4 4" xfId="20813" xr:uid="{00000000-0005-0000-0000-0000E4510000}"/>
    <cellStyle name="Normal 58 2 4 5" xfId="20814" xr:uid="{00000000-0005-0000-0000-0000E5510000}"/>
    <cellStyle name="Normal 58 2 5" xfId="20815" xr:uid="{00000000-0005-0000-0000-0000E6510000}"/>
    <cellStyle name="Normal 58 2 5 2" xfId="20816" xr:uid="{00000000-0005-0000-0000-0000E7510000}"/>
    <cellStyle name="Normal 58 2 5 2 2" xfId="20817" xr:uid="{00000000-0005-0000-0000-0000E8510000}"/>
    <cellStyle name="Normal 58 2 5 3" xfId="20818" xr:uid="{00000000-0005-0000-0000-0000E9510000}"/>
    <cellStyle name="Normal 58 2 5 4" xfId="20819" xr:uid="{00000000-0005-0000-0000-0000EA510000}"/>
    <cellStyle name="Normal 58 2 6" xfId="20820" xr:uid="{00000000-0005-0000-0000-0000EB510000}"/>
    <cellStyle name="Normal 58 2 6 2" xfId="20821" xr:uid="{00000000-0005-0000-0000-0000EC510000}"/>
    <cellStyle name="Normal 58 2 7" xfId="20822" xr:uid="{00000000-0005-0000-0000-0000ED510000}"/>
    <cellStyle name="Normal 58 2 8" xfId="20823" xr:uid="{00000000-0005-0000-0000-0000EE510000}"/>
    <cellStyle name="Normal 58 3" xfId="20824" xr:uid="{00000000-0005-0000-0000-0000EF510000}"/>
    <cellStyle name="Normal 58 3 2" xfId="20825" xr:uid="{00000000-0005-0000-0000-0000F0510000}"/>
    <cellStyle name="Normal 58 3 2 2" xfId="20826" xr:uid="{00000000-0005-0000-0000-0000F1510000}"/>
    <cellStyle name="Normal 58 3 2 2 2" xfId="20827" xr:uid="{00000000-0005-0000-0000-0000F2510000}"/>
    <cellStyle name="Normal 58 3 2 3" xfId="20828" xr:uid="{00000000-0005-0000-0000-0000F3510000}"/>
    <cellStyle name="Normal 58 3 2 4" xfId="20829" xr:uid="{00000000-0005-0000-0000-0000F4510000}"/>
    <cellStyle name="Normal 58 3 3" xfId="20830" xr:uid="{00000000-0005-0000-0000-0000F5510000}"/>
    <cellStyle name="Normal 58 3 3 2" xfId="20831" xr:uid="{00000000-0005-0000-0000-0000F6510000}"/>
    <cellStyle name="Normal 58 3 4" xfId="20832" xr:uid="{00000000-0005-0000-0000-0000F7510000}"/>
    <cellStyle name="Normal 58 3 5" xfId="20833" xr:uid="{00000000-0005-0000-0000-0000F8510000}"/>
    <cellStyle name="Normal 58 4" xfId="20834" xr:uid="{00000000-0005-0000-0000-0000F9510000}"/>
    <cellStyle name="Normal 58 4 2" xfId="20835" xr:uid="{00000000-0005-0000-0000-0000FA510000}"/>
    <cellStyle name="Normal 58 4 2 2" xfId="20836" xr:uid="{00000000-0005-0000-0000-0000FB510000}"/>
    <cellStyle name="Normal 58 4 2 2 2" xfId="20837" xr:uid="{00000000-0005-0000-0000-0000FC510000}"/>
    <cellStyle name="Normal 58 4 2 3" xfId="20838" xr:uid="{00000000-0005-0000-0000-0000FD510000}"/>
    <cellStyle name="Normal 58 4 3" xfId="20839" xr:uid="{00000000-0005-0000-0000-0000FE510000}"/>
    <cellStyle name="Normal 58 4 3 2" xfId="20840" xr:uid="{00000000-0005-0000-0000-0000FF510000}"/>
    <cellStyle name="Normal 58 4 4" xfId="20841" xr:uid="{00000000-0005-0000-0000-000000520000}"/>
    <cellStyle name="Normal 58 4 5" xfId="20842" xr:uid="{00000000-0005-0000-0000-000001520000}"/>
    <cellStyle name="Normal 58 5" xfId="20843" xr:uid="{00000000-0005-0000-0000-000002520000}"/>
    <cellStyle name="Normal 58 5 2" xfId="20844" xr:uid="{00000000-0005-0000-0000-000003520000}"/>
    <cellStyle name="Normal 58 6" xfId="20845" xr:uid="{00000000-0005-0000-0000-000004520000}"/>
    <cellStyle name="Normal 58 7" xfId="20846" xr:uid="{00000000-0005-0000-0000-000005520000}"/>
    <cellStyle name="Normal 58_April 14" xfId="20847" xr:uid="{00000000-0005-0000-0000-000006520000}"/>
    <cellStyle name="Normal 580" xfId="20848" xr:uid="{00000000-0005-0000-0000-000007520000}"/>
    <cellStyle name="Normal 580 2" xfId="20849" xr:uid="{00000000-0005-0000-0000-000008520000}"/>
    <cellStyle name="Normal 580 2 2" xfId="20850" xr:uid="{00000000-0005-0000-0000-000009520000}"/>
    <cellStyle name="Normal 580 2 2 2" xfId="20851" xr:uid="{00000000-0005-0000-0000-00000A520000}"/>
    <cellStyle name="Normal 580 2 2 3" xfId="20852" xr:uid="{00000000-0005-0000-0000-00000B520000}"/>
    <cellStyle name="Normal 580 2 3" xfId="20853" xr:uid="{00000000-0005-0000-0000-00000C520000}"/>
    <cellStyle name="Normal 580 2 4" xfId="20854" xr:uid="{00000000-0005-0000-0000-00000D520000}"/>
    <cellStyle name="Normal 580 3" xfId="20855" xr:uid="{00000000-0005-0000-0000-00000E520000}"/>
    <cellStyle name="Normal 580 3 2" xfId="20856" xr:uid="{00000000-0005-0000-0000-00000F520000}"/>
    <cellStyle name="Normal 580 3 3" xfId="20857" xr:uid="{00000000-0005-0000-0000-000010520000}"/>
    <cellStyle name="Normal 580 4" xfId="20858" xr:uid="{00000000-0005-0000-0000-000011520000}"/>
    <cellStyle name="Normal 580 5" xfId="20859" xr:uid="{00000000-0005-0000-0000-000012520000}"/>
    <cellStyle name="Normal 581" xfId="20860" xr:uid="{00000000-0005-0000-0000-000013520000}"/>
    <cellStyle name="Normal 581 2" xfId="20861" xr:uid="{00000000-0005-0000-0000-000014520000}"/>
    <cellStyle name="Normal 581 2 2" xfId="20862" xr:uid="{00000000-0005-0000-0000-000015520000}"/>
    <cellStyle name="Normal 581 2 2 2" xfId="20863" xr:uid="{00000000-0005-0000-0000-000016520000}"/>
    <cellStyle name="Normal 581 2 2 3" xfId="20864" xr:uid="{00000000-0005-0000-0000-000017520000}"/>
    <cellStyle name="Normal 581 2 3" xfId="20865" xr:uid="{00000000-0005-0000-0000-000018520000}"/>
    <cellStyle name="Normal 581 2 4" xfId="20866" xr:uid="{00000000-0005-0000-0000-000019520000}"/>
    <cellStyle name="Normal 581 3" xfId="20867" xr:uid="{00000000-0005-0000-0000-00001A520000}"/>
    <cellStyle name="Normal 581 3 2" xfId="20868" xr:uid="{00000000-0005-0000-0000-00001B520000}"/>
    <cellStyle name="Normal 581 3 3" xfId="20869" xr:uid="{00000000-0005-0000-0000-00001C520000}"/>
    <cellStyle name="Normal 581 4" xfId="20870" xr:uid="{00000000-0005-0000-0000-00001D520000}"/>
    <cellStyle name="Normal 581 5" xfId="20871" xr:uid="{00000000-0005-0000-0000-00001E520000}"/>
    <cellStyle name="Normal 582" xfId="20872" xr:uid="{00000000-0005-0000-0000-00001F520000}"/>
    <cellStyle name="Normal 582 2" xfId="20873" xr:uid="{00000000-0005-0000-0000-000020520000}"/>
    <cellStyle name="Normal 582 2 2" xfId="20874" xr:uid="{00000000-0005-0000-0000-000021520000}"/>
    <cellStyle name="Normal 582 2 2 2" xfId="20875" xr:uid="{00000000-0005-0000-0000-000022520000}"/>
    <cellStyle name="Normal 582 2 2 3" xfId="20876" xr:uid="{00000000-0005-0000-0000-000023520000}"/>
    <cellStyle name="Normal 582 2 3" xfId="20877" xr:uid="{00000000-0005-0000-0000-000024520000}"/>
    <cellStyle name="Normal 582 2 4" xfId="20878" xr:uid="{00000000-0005-0000-0000-000025520000}"/>
    <cellStyle name="Normal 582 3" xfId="20879" xr:uid="{00000000-0005-0000-0000-000026520000}"/>
    <cellStyle name="Normal 582 3 2" xfId="20880" xr:uid="{00000000-0005-0000-0000-000027520000}"/>
    <cellStyle name="Normal 582 3 3" xfId="20881" xr:uid="{00000000-0005-0000-0000-000028520000}"/>
    <cellStyle name="Normal 582 4" xfId="20882" xr:uid="{00000000-0005-0000-0000-000029520000}"/>
    <cellStyle name="Normal 582 5" xfId="20883" xr:uid="{00000000-0005-0000-0000-00002A520000}"/>
    <cellStyle name="Normal 583" xfId="20884" xr:uid="{00000000-0005-0000-0000-00002B520000}"/>
    <cellStyle name="Normal 583 2" xfId="20885" xr:uid="{00000000-0005-0000-0000-00002C520000}"/>
    <cellStyle name="Normal 583 2 2" xfId="20886" xr:uid="{00000000-0005-0000-0000-00002D520000}"/>
    <cellStyle name="Normal 583 2 2 2" xfId="20887" xr:uid="{00000000-0005-0000-0000-00002E520000}"/>
    <cellStyle name="Normal 583 2 2 3" xfId="20888" xr:uid="{00000000-0005-0000-0000-00002F520000}"/>
    <cellStyle name="Normal 583 2 3" xfId="20889" xr:uid="{00000000-0005-0000-0000-000030520000}"/>
    <cellStyle name="Normal 583 2 4" xfId="20890" xr:uid="{00000000-0005-0000-0000-000031520000}"/>
    <cellStyle name="Normal 583 3" xfId="20891" xr:uid="{00000000-0005-0000-0000-000032520000}"/>
    <cellStyle name="Normal 583 3 2" xfId="20892" xr:uid="{00000000-0005-0000-0000-000033520000}"/>
    <cellStyle name="Normal 583 3 3" xfId="20893" xr:uid="{00000000-0005-0000-0000-000034520000}"/>
    <cellStyle name="Normal 583 4" xfId="20894" xr:uid="{00000000-0005-0000-0000-000035520000}"/>
    <cellStyle name="Normal 583 5" xfId="20895" xr:uid="{00000000-0005-0000-0000-000036520000}"/>
    <cellStyle name="Normal 584" xfId="20896" xr:uid="{00000000-0005-0000-0000-000037520000}"/>
    <cellStyle name="Normal 584 2" xfId="20897" xr:uid="{00000000-0005-0000-0000-000038520000}"/>
    <cellStyle name="Normal 584 2 2" xfId="20898" xr:uid="{00000000-0005-0000-0000-000039520000}"/>
    <cellStyle name="Normal 584 2 2 2" xfId="20899" xr:uid="{00000000-0005-0000-0000-00003A520000}"/>
    <cellStyle name="Normal 584 2 2 3" xfId="20900" xr:uid="{00000000-0005-0000-0000-00003B520000}"/>
    <cellStyle name="Normal 584 2 3" xfId="20901" xr:uid="{00000000-0005-0000-0000-00003C520000}"/>
    <cellStyle name="Normal 584 2 4" xfId="20902" xr:uid="{00000000-0005-0000-0000-00003D520000}"/>
    <cellStyle name="Normal 584 3" xfId="20903" xr:uid="{00000000-0005-0000-0000-00003E520000}"/>
    <cellStyle name="Normal 584 3 2" xfId="20904" xr:uid="{00000000-0005-0000-0000-00003F520000}"/>
    <cellStyle name="Normal 584 3 3" xfId="20905" xr:uid="{00000000-0005-0000-0000-000040520000}"/>
    <cellStyle name="Normal 584 4" xfId="20906" xr:uid="{00000000-0005-0000-0000-000041520000}"/>
    <cellStyle name="Normal 584 5" xfId="20907" xr:uid="{00000000-0005-0000-0000-000042520000}"/>
    <cellStyle name="Normal 585" xfId="20908" xr:uid="{00000000-0005-0000-0000-000043520000}"/>
    <cellStyle name="Normal 585 2" xfId="20909" xr:uid="{00000000-0005-0000-0000-000044520000}"/>
    <cellStyle name="Normal 585 2 2" xfId="20910" xr:uid="{00000000-0005-0000-0000-000045520000}"/>
    <cellStyle name="Normal 585 2 2 2" xfId="20911" xr:uid="{00000000-0005-0000-0000-000046520000}"/>
    <cellStyle name="Normal 585 2 2 3" xfId="20912" xr:uid="{00000000-0005-0000-0000-000047520000}"/>
    <cellStyle name="Normal 585 2 3" xfId="20913" xr:uid="{00000000-0005-0000-0000-000048520000}"/>
    <cellStyle name="Normal 585 2 4" xfId="20914" xr:uid="{00000000-0005-0000-0000-000049520000}"/>
    <cellStyle name="Normal 585 3" xfId="20915" xr:uid="{00000000-0005-0000-0000-00004A520000}"/>
    <cellStyle name="Normal 585 3 2" xfId="20916" xr:uid="{00000000-0005-0000-0000-00004B520000}"/>
    <cellStyle name="Normal 585 3 3" xfId="20917" xr:uid="{00000000-0005-0000-0000-00004C520000}"/>
    <cellStyle name="Normal 585 4" xfId="20918" xr:uid="{00000000-0005-0000-0000-00004D520000}"/>
    <cellStyle name="Normal 585 5" xfId="20919" xr:uid="{00000000-0005-0000-0000-00004E520000}"/>
    <cellStyle name="Normal 586" xfId="20920" xr:uid="{00000000-0005-0000-0000-00004F520000}"/>
    <cellStyle name="Normal 586 2" xfId="20921" xr:uid="{00000000-0005-0000-0000-000050520000}"/>
    <cellStyle name="Normal 586 2 2" xfId="20922" xr:uid="{00000000-0005-0000-0000-000051520000}"/>
    <cellStyle name="Normal 586 2 2 2" xfId="20923" xr:uid="{00000000-0005-0000-0000-000052520000}"/>
    <cellStyle name="Normal 586 2 2 3" xfId="20924" xr:uid="{00000000-0005-0000-0000-000053520000}"/>
    <cellStyle name="Normal 586 2 3" xfId="20925" xr:uid="{00000000-0005-0000-0000-000054520000}"/>
    <cellStyle name="Normal 586 2 4" xfId="20926" xr:uid="{00000000-0005-0000-0000-000055520000}"/>
    <cellStyle name="Normal 586 3" xfId="20927" xr:uid="{00000000-0005-0000-0000-000056520000}"/>
    <cellStyle name="Normal 586 3 2" xfId="20928" xr:uid="{00000000-0005-0000-0000-000057520000}"/>
    <cellStyle name="Normal 586 3 3" xfId="20929" xr:uid="{00000000-0005-0000-0000-000058520000}"/>
    <cellStyle name="Normal 586 4" xfId="20930" xr:uid="{00000000-0005-0000-0000-000059520000}"/>
    <cellStyle name="Normal 586 5" xfId="20931" xr:uid="{00000000-0005-0000-0000-00005A520000}"/>
    <cellStyle name="Normal 587" xfId="20932" xr:uid="{00000000-0005-0000-0000-00005B520000}"/>
    <cellStyle name="Normal 587 2" xfId="20933" xr:uid="{00000000-0005-0000-0000-00005C520000}"/>
    <cellStyle name="Normal 587 2 2" xfId="20934" xr:uid="{00000000-0005-0000-0000-00005D520000}"/>
    <cellStyle name="Normal 587 2 2 2" xfId="20935" xr:uid="{00000000-0005-0000-0000-00005E520000}"/>
    <cellStyle name="Normal 587 2 2 3" xfId="20936" xr:uid="{00000000-0005-0000-0000-00005F520000}"/>
    <cellStyle name="Normal 587 2 3" xfId="20937" xr:uid="{00000000-0005-0000-0000-000060520000}"/>
    <cellStyle name="Normal 587 2 4" xfId="20938" xr:uid="{00000000-0005-0000-0000-000061520000}"/>
    <cellStyle name="Normal 587 3" xfId="20939" xr:uid="{00000000-0005-0000-0000-000062520000}"/>
    <cellStyle name="Normal 587 3 2" xfId="20940" xr:uid="{00000000-0005-0000-0000-000063520000}"/>
    <cellStyle name="Normal 587 3 3" xfId="20941" xr:uid="{00000000-0005-0000-0000-000064520000}"/>
    <cellStyle name="Normal 587 4" xfId="20942" xr:uid="{00000000-0005-0000-0000-000065520000}"/>
    <cellStyle name="Normal 587 5" xfId="20943" xr:uid="{00000000-0005-0000-0000-000066520000}"/>
    <cellStyle name="Normal 588" xfId="20944" xr:uid="{00000000-0005-0000-0000-000067520000}"/>
    <cellStyle name="Normal 588 2" xfId="20945" xr:uid="{00000000-0005-0000-0000-000068520000}"/>
    <cellStyle name="Normal 588 2 2" xfId="20946" xr:uid="{00000000-0005-0000-0000-000069520000}"/>
    <cellStyle name="Normal 588 2 2 2" xfId="20947" xr:uid="{00000000-0005-0000-0000-00006A520000}"/>
    <cellStyle name="Normal 588 2 2 3" xfId="20948" xr:uid="{00000000-0005-0000-0000-00006B520000}"/>
    <cellStyle name="Normal 588 2 3" xfId="20949" xr:uid="{00000000-0005-0000-0000-00006C520000}"/>
    <cellStyle name="Normal 588 2 4" xfId="20950" xr:uid="{00000000-0005-0000-0000-00006D520000}"/>
    <cellStyle name="Normal 588 3" xfId="20951" xr:uid="{00000000-0005-0000-0000-00006E520000}"/>
    <cellStyle name="Normal 588 3 2" xfId="20952" xr:uid="{00000000-0005-0000-0000-00006F520000}"/>
    <cellStyle name="Normal 588 3 3" xfId="20953" xr:uid="{00000000-0005-0000-0000-000070520000}"/>
    <cellStyle name="Normal 588 4" xfId="20954" xr:uid="{00000000-0005-0000-0000-000071520000}"/>
    <cellStyle name="Normal 588 5" xfId="20955" xr:uid="{00000000-0005-0000-0000-000072520000}"/>
    <cellStyle name="Normal 589" xfId="20956" xr:uid="{00000000-0005-0000-0000-000073520000}"/>
    <cellStyle name="Normal 589 2" xfId="20957" xr:uid="{00000000-0005-0000-0000-000074520000}"/>
    <cellStyle name="Normal 589 2 2" xfId="20958" xr:uid="{00000000-0005-0000-0000-000075520000}"/>
    <cellStyle name="Normal 589 2 2 2" xfId="20959" xr:uid="{00000000-0005-0000-0000-000076520000}"/>
    <cellStyle name="Normal 589 2 2 3" xfId="20960" xr:uid="{00000000-0005-0000-0000-000077520000}"/>
    <cellStyle name="Normal 589 2 3" xfId="20961" xr:uid="{00000000-0005-0000-0000-000078520000}"/>
    <cellStyle name="Normal 589 2 4" xfId="20962" xr:uid="{00000000-0005-0000-0000-000079520000}"/>
    <cellStyle name="Normal 589 3" xfId="20963" xr:uid="{00000000-0005-0000-0000-00007A520000}"/>
    <cellStyle name="Normal 589 3 2" xfId="20964" xr:uid="{00000000-0005-0000-0000-00007B520000}"/>
    <cellStyle name="Normal 589 3 3" xfId="20965" xr:uid="{00000000-0005-0000-0000-00007C520000}"/>
    <cellStyle name="Normal 589 4" xfId="20966" xr:uid="{00000000-0005-0000-0000-00007D520000}"/>
    <cellStyle name="Normal 589 5" xfId="20967" xr:uid="{00000000-0005-0000-0000-00007E520000}"/>
    <cellStyle name="Normal 59" xfId="146" xr:uid="{00000000-0005-0000-0000-00007F520000}"/>
    <cellStyle name="Normal 59 2" xfId="20968" xr:uid="{00000000-0005-0000-0000-000080520000}"/>
    <cellStyle name="Normal 59 2 2" xfId="20969" xr:uid="{00000000-0005-0000-0000-000081520000}"/>
    <cellStyle name="Normal 59 2 2 2" xfId="20970" xr:uid="{00000000-0005-0000-0000-000082520000}"/>
    <cellStyle name="Normal 59 2 2 3" xfId="20971" xr:uid="{00000000-0005-0000-0000-000083520000}"/>
    <cellStyle name="Normal 59 2 3" xfId="20972" xr:uid="{00000000-0005-0000-0000-000084520000}"/>
    <cellStyle name="Normal 59 2 3 2" xfId="20973" xr:uid="{00000000-0005-0000-0000-000085520000}"/>
    <cellStyle name="Normal 59 2 3 2 2" xfId="20974" xr:uid="{00000000-0005-0000-0000-000086520000}"/>
    <cellStyle name="Normal 59 2 3 2 2 2" xfId="20975" xr:uid="{00000000-0005-0000-0000-000087520000}"/>
    <cellStyle name="Normal 59 2 3 2 2 2 2" xfId="20976" xr:uid="{00000000-0005-0000-0000-000088520000}"/>
    <cellStyle name="Normal 59 2 3 2 2 3" xfId="20977" xr:uid="{00000000-0005-0000-0000-000089520000}"/>
    <cellStyle name="Normal 59 2 3 2 2 4" xfId="20978" xr:uid="{00000000-0005-0000-0000-00008A520000}"/>
    <cellStyle name="Normal 59 2 3 2 3" xfId="20979" xr:uid="{00000000-0005-0000-0000-00008B520000}"/>
    <cellStyle name="Normal 59 2 3 2 3 2" xfId="20980" xr:uid="{00000000-0005-0000-0000-00008C520000}"/>
    <cellStyle name="Normal 59 2 3 2 4" xfId="20981" xr:uid="{00000000-0005-0000-0000-00008D520000}"/>
    <cellStyle name="Normal 59 2 3 2 5" xfId="20982" xr:uid="{00000000-0005-0000-0000-00008E520000}"/>
    <cellStyle name="Normal 59 2 3 3" xfId="20983" xr:uid="{00000000-0005-0000-0000-00008F520000}"/>
    <cellStyle name="Normal 59 2 3 3 2" xfId="20984" xr:uid="{00000000-0005-0000-0000-000090520000}"/>
    <cellStyle name="Normal 59 2 3 3 2 2" xfId="20985" xr:uid="{00000000-0005-0000-0000-000091520000}"/>
    <cellStyle name="Normal 59 2 3 3 3" xfId="20986" xr:uid="{00000000-0005-0000-0000-000092520000}"/>
    <cellStyle name="Normal 59 2 3 3 4" xfId="20987" xr:uid="{00000000-0005-0000-0000-000093520000}"/>
    <cellStyle name="Normal 59 2 3 4" xfId="20988" xr:uid="{00000000-0005-0000-0000-000094520000}"/>
    <cellStyle name="Normal 59 2 3 4 2" xfId="20989" xr:uid="{00000000-0005-0000-0000-000095520000}"/>
    <cellStyle name="Normal 59 2 3 5" xfId="20990" xr:uid="{00000000-0005-0000-0000-000096520000}"/>
    <cellStyle name="Normal 59 2 3 6" xfId="20991" xr:uid="{00000000-0005-0000-0000-000097520000}"/>
    <cellStyle name="Normal 59 2 4" xfId="20992" xr:uid="{00000000-0005-0000-0000-000098520000}"/>
    <cellStyle name="Normal 59 2 4 2" xfId="20993" xr:uid="{00000000-0005-0000-0000-000099520000}"/>
    <cellStyle name="Normal 59 2 4 2 2" xfId="20994" xr:uid="{00000000-0005-0000-0000-00009A520000}"/>
    <cellStyle name="Normal 59 2 4 2 2 2" xfId="20995" xr:uid="{00000000-0005-0000-0000-00009B520000}"/>
    <cellStyle name="Normal 59 2 4 2 3" xfId="20996" xr:uid="{00000000-0005-0000-0000-00009C520000}"/>
    <cellStyle name="Normal 59 2 4 2 4" xfId="20997" xr:uid="{00000000-0005-0000-0000-00009D520000}"/>
    <cellStyle name="Normal 59 2 4 3" xfId="20998" xr:uid="{00000000-0005-0000-0000-00009E520000}"/>
    <cellStyle name="Normal 59 2 4 3 2" xfId="20999" xr:uid="{00000000-0005-0000-0000-00009F520000}"/>
    <cellStyle name="Normal 59 2 4 4" xfId="21000" xr:uid="{00000000-0005-0000-0000-0000A0520000}"/>
    <cellStyle name="Normal 59 2 4 5" xfId="21001" xr:uid="{00000000-0005-0000-0000-0000A1520000}"/>
    <cellStyle name="Normal 59 2 5" xfId="21002" xr:uid="{00000000-0005-0000-0000-0000A2520000}"/>
    <cellStyle name="Normal 59 2 5 2" xfId="21003" xr:uid="{00000000-0005-0000-0000-0000A3520000}"/>
    <cellStyle name="Normal 59 2 5 2 2" xfId="21004" xr:uid="{00000000-0005-0000-0000-0000A4520000}"/>
    <cellStyle name="Normal 59 2 5 3" xfId="21005" xr:uid="{00000000-0005-0000-0000-0000A5520000}"/>
    <cellStyle name="Normal 59 2 5 4" xfId="21006" xr:uid="{00000000-0005-0000-0000-0000A6520000}"/>
    <cellStyle name="Normal 59 2 6" xfId="21007" xr:uid="{00000000-0005-0000-0000-0000A7520000}"/>
    <cellStyle name="Normal 59 2 6 2" xfId="21008" xr:uid="{00000000-0005-0000-0000-0000A8520000}"/>
    <cellStyle name="Normal 59 2 7" xfId="21009" xr:uid="{00000000-0005-0000-0000-0000A9520000}"/>
    <cellStyle name="Normal 59 2 8" xfId="21010" xr:uid="{00000000-0005-0000-0000-0000AA520000}"/>
    <cellStyle name="Normal 59 3" xfId="21011" xr:uid="{00000000-0005-0000-0000-0000AB520000}"/>
    <cellStyle name="Normal 59 3 2" xfId="21012" xr:uid="{00000000-0005-0000-0000-0000AC520000}"/>
    <cellStyle name="Normal 59 3 2 2" xfId="21013" xr:uid="{00000000-0005-0000-0000-0000AD520000}"/>
    <cellStyle name="Normal 59 3 2 2 2" xfId="21014" xr:uid="{00000000-0005-0000-0000-0000AE520000}"/>
    <cellStyle name="Normal 59 3 2 3" xfId="21015" xr:uid="{00000000-0005-0000-0000-0000AF520000}"/>
    <cellStyle name="Normal 59 3 2 4" xfId="21016" xr:uid="{00000000-0005-0000-0000-0000B0520000}"/>
    <cellStyle name="Normal 59 3 3" xfId="21017" xr:uid="{00000000-0005-0000-0000-0000B1520000}"/>
    <cellStyle name="Normal 59 3 3 2" xfId="21018" xr:uid="{00000000-0005-0000-0000-0000B2520000}"/>
    <cellStyle name="Normal 59 3 4" xfId="21019" xr:uid="{00000000-0005-0000-0000-0000B3520000}"/>
    <cellStyle name="Normal 59 3 5" xfId="21020" xr:uid="{00000000-0005-0000-0000-0000B4520000}"/>
    <cellStyle name="Normal 59 4" xfId="21021" xr:uid="{00000000-0005-0000-0000-0000B5520000}"/>
    <cellStyle name="Normal 59 4 2" xfId="21022" xr:uid="{00000000-0005-0000-0000-0000B6520000}"/>
    <cellStyle name="Normal 59 4 2 2" xfId="21023" xr:uid="{00000000-0005-0000-0000-0000B7520000}"/>
    <cellStyle name="Normal 59 4 2 2 2" xfId="21024" xr:uid="{00000000-0005-0000-0000-0000B8520000}"/>
    <cellStyle name="Normal 59 4 2 3" xfId="21025" xr:uid="{00000000-0005-0000-0000-0000B9520000}"/>
    <cellStyle name="Normal 59 4 3" xfId="21026" xr:uid="{00000000-0005-0000-0000-0000BA520000}"/>
    <cellStyle name="Normal 59 4 3 2" xfId="21027" xr:uid="{00000000-0005-0000-0000-0000BB520000}"/>
    <cellStyle name="Normal 59 4 4" xfId="21028" xr:uid="{00000000-0005-0000-0000-0000BC520000}"/>
    <cellStyle name="Normal 59 4 5" xfId="21029" xr:uid="{00000000-0005-0000-0000-0000BD520000}"/>
    <cellStyle name="Normal 59 5" xfId="21030" xr:uid="{00000000-0005-0000-0000-0000BE520000}"/>
    <cellStyle name="Normal 59 5 2" xfId="21031" xr:uid="{00000000-0005-0000-0000-0000BF520000}"/>
    <cellStyle name="Normal 59 6" xfId="21032" xr:uid="{00000000-0005-0000-0000-0000C0520000}"/>
    <cellStyle name="Normal 59 7" xfId="21033" xr:uid="{00000000-0005-0000-0000-0000C1520000}"/>
    <cellStyle name="Normal 59_April 14" xfId="21034" xr:uid="{00000000-0005-0000-0000-0000C2520000}"/>
    <cellStyle name="Normal 590" xfId="21035" xr:uid="{00000000-0005-0000-0000-0000C3520000}"/>
    <cellStyle name="Normal 590 2" xfId="21036" xr:uid="{00000000-0005-0000-0000-0000C4520000}"/>
    <cellStyle name="Normal 590 2 2" xfId="21037" xr:uid="{00000000-0005-0000-0000-0000C5520000}"/>
    <cellStyle name="Normal 590 2 2 2" xfId="21038" xr:uid="{00000000-0005-0000-0000-0000C6520000}"/>
    <cellStyle name="Normal 590 2 2 3" xfId="21039" xr:uid="{00000000-0005-0000-0000-0000C7520000}"/>
    <cellStyle name="Normal 590 2 3" xfId="21040" xr:uid="{00000000-0005-0000-0000-0000C8520000}"/>
    <cellStyle name="Normal 590 2 4" xfId="21041" xr:uid="{00000000-0005-0000-0000-0000C9520000}"/>
    <cellStyle name="Normal 590 3" xfId="21042" xr:uid="{00000000-0005-0000-0000-0000CA520000}"/>
    <cellStyle name="Normal 590 3 2" xfId="21043" xr:uid="{00000000-0005-0000-0000-0000CB520000}"/>
    <cellStyle name="Normal 590 3 3" xfId="21044" xr:uid="{00000000-0005-0000-0000-0000CC520000}"/>
    <cellStyle name="Normal 590 4" xfId="21045" xr:uid="{00000000-0005-0000-0000-0000CD520000}"/>
    <cellStyle name="Normal 590 5" xfId="21046" xr:uid="{00000000-0005-0000-0000-0000CE520000}"/>
    <cellStyle name="Normal 591" xfId="21047" xr:uid="{00000000-0005-0000-0000-0000CF520000}"/>
    <cellStyle name="Normal 591 2" xfId="21048" xr:uid="{00000000-0005-0000-0000-0000D0520000}"/>
    <cellStyle name="Normal 591 2 2" xfId="21049" xr:uid="{00000000-0005-0000-0000-0000D1520000}"/>
    <cellStyle name="Normal 591 2 2 2" xfId="21050" xr:uid="{00000000-0005-0000-0000-0000D2520000}"/>
    <cellStyle name="Normal 591 2 2 3" xfId="21051" xr:uid="{00000000-0005-0000-0000-0000D3520000}"/>
    <cellStyle name="Normal 591 2 3" xfId="21052" xr:uid="{00000000-0005-0000-0000-0000D4520000}"/>
    <cellStyle name="Normal 591 2 4" xfId="21053" xr:uid="{00000000-0005-0000-0000-0000D5520000}"/>
    <cellStyle name="Normal 591 3" xfId="21054" xr:uid="{00000000-0005-0000-0000-0000D6520000}"/>
    <cellStyle name="Normal 591 3 2" xfId="21055" xr:uid="{00000000-0005-0000-0000-0000D7520000}"/>
    <cellStyle name="Normal 591 3 3" xfId="21056" xr:uid="{00000000-0005-0000-0000-0000D8520000}"/>
    <cellStyle name="Normal 591 4" xfId="21057" xr:uid="{00000000-0005-0000-0000-0000D9520000}"/>
    <cellStyle name="Normal 591 5" xfId="21058" xr:uid="{00000000-0005-0000-0000-0000DA520000}"/>
    <cellStyle name="Normal 592" xfId="21059" xr:uid="{00000000-0005-0000-0000-0000DB520000}"/>
    <cellStyle name="Normal 592 2" xfId="21060" xr:uid="{00000000-0005-0000-0000-0000DC520000}"/>
    <cellStyle name="Normal 592 2 2" xfId="21061" xr:uid="{00000000-0005-0000-0000-0000DD520000}"/>
    <cellStyle name="Normal 592 2 2 2" xfId="21062" xr:uid="{00000000-0005-0000-0000-0000DE520000}"/>
    <cellStyle name="Normal 592 2 2 3" xfId="21063" xr:uid="{00000000-0005-0000-0000-0000DF520000}"/>
    <cellStyle name="Normal 592 2 3" xfId="21064" xr:uid="{00000000-0005-0000-0000-0000E0520000}"/>
    <cellStyle name="Normal 592 2 4" xfId="21065" xr:uid="{00000000-0005-0000-0000-0000E1520000}"/>
    <cellStyle name="Normal 592 3" xfId="21066" xr:uid="{00000000-0005-0000-0000-0000E2520000}"/>
    <cellStyle name="Normal 592 3 2" xfId="21067" xr:uid="{00000000-0005-0000-0000-0000E3520000}"/>
    <cellStyle name="Normal 592 3 3" xfId="21068" xr:uid="{00000000-0005-0000-0000-0000E4520000}"/>
    <cellStyle name="Normal 592 4" xfId="21069" xr:uid="{00000000-0005-0000-0000-0000E5520000}"/>
    <cellStyle name="Normal 592 5" xfId="21070" xr:uid="{00000000-0005-0000-0000-0000E6520000}"/>
    <cellStyle name="Normal 593" xfId="21071" xr:uid="{00000000-0005-0000-0000-0000E7520000}"/>
    <cellStyle name="Normal 593 2" xfId="21072" xr:uid="{00000000-0005-0000-0000-0000E8520000}"/>
    <cellStyle name="Normal 593 2 2" xfId="21073" xr:uid="{00000000-0005-0000-0000-0000E9520000}"/>
    <cellStyle name="Normal 593 2 2 2" xfId="21074" xr:uid="{00000000-0005-0000-0000-0000EA520000}"/>
    <cellStyle name="Normal 593 2 2 3" xfId="21075" xr:uid="{00000000-0005-0000-0000-0000EB520000}"/>
    <cellStyle name="Normal 593 2 3" xfId="21076" xr:uid="{00000000-0005-0000-0000-0000EC520000}"/>
    <cellStyle name="Normal 593 2 4" xfId="21077" xr:uid="{00000000-0005-0000-0000-0000ED520000}"/>
    <cellStyle name="Normal 593 3" xfId="21078" xr:uid="{00000000-0005-0000-0000-0000EE520000}"/>
    <cellStyle name="Normal 593 3 2" xfId="21079" xr:uid="{00000000-0005-0000-0000-0000EF520000}"/>
    <cellStyle name="Normal 593 3 3" xfId="21080" xr:uid="{00000000-0005-0000-0000-0000F0520000}"/>
    <cellStyle name="Normal 593 4" xfId="21081" xr:uid="{00000000-0005-0000-0000-0000F1520000}"/>
    <cellStyle name="Normal 593 5" xfId="21082" xr:uid="{00000000-0005-0000-0000-0000F2520000}"/>
    <cellStyle name="Normal 594" xfId="21083" xr:uid="{00000000-0005-0000-0000-0000F3520000}"/>
    <cellStyle name="Normal 594 2" xfId="21084" xr:uid="{00000000-0005-0000-0000-0000F4520000}"/>
    <cellStyle name="Normal 594 2 2" xfId="21085" xr:uid="{00000000-0005-0000-0000-0000F5520000}"/>
    <cellStyle name="Normal 594 2 2 2" xfId="21086" xr:uid="{00000000-0005-0000-0000-0000F6520000}"/>
    <cellStyle name="Normal 594 2 2 3" xfId="21087" xr:uid="{00000000-0005-0000-0000-0000F7520000}"/>
    <cellStyle name="Normal 594 2 3" xfId="21088" xr:uid="{00000000-0005-0000-0000-0000F8520000}"/>
    <cellStyle name="Normal 594 2 4" xfId="21089" xr:uid="{00000000-0005-0000-0000-0000F9520000}"/>
    <cellStyle name="Normal 594 3" xfId="21090" xr:uid="{00000000-0005-0000-0000-0000FA520000}"/>
    <cellStyle name="Normal 594 3 2" xfId="21091" xr:uid="{00000000-0005-0000-0000-0000FB520000}"/>
    <cellStyle name="Normal 594 3 3" xfId="21092" xr:uid="{00000000-0005-0000-0000-0000FC520000}"/>
    <cellStyle name="Normal 594 4" xfId="21093" xr:uid="{00000000-0005-0000-0000-0000FD520000}"/>
    <cellStyle name="Normal 594 5" xfId="21094" xr:uid="{00000000-0005-0000-0000-0000FE520000}"/>
    <cellStyle name="Normal 595" xfId="21095" xr:uid="{00000000-0005-0000-0000-0000FF520000}"/>
    <cellStyle name="Normal 595 2" xfId="21096" xr:uid="{00000000-0005-0000-0000-000000530000}"/>
    <cellStyle name="Normal 595 2 2" xfId="21097" xr:uid="{00000000-0005-0000-0000-000001530000}"/>
    <cellStyle name="Normal 595 2 2 2" xfId="21098" xr:uid="{00000000-0005-0000-0000-000002530000}"/>
    <cellStyle name="Normal 595 2 2 3" xfId="21099" xr:uid="{00000000-0005-0000-0000-000003530000}"/>
    <cellStyle name="Normal 595 2 3" xfId="21100" xr:uid="{00000000-0005-0000-0000-000004530000}"/>
    <cellStyle name="Normal 595 2 4" xfId="21101" xr:uid="{00000000-0005-0000-0000-000005530000}"/>
    <cellStyle name="Normal 595 3" xfId="21102" xr:uid="{00000000-0005-0000-0000-000006530000}"/>
    <cellStyle name="Normal 595 3 2" xfId="21103" xr:uid="{00000000-0005-0000-0000-000007530000}"/>
    <cellStyle name="Normal 595 3 3" xfId="21104" xr:uid="{00000000-0005-0000-0000-000008530000}"/>
    <cellStyle name="Normal 595 4" xfId="21105" xr:uid="{00000000-0005-0000-0000-000009530000}"/>
    <cellStyle name="Normal 595 5" xfId="21106" xr:uid="{00000000-0005-0000-0000-00000A530000}"/>
    <cellStyle name="Normal 596" xfId="21107" xr:uid="{00000000-0005-0000-0000-00000B530000}"/>
    <cellStyle name="Normal 596 2" xfId="21108" xr:uid="{00000000-0005-0000-0000-00000C530000}"/>
    <cellStyle name="Normal 596 2 2" xfId="21109" xr:uid="{00000000-0005-0000-0000-00000D530000}"/>
    <cellStyle name="Normal 596 2 2 2" xfId="21110" xr:uid="{00000000-0005-0000-0000-00000E530000}"/>
    <cellStyle name="Normal 596 2 2 3" xfId="21111" xr:uid="{00000000-0005-0000-0000-00000F530000}"/>
    <cellStyle name="Normal 596 2 3" xfId="21112" xr:uid="{00000000-0005-0000-0000-000010530000}"/>
    <cellStyle name="Normal 596 2 4" xfId="21113" xr:uid="{00000000-0005-0000-0000-000011530000}"/>
    <cellStyle name="Normal 596 3" xfId="21114" xr:uid="{00000000-0005-0000-0000-000012530000}"/>
    <cellStyle name="Normal 596 3 2" xfId="21115" xr:uid="{00000000-0005-0000-0000-000013530000}"/>
    <cellStyle name="Normal 596 3 3" xfId="21116" xr:uid="{00000000-0005-0000-0000-000014530000}"/>
    <cellStyle name="Normal 596 4" xfId="21117" xr:uid="{00000000-0005-0000-0000-000015530000}"/>
    <cellStyle name="Normal 596 5" xfId="21118" xr:uid="{00000000-0005-0000-0000-000016530000}"/>
    <cellStyle name="Normal 597" xfId="21119" xr:uid="{00000000-0005-0000-0000-000017530000}"/>
    <cellStyle name="Normal 597 2" xfId="21120" xr:uid="{00000000-0005-0000-0000-000018530000}"/>
    <cellStyle name="Normal 597 2 2" xfId="21121" xr:uid="{00000000-0005-0000-0000-000019530000}"/>
    <cellStyle name="Normal 597 2 2 2" xfId="21122" xr:uid="{00000000-0005-0000-0000-00001A530000}"/>
    <cellStyle name="Normal 597 2 2 3" xfId="21123" xr:uid="{00000000-0005-0000-0000-00001B530000}"/>
    <cellStyle name="Normal 597 2 3" xfId="21124" xr:uid="{00000000-0005-0000-0000-00001C530000}"/>
    <cellStyle name="Normal 597 2 4" xfId="21125" xr:uid="{00000000-0005-0000-0000-00001D530000}"/>
    <cellStyle name="Normal 597 3" xfId="21126" xr:uid="{00000000-0005-0000-0000-00001E530000}"/>
    <cellStyle name="Normal 597 3 2" xfId="21127" xr:uid="{00000000-0005-0000-0000-00001F530000}"/>
    <cellStyle name="Normal 597 3 3" xfId="21128" xr:uid="{00000000-0005-0000-0000-000020530000}"/>
    <cellStyle name="Normal 597 4" xfId="21129" xr:uid="{00000000-0005-0000-0000-000021530000}"/>
    <cellStyle name="Normal 597 5" xfId="21130" xr:uid="{00000000-0005-0000-0000-000022530000}"/>
    <cellStyle name="Normal 598" xfId="21131" xr:uid="{00000000-0005-0000-0000-000023530000}"/>
    <cellStyle name="Normal 598 2" xfId="21132" xr:uid="{00000000-0005-0000-0000-000024530000}"/>
    <cellStyle name="Normal 598 2 2" xfId="21133" xr:uid="{00000000-0005-0000-0000-000025530000}"/>
    <cellStyle name="Normal 598 2 2 2" xfId="21134" xr:uid="{00000000-0005-0000-0000-000026530000}"/>
    <cellStyle name="Normal 598 2 2 3" xfId="21135" xr:uid="{00000000-0005-0000-0000-000027530000}"/>
    <cellStyle name="Normal 598 2 3" xfId="21136" xr:uid="{00000000-0005-0000-0000-000028530000}"/>
    <cellStyle name="Normal 598 2 4" xfId="21137" xr:uid="{00000000-0005-0000-0000-000029530000}"/>
    <cellStyle name="Normal 598 3" xfId="21138" xr:uid="{00000000-0005-0000-0000-00002A530000}"/>
    <cellStyle name="Normal 598 3 2" xfId="21139" xr:uid="{00000000-0005-0000-0000-00002B530000}"/>
    <cellStyle name="Normal 598 3 3" xfId="21140" xr:uid="{00000000-0005-0000-0000-00002C530000}"/>
    <cellStyle name="Normal 598 4" xfId="21141" xr:uid="{00000000-0005-0000-0000-00002D530000}"/>
    <cellStyle name="Normal 598 5" xfId="21142" xr:uid="{00000000-0005-0000-0000-00002E530000}"/>
    <cellStyle name="Normal 599" xfId="21143" xr:uid="{00000000-0005-0000-0000-00002F530000}"/>
    <cellStyle name="Normal 599 2" xfId="21144" xr:uid="{00000000-0005-0000-0000-000030530000}"/>
    <cellStyle name="Normal 599 2 2" xfId="21145" xr:uid="{00000000-0005-0000-0000-000031530000}"/>
    <cellStyle name="Normal 599 2 2 2" xfId="21146" xr:uid="{00000000-0005-0000-0000-000032530000}"/>
    <cellStyle name="Normal 599 2 2 3" xfId="21147" xr:uid="{00000000-0005-0000-0000-000033530000}"/>
    <cellStyle name="Normal 599 2 3" xfId="21148" xr:uid="{00000000-0005-0000-0000-000034530000}"/>
    <cellStyle name="Normal 599 2 4" xfId="21149" xr:uid="{00000000-0005-0000-0000-000035530000}"/>
    <cellStyle name="Normal 599 3" xfId="21150" xr:uid="{00000000-0005-0000-0000-000036530000}"/>
    <cellStyle name="Normal 599 3 2" xfId="21151" xr:uid="{00000000-0005-0000-0000-000037530000}"/>
    <cellStyle name="Normal 599 3 3" xfId="21152" xr:uid="{00000000-0005-0000-0000-000038530000}"/>
    <cellStyle name="Normal 599 4" xfId="21153" xr:uid="{00000000-0005-0000-0000-000039530000}"/>
    <cellStyle name="Normal 599 5" xfId="21154" xr:uid="{00000000-0005-0000-0000-00003A530000}"/>
    <cellStyle name="Normal 6" xfId="147" xr:uid="{00000000-0005-0000-0000-00003B530000}"/>
    <cellStyle name="Normal 6 10" xfId="21155" xr:uid="{00000000-0005-0000-0000-00003C530000}"/>
    <cellStyle name="Normal 6 11" xfId="21156" xr:uid="{00000000-0005-0000-0000-00003D530000}"/>
    <cellStyle name="Normal 6 12" xfId="21157" xr:uid="{00000000-0005-0000-0000-00003E530000}"/>
    <cellStyle name="Normal 6 13" xfId="21158" xr:uid="{00000000-0005-0000-0000-00003F530000}"/>
    <cellStyle name="Normal 6 14" xfId="21159" xr:uid="{00000000-0005-0000-0000-000040530000}"/>
    <cellStyle name="Normal 6 15" xfId="21160" xr:uid="{00000000-0005-0000-0000-000041530000}"/>
    <cellStyle name="Normal 6 16" xfId="21161" xr:uid="{00000000-0005-0000-0000-000042530000}"/>
    <cellStyle name="Normal 6 17" xfId="21162" xr:uid="{00000000-0005-0000-0000-000043530000}"/>
    <cellStyle name="Normal 6 18" xfId="21163" xr:uid="{00000000-0005-0000-0000-000044530000}"/>
    <cellStyle name="Normal 6 19" xfId="21164" xr:uid="{00000000-0005-0000-0000-000045530000}"/>
    <cellStyle name="Normal 6 2" xfId="21165" xr:uid="{00000000-0005-0000-0000-000046530000}"/>
    <cellStyle name="Normal 6 2 2" xfId="21166" xr:uid="{00000000-0005-0000-0000-000047530000}"/>
    <cellStyle name="Normal 6 2 2 2" xfId="21167" xr:uid="{00000000-0005-0000-0000-000048530000}"/>
    <cellStyle name="Normal 6 2 2 2 2" xfId="21168" xr:uid="{00000000-0005-0000-0000-000049530000}"/>
    <cellStyle name="Normal 6 2 2 2 3" xfId="21169" xr:uid="{00000000-0005-0000-0000-00004A530000}"/>
    <cellStyle name="Normal 6 2 2 3" xfId="21170" xr:uid="{00000000-0005-0000-0000-00004B530000}"/>
    <cellStyle name="Normal 6 2 2 4" xfId="21171" xr:uid="{00000000-0005-0000-0000-00004C530000}"/>
    <cellStyle name="Normal 6 2 3" xfId="21172" xr:uid="{00000000-0005-0000-0000-00004D530000}"/>
    <cellStyle name="Normal 6 2 3 2" xfId="21173" xr:uid="{00000000-0005-0000-0000-00004E530000}"/>
    <cellStyle name="Normal 6 2 3 3" xfId="21174" xr:uid="{00000000-0005-0000-0000-00004F530000}"/>
    <cellStyle name="Normal 6 2 4" xfId="21175" xr:uid="{00000000-0005-0000-0000-000050530000}"/>
    <cellStyle name="Normal 6 2 4 2" xfId="21176" xr:uid="{00000000-0005-0000-0000-000051530000}"/>
    <cellStyle name="Normal 6 2 4 3" xfId="21177" xr:uid="{00000000-0005-0000-0000-000052530000}"/>
    <cellStyle name="Normal 6 2 5" xfId="21178" xr:uid="{00000000-0005-0000-0000-000053530000}"/>
    <cellStyle name="Normal 6 2 6" xfId="21179" xr:uid="{00000000-0005-0000-0000-000054530000}"/>
    <cellStyle name="Normal 6 2 7" xfId="21180" xr:uid="{00000000-0005-0000-0000-000055530000}"/>
    <cellStyle name="Normal 6 2_ยอดซื้อ AG ประจำวัน 7-55" xfId="21181" xr:uid="{00000000-0005-0000-0000-000056530000}"/>
    <cellStyle name="Normal 6 20" xfId="21182" xr:uid="{00000000-0005-0000-0000-000057530000}"/>
    <cellStyle name="Normal 6 21" xfId="21183" xr:uid="{00000000-0005-0000-0000-000058530000}"/>
    <cellStyle name="Normal 6 22" xfId="21184" xr:uid="{00000000-0005-0000-0000-000059530000}"/>
    <cellStyle name="Normal 6 23" xfId="21185" xr:uid="{00000000-0005-0000-0000-00005A530000}"/>
    <cellStyle name="Normal 6 24" xfId="21186" xr:uid="{00000000-0005-0000-0000-00005B530000}"/>
    <cellStyle name="Normal 6 25" xfId="21187" xr:uid="{00000000-0005-0000-0000-00005C530000}"/>
    <cellStyle name="Normal 6 26" xfId="21188" xr:uid="{00000000-0005-0000-0000-00005D530000}"/>
    <cellStyle name="Normal 6 27" xfId="21189" xr:uid="{00000000-0005-0000-0000-00005E530000}"/>
    <cellStyle name="Normal 6 28" xfId="21190" xr:uid="{00000000-0005-0000-0000-00005F530000}"/>
    <cellStyle name="Normal 6 29" xfId="21191" xr:uid="{00000000-0005-0000-0000-000060530000}"/>
    <cellStyle name="Normal 6 3" xfId="21192" xr:uid="{00000000-0005-0000-0000-000061530000}"/>
    <cellStyle name="Normal 6 3 2" xfId="21193" xr:uid="{00000000-0005-0000-0000-000062530000}"/>
    <cellStyle name="Normal 6 3 2 2" xfId="21194" xr:uid="{00000000-0005-0000-0000-000063530000}"/>
    <cellStyle name="Normal 6 3 2 3" xfId="21195" xr:uid="{00000000-0005-0000-0000-000064530000}"/>
    <cellStyle name="Normal 6 3 3" xfId="21196" xr:uid="{00000000-0005-0000-0000-000065530000}"/>
    <cellStyle name="Normal 6 3 3 2" xfId="21197" xr:uid="{00000000-0005-0000-0000-000066530000}"/>
    <cellStyle name="Normal 6 3 3 3" xfId="21198" xr:uid="{00000000-0005-0000-0000-000067530000}"/>
    <cellStyle name="Normal 6 3 4" xfId="21199" xr:uid="{00000000-0005-0000-0000-000068530000}"/>
    <cellStyle name="Normal 6 3 5" xfId="21200" xr:uid="{00000000-0005-0000-0000-000069530000}"/>
    <cellStyle name="Normal 6 3 6" xfId="21201" xr:uid="{00000000-0005-0000-0000-00006A530000}"/>
    <cellStyle name="Normal 6 3 7" xfId="21202" xr:uid="{00000000-0005-0000-0000-00006B530000}"/>
    <cellStyle name="Normal 6 3_จัดสรรหงส์ทอง" xfId="21203" xr:uid="{00000000-0005-0000-0000-00006C530000}"/>
    <cellStyle name="Normal 6 30" xfId="21204" xr:uid="{00000000-0005-0000-0000-00006D530000}"/>
    <cellStyle name="Normal 6 31" xfId="21205" xr:uid="{00000000-0005-0000-0000-00006E530000}"/>
    <cellStyle name="Normal 6 32" xfId="21206" xr:uid="{00000000-0005-0000-0000-00006F530000}"/>
    <cellStyle name="Normal 6 33" xfId="21207" xr:uid="{00000000-0005-0000-0000-000070530000}"/>
    <cellStyle name="Normal 6 34" xfId="21208" xr:uid="{00000000-0005-0000-0000-000071530000}"/>
    <cellStyle name="Normal 6 35" xfId="21209" xr:uid="{00000000-0005-0000-0000-000072530000}"/>
    <cellStyle name="Normal 6 36" xfId="21210" xr:uid="{00000000-0005-0000-0000-000073530000}"/>
    <cellStyle name="Normal 6 37" xfId="21211" xr:uid="{00000000-0005-0000-0000-000074530000}"/>
    <cellStyle name="Normal 6 38" xfId="21212" xr:uid="{00000000-0005-0000-0000-000075530000}"/>
    <cellStyle name="Normal 6 39" xfId="33283" xr:uid="{00000000-0005-0000-0000-000076530000}"/>
    <cellStyle name="Normal 6 4" xfId="21213" xr:uid="{00000000-0005-0000-0000-000077530000}"/>
    <cellStyle name="Normal 6 4 2" xfId="21214" xr:uid="{00000000-0005-0000-0000-000078530000}"/>
    <cellStyle name="Normal 6 4 2 2" xfId="21215" xr:uid="{00000000-0005-0000-0000-000079530000}"/>
    <cellStyle name="Normal 6 4 2 3" xfId="21216" xr:uid="{00000000-0005-0000-0000-00007A530000}"/>
    <cellStyle name="Normal 6 4 3" xfId="21217" xr:uid="{00000000-0005-0000-0000-00007B530000}"/>
    <cellStyle name="Normal 6 4 3 2" xfId="21218" xr:uid="{00000000-0005-0000-0000-00007C530000}"/>
    <cellStyle name="Normal 6 4 3 3" xfId="21219" xr:uid="{00000000-0005-0000-0000-00007D530000}"/>
    <cellStyle name="Normal 6 4 4" xfId="21220" xr:uid="{00000000-0005-0000-0000-00007E530000}"/>
    <cellStyle name="Normal 6 4 5" xfId="21221" xr:uid="{00000000-0005-0000-0000-00007F530000}"/>
    <cellStyle name="Normal 6 4 6" xfId="21222" xr:uid="{00000000-0005-0000-0000-000080530000}"/>
    <cellStyle name="Normal 6 40" xfId="33263" xr:uid="{00000000-0005-0000-0000-000081530000}"/>
    <cellStyle name="Normal 6 41" xfId="33358" xr:uid="{1221F4E4-DEE6-4079-9E92-BCE6DFF1CB26}"/>
    <cellStyle name="Normal 6 5" xfId="21223" xr:uid="{00000000-0005-0000-0000-000082530000}"/>
    <cellStyle name="Normal 6 5 2" xfId="21224" xr:uid="{00000000-0005-0000-0000-000083530000}"/>
    <cellStyle name="Normal 6 5 2 2" xfId="21225" xr:uid="{00000000-0005-0000-0000-000084530000}"/>
    <cellStyle name="Normal 6 5 2 2 2" xfId="21226" xr:uid="{00000000-0005-0000-0000-000085530000}"/>
    <cellStyle name="Normal 6 5 2 2 3" xfId="21227" xr:uid="{00000000-0005-0000-0000-000086530000}"/>
    <cellStyle name="Normal 6 5 2 3" xfId="21228" xr:uid="{00000000-0005-0000-0000-000087530000}"/>
    <cellStyle name="Normal 6 5 2 4" xfId="21229" xr:uid="{00000000-0005-0000-0000-000088530000}"/>
    <cellStyle name="Normal 6 5 3" xfId="21230" xr:uid="{00000000-0005-0000-0000-000089530000}"/>
    <cellStyle name="Normal 6 5 3 2" xfId="21231" xr:uid="{00000000-0005-0000-0000-00008A530000}"/>
    <cellStyle name="Normal 6 5 3 3" xfId="21232" xr:uid="{00000000-0005-0000-0000-00008B530000}"/>
    <cellStyle name="Normal 6 5 4" xfId="21233" xr:uid="{00000000-0005-0000-0000-00008C530000}"/>
    <cellStyle name="Normal 6 5 5" xfId="21234" xr:uid="{00000000-0005-0000-0000-00008D530000}"/>
    <cellStyle name="Normal 6 6" xfId="21235" xr:uid="{00000000-0005-0000-0000-00008E530000}"/>
    <cellStyle name="Normal 6 6 2" xfId="21236" xr:uid="{00000000-0005-0000-0000-00008F530000}"/>
    <cellStyle name="Normal 6 6 2 2" xfId="21237" xr:uid="{00000000-0005-0000-0000-000090530000}"/>
    <cellStyle name="Normal 6 6 2 2 2" xfId="21238" xr:uid="{00000000-0005-0000-0000-000091530000}"/>
    <cellStyle name="Normal 6 6 2 2 3" xfId="21239" xr:uid="{00000000-0005-0000-0000-000092530000}"/>
    <cellStyle name="Normal 6 6 2 3" xfId="21240" xr:uid="{00000000-0005-0000-0000-000093530000}"/>
    <cellStyle name="Normal 6 6 2 4" xfId="21241" xr:uid="{00000000-0005-0000-0000-000094530000}"/>
    <cellStyle name="Normal 6 6 3" xfId="21242" xr:uid="{00000000-0005-0000-0000-000095530000}"/>
    <cellStyle name="Normal 6 6 3 2" xfId="21243" xr:uid="{00000000-0005-0000-0000-000096530000}"/>
    <cellStyle name="Normal 6 6 3 3" xfId="21244" xr:uid="{00000000-0005-0000-0000-000097530000}"/>
    <cellStyle name="Normal 6 6 4" xfId="21245" xr:uid="{00000000-0005-0000-0000-000098530000}"/>
    <cellStyle name="Normal 6 6 5" xfId="21246" xr:uid="{00000000-0005-0000-0000-000099530000}"/>
    <cellStyle name="Normal 6 7" xfId="21247" xr:uid="{00000000-0005-0000-0000-00009A530000}"/>
    <cellStyle name="Normal 6 7 2" xfId="21248" xr:uid="{00000000-0005-0000-0000-00009B530000}"/>
    <cellStyle name="Normal 6 7 3" xfId="21249" xr:uid="{00000000-0005-0000-0000-00009C530000}"/>
    <cellStyle name="Normal 6 8" xfId="21250" xr:uid="{00000000-0005-0000-0000-00009D530000}"/>
    <cellStyle name="Normal 6 9" xfId="21251" xr:uid="{00000000-0005-0000-0000-00009E530000}"/>
    <cellStyle name="Normal 6_April 14" xfId="21252" xr:uid="{00000000-0005-0000-0000-00009F530000}"/>
    <cellStyle name="Normal 60" xfId="148" xr:uid="{00000000-0005-0000-0000-0000A0530000}"/>
    <cellStyle name="Normal 60 2" xfId="21253" xr:uid="{00000000-0005-0000-0000-0000A1530000}"/>
    <cellStyle name="Normal 60 2 2" xfId="21254" xr:uid="{00000000-0005-0000-0000-0000A2530000}"/>
    <cellStyle name="Normal 60 2 2 2" xfId="21255" xr:uid="{00000000-0005-0000-0000-0000A3530000}"/>
    <cellStyle name="Normal 60 2 2 3" xfId="21256" xr:uid="{00000000-0005-0000-0000-0000A4530000}"/>
    <cellStyle name="Normal 60 2 3" xfId="21257" xr:uid="{00000000-0005-0000-0000-0000A5530000}"/>
    <cellStyle name="Normal 60 2 3 2" xfId="21258" xr:uid="{00000000-0005-0000-0000-0000A6530000}"/>
    <cellStyle name="Normal 60 2 3 2 2" xfId="21259" xr:uid="{00000000-0005-0000-0000-0000A7530000}"/>
    <cellStyle name="Normal 60 2 3 2 2 2" xfId="21260" xr:uid="{00000000-0005-0000-0000-0000A8530000}"/>
    <cellStyle name="Normal 60 2 3 2 2 2 2" xfId="21261" xr:uid="{00000000-0005-0000-0000-0000A9530000}"/>
    <cellStyle name="Normal 60 2 3 2 2 3" xfId="21262" xr:uid="{00000000-0005-0000-0000-0000AA530000}"/>
    <cellStyle name="Normal 60 2 3 2 2 4" xfId="21263" xr:uid="{00000000-0005-0000-0000-0000AB530000}"/>
    <cellStyle name="Normal 60 2 3 2 3" xfId="21264" xr:uid="{00000000-0005-0000-0000-0000AC530000}"/>
    <cellStyle name="Normal 60 2 3 2 3 2" xfId="21265" xr:uid="{00000000-0005-0000-0000-0000AD530000}"/>
    <cellStyle name="Normal 60 2 3 2 4" xfId="21266" xr:uid="{00000000-0005-0000-0000-0000AE530000}"/>
    <cellStyle name="Normal 60 2 3 2 5" xfId="21267" xr:uid="{00000000-0005-0000-0000-0000AF530000}"/>
    <cellStyle name="Normal 60 2 3 3" xfId="21268" xr:uid="{00000000-0005-0000-0000-0000B0530000}"/>
    <cellStyle name="Normal 60 2 3 3 2" xfId="21269" xr:uid="{00000000-0005-0000-0000-0000B1530000}"/>
    <cellStyle name="Normal 60 2 3 3 2 2" xfId="21270" xr:uid="{00000000-0005-0000-0000-0000B2530000}"/>
    <cellStyle name="Normal 60 2 3 3 3" xfId="21271" xr:uid="{00000000-0005-0000-0000-0000B3530000}"/>
    <cellStyle name="Normal 60 2 3 3 4" xfId="21272" xr:uid="{00000000-0005-0000-0000-0000B4530000}"/>
    <cellStyle name="Normal 60 2 3 4" xfId="21273" xr:uid="{00000000-0005-0000-0000-0000B5530000}"/>
    <cellStyle name="Normal 60 2 3 4 2" xfId="21274" xr:uid="{00000000-0005-0000-0000-0000B6530000}"/>
    <cellStyle name="Normal 60 2 3 5" xfId="21275" xr:uid="{00000000-0005-0000-0000-0000B7530000}"/>
    <cellStyle name="Normal 60 2 3 6" xfId="21276" xr:uid="{00000000-0005-0000-0000-0000B8530000}"/>
    <cellStyle name="Normal 60 2 4" xfId="21277" xr:uid="{00000000-0005-0000-0000-0000B9530000}"/>
    <cellStyle name="Normal 60 2 4 2" xfId="21278" xr:uid="{00000000-0005-0000-0000-0000BA530000}"/>
    <cellStyle name="Normal 60 2 4 2 2" xfId="21279" xr:uid="{00000000-0005-0000-0000-0000BB530000}"/>
    <cellStyle name="Normal 60 2 4 2 2 2" xfId="21280" xr:uid="{00000000-0005-0000-0000-0000BC530000}"/>
    <cellStyle name="Normal 60 2 4 2 3" xfId="21281" xr:uid="{00000000-0005-0000-0000-0000BD530000}"/>
    <cellStyle name="Normal 60 2 4 2 4" xfId="21282" xr:uid="{00000000-0005-0000-0000-0000BE530000}"/>
    <cellStyle name="Normal 60 2 4 3" xfId="21283" xr:uid="{00000000-0005-0000-0000-0000BF530000}"/>
    <cellStyle name="Normal 60 2 4 3 2" xfId="21284" xr:uid="{00000000-0005-0000-0000-0000C0530000}"/>
    <cellStyle name="Normal 60 2 4 4" xfId="21285" xr:uid="{00000000-0005-0000-0000-0000C1530000}"/>
    <cellStyle name="Normal 60 2 4 5" xfId="21286" xr:uid="{00000000-0005-0000-0000-0000C2530000}"/>
    <cellStyle name="Normal 60 2 5" xfId="21287" xr:uid="{00000000-0005-0000-0000-0000C3530000}"/>
    <cellStyle name="Normal 60 2 5 2" xfId="21288" xr:uid="{00000000-0005-0000-0000-0000C4530000}"/>
    <cellStyle name="Normal 60 2 5 2 2" xfId="21289" xr:uid="{00000000-0005-0000-0000-0000C5530000}"/>
    <cellStyle name="Normal 60 2 5 3" xfId="21290" xr:uid="{00000000-0005-0000-0000-0000C6530000}"/>
    <cellStyle name="Normal 60 2 5 4" xfId="21291" xr:uid="{00000000-0005-0000-0000-0000C7530000}"/>
    <cellStyle name="Normal 60 2 6" xfId="21292" xr:uid="{00000000-0005-0000-0000-0000C8530000}"/>
    <cellStyle name="Normal 60 2 6 2" xfId="21293" xr:uid="{00000000-0005-0000-0000-0000C9530000}"/>
    <cellStyle name="Normal 60 2 7" xfId="21294" xr:uid="{00000000-0005-0000-0000-0000CA530000}"/>
    <cellStyle name="Normal 60 2 8" xfId="21295" xr:uid="{00000000-0005-0000-0000-0000CB530000}"/>
    <cellStyle name="Normal 60 3" xfId="21296" xr:uid="{00000000-0005-0000-0000-0000CC530000}"/>
    <cellStyle name="Normal 60 3 2" xfId="21297" xr:uid="{00000000-0005-0000-0000-0000CD530000}"/>
    <cellStyle name="Normal 60 3 2 2" xfId="21298" xr:uid="{00000000-0005-0000-0000-0000CE530000}"/>
    <cellStyle name="Normal 60 3 2 2 2" xfId="21299" xr:uid="{00000000-0005-0000-0000-0000CF530000}"/>
    <cellStyle name="Normal 60 3 2 3" xfId="21300" xr:uid="{00000000-0005-0000-0000-0000D0530000}"/>
    <cellStyle name="Normal 60 3 2 4" xfId="21301" xr:uid="{00000000-0005-0000-0000-0000D1530000}"/>
    <cellStyle name="Normal 60 3 3" xfId="21302" xr:uid="{00000000-0005-0000-0000-0000D2530000}"/>
    <cellStyle name="Normal 60 3 3 2" xfId="21303" xr:uid="{00000000-0005-0000-0000-0000D3530000}"/>
    <cellStyle name="Normal 60 3 4" xfId="21304" xr:uid="{00000000-0005-0000-0000-0000D4530000}"/>
    <cellStyle name="Normal 60 3 5" xfId="21305" xr:uid="{00000000-0005-0000-0000-0000D5530000}"/>
    <cellStyle name="Normal 60 4" xfId="21306" xr:uid="{00000000-0005-0000-0000-0000D6530000}"/>
    <cellStyle name="Normal 60 4 2" xfId="21307" xr:uid="{00000000-0005-0000-0000-0000D7530000}"/>
    <cellStyle name="Normal 60 4 2 2" xfId="21308" xr:uid="{00000000-0005-0000-0000-0000D8530000}"/>
    <cellStyle name="Normal 60 4 2 2 2" xfId="21309" xr:uid="{00000000-0005-0000-0000-0000D9530000}"/>
    <cellStyle name="Normal 60 4 2 3" xfId="21310" xr:uid="{00000000-0005-0000-0000-0000DA530000}"/>
    <cellStyle name="Normal 60 4 3" xfId="21311" xr:uid="{00000000-0005-0000-0000-0000DB530000}"/>
    <cellStyle name="Normal 60 4 3 2" xfId="21312" xr:uid="{00000000-0005-0000-0000-0000DC530000}"/>
    <cellStyle name="Normal 60 4 4" xfId="21313" xr:uid="{00000000-0005-0000-0000-0000DD530000}"/>
    <cellStyle name="Normal 60 4 5" xfId="21314" xr:uid="{00000000-0005-0000-0000-0000DE530000}"/>
    <cellStyle name="Normal 60 5" xfId="21315" xr:uid="{00000000-0005-0000-0000-0000DF530000}"/>
    <cellStyle name="Normal 60 5 2" xfId="21316" xr:uid="{00000000-0005-0000-0000-0000E0530000}"/>
    <cellStyle name="Normal 60 6" xfId="21317" xr:uid="{00000000-0005-0000-0000-0000E1530000}"/>
    <cellStyle name="Normal 60 7" xfId="21318" xr:uid="{00000000-0005-0000-0000-0000E2530000}"/>
    <cellStyle name="Normal 60_April 14" xfId="21319" xr:uid="{00000000-0005-0000-0000-0000E3530000}"/>
    <cellStyle name="Normal 600" xfId="21320" xr:uid="{00000000-0005-0000-0000-0000E4530000}"/>
    <cellStyle name="Normal 600 2" xfId="21321" xr:uid="{00000000-0005-0000-0000-0000E5530000}"/>
    <cellStyle name="Normal 600 2 2" xfId="21322" xr:uid="{00000000-0005-0000-0000-0000E6530000}"/>
    <cellStyle name="Normal 600 2 2 2" xfId="21323" xr:uid="{00000000-0005-0000-0000-0000E7530000}"/>
    <cellStyle name="Normal 600 2 2 3" xfId="21324" xr:uid="{00000000-0005-0000-0000-0000E8530000}"/>
    <cellStyle name="Normal 600 2 3" xfId="21325" xr:uid="{00000000-0005-0000-0000-0000E9530000}"/>
    <cellStyle name="Normal 600 2 4" xfId="21326" xr:uid="{00000000-0005-0000-0000-0000EA530000}"/>
    <cellStyle name="Normal 600 3" xfId="21327" xr:uid="{00000000-0005-0000-0000-0000EB530000}"/>
    <cellStyle name="Normal 600 3 2" xfId="21328" xr:uid="{00000000-0005-0000-0000-0000EC530000}"/>
    <cellStyle name="Normal 600 3 3" xfId="21329" xr:uid="{00000000-0005-0000-0000-0000ED530000}"/>
    <cellStyle name="Normal 600 4" xfId="21330" xr:uid="{00000000-0005-0000-0000-0000EE530000}"/>
    <cellStyle name="Normal 600 5" xfId="21331" xr:uid="{00000000-0005-0000-0000-0000EF530000}"/>
    <cellStyle name="Normal 601" xfId="21332" xr:uid="{00000000-0005-0000-0000-0000F0530000}"/>
    <cellStyle name="Normal 601 2" xfId="21333" xr:uid="{00000000-0005-0000-0000-0000F1530000}"/>
    <cellStyle name="Normal 601 2 2" xfId="21334" xr:uid="{00000000-0005-0000-0000-0000F2530000}"/>
    <cellStyle name="Normal 601 2 2 2" xfId="21335" xr:uid="{00000000-0005-0000-0000-0000F3530000}"/>
    <cellStyle name="Normal 601 2 2 3" xfId="21336" xr:uid="{00000000-0005-0000-0000-0000F4530000}"/>
    <cellStyle name="Normal 601 2 3" xfId="21337" xr:uid="{00000000-0005-0000-0000-0000F5530000}"/>
    <cellStyle name="Normal 601 2 4" xfId="21338" xr:uid="{00000000-0005-0000-0000-0000F6530000}"/>
    <cellStyle name="Normal 601 3" xfId="21339" xr:uid="{00000000-0005-0000-0000-0000F7530000}"/>
    <cellStyle name="Normal 601 3 2" xfId="21340" xr:uid="{00000000-0005-0000-0000-0000F8530000}"/>
    <cellStyle name="Normal 601 3 3" xfId="21341" xr:uid="{00000000-0005-0000-0000-0000F9530000}"/>
    <cellStyle name="Normal 601 4" xfId="21342" xr:uid="{00000000-0005-0000-0000-0000FA530000}"/>
    <cellStyle name="Normal 601 5" xfId="21343" xr:uid="{00000000-0005-0000-0000-0000FB530000}"/>
    <cellStyle name="Normal 602" xfId="21344" xr:uid="{00000000-0005-0000-0000-0000FC530000}"/>
    <cellStyle name="Normal 602 2" xfId="21345" xr:uid="{00000000-0005-0000-0000-0000FD530000}"/>
    <cellStyle name="Normal 602 2 2" xfId="21346" xr:uid="{00000000-0005-0000-0000-0000FE530000}"/>
    <cellStyle name="Normal 602 2 2 2" xfId="21347" xr:uid="{00000000-0005-0000-0000-0000FF530000}"/>
    <cellStyle name="Normal 602 2 2 3" xfId="21348" xr:uid="{00000000-0005-0000-0000-000000540000}"/>
    <cellStyle name="Normal 602 2 3" xfId="21349" xr:uid="{00000000-0005-0000-0000-000001540000}"/>
    <cellStyle name="Normal 602 2 4" xfId="21350" xr:uid="{00000000-0005-0000-0000-000002540000}"/>
    <cellStyle name="Normal 602 3" xfId="21351" xr:uid="{00000000-0005-0000-0000-000003540000}"/>
    <cellStyle name="Normal 602 3 2" xfId="21352" xr:uid="{00000000-0005-0000-0000-000004540000}"/>
    <cellStyle name="Normal 602 3 3" xfId="21353" xr:uid="{00000000-0005-0000-0000-000005540000}"/>
    <cellStyle name="Normal 602 4" xfId="21354" xr:uid="{00000000-0005-0000-0000-000006540000}"/>
    <cellStyle name="Normal 602 5" xfId="21355" xr:uid="{00000000-0005-0000-0000-000007540000}"/>
    <cellStyle name="Normal 603" xfId="21356" xr:uid="{00000000-0005-0000-0000-000008540000}"/>
    <cellStyle name="Normal 603 2" xfId="21357" xr:uid="{00000000-0005-0000-0000-000009540000}"/>
    <cellStyle name="Normal 603 2 2" xfId="21358" xr:uid="{00000000-0005-0000-0000-00000A540000}"/>
    <cellStyle name="Normal 603 2 2 2" xfId="21359" xr:uid="{00000000-0005-0000-0000-00000B540000}"/>
    <cellStyle name="Normal 603 2 2 3" xfId="21360" xr:uid="{00000000-0005-0000-0000-00000C540000}"/>
    <cellStyle name="Normal 603 2 3" xfId="21361" xr:uid="{00000000-0005-0000-0000-00000D540000}"/>
    <cellStyle name="Normal 603 2 4" xfId="21362" xr:uid="{00000000-0005-0000-0000-00000E540000}"/>
    <cellStyle name="Normal 603 3" xfId="21363" xr:uid="{00000000-0005-0000-0000-00000F540000}"/>
    <cellStyle name="Normal 603 3 2" xfId="21364" xr:uid="{00000000-0005-0000-0000-000010540000}"/>
    <cellStyle name="Normal 603 3 3" xfId="21365" xr:uid="{00000000-0005-0000-0000-000011540000}"/>
    <cellStyle name="Normal 603 4" xfId="21366" xr:uid="{00000000-0005-0000-0000-000012540000}"/>
    <cellStyle name="Normal 603 5" xfId="21367" xr:uid="{00000000-0005-0000-0000-000013540000}"/>
    <cellStyle name="Normal 604" xfId="21368" xr:uid="{00000000-0005-0000-0000-000014540000}"/>
    <cellStyle name="Normal 604 2" xfId="21369" xr:uid="{00000000-0005-0000-0000-000015540000}"/>
    <cellStyle name="Normal 604 2 2" xfId="21370" xr:uid="{00000000-0005-0000-0000-000016540000}"/>
    <cellStyle name="Normal 604 2 2 2" xfId="21371" xr:uid="{00000000-0005-0000-0000-000017540000}"/>
    <cellStyle name="Normal 604 2 2 3" xfId="21372" xr:uid="{00000000-0005-0000-0000-000018540000}"/>
    <cellStyle name="Normal 604 2 3" xfId="21373" xr:uid="{00000000-0005-0000-0000-000019540000}"/>
    <cellStyle name="Normal 604 2 4" xfId="21374" xr:uid="{00000000-0005-0000-0000-00001A540000}"/>
    <cellStyle name="Normal 604 3" xfId="21375" xr:uid="{00000000-0005-0000-0000-00001B540000}"/>
    <cellStyle name="Normal 604 3 2" xfId="21376" xr:uid="{00000000-0005-0000-0000-00001C540000}"/>
    <cellStyle name="Normal 604 3 3" xfId="21377" xr:uid="{00000000-0005-0000-0000-00001D540000}"/>
    <cellStyle name="Normal 604 4" xfId="21378" xr:uid="{00000000-0005-0000-0000-00001E540000}"/>
    <cellStyle name="Normal 604 5" xfId="21379" xr:uid="{00000000-0005-0000-0000-00001F540000}"/>
    <cellStyle name="Normal 605" xfId="21380" xr:uid="{00000000-0005-0000-0000-000020540000}"/>
    <cellStyle name="Normal 605 2" xfId="21381" xr:uid="{00000000-0005-0000-0000-000021540000}"/>
    <cellStyle name="Normal 605 2 2" xfId="21382" xr:uid="{00000000-0005-0000-0000-000022540000}"/>
    <cellStyle name="Normal 605 2 2 2" xfId="21383" xr:uid="{00000000-0005-0000-0000-000023540000}"/>
    <cellStyle name="Normal 605 2 2 3" xfId="21384" xr:uid="{00000000-0005-0000-0000-000024540000}"/>
    <cellStyle name="Normal 605 2 3" xfId="21385" xr:uid="{00000000-0005-0000-0000-000025540000}"/>
    <cellStyle name="Normal 605 2 4" xfId="21386" xr:uid="{00000000-0005-0000-0000-000026540000}"/>
    <cellStyle name="Normal 605 3" xfId="21387" xr:uid="{00000000-0005-0000-0000-000027540000}"/>
    <cellStyle name="Normal 605 3 2" xfId="21388" xr:uid="{00000000-0005-0000-0000-000028540000}"/>
    <cellStyle name="Normal 605 3 3" xfId="21389" xr:uid="{00000000-0005-0000-0000-000029540000}"/>
    <cellStyle name="Normal 605 4" xfId="21390" xr:uid="{00000000-0005-0000-0000-00002A540000}"/>
    <cellStyle name="Normal 605 5" xfId="21391" xr:uid="{00000000-0005-0000-0000-00002B540000}"/>
    <cellStyle name="Normal 606" xfId="21392" xr:uid="{00000000-0005-0000-0000-00002C540000}"/>
    <cellStyle name="Normal 606 2" xfId="21393" xr:uid="{00000000-0005-0000-0000-00002D540000}"/>
    <cellStyle name="Normal 606 2 2" xfId="21394" xr:uid="{00000000-0005-0000-0000-00002E540000}"/>
    <cellStyle name="Normal 606 2 2 2" xfId="21395" xr:uid="{00000000-0005-0000-0000-00002F540000}"/>
    <cellStyle name="Normal 606 2 2 3" xfId="21396" xr:uid="{00000000-0005-0000-0000-000030540000}"/>
    <cellStyle name="Normal 606 2 3" xfId="21397" xr:uid="{00000000-0005-0000-0000-000031540000}"/>
    <cellStyle name="Normal 606 2 4" xfId="21398" xr:uid="{00000000-0005-0000-0000-000032540000}"/>
    <cellStyle name="Normal 606 3" xfId="21399" xr:uid="{00000000-0005-0000-0000-000033540000}"/>
    <cellStyle name="Normal 606 3 2" xfId="21400" xr:uid="{00000000-0005-0000-0000-000034540000}"/>
    <cellStyle name="Normal 606 3 3" xfId="21401" xr:uid="{00000000-0005-0000-0000-000035540000}"/>
    <cellStyle name="Normal 606 4" xfId="21402" xr:uid="{00000000-0005-0000-0000-000036540000}"/>
    <cellStyle name="Normal 606 5" xfId="21403" xr:uid="{00000000-0005-0000-0000-000037540000}"/>
    <cellStyle name="Normal 607" xfId="21404" xr:uid="{00000000-0005-0000-0000-000038540000}"/>
    <cellStyle name="Normal 607 2" xfId="21405" xr:uid="{00000000-0005-0000-0000-000039540000}"/>
    <cellStyle name="Normal 607 2 2" xfId="21406" xr:uid="{00000000-0005-0000-0000-00003A540000}"/>
    <cellStyle name="Normal 607 2 2 2" xfId="21407" xr:uid="{00000000-0005-0000-0000-00003B540000}"/>
    <cellStyle name="Normal 607 2 2 3" xfId="21408" xr:uid="{00000000-0005-0000-0000-00003C540000}"/>
    <cellStyle name="Normal 607 2 3" xfId="21409" xr:uid="{00000000-0005-0000-0000-00003D540000}"/>
    <cellStyle name="Normal 607 2 4" xfId="21410" xr:uid="{00000000-0005-0000-0000-00003E540000}"/>
    <cellStyle name="Normal 607 3" xfId="21411" xr:uid="{00000000-0005-0000-0000-00003F540000}"/>
    <cellStyle name="Normal 607 3 2" xfId="21412" xr:uid="{00000000-0005-0000-0000-000040540000}"/>
    <cellStyle name="Normal 607 3 3" xfId="21413" xr:uid="{00000000-0005-0000-0000-000041540000}"/>
    <cellStyle name="Normal 607 4" xfId="21414" xr:uid="{00000000-0005-0000-0000-000042540000}"/>
    <cellStyle name="Normal 607 5" xfId="21415" xr:uid="{00000000-0005-0000-0000-000043540000}"/>
    <cellStyle name="Normal 608" xfId="21416" xr:uid="{00000000-0005-0000-0000-000044540000}"/>
    <cellStyle name="Normal 608 2" xfId="21417" xr:uid="{00000000-0005-0000-0000-000045540000}"/>
    <cellStyle name="Normal 608 2 2" xfId="21418" xr:uid="{00000000-0005-0000-0000-000046540000}"/>
    <cellStyle name="Normal 608 2 2 2" xfId="21419" xr:uid="{00000000-0005-0000-0000-000047540000}"/>
    <cellStyle name="Normal 608 2 2 3" xfId="21420" xr:uid="{00000000-0005-0000-0000-000048540000}"/>
    <cellStyle name="Normal 608 2 3" xfId="21421" xr:uid="{00000000-0005-0000-0000-000049540000}"/>
    <cellStyle name="Normal 608 2 4" xfId="21422" xr:uid="{00000000-0005-0000-0000-00004A540000}"/>
    <cellStyle name="Normal 608 3" xfId="21423" xr:uid="{00000000-0005-0000-0000-00004B540000}"/>
    <cellStyle name="Normal 608 3 2" xfId="21424" xr:uid="{00000000-0005-0000-0000-00004C540000}"/>
    <cellStyle name="Normal 608 3 3" xfId="21425" xr:uid="{00000000-0005-0000-0000-00004D540000}"/>
    <cellStyle name="Normal 608 4" xfId="21426" xr:uid="{00000000-0005-0000-0000-00004E540000}"/>
    <cellStyle name="Normal 608 5" xfId="21427" xr:uid="{00000000-0005-0000-0000-00004F540000}"/>
    <cellStyle name="Normal 609" xfId="21428" xr:uid="{00000000-0005-0000-0000-000050540000}"/>
    <cellStyle name="Normal 609 2" xfId="21429" xr:uid="{00000000-0005-0000-0000-000051540000}"/>
    <cellStyle name="Normal 609 2 2" xfId="21430" xr:uid="{00000000-0005-0000-0000-000052540000}"/>
    <cellStyle name="Normal 609 2 2 2" xfId="21431" xr:uid="{00000000-0005-0000-0000-000053540000}"/>
    <cellStyle name="Normal 609 2 2 3" xfId="21432" xr:uid="{00000000-0005-0000-0000-000054540000}"/>
    <cellStyle name="Normal 609 2 3" xfId="21433" xr:uid="{00000000-0005-0000-0000-000055540000}"/>
    <cellStyle name="Normal 609 2 4" xfId="21434" xr:uid="{00000000-0005-0000-0000-000056540000}"/>
    <cellStyle name="Normal 609 3" xfId="21435" xr:uid="{00000000-0005-0000-0000-000057540000}"/>
    <cellStyle name="Normal 609 3 2" xfId="21436" xr:uid="{00000000-0005-0000-0000-000058540000}"/>
    <cellStyle name="Normal 609 3 3" xfId="21437" xr:uid="{00000000-0005-0000-0000-000059540000}"/>
    <cellStyle name="Normal 609 4" xfId="21438" xr:uid="{00000000-0005-0000-0000-00005A540000}"/>
    <cellStyle name="Normal 609 5" xfId="21439" xr:uid="{00000000-0005-0000-0000-00005B540000}"/>
    <cellStyle name="Normal 61" xfId="149" xr:uid="{00000000-0005-0000-0000-00005C540000}"/>
    <cellStyle name="Normal 61 2" xfId="21440" xr:uid="{00000000-0005-0000-0000-00005D540000}"/>
    <cellStyle name="Normal 61 2 2" xfId="21441" xr:uid="{00000000-0005-0000-0000-00005E540000}"/>
    <cellStyle name="Normal 61 2 2 2" xfId="21442" xr:uid="{00000000-0005-0000-0000-00005F540000}"/>
    <cellStyle name="Normal 61 2 2 2 2" xfId="21443" xr:uid="{00000000-0005-0000-0000-000060540000}"/>
    <cellStyle name="Normal 61 2 2 2 2 2" xfId="21444" xr:uid="{00000000-0005-0000-0000-000061540000}"/>
    <cellStyle name="Normal 61 2 2 2 3" xfId="21445" xr:uid="{00000000-0005-0000-0000-000062540000}"/>
    <cellStyle name="Normal 61 2 2 2 4" xfId="21446" xr:uid="{00000000-0005-0000-0000-000063540000}"/>
    <cellStyle name="Normal 61 2 2 3" xfId="21447" xr:uid="{00000000-0005-0000-0000-000064540000}"/>
    <cellStyle name="Normal 61 2 2 3 2" xfId="21448" xr:uid="{00000000-0005-0000-0000-000065540000}"/>
    <cellStyle name="Normal 61 2 2 4" xfId="21449" xr:uid="{00000000-0005-0000-0000-000066540000}"/>
    <cellStyle name="Normal 61 2 2 5" xfId="21450" xr:uid="{00000000-0005-0000-0000-000067540000}"/>
    <cellStyle name="Normal 61 2 3" xfId="21451" xr:uid="{00000000-0005-0000-0000-000068540000}"/>
    <cellStyle name="Normal 61 2 3 2" xfId="21452" xr:uid="{00000000-0005-0000-0000-000069540000}"/>
    <cellStyle name="Normal 61 2 3 2 2" xfId="21453" xr:uid="{00000000-0005-0000-0000-00006A540000}"/>
    <cellStyle name="Normal 61 2 3 3" xfId="21454" xr:uid="{00000000-0005-0000-0000-00006B540000}"/>
    <cellStyle name="Normal 61 2 3 4" xfId="21455" xr:uid="{00000000-0005-0000-0000-00006C540000}"/>
    <cellStyle name="Normal 61 2 4" xfId="21456" xr:uid="{00000000-0005-0000-0000-00006D540000}"/>
    <cellStyle name="Normal 61 2 4 2" xfId="21457" xr:uid="{00000000-0005-0000-0000-00006E540000}"/>
    <cellStyle name="Normal 61 2 5" xfId="21458" xr:uid="{00000000-0005-0000-0000-00006F540000}"/>
    <cellStyle name="Normal 61 2 6" xfId="21459" xr:uid="{00000000-0005-0000-0000-000070540000}"/>
    <cellStyle name="Normal 61 3" xfId="21460" xr:uid="{00000000-0005-0000-0000-000071540000}"/>
    <cellStyle name="Normal 61 3 2" xfId="21461" xr:uid="{00000000-0005-0000-0000-000072540000}"/>
    <cellStyle name="Normal 61 3 2 2" xfId="21462" xr:uid="{00000000-0005-0000-0000-000073540000}"/>
    <cellStyle name="Normal 61 3 2 2 2" xfId="21463" xr:uid="{00000000-0005-0000-0000-000074540000}"/>
    <cellStyle name="Normal 61 3 2 3" xfId="21464" xr:uid="{00000000-0005-0000-0000-000075540000}"/>
    <cellStyle name="Normal 61 3 2 4" xfId="21465" xr:uid="{00000000-0005-0000-0000-000076540000}"/>
    <cellStyle name="Normal 61 3 3" xfId="21466" xr:uid="{00000000-0005-0000-0000-000077540000}"/>
    <cellStyle name="Normal 61 3 3 2" xfId="21467" xr:uid="{00000000-0005-0000-0000-000078540000}"/>
    <cellStyle name="Normal 61 3 4" xfId="21468" xr:uid="{00000000-0005-0000-0000-000079540000}"/>
    <cellStyle name="Normal 61 3 5" xfId="21469" xr:uid="{00000000-0005-0000-0000-00007A540000}"/>
    <cellStyle name="Normal 61 4" xfId="21470" xr:uid="{00000000-0005-0000-0000-00007B540000}"/>
    <cellStyle name="Normal 61 4 2" xfId="21471" xr:uid="{00000000-0005-0000-0000-00007C540000}"/>
    <cellStyle name="Normal 61 4 2 2" xfId="21472" xr:uid="{00000000-0005-0000-0000-00007D540000}"/>
    <cellStyle name="Normal 61 4 2 2 2" xfId="21473" xr:uid="{00000000-0005-0000-0000-00007E540000}"/>
    <cellStyle name="Normal 61 4 2 3" xfId="21474" xr:uid="{00000000-0005-0000-0000-00007F540000}"/>
    <cellStyle name="Normal 61 4 3" xfId="21475" xr:uid="{00000000-0005-0000-0000-000080540000}"/>
    <cellStyle name="Normal 61 4 3 2" xfId="21476" xr:uid="{00000000-0005-0000-0000-000081540000}"/>
    <cellStyle name="Normal 61 4 4" xfId="21477" xr:uid="{00000000-0005-0000-0000-000082540000}"/>
    <cellStyle name="Normal 61 4 5" xfId="21478" xr:uid="{00000000-0005-0000-0000-000083540000}"/>
    <cellStyle name="Normal 61 5" xfId="21479" xr:uid="{00000000-0005-0000-0000-000084540000}"/>
    <cellStyle name="Normal 61 5 2" xfId="21480" xr:uid="{00000000-0005-0000-0000-000085540000}"/>
    <cellStyle name="Normal 61 6" xfId="21481" xr:uid="{00000000-0005-0000-0000-000086540000}"/>
    <cellStyle name="Normal 61 7" xfId="21482" xr:uid="{00000000-0005-0000-0000-000087540000}"/>
    <cellStyle name="Normal 61_April 14" xfId="21483" xr:uid="{00000000-0005-0000-0000-000088540000}"/>
    <cellStyle name="Normal 610" xfId="21484" xr:uid="{00000000-0005-0000-0000-000089540000}"/>
    <cellStyle name="Normal 610 2" xfId="21485" xr:uid="{00000000-0005-0000-0000-00008A540000}"/>
    <cellStyle name="Normal 610 2 2" xfId="21486" xr:uid="{00000000-0005-0000-0000-00008B540000}"/>
    <cellStyle name="Normal 610 2 2 2" xfId="21487" xr:uid="{00000000-0005-0000-0000-00008C540000}"/>
    <cellStyle name="Normal 610 2 2 3" xfId="21488" xr:uid="{00000000-0005-0000-0000-00008D540000}"/>
    <cellStyle name="Normal 610 2 3" xfId="21489" xr:uid="{00000000-0005-0000-0000-00008E540000}"/>
    <cellStyle name="Normal 610 2 4" xfId="21490" xr:uid="{00000000-0005-0000-0000-00008F540000}"/>
    <cellStyle name="Normal 610 3" xfId="21491" xr:uid="{00000000-0005-0000-0000-000090540000}"/>
    <cellStyle name="Normal 610 3 2" xfId="21492" xr:uid="{00000000-0005-0000-0000-000091540000}"/>
    <cellStyle name="Normal 610 3 3" xfId="21493" xr:uid="{00000000-0005-0000-0000-000092540000}"/>
    <cellStyle name="Normal 610 4" xfId="21494" xr:uid="{00000000-0005-0000-0000-000093540000}"/>
    <cellStyle name="Normal 610 5" xfId="21495" xr:uid="{00000000-0005-0000-0000-000094540000}"/>
    <cellStyle name="Normal 611" xfId="21496" xr:uid="{00000000-0005-0000-0000-000095540000}"/>
    <cellStyle name="Normal 611 2" xfId="21497" xr:uid="{00000000-0005-0000-0000-000096540000}"/>
    <cellStyle name="Normal 611 2 2" xfId="21498" xr:uid="{00000000-0005-0000-0000-000097540000}"/>
    <cellStyle name="Normal 611 2 2 2" xfId="21499" xr:uid="{00000000-0005-0000-0000-000098540000}"/>
    <cellStyle name="Normal 611 2 2 3" xfId="21500" xr:uid="{00000000-0005-0000-0000-000099540000}"/>
    <cellStyle name="Normal 611 2 3" xfId="21501" xr:uid="{00000000-0005-0000-0000-00009A540000}"/>
    <cellStyle name="Normal 611 2 4" xfId="21502" xr:uid="{00000000-0005-0000-0000-00009B540000}"/>
    <cellStyle name="Normal 611 3" xfId="21503" xr:uid="{00000000-0005-0000-0000-00009C540000}"/>
    <cellStyle name="Normal 611 3 2" xfId="21504" xr:uid="{00000000-0005-0000-0000-00009D540000}"/>
    <cellStyle name="Normal 611 3 3" xfId="21505" xr:uid="{00000000-0005-0000-0000-00009E540000}"/>
    <cellStyle name="Normal 611 4" xfId="21506" xr:uid="{00000000-0005-0000-0000-00009F540000}"/>
    <cellStyle name="Normal 611 5" xfId="21507" xr:uid="{00000000-0005-0000-0000-0000A0540000}"/>
    <cellStyle name="Normal 612" xfId="21508" xr:uid="{00000000-0005-0000-0000-0000A1540000}"/>
    <cellStyle name="Normal 612 2" xfId="21509" xr:uid="{00000000-0005-0000-0000-0000A2540000}"/>
    <cellStyle name="Normal 612 2 2" xfId="21510" xr:uid="{00000000-0005-0000-0000-0000A3540000}"/>
    <cellStyle name="Normal 612 2 2 2" xfId="21511" xr:uid="{00000000-0005-0000-0000-0000A4540000}"/>
    <cellStyle name="Normal 612 2 2 3" xfId="21512" xr:uid="{00000000-0005-0000-0000-0000A5540000}"/>
    <cellStyle name="Normal 612 2 3" xfId="21513" xr:uid="{00000000-0005-0000-0000-0000A6540000}"/>
    <cellStyle name="Normal 612 2 4" xfId="21514" xr:uid="{00000000-0005-0000-0000-0000A7540000}"/>
    <cellStyle name="Normal 612 3" xfId="21515" xr:uid="{00000000-0005-0000-0000-0000A8540000}"/>
    <cellStyle name="Normal 612 3 2" xfId="21516" xr:uid="{00000000-0005-0000-0000-0000A9540000}"/>
    <cellStyle name="Normal 612 3 3" xfId="21517" xr:uid="{00000000-0005-0000-0000-0000AA540000}"/>
    <cellStyle name="Normal 612 4" xfId="21518" xr:uid="{00000000-0005-0000-0000-0000AB540000}"/>
    <cellStyle name="Normal 612 5" xfId="21519" xr:uid="{00000000-0005-0000-0000-0000AC540000}"/>
    <cellStyle name="Normal 613" xfId="21520" xr:uid="{00000000-0005-0000-0000-0000AD540000}"/>
    <cellStyle name="Normal 613 2" xfId="21521" xr:uid="{00000000-0005-0000-0000-0000AE540000}"/>
    <cellStyle name="Normal 613 2 2" xfId="21522" xr:uid="{00000000-0005-0000-0000-0000AF540000}"/>
    <cellStyle name="Normal 613 2 2 2" xfId="21523" xr:uid="{00000000-0005-0000-0000-0000B0540000}"/>
    <cellStyle name="Normal 613 2 2 3" xfId="21524" xr:uid="{00000000-0005-0000-0000-0000B1540000}"/>
    <cellStyle name="Normal 613 2 3" xfId="21525" xr:uid="{00000000-0005-0000-0000-0000B2540000}"/>
    <cellStyle name="Normal 613 2 4" xfId="21526" xr:uid="{00000000-0005-0000-0000-0000B3540000}"/>
    <cellStyle name="Normal 613 3" xfId="21527" xr:uid="{00000000-0005-0000-0000-0000B4540000}"/>
    <cellStyle name="Normal 613 3 2" xfId="21528" xr:uid="{00000000-0005-0000-0000-0000B5540000}"/>
    <cellStyle name="Normal 613 3 3" xfId="21529" xr:uid="{00000000-0005-0000-0000-0000B6540000}"/>
    <cellStyle name="Normal 613 4" xfId="21530" xr:uid="{00000000-0005-0000-0000-0000B7540000}"/>
    <cellStyle name="Normal 613 5" xfId="21531" xr:uid="{00000000-0005-0000-0000-0000B8540000}"/>
    <cellStyle name="Normal 614" xfId="21532" xr:uid="{00000000-0005-0000-0000-0000B9540000}"/>
    <cellStyle name="Normal 614 2" xfId="21533" xr:uid="{00000000-0005-0000-0000-0000BA540000}"/>
    <cellStyle name="Normal 614 2 2" xfId="21534" xr:uid="{00000000-0005-0000-0000-0000BB540000}"/>
    <cellStyle name="Normal 614 2 2 2" xfId="21535" xr:uid="{00000000-0005-0000-0000-0000BC540000}"/>
    <cellStyle name="Normal 614 2 2 3" xfId="21536" xr:uid="{00000000-0005-0000-0000-0000BD540000}"/>
    <cellStyle name="Normal 614 2 3" xfId="21537" xr:uid="{00000000-0005-0000-0000-0000BE540000}"/>
    <cellStyle name="Normal 614 2 4" xfId="21538" xr:uid="{00000000-0005-0000-0000-0000BF540000}"/>
    <cellStyle name="Normal 614 3" xfId="21539" xr:uid="{00000000-0005-0000-0000-0000C0540000}"/>
    <cellStyle name="Normal 614 3 2" xfId="21540" xr:uid="{00000000-0005-0000-0000-0000C1540000}"/>
    <cellStyle name="Normal 614 3 3" xfId="21541" xr:uid="{00000000-0005-0000-0000-0000C2540000}"/>
    <cellStyle name="Normal 614 4" xfId="21542" xr:uid="{00000000-0005-0000-0000-0000C3540000}"/>
    <cellStyle name="Normal 614 5" xfId="21543" xr:uid="{00000000-0005-0000-0000-0000C4540000}"/>
    <cellStyle name="Normal 615" xfId="21544" xr:uid="{00000000-0005-0000-0000-0000C5540000}"/>
    <cellStyle name="Normal 615 2" xfId="21545" xr:uid="{00000000-0005-0000-0000-0000C6540000}"/>
    <cellStyle name="Normal 615 2 2" xfId="21546" xr:uid="{00000000-0005-0000-0000-0000C7540000}"/>
    <cellStyle name="Normal 615 2 2 2" xfId="21547" xr:uid="{00000000-0005-0000-0000-0000C8540000}"/>
    <cellStyle name="Normal 615 2 2 3" xfId="21548" xr:uid="{00000000-0005-0000-0000-0000C9540000}"/>
    <cellStyle name="Normal 615 2 3" xfId="21549" xr:uid="{00000000-0005-0000-0000-0000CA540000}"/>
    <cellStyle name="Normal 615 2 4" xfId="21550" xr:uid="{00000000-0005-0000-0000-0000CB540000}"/>
    <cellStyle name="Normal 615 3" xfId="21551" xr:uid="{00000000-0005-0000-0000-0000CC540000}"/>
    <cellStyle name="Normal 615 3 2" xfId="21552" xr:uid="{00000000-0005-0000-0000-0000CD540000}"/>
    <cellStyle name="Normal 615 3 3" xfId="21553" xr:uid="{00000000-0005-0000-0000-0000CE540000}"/>
    <cellStyle name="Normal 615 4" xfId="21554" xr:uid="{00000000-0005-0000-0000-0000CF540000}"/>
    <cellStyle name="Normal 615 5" xfId="21555" xr:uid="{00000000-0005-0000-0000-0000D0540000}"/>
    <cellStyle name="Normal 616" xfId="21556" xr:uid="{00000000-0005-0000-0000-0000D1540000}"/>
    <cellStyle name="Normal 616 2" xfId="21557" xr:uid="{00000000-0005-0000-0000-0000D2540000}"/>
    <cellStyle name="Normal 616 2 2" xfId="21558" xr:uid="{00000000-0005-0000-0000-0000D3540000}"/>
    <cellStyle name="Normal 616 2 2 2" xfId="21559" xr:uid="{00000000-0005-0000-0000-0000D4540000}"/>
    <cellStyle name="Normal 616 2 2 3" xfId="21560" xr:uid="{00000000-0005-0000-0000-0000D5540000}"/>
    <cellStyle name="Normal 616 2 3" xfId="21561" xr:uid="{00000000-0005-0000-0000-0000D6540000}"/>
    <cellStyle name="Normal 616 2 4" xfId="21562" xr:uid="{00000000-0005-0000-0000-0000D7540000}"/>
    <cellStyle name="Normal 616 3" xfId="21563" xr:uid="{00000000-0005-0000-0000-0000D8540000}"/>
    <cellStyle name="Normal 616 3 2" xfId="21564" xr:uid="{00000000-0005-0000-0000-0000D9540000}"/>
    <cellStyle name="Normal 616 3 3" xfId="21565" xr:uid="{00000000-0005-0000-0000-0000DA540000}"/>
    <cellStyle name="Normal 616 4" xfId="21566" xr:uid="{00000000-0005-0000-0000-0000DB540000}"/>
    <cellStyle name="Normal 616 5" xfId="21567" xr:uid="{00000000-0005-0000-0000-0000DC540000}"/>
    <cellStyle name="Normal 617" xfId="21568" xr:uid="{00000000-0005-0000-0000-0000DD540000}"/>
    <cellStyle name="Normal 617 2" xfId="21569" xr:uid="{00000000-0005-0000-0000-0000DE540000}"/>
    <cellStyle name="Normal 617 2 2" xfId="21570" xr:uid="{00000000-0005-0000-0000-0000DF540000}"/>
    <cellStyle name="Normal 617 2 2 2" xfId="21571" xr:uid="{00000000-0005-0000-0000-0000E0540000}"/>
    <cellStyle name="Normal 617 2 2 3" xfId="21572" xr:uid="{00000000-0005-0000-0000-0000E1540000}"/>
    <cellStyle name="Normal 617 2 3" xfId="21573" xr:uid="{00000000-0005-0000-0000-0000E2540000}"/>
    <cellStyle name="Normal 617 2 4" xfId="21574" xr:uid="{00000000-0005-0000-0000-0000E3540000}"/>
    <cellStyle name="Normal 617 3" xfId="21575" xr:uid="{00000000-0005-0000-0000-0000E4540000}"/>
    <cellStyle name="Normal 617 3 2" xfId="21576" xr:uid="{00000000-0005-0000-0000-0000E5540000}"/>
    <cellStyle name="Normal 617 3 3" xfId="21577" xr:uid="{00000000-0005-0000-0000-0000E6540000}"/>
    <cellStyle name="Normal 617 4" xfId="21578" xr:uid="{00000000-0005-0000-0000-0000E7540000}"/>
    <cellStyle name="Normal 617 5" xfId="21579" xr:uid="{00000000-0005-0000-0000-0000E8540000}"/>
    <cellStyle name="Normal 618" xfId="21580" xr:uid="{00000000-0005-0000-0000-0000E9540000}"/>
    <cellStyle name="Normal 618 2" xfId="21581" xr:uid="{00000000-0005-0000-0000-0000EA540000}"/>
    <cellStyle name="Normal 618 2 2" xfId="21582" xr:uid="{00000000-0005-0000-0000-0000EB540000}"/>
    <cellStyle name="Normal 618 2 2 2" xfId="21583" xr:uid="{00000000-0005-0000-0000-0000EC540000}"/>
    <cellStyle name="Normal 618 2 2 3" xfId="21584" xr:uid="{00000000-0005-0000-0000-0000ED540000}"/>
    <cellStyle name="Normal 618 2 3" xfId="21585" xr:uid="{00000000-0005-0000-0000-0000EE540000}"/>
    <cellStyle name="Normal 618 2 4" xfId="21586" xr:uid="{00000000-0005-0000-0000-0000EF540000}"/>
    <cellStyle name="Normal 618 3" xfId="21587" xr:uid="{00000000-0005-0000-0000-0000F0540000}"/>
    <cellStyle name="Normal 618 3 2" xfId="21588" xr:uid="{00000000-0005-0000-0000-0000F1540000}"/>
    <cellStyle name="Normal 618 3 3" xfId="21589" xr:uid="{00000000-0005-0000-0000-0000F2540000}"/>
    <cellStyle name="Normal 618 4" xfId="21590" xr:uid="{00000000-0005-0000-0000-0000F3540000}"/>
    <cellStyle name="Normal 618 5" xfId="21591" xr:uid="{00000000-0005-0000-0000-0000F4540000}"/>
    <cellStyle name="Normal 619" xfId="21592" xr:uid="{00000000-0005-0000-0000-0000F5540000}"/>
    <cellStyle name="Normal 619 2" xfId="21593" xr:uid="{00000000-0005-0000-0000-0000F6540000}"/>
    <cellStyle name="Normal 619 2 2" xfId="21594" xr:uid="{00000000-0005-0000-0000-0000F7540000}"/>
    <cellStyle name="Normal 619 2 2 2" xfId="21595" xr:uid="{00000000-0005-0000-0000-0000F8540000}"/>
    <cellStyle name="Normal 619 2 2 3" xfId="21596" xr:uid="{00000000-0005-0000-0000-0000F9540000}"/>
    <cellStyle name="Normal 619 2 3" xfId="21597" xr:uid="{00000000-0005-0000-0000-0000FA540000}"/>
    <cellStyle name="Normal 619 2 4" xfId="21598" xr:uid="{00000000-0005-0000-0000-0000FB540000}"/>
    <cellStyle name="Normal 619 3" xfId="21599" xr:uid="{00000000-0005-0000-0000-0000FC540000}"/>
    <cellStyle name="Normal 619 3 2" xfId="21600" xr:uid="{00000000-0005-0000-0000-0000FD540000}"/>
    <cellStyle name="Normal 619 3 3" xfId="21601" xr:uid="{00000000-0005-0000-0000-0000FE540000}"/>
    <cellStyle name="Normal 619 4" xfId="21602" xr:uid="{00000000-0005-0000-0000-0000FF540000}"/>
    <cellStyle name="Normal 619 5" xfId="21603" xr:uid="{00000000-0005-0000-0000-000000550000}"/>
    <cellStyle name="Normal 62" xfId="150" xr:uid="{00000000-0005-0000-0000-000001550000}"/>
    <cellStyle name="Normal 62 2" xfId="21604" xr:uid="{00000000-0005-0000-0000-000002550000}"/>
    <cellStyle name="Normal 62 2 2" xfId="21605" xr:uid="{00000000-0005-0000-0000-000003550000}"/>
    <cellStyle name="Normal 62 2 2 2" xfId="21606" xr:uid="{00000000-0005-0000-0000-000004550000}"/>
    <cellStyle name="Normal 62 2 2 3" xfId="21607" xr:uid="{00000000-0005-0000-0000-000005550000}"/>
    <cellStyle name="Normal 62 2 3" xfId="21608" xr:uid="{00000000-0005-0000-0000-000006550000}"/>
    <cellStyle name="Normal 62 2 3 2" xfId="21609" xr:uid="{00000000-0005-0000-0000-000007550000}"/>
    <cellStyle name="Normal 62 2 3 2 2" xfId="21610" xr:uid="{00000000-0005-0000-0000-000008550000}"/>
    <cellStyle name="Normal 62 2 3 2 2 2" xfId="21611" xr:uid="{00000000-0005-0000-0000-000009550000}"/>
    <cellStyle name="Normal 62 2 3 2 2 2 2" xfId="21612" xr:uid="{00000000-0005-0000-0000-00000A550000}"/>
    <cellStyle name="Normal 62 2 3 2 2 3" xfId="21613" xr:uid="{00000000-0005-0000-0000-00000B550000}"/>
    <cellStyle name="Normal 62 2 3 2 2 4" xfId="21614" xr:uid="{00000000-0005-0000-0000-00000C550000}"/>
    <cellStyle name="Normal 62 2 3 2 3" xfId="21615" xr:uid="{00000000-0005-0000-0000-00000D550000}"/>
    <cellStyle name="Normal 62 2 3 2 3 2" xfId="21616" xr:uid="{00000000-0005-0000-0000-00000E550000}"/>
    <cellStyle name="Normal 62 2 3 2 4" xfId="21617" xr:uid="{00000000-0005-0000-0000-00000F550000}"/>
    <cellStyle name="Normal 62 2 3 2 5" xfId="21618" xr:uid="{00000000-0005-0000-0000-000010550000}"/>
    <cellStyle name="Normal 62 2 3 3" xfId="21619" xr:uid="{00000000-0005-0000-0000-000011550000}"/>
    <cellStyle name="Normal 62 2 3 3 2" xfId="21620" xr:uid="{00000000-0005-0000-0000-000012550000}"/>
    <cellStyle name="Normal 62 2 3 3 2 2" xfId="21621" xr:uid="{00000000-0005-0000-0000-000013550000}"/>
    <cellStyle name="Normal 62 2 3 3 3" xfId="21622" xr:uid="{00000000-0005-0000-0000-000014550000}"/>
    <cellStyle name="Normal 62 2 3 3 4" xfId="21623" xr:uid="{00000000-0005-0000-0000-000015550000}"/>
    <cellStyle name="Normal 62 2 3 4" xfId="21624" xr:uid="{00000000-0005-0000-0000-000016550000}"/>
    <cellStyle name="Normal 62 2 3 4 2" xfId="21625" xr:uid="{00000000-0005-0000-0000-000017550000}"/>
    <cellStyle name="Normal 62 2 3 5" xfId="21626" xr:uid="{00000000-0005-0000-0000-000018550000}"/>
    <cellStyle name="Normal 62 2 3 6" xfId="21627" xr:uid="{00000000-0005-0000-0000-000019550000}"/>
    <cellStyle name="Normal 62 2 4" xfId="21628" xr:uid="{00000000-0005-0000-0000-00001A550000}"/>
    <cellStyle name="Normal 62 2 4 2" xfId="21629" xr:uid="{00000000-0005-0000-0000-00001B550000}"/>
    <cellStyle name="Normal 62 2 4 2 2" xfId="21630" xr:uid="{00000000-0005-0000-0000-00001C550000}"/>
    <cellStyle name="Normal 62 2 4 2 2 2" xfId="21631" xr:uid="{00000000-0005-0000-0000-00001D550000}"/>
    <cellStyle name="Normal 62 2 4 2 3" xfId="21632" xr:uid="{00000000-0005-0000-0000-00001E550000}"/>
    <cellStyle name="Normal 62 2 4 2 4" xfId="21633" xr:uid="{00000000-0005-0000-0000-00001F550000}"/>
    <cellStyle name="Normal 62 2 4 3" xfId="21634" xr:uid="{00000000-0005-0000-0000-000020550000}"/>
    <cellStyle name="Normal 62 2 4 3 2" xfId="21635" xr:uid="{00000000-0005-0000-0000-000021550000}"/>
    <cellStyle name="Normal 62 2 4 4" xfId="21636" xr:uid="{00000000-0005-0000-0000-000022550000}"/>
    <cellStyle name="Normal 62 2 4 5" xfId="21637" xr:uid="{00000000-0005-0000-0000-000023550000}"/>
    <cellStyle name="Normal 62 2 5" xfId="21638" xr:uid="{00000000-0005-0000-0000-000024550000}"/>
    <cellStyle name="Normal 62 2 5 2" xfId="21639" xr:uid="{00000000-0005-0000-0000-000025550000}"/>
    <cellStyle name="Normal 62 2 5 2 2" xfId="21640" xr:uid="{00000000-0005-0000-0000-000026550000}"/>
    <cellStyle name="Normal 62 2 5 3" xfId="21641" xr:uid="{00000000-0005-0000-0000-000027550000}"/>
    <cellStyle name="Normal 62 2 5 4" xfId="21642" xr:uid="{00000000-0005-0000-0000-000028550000}"/>
    <cellStyle name="Normal 62 2 6" xfId="21643" xr:uid="{00000000-0005-0000-0000-000029550000}"/>
    <cellStyle name="Normal 62 2 6 2" xfId="21644" xr:uid="{00000000-0005-0000-0000-00002A550000}"/>
    <cellStyle name="Normal 62 2 7" xfId="21645" xr:uid="{00000000-0005-0000-0000-00002B550000}"/>
    <cellStyle name="Normal 62 2 8" xfId="21646" xr:uid="{00000000-0005-0000-0000-00002C550000}"/>
    <cellStyle name="Normal 62 3" xfId="21647" xr:uid="{00000000-0005-0000-0000-00002D550000}"/>
    <cellStyle name="Normal 62 3 2" xfId="21648" xr:uid="{00000000-0005-0000-0000-00002E550000}"/>
    <cellStyle name="Normal 62 3 2 2" xfId="21649" xr:uid="{00000000-0005-0000-0000-00002F550000}"/>
    <cellStyle name="Normal 62 3 2 2 2" xfId="21650" xr:uid="{00000000-0005-0000-0000-000030550000}"/>
    <cellStyle name="Normal 62 3 2 3" xfId="21651" xr:uid="{00000000-0005-0000-0000-000031550000}"/>
    <cellStyle name="Normal 62 3 2 4" xfId="21652" xr:uid="{00000000-0005-0000-0000-000032550000}"/>
    <cellStyle name="Normal 62 3 3" xfId="21653" xr:uid="{00000000-0005-0000-0000-000033550000}"/>
    <cellStyle name="Normal 62 3 3 2" xfId="21654" xr:uid="{00000000-0005-0000-0000-000034550000}"/>
    <cellStyle name="Normal 62 3 4" xfId="21655" xr:uid="{00000000-0005-0000-0000-000035550000}"/>
    <cellStyle name="Normal 62 3 5" xfId="21656" xr:uid="{00000000-0005-0000-0000-000036550000}"/>
    <cellStyle name="Normal 62 4" xfId="21657" xr:uid="{00000000-0005-0000-0000-000037550000}"/>
    <cellStyle name="Normal 62 4 2" xfId="21658" xr:uid="{00000000-0005-0000-0000-000038550000}"/>
    <cellStyle name="Normal 62 4 2 2" xfId="21659" xr:uid="{00000000-0005-0000-0000-000039550000}"/>
    <cellStyle name="Normal 62 4 2 2 2" xfId="21660" xr:uid="{00000000-0005-0000-0000-00003A550000}"/>
    <cellStyle name="Normal 62 4 2 3" xfId="21661" xr:uid="{00000000-0005-0000-0000-00003B550000}"/>
    <cellStyle name="Normal 62 4 3" xfId="21662" xr:uid="{00000000-0005-0000-0000-00003C550000}"/>
    <cellStyle name="Normal 62 4 3 2" xfId="21663" xr:uid="{00000000-0005-0000-0000-00003D550000}"/>
    <cellStyle name="Normal 62 4 4" xfId="21664" xr:uid="{00000000-0005-0000-0000-00003E550000}"/>
    <cellStyle name="Normal 62 4 5" xfId="21665" xr:uid="{00000000-0005-0000-0000-00003F550000}"/>
    <cellStyle name="Normal 62 5" xfId="21666" xr:uid="{00000000-0005-0000-0000-000040550000}"/>
    <cellStyle name="Normal 62 5 2" xfId="21667" xr:uid="{00000000-0005-0000-0000-000041550000}"/>
    <cellStyle name="Normal 62 6" xfId="21668" xr:uid="{00000000-0005-0000-0000-000042550000}"/>
    <cellStyle name="Normal 62 7" xfId="21669" xr:uid="{00000000-0005-0000-0000-000043550000}"/>
    <cellStyle name="Normal 62_April 14" xfId="21670" xr:uid="{00000000-0005-0000-0000-000044550000}"/>
    <cellStyle name="Normal 620" xfId="21671" xr:uid="{00000000-0005-0000-0000-000045550000}"/>
    <cellStyle name="Normal 620 2" xfId="21672" xr:uid="{00000000-0005-0000-0000-000046550000}"/>
    <cellStyle name="Normal 620 2 2" xfId="21673" xr:uid="{00000000-0005-0000-0000-000047550000}"/>
    <cellStyle name="Normal 620 2 2 2" xfId="21674" xr:uid="{00000000-0005-0000-0000-000048550000}"/>
    <cellStyle name="Normal 620 2 2 3" xfId="21675" xr:uid="{00000000-0005-0000-0000-000049550000}"/>
    <cellStyle name="Normal 620 2 3" xfId="21676" xr:uid="{00000000-0005-0000-0000-00004A550000}"/>
    <cellStyle name="Normal 620 2 4" xfId="21677" xr:uid="{00000000-0005-0000-0000-00004B550000}"/>
    <cellStyle name="Normal 620 3" xfId="21678" xr:uid="{00000000-0005-0000-0000-00004C550000}"/>
    <cellStyle name="Normal 620 3 2" xfId="21679" xr:uid="{00000000-0005-0000-0000-00004D550000}"/>
    <cellStyle name="Normal 620 3 3" xfId="21680" xr:uid="{00000000-0005-0000-0000-00004E550000}"/>
    <cellStyle name="Normal 620 4" xfId="21681" xr:uid="{00000000-0005-0000-0000-00004F550000}"/>
    <cellStyle name="Normal 620 5" xfId="21682" xr:uid="{00000000-0005-0000-0000-000050550000}"/>
    <cellStyle name="Normal 621" xfId="21683" xr:uid="{00000000-0005-0000-0000-000051550000}"/>
    <cellStyle name="Normal 621 2" xfId="21684" xr:uid="{00000000-0005-0000-0000-000052550000}"/>
    <cellStyle name="Normal 621 2 2" xfId="21685" xr:uid="{00000000-0005-0000-0000-000053550000}"/>
    <cellStyle name="Normal 621 2 2 2" xfId="21686" xr:uid="{00000000-0005-0000-0000-000054550000}"/>
    <cellStyle name="Normal 621 2 2 3" xfId="21687" xr:uid="{00000000-0005-0000-0000-000055550000}"/>
    <cellStyle name="Normal 621 2 3" xfId="21688" xr:uid="{00000000-0005-0000-0000-000056550000}"/>
    <cellStyle name="Normal 621 2 4" xfId="21689" xr:uid="{00000000-0005-0000-0000-000057550000}"/>
    <cellStyle name="Normal 621 3" xfId="21690" xr:uid="{00000000-0005-0000-0000-000058550000}"/>
    <cellStyle name="Normal 621 3 2" xfId="21691" xr:uid="{00000000-0005-0000-0000-000059550000}"/>
    <cellStyle name="Normal 621 3 3" xfId="21692" xr:uid="{00000000-0005-0000-0000-00005A550000}"/>
    <cellStyle name="Normal 621 4" xfId="21693" xr:uid="{00000000-0005-0000-0000-00005B550000}"/>
    <cellStyle name="Normal 621 5" xfId="21694" xr:uid="{00000000-0005-0000-0000-00005C550000}"/>
    <cellStyle name="Normal 622" xfId="21695" xr:uid="{00000000-0005-0000-0000-00005D550000}"/>
    <cellStyle name="Normal 622 2" xfId="21696" xr:uid="{00000000-0005-0000-0000-00005E550000}"/>
    <cellStyle name="Normal 622 2 2" xfId="21697" xr:uid="{00000000-0005-0000-0000-00005F550000}"/>
    <cellStyle name="Normal 622 2 2 2" xfId="21698" xr:uid="{00000000-0005-0000-0000-000060550000}"/>
    <cellStyle name="Normal 622 2 2 3" xfId="21699" xr:uid="{00000000-0005-0000-0000-000061550000}"/>
    <cellStyle name="Normal 622 2 3" xfId="21700" xr:uid="{00000000-0005-0000-0000-000062550000}"/>
    <cellStyle name="Normal 622 2 4" xfId="21701" xr:uid="{00000000-0005-0000-0000-000063550000}"/>
    <cellStyle name="Normal 622 3" xfId="21702" xr:uid="{00000000-0005-0000-0000-000064550000}"/>
    <cellStyle name="Normal 622 3 2" xfId="21703" xr:uid="{00000000-0005-0000-0000-000065550000}"/>
    <cellStyle name="Normal 622 3 3" xfId="21704" xr:uid="{00000000-0005-0000-0000-000066550000}"/>
    <cellStyle name="Normal 622 4" xfId="21705" xr:uid="{00000000-0005-0000-0000-000067550000}"/>
    <cellStyle name="Normal 622 5" xfId="21706" xr:uid="{00000000-0005-0000-0000-000068550000}"/>
    <cellStyle name="Normal 623" xfId="21707" xr:uid="{00000000-0005-0000-0000-000069550000}"/>
    <cellStyle name="Normal 623 2" xfId="21708" xr:uid="{00000000-0005-0000-0000-00006A550000}"/>
    <cellStyle name="Normal 623 2 2" xfId="21709" xr:uid="{00000000-0005-0000-0000-00006B550000}"/>
    <cellStyle name="Normal 623 2 2 2" xfId="21710" xr:uid="{00000000-0005-0000-0000-00006C550000}"/>
    <cellStyle name="Normal 623 2 2 3" xfId="21711" xr:uid="{00000000-0005-0000-0000-00006D550000}"/>
    <cellStyle name="Normal 623 2 3" xfId="21712" xr:uid="{00000000-0005-0000-0000-00006E550000}"/>
    <cellStyle name="Normal 623 2 4" xfId="21713" xr:uid="{00000000-0005-0000-0000-00006F550000}"/>
    <cellStyle name="Normal 623 3" xfId="21714" xr:uid="{00000000-0005-0000-0000-000070550000}"/>
    <cellStyle name="Normal 623 3 2" xfId="21715" xr:uid="{00000000-0005-0000-0000-000071550000}"/>
    <cellStyle name="Normal 623 3 3" xfId="21716" xr:uid="{00000000-0005-0000-0000-000072550000}"/>
    <cellStyle name="Normal 623 4" xfId="21717" xr:uid="{00000000-0005-0000-0000-000073550000}"/>
    <cellStyle name="Normal 623 5" xfId="21718" xr:uid="{00000000-0005-0000-0000-000074550000}"/>
    <cellStyle name="Normal 624" xfId="21719" xr:uid="{00000000-0005-0000-0000-000075550000}"/>
    <cellStyle name="Normal 624 2" xfId="21720" xr:uid="{00000000-0005-0000-0000-000076550000}"/>
    <cellStyle name="Normal 624 2 2" xfId="21721" xr:uid="{00000000-0005-0000-0000-000077550000}"/>
    <cellStyle name="Normal 624 2 2 2" xfId="21722" xr:uid="{00000000-0005-0000-0000-000078550000}"/>
    <cellStyle name="Normal 624 2 2 3" xfId="21723" xr:uid="{00000000-0005-0000-0000-000079550000}"/>
    <cellStyle name="Normal 624 2 3" xfId="21724" xr:uid="{00000000-0005-0000-0000-00007A550000}"/>
    <cellStyle name="Normal 624 2 4" xfId="21725" xr:uid="{00000000-0005-0000-0000-00007B550000}"/>
    <cellStyle name="Normal 624 3" xfId="21726" xr:uid="{00000000-0005-0000-0000-00007C550000}"/>
    <cellStyle name="Normal 624 3 2" xfId="21727" xr:uid="{00000000-0005-0000-0000-00007D550000}"/>
    <cellStyle name="Normal 624 3 3" xfId="21728" xr:uid="{00000000-0005-0000-0000-00007E550000}"/>
    <cellStyle name="Normal 624 4" xfId="21729" xr:uid="{00000000-0005-0000-0000-00007F550000}"/>
    <cellStyle name="Normal 624 5" xfId="21730" xr:uid="{00000000-0005-0000-0000-000080550000}"/>
    <cellStyle name="Normal 625" xfId="21731" xr:uid="{00000000-0005-0000-0000-000081550000}"/>
    <cellStyle name="Normal 625 2" xfId="21732" xr:uid="{00000000-0005-0000-0000-000082550000}"/>
    <cellStyle name="Normal 625 2 2" xfId="21733" xr:uid="{00000000-0005-0000-0000-000083550000}"/>
    <cellStyle name="Normal 625 2 2 2" xfId="21734" xr:uid="{00000000-0005-0000-0000-000084550000}"/>
    <cellStyle name="Normal 625 2 2 3" xfId="21735" xr:uid="{00000000-0005-0000-0000-000085550000}"/>
    <cellStyle name="Normal 625 2 3" xfId="21736" xr:uid="{00000000-0005-0000-0000-000086550000}"/>
    <cellStyle name="Normal 625 2 4" xfId="21737" xr:uid="{00000000-0005-0000-0000-000087550000}"/>
    <cellStyle name="Normal 625 3" xfId="21738" xr:uid="{00000000-0005-0000-0000-000088550000}"/>
    <cellStyle name="Normal 625 3 2" xfId="21739" xr:uid="{00000000-0005-0000-0000-000089550000}"/>
    <cellStyle name="Normal 625 3 3" xfId="21740" xr:uid="{00000000-0005-0000-0000-00008A550000}"/>
    <cellStyle name="Normal 625 4" xfId="21741" xr:uid="{00000000-0005-0000-0000-00008B550000}"/>
    <cellStyle name="Normal 625 5" xfId="21742" xr:uid="{00000000-0005-0000-0000-00008C550000}"/>
    <cellStyle name="Normal 626" xfId="21743" xr:uid="{00000000-0005-0000-0000-00008D550000}"/>
    <cellStyle name="Normal 626 2" xfId="21744" xr:uid="{00000000-0005-0000-0000-00008E550000}"/>
    <cellStyle name="Normal 626 2 2" xfId="21745" xr:uid="{00000000-0005-0000-0000-00008F550000}"/>
    <cellStyle name="Normal 626 2 2 2" xfId="21746" xr:uid="{00000000-0005-0000-0000-000090550000}"/>
    <cellStyle name="Normal 626 2 2 3" xfId="21747" xr:uid="{00000000-0005-0000-0000-000091550000}"/>
    <cellStyle name="Normal 626 2 3" xfId="21748" xr:uid="{00000000-0005-0000-0000-000092550000}"/>
    <cellStyle name="Normal 626 2 4" xfId="21749" xr:uid="{00000000-0005-0000-0000-000093550000}"/>
    <cellStyle name="Normal 626 3" xfId="21750" xr:uid="{00000000-0005-0000-0000-000094550000}"/>
    <cellStyle name="Normal 626 3 2" xfId="21751" xr:uid="{00000000-0005-0000-0000-000095550000}"/>
    <cellStyle name="Normal 626 3 3" xfId="21752" xr:uid="{00000000-0005-0000-0000-000096550000}"/>
    <cellStyle name="Normal 626 4" xfId="21753" xr:uid="{00000000-0005-0000-0000-000097550000}"/>
    <cellStyle name="Normal 626 5" xfId="21754" xr:uid="{00000000-0005-0000-0000-000098550000}"/>
    <cellStyle name="Normal 627" xfId="21755" xr:uid="{00000000-0005-0000-0000-000099550000}"/>
    <cellStyle name="Normal 627 2" xfId="21756" xr:uid="{00000000-0005-0000-0000-00009A550000}"/>
    <cellStyle name="Normal 627 2 2" xfId="21757" xr:uid="{00000000-0005-0000-0000-00009B550000}"/>
    <cellStyle name="Normal 627 2 2 2" xfId="21758" xr:uid="{00000000-0005-0000-0000-00009C550000}"/>
    <cellStyle name="Normal 627 2 2 3" xfId="21759" xr:uid="{00000000-0005-0000-0000-00009D550000}"/>
    <cellStyle name="Normal 627 2 3" xfId="21760" xr:uid="{00000000-0005-0000-0000-00009E550000}"/>
    <cellStyle name="Normal 627 2 4" xfId="21761" xr:uid="{00000000-0005-0000-0000-00009F550000}"/>
    <cellStyle name="Normal 627 3" xfId="21762" xr:uid="{00000000-0005-0000-0000-0000A0550000}"/>
    <cellStyle name="Normal 627 3 2" xfId="21763" xr:uid="{00000000-0005-0000-0000-0000A1550000}"/>
    <cellStyle name="Normal 627 3 3" xfId="21764" xr:uid="{00000000-0005-0000-0000-0000A2550000}"/>
    <cellStyle name="Normal 627 4" xfId="21765" xr:uid="{00000000-0005-0000-0000-0000A3550000}"/>
    <cellStyle name="Normal 627 5" xfId="21766" xr:uid="{00000000-0005-0000-0000-0000A4550000}"/>
    <cellStyle name="Normal 628" xfId="21767" xr:uid="{00000000-0005-0000-0000-0000A5550000}"/>
    <cellStyle name="Normal 628 2" xfId="21768" xr:uid="{00000000-0005-0000-0000-0000A6550000}"/>
    <cellStyle name="Normal 628 2 2" xfId="21769" xr:uid="{00000000-0005-0000-0000-0000A7550000}"/>
    <cellStyle name="Normal 628 2 2 2" xfId="21770" xr:uid="{00000000-0005-0000-0000-0000A8550000}"/>
    <cellStyle name="Normal 628 2 2 3" xfId="21771" xr:uid="{00000000-0005-0000-0000-0000A9550000}"/>
    <cellStyle name="Normal 628 2 3" xfId="21772" xr:uid="{00000000-0005-0000-0000-0000AA550000}"/>
    <cellStyle name="Normal 628 2 4" xfId="21773" xr:uid="{00000000-0005-0000-0000-0000AB550000}"/>
    <cellStyle name="Normal 628 3" xfId="21774" xr:uid="{00000000-0005-0000-0000-0000AC550000}"/>
    <cellStyle name="Normal 628 3 2" xfId="21775" xr:uid="{00000000-0005-0000-0000-0000AD550000}"/>
    <cellStyle name="Normal 628 3 3" xfId="21776" xr:uid="{00000000-0005-0000-0000-0000AE550000}"/>
    <cellStyle name="Normal 628 4" xfId="21777" xr:uid="{00000000-0005-0000-0000-0000AF550000}"/>
    <cellStyle name="Normal 628 5" xfId="21778" xr:uid="{00000000-0005-0000-0000-0000B0550000}"/>
    <cellStyle name="Normal 629" xfId="21779" xr:uid="{00000000-0005-0000-0000-0000B1550000}"/>
    <cellStyle name="Normal 629 2" xfId="21780" xr:uid="{00000000-0005-0000-0000-0000B2550000}"/>
    <cellStyle name="Normal 629 2 2" xfId="21781" xr:uid="{00000000-0005-0000-0000-0000B3550000}"/>
    <cellStyle name="Normal 629 2 2 2" xfId="21782" xr:uid="{00000000-0005-0000-0000-0000B4550000}"/>
    <cellStyle name="Normal 629 2 2 3" xfId="21783" xr:uid="{00000000-0005-0000-0000-0000B5550000}"/>
    <cellStyle name="Normal 629 2 3" xfId="21784" xr:uid="{00000000-0005-0000-0000-0000B6550000}"/>
    <cellStyle name="Normal 629 2 4" xfId="21785" xr:uid="{00000000-0005-0000-0000-0000B7550000}"/>
    <cellStyle name="Normal 629 3" xfId="21786" xr:uid="{00000000-0005-0000-0000-0000B8550000}"/>
    <cellStyle name="Normal 629 3 2" xfId="21787" xr:uid="{00000000-0005-0000-0000-0000B9550000}"/>
    <cellStyle name="Normal 629 3 3" xfId="21788" xr:uid="{00000000-0005-0000-0000-0000BA550000}"/>
    <cellStyle name="Normal 629 4" xfId="21789" xr:uid="{00000000-0005-0000-0000-0000BB550000}"/>
    <cellStyle name="Normal 629 5" xfId="21790" xr:uid="{00000000-0005-0000-0000-0000BC550000}"/>
    <cellStyle name="Normal 63" xfId="151" xr:uid="{00000000-0005-0000-0000-0000BD550000}"/>
    <cellStyle name="Normal 63 2" xfId="21791" xr:uid="{00000000-0005-0000-0000-0000BE550000}"/>
    <cellStyle name="Normal 63 2 2" xfId="21792" xr:uid="{00000000-0005-0000-0000-0000BF550000}"/>
    <cellStyle name="Normal 63 2 3" xfId="21793" xr:uid="{00000000-0005-0000-0000-0000C0550000}"/>
    <cellStyle name="Normal 63 3" xfId="21794" xr:uid="{00000000-0005-0000-0000-0000C1550000}"/>
    <cellStyle name="Normal 63 3 2" xfId="21795" xr:uid="{00000000-0005-0000-0000-0000C2550000}"/>
    <cellStyle name="Normal 63 3 3" xfId="21796" xr:uid="{00000000-0005-0000-0000-0000C3550000}"/>
    <cellStyle name="Normal 63 4" xfId="21797" xr:uid="{00000000-0005-0000-0000-0000C4550000}"/>
    <cellStyle name="Normal 63 5" xfId="21798" xr:uid="{00000000-0005-0000-0000-0000C5550000}"/>
    <cellStyle name="Normal 63 6" xfId="21799" xr:uid="{00000000-0005-0000-0000-0000C6550000}"/>
    <cellStyle name="Normal 630" xfId="21800" xr:uid="{00000000-0005-0000-0000-0000C7550000}"/>
    <cellStyle name="Normal 630 2" xfId="21801" xr:uid="{00000000-0005-0000-0000-0000C8550000}"/>
    <cellStyle name="Normal 630 2 2" xfId="21802" xr:uid="{00000000-0005-0000-0000-0000C9550000}"/>
    <cellStyle name="Normal 630 2 2 2" xfId="21803" xr:uid="{00000000-0005-0000-0000-0000CA550000}"/>
    <cellStyle name="Normal 630 2 2 3" xfId="21804" xr:uid="{00000000-0005-0000-0000-0000CB550000}"/>
    <cellStyle name="Normal 630 2 3" xfId="21805" xr:uid="{00000000-0005-0000-0000-0000CC550000}"/>
    <cellStyle name="Normal 630 2 4" xfId="21806" xr:uid="{00000000-0005-0000-0000-0000CD550000}"/>
    <cellStyle name="Normal 630 3" xfId="21807" xr:uid="{00000000-0005-0000-0000-0000CE550000}"/>
    <cellStyle name="Normal 630 3 2" xfId="21808" xr:uid="{00000000-0005-0000-0000-0000CF550000}"/>
    <cellStyle name="Normal 630 3 3" xfId="21809" xr:uid="{00000000-0005-0000-0000-0000D0550000}"/>
    <cellStyle name="Normal 630 4" xfId="21810" xr:uid="{00000000-0005-0000-0000-0000D1550000}"/>
    <cellStyle name="Normal 630 5" xfId="21811" xr:uid="{00000000-0005-0000-0000-0000D2550000}"/>
    <cellStyle name="Normal 631" xfId="21812" xr:uid="{00000000-0005-0000-0000-0000D3550000}"/>
    <cellStyle name="Normal 631 2" xfId="21813" xr:uid="{00000000-0005-0000-0000-0000D4550000}"/>
    <cellStyle name="Normal 631 2 2" xfId="21814" xr:uid="{00000000-0005-0000-0000-0000D5550000}"/>
    <cellStyle name="Normal 631 2 2 2" xfId="21815" xr:uid="{00000000-0005-0000-0000-0000D6550000}"/>
    <cellStyle name="Normal 631 2 2 3" xfId="21816" xr:uid="{00000000-0005-0000-0000-0000D7550000}"/>
    <cellStyle name="Normal 631 2 3" xfId="21817" xr:uid="{00000000-0005-0000-0000-0000D8550000}"/>
    <cellStyle name="Normal 631 2 4" xfId="21818" xr:uid="{00000000-0005-0000-0000-0000D9550000}"/>
    <cellStyle name="Normal 631 3" xfId="21819" xr:uid="{00000000-0005-0000-0000-0000DA550000}"/>
    <cellStyle name="Normal 631 3 2" xfId="21820" xr:uid="{00000000-0005-0000-0000-0000DB550000}"/>
    <cellStyle name="Normal 631 3 3" xfId="21821" xr:uid="{00000000-0005-0000-0000-0000DC550000}"/>
    <cellStyle name="Normal 631 4" xfId="21822" xr:uid="{00000000-0005-0000-0000-0000DD550000}"/>
    <cellStyle name="Normal 631 5" xfId="21823" xr:uid="{00000000-0005-0000-0000-0000DE550000}"/>
    <cellStyle name="Normal 632" xfId="21824" xr:uid="{00000000-0005-0000-0000-0000DF550000}"/>
    <cellStyle name="Normal 632 2" xfId="21825" xr:uid="{00000000-0005-0000-0000-0000E0550000}"/>
    <cellStyle name="Normal 632 2 2" xfId="21826" xr:uid="{00000000-0005-0000-0000-0000E1550000}"/>
    <cellStyle name="Normal 632 2 2 2" xfId="21827" xr:uid="{00000000-0005-0000-0000-0000E2550000}"/>
    <cellStyle name="Normal 632 2 2 3" xfId="21828" xr:uid="{00000000-0005-0000-0000-0000E3550000}"/>
    <cellStyle name="Normal 632 2 3" xfId="21829" xr:uid="{00000000-0005-0000-0000-0000E4550000}"/>
    <cellStyle name="Normal 632 2 4" xfId="21830" xr:uid="{00000000-0005-0000-0000-0000E5550000}"/>
    <cellStyle name="Normal 632 3" xfId="21831" xr:uid="{00000000-0005-0000-0000-0000E6550000}"/>
    <cellStyle name="Normal 632 3 2" xfId="21832" xr:uid="{00000000-0005-0000-0000-0000E7550000}"/>
    <cellStyle name="Normal 632 3 3" xfId="21833" xr:uid="{00000000-0005-0000-0000-0000E8550000}"/>
    <cellStyle name="Normal 632 4" xfId="21834" xr:uid="{00000000-0005-0000-0000-0000E9550000}"/>
    <cellStyle name="Normal 632 5" xfId="21835" xr:uid="{00000000-0005-0000-0000-0000EA550000}"/>
    <cellStyle name="Normal 633" xfId="21836" xr:uid="{00000000-0005-0000-0000-0000EB550000}"/>
    <cellStyle name="Normal 633 2" xfId="21837" xr:uid="{00000000-0005-0000-0000-0000EC550000}"/>
    <cellStyle name="Normal 633 2 2" xfId="21838" xr:uid="{00000000-0005-0000-0000-0000ED550000}"/>
    <cellStyle name="Normal 633 2 2 2" xfId="21839" xr:uid="{00000000-0005-0000-0000-0000EE550000}"/>
    <cellStyle name="Normal 633 2 2 3" xfId="21840" xr:uid="{00000000-0005-0000-0000-0000EF550000}"/>
    <cellStyle name="Normal 633 2 3" xfId="21841" xr:uid="{00000000-0005-0000-0000-0000F0550000}"/>
    <cellStyle name="Normal 633 2 4" xfId="21842" xr:uid="{00000000-0005-0000-0000-0000F1550000}"/>
    <cellStyle name="Normal 633 3" xfId="21843" xr:uid="{00000000-0005-0000-0000-0000F2550000}"/>
    <cellStyle name="Normal 633 3 2" xfId="21844" xr:uid="{00000000-0005-0000-0000-0000F3550000}"/>
    <cellStyle name="Normal 633 3 3" xfId="21845" xr:uid="{00000000-0005-0000-0000-0000F4550000}"/>
    <cellStyle name="Normal 633 4" xfId="21846" xr:uid="{00000000-0005-0000-0000-0000F5550000}"/>
    <cellStyle name="Normal 633 5" xfId="21847" xr:uid="{00000000-0005-0000-0000-0000F6550000}"/>
    <cellStyle name="Normal 634" xfId="21848" xr:uid="{00000000-0005-0000-0000-0000F7550000}"/>
    <cellStyle name="Normal 634 2" xfId="21849" xr:uid="{00000000-0005-0000-0000-0000F8550000}"/>
    <cellStyle name="Normal 634 2 2" xfId="21850" xr:uid="{00000000-0005-0000-0000-0000F9550000}"/>
    <cellStyle name="Normal 634 2 2 2" xfId="21851" xr:uid="{00000000-0005-0000-0000-0000FA550000}"/>
    <cellStyle name="Normal 634 2 2 3" xfId="21852" xr:uid="{00000000-0005-0000-0000-0000FB550000}"/>
    <cellStyle name="Normal 634 2 3" xfId="21853" xr:uid="{00000000-0005-0000-0000-0000FC550000}"/>
    <cellStyle name="Normal 634 2 4" xfId="21854" xr:uid="{00000000-0005-0000-0000-0000FD550000}"/>
    <cellStyle name="Normal 634 3" xfId="21855" xr:uid="{00000000-0005-0000-0000-0000FE550000}"/>
    <cellStyle name="Normal 634 3 2" xfId="21856" xr:uid="{00000000-0005-0000-0000-0000FF550000}"/>
    <cellStyle name="Normal 634 3 3" xfId="21857" xr:uid="{00000000-0005-0000-0000-000000560000}"/>
    <cellStyle name="Normal 634 4" xfId="21858" xr:uid="{00000000-0005-0000-0000-000001560000}"/>
    <cellStyle name="Normal 634 5" xfId="21859" xr:uid="{00000000-0005-0000-0000-000002560000}"/>
    <cellStyle name="Normal 635" xfId="21860" xr:uid="{00000000-0005-0000-0000-000003560000}"/>
    <cellStyle name="Normal 635 2" xfId="21861" xr:uid="{00000000-0005-0000-0000-000004560000}"/>
    <cellStyle name="Normal 635 2 2" xfId="21862" xr:uid="{00000000-0005-0000-0000-000005560000}"/>
    <cellStyle name="Normal 635 2 2 2" xfId="21863" xr:uid="{00000000-0005-0000-0000-000006560000}"/>
    <cellStyle name="Normal 635 2 2 3" xfId="21864" xr:uid="{00000000-0005-0000-0000-000007560000}"/>
    <cellStyle name="Normal 635 2 3" xfId="21865" xr:uid="{00000000-0005-0000-0000-000008560000}"/>
    <cellStyle name="Normal 635 2 4" xfId="21866" xr:uid="{00000000-0005-0000-0000-000009560000}"/>
    <cellStyle name="Normal 635 3" xfId="21867" xr:uid="{00000000-0005-0000-0000-00000A560000}"/>
    <cellStyle name="Normal 635 3 2" xfId="21868" xr:uid="{00000000-0005-0000-0000-00000B560000}"/>
    <cellStyle name="Normal 635 3 3" xfId="21869" xr:uid="{00000000-0005-0000-0000-00000C560000}"/>
    <cellStyle name="Normal 635 4" xfId="21870" xr:uid="{00000000-0005-0000-0000-00000D560000}"/>
    <cellStyle name="Normal 635 5" xfId="21871" xr:uid="{00000000-0005-0000-0000-00000E560000}"/>
    <cellStyle name="Normal 636" xfId="21872" xr:uid="{00000000-0005-0000-0000-00000F560000}"/>
    <cellStyle name="Normal 636 2" xfId="21873" xr:uid="{00000000-0005-0000-0000-000010560000}"/>
    <cellStyle name="Normal 636 2 2" xfId="21874" xr:uid="{00000000-0005-0000-0000-000011560000}"/>
    <cellStyle name="Normal 636 2 2 2" xfId="21875" xr:uid="{00000000-0005-0000-0000-000012560000}"/>
    <cellStyle name="Normal 636 2 2 3" xfId="21876" xr:uid="{00000000-0005-0000-0000-000013560000}"/>
    <cellStyle name="Normal 636 2 3" xfId="21877" xr:uid="{00000000-0005-0000-0000-000014560000}"/>
    <cellStyle name="Normal 636 2 4" xfId="21878" xr:uid="{00000000-0005-0000-0000-000015560000}"/>
    <cellStyle name="Normal 636 3" xfId="21879" xr:uid="{00000000-0005-0000-0000-000016560000}"/>
    <cellStyle name="Normal 636 3 2" xfId="21880" xr:uid="{00000000-0005-0000-0000-000017560000}"/>
    <cellStyle name="Normal 636 3 3" xfId="21881" xr:uid="{00000000-0005-0000-0000-000018560000}"/>
    <cellStyle name="Normal 636 4" xfId="21882" xr:uid="{00000000-0005-0000-0000-000019560000}"/>
    <cellStyle name="Normal 636 5" xfId="21883" xr:uid="{00000000-0005-0000-0000-00001A560000}"/>
    <cellStyle name="Normal 637" xfId="21884" xr:uid="{00000000-0005-0000-0000-00001B560000}"/>
    <cellStyle name="Normal 637 2" xfId="21885" xr:uid="{00000000-0005-0000-0000-00001C560000}"/>
    <cellStyle name="Normal 637 2 2" xfId="21886" xr:uid="{00000000-0005-0000-0000-00001D560000}"/>
    <cellStyle name="Normal 637 2 2 2" xfId="21887" xr:uid="{00000000-0005-0000-0000-00001E560000}"/>
    <cellStyle name="Normal 637 2 2 3" xfId="21888" xr:uid="{00000000-0005-0000-0000-00001F560000}"/>
    <cellStyle name="Normal 637 2 3" xfId="21889" xr:uid="{00000000-0005-0000-0000-000020560000}"/>
    <cellStyle name="Normal 637 2 4" xfId="21890" xr:uid="{00000000-0005-0000-0000-000021560000}"/>
    <cellStyle name="Normal 637 3" xfId="21891" xr:uid="{00000000-0005-0000-0000-000022560000}"/>
    <cellStyle name="Normal 637 3 2" xfId="21892" xr:uid="{00000000-0005-0000-0000-000023560000}"/>
    <cellStyle name="Normal 637 3 3" xfId="21893" xr:uid="{00000000-0005-0000-0000-000024560000}"/>
    <cellStyle name="Normal 637 4" xfId="21894" xr:uid="{00000000-0005-0000-0000-000025560000}"/>
    <cellStyle name="Normal 637 5" xfId="21895" xr:uid="{00000000-0005-0000-0000-000026560000}"/>
    <cellStyle name="Normal 638" xfId="21896" xr:uid="{00000000-0005-0000-0000-000027560000}"/>
    <cellStyle name="Normal 638 2" xfId="21897" xr:uid="{00000000-0005-0000-0000-000028560000}"/>
    <cellStyle name="Normal 638 2 2" xfId="21898" xr:uid="{00000000-0005-0000-0000-000029560000}"/>
    <cellStyle name="Normal 638 2 2 2" xfId="21899" xr:uid="{00000000-0005-0000-0000-00002A560000}"/>
    <cellStyle name="Normal 638 2 2 3" xfId="21900" xr:uid="{00000000-0005-0000-0000-00002B560000}"/>
    <cellStyle name="Normal 638 2 3" xfId="21901" xr:uid="{00000000-0005-0000-0000-00002C560000}"/>
    <cellStyle name="Normal 638 2 4" xfId="21902" xr:uid="{00000000-0005-0000-0000-00002D560000}"/>
    <cellStyle name="Normal 638 3" xfId="21903" xr:uid="{00000000-0005-0000-0000-00002E560000}"/>
    <cellStyle name="Normal 638 3 2" xfId="21904" xr:uid="{00000000-0005-0000-0000-00002F560000}"/>
    <cellStyle name="Normal 638 3 3" xfId="21905" xr:uid="{00000000-0005-0000-0000-000030560000}"/>
    <cellStyle name="Normal 638 4" xfId="21906" xr:uid="{00000000-0005-0000-0000-000031560000}"/>
    <cellStyle name="Normal 638 5" xfId="21907" xr:uid="{00000000-0005-0000-0000-000032560000}"/>
    <cellStyle name="Normal 639" xfId="21908" xr:uid="{00000000-0005-0000-0000-000033560000}"/>
    <cellStyle name="Normal 639 2" xfId="21909" xr:uid="{00000000-0005-0000-0000-000034560000}"/>
    <cellStyle name="Normal 639 2 2" xfId="21910" xr:uid="{00000000-0005-0000-0000-000035560000}"/>
    <cellStyle name="Normal 639 2 2 2" xfId="21911" xr:uid="{00000000-0005-0000-0000-000036560000}"/>
    <cellStyle name="Normal 639 2 2 3" xfId="21912" xr:uid="{00000000-0005-0000-0000-000037560000}"/>
    <cellStyle name="Normal 639 2 3" xfId="21913" xr:uid="{00000000-0005-0000-0000-000038560000}"/>
    <cellStyle name="Normal 639 2 4" xfId="21914" xr:uid="{00000000-0005-0000-0000-000039560000}"/>
    <cellStyle name="Normal 639 3" xfId="21915" xr:uid="{00000000-0005-0000-0000-00003A560000}"/>
    <cellStyle name="Normal 639 3 2" xfId="21916" xr:uid="{00000000-0005-0000-0000-00003B560000}"/>
    <cellStyle name="Normal 639 3 3" xfId="21917" xr:uid="{00000000-0005-0000-0000-00003C560000}"/>
    <cellStyle name="Normal 639 4" xfId="21918" xr:uid="{00000000-0005-0000-0000-00003D560000}"/>
    <cellStyle name="Normal 639 5" xfId="21919" xr:uid="{00000000-0005-0000-0000-00003E560000}"/>
    <cellStyle name="Normal 64" xfId="152" xr:uid="{00000000-0005-0000-0000-00003F560000}"/>
    <cellStyle name="Normal 64 2" xfId="21920" xr:uid="{00000000-0005-0000-0000-000040560000}"/>
    <cellStyle name="Normal 64 2 2" xfId="21921" xr:uid="{00000000-0005-0000-0000-000041560000}"/>
    <cellStyle name="Normal 64 2 3" xfId="21922" xr:uid="{00000000-0005-0000-0000-000042560000}"/>
    <cellStyle name="Normal 64 3" xfId="21923" xr:uid="{00000000-0005-0000-0000-000043560000}"/>
    <cellStyle name="Normal 64 4" xfId="21924" xr:uid="{00000000-0005-0000-0000-000044560000}"/>
    <cellStyle name="Normal 64 5" xfId="21925" xr:uid="{00000000-0005-0000-0000-000045560000}"/>
    <cellStyle name="Normal 640" xfId="21926" xr:uid="{00000000-0005-0000-0000-000046560000}"/>
    <cellStyle name="Normal 640 2" xfId="21927" xr:uid="{00000000-0005-0000-0000-000047560000}"/>
    <cellStyle name="Normal 640 2 2" xfId="21928" xr:uid="{00000000-0005-0000-0000-000048560000}"/>
    <cellStyle name="Normal 640 2 2 2" xfId="21929" xr:uid="{00000000-0005-0000-0000-000049560000}"/>
    <cellStyle name="Normal 640 2 2 3" xfId="21930" xr:uid="{00000000-0005-0000-0000-00004A560000}"/>
    <cellStyle name="Normal 640 2 3" xfId="21931" xr:uid="{00000000-0005-0000-0000-00004B560000}"/>
    <cellStyle name="Normal 640 2 4" xfId="21932" xr:uid="{00000000-0005-0000-0000-00004C560000}"/>
    <cellStyle name="Normal 640 3" xfId="21933" xr:uid="{00000000-0005-0000-0000-00004D560000}"/>
    <cellStyle name="Normal 640 3 2" xfId="21934" xr:uid="{00000000-0005-0000-0000-00004E560000}"/>
    <cellStyle name="Normal 640 3 3" xfId="21935" xr:uid="{00000000-0005-0000-0000-00004F560000}"/>
    <cellStyle name="Normal 640 4" xfId="21936" xr:uid="{00000000-0005-0000-0000-000050560000}"/>
    <cellStyle name="Normal 640 5" xfId="21937" xr:uid="{00000000-0005-0000-0000-000051560000}"/>
    <cellStyle name="Normal 641" xfId="21938" xr:uid="{00000000-0005-0000-0000-000052560000}"/>
    <cellStyle name="Normal 641 2" xfId="21939" xr:uid="{00000000-0005-0000-0000-000053560000}"/>
    <cellStyle name="Normal 641 2 2" xfId="21940" xr:uid="{00000000-0005-0000-0000-000054560000}"/>
    <cellStyle name="Normal 641 2 2 2" xfId="21941" xr:uid="{00000000-0005-0000-0000-000055560000}"/>
    <cellStyle name="Normal 641 2 2 3" xfId="21942" xr:uid="{00000000-0005-0000-0000-000056560000}"/>
    <cellStyle name="Normal 641 2 3" xfId="21943" xr:uid="{00000000-0005-0000-0000-000057560000}"/>
    <cellStyle name="Normal 641 2 4" xfId="21944" xr:uid="{00000000-0005-0000-0000-000058560000}"/>
    <cellStyle name="Normal 641 3" xfId="21945" xr:uid="{00000000-0005-0000-0000-000059560000}"/>
    <cellStyle name="Normal 641 3 2" xfId="21946" xr:uid="{00000000-0005-0000-0000-00005A560000}"/>
    <cellStyle name="Normal 641 3 3" xfId="21947" xr:uid="{00000000-0005-0000-0000-00005B560000}"/>
    <cellStyle name="Normal 641 4" xfId="21948" xr:uid="{00000000-0005-0000-0000-00005C560000}"/>
    <cellStyle name="Normal 641 5" xfId="21949" xr:uid="{00000000-0005-0000-0000-00005D560000}"/>
    <cellStyle name="Normal 642" xfId="21950" xr:uid="{00000000-0005-0000-0000-00005E560000}"/>
    <cellStyle name="Normal 642 2" xfId="21951" xr:uid="{00000000-0005-0000-0000-00005F560000}"/>
    <cellStyle name="Normal 642 2 2" xfId="21952" xr:uid="{00000000-0005-0000-0000-000060560000}"/>
    <cellStyle name="Normal 642 2 2 2" xfId="21953" xr:uid="{00000000-0005-0000-0000-000061560000}"/>
    <cellStyle name="Normal 642 2 2 3" xfId="21954" xr:uid="{00000000-0005-0000-0000-000062560000}"/>
    <cellStyle name="Normal 642 2 3" xfId="21955" xr:uid="{00000000-0005-0000-0000-000063560000}"/>
    <cellStyle name="Normal 642 2 4" xfId="21956" xr:uid="{00000000-0005-0000-0000-000064560000}"/>
    <cellStyle name="Normal 642 3" xfId="21957" xr:uid="{00000000-0005-0000-0000-000065560000}"/>
    <cellStyle name="Normal 642 3 2" xfId="21958" xr:uid="{00000000-0005-0000-0000-000066560000}"/>
    <cellStyle name="Normal 642 3 3" xfId="21959" xr:uid="{00000000-0005-0000-0000-000067560000}"/>
    <cellStyle name="Normal 642 4" xfId="21960" xr:uid="{00000000-0005-0000-0000-000068560000}"/>
    <cellStyle name="Normal 642 5" xfId="21961" xr:uid="{00000000-0005-0000-0000-000069560000}"/>
    <cellStyle name="Normal 643" xfId="21962" xr:uid="{00000000-0005-0000-0000-00006A560000}"/>
    <cellStyle name="Normal 643 2" xfId="21963" xr:uid="{00000000-0005-0000-0000-00006B560000}"/>
    <cellStyle name="Normal 643 2 2" xfId="21964" xr:uid="{00000000-0005-0000-0000-00006C560000}"/>
    <cellStyle name="Normal 643 2 2 2" xfId="21965" xr:uid="{00000000-0005-0000-0000-00006D560000}"/>
    <cellStyle name="Normal 643 2 2 3" xfId="21966" xr:uid="{00000000-0005-0000-0000-00006E560000}"/>
    <cellStyle name="Normal 643 2 3" xfId="21967" xr:uid="{00000000-0005-0000-0000-00006F560000}"/>
    <cellStyle name="Normal 643 2 4" xfId="21968" xr:uid="{00000000-0005-0000-0000-000070560000}"/>
    <cellStyle name="Normal 643 3" xfId="21969" xr:uid="{00000000-0005-0000-0000-000071560000}"/>
    <cellStyle name="Normal 643 3 2" xfId="21970" xr:uid="{00000000-0005-0000-0000-000072560000}"/>
    <cellStyle name="Normal 643 3 3" xfId="21971" xr:uid="{00000000-0005-0000-0000-000073560000}"/>
    <cellStyle name="Normal 643 4" xfId="21972" xr:uid="{00000000-0005-0000-0000-000074560000}"/>
    <cellStyle name="Normal 643 5" xfId="21973" xr:uid="{00000000-0005-0000-0000-000075560000}"/>
    <cellStyle name="Normal 644" xfId="21974" xr:uid="{00000000-0005-0000-0000-000076560000}"/>
    <cellStyle name="Normal 644 2" xfId="21975" xr:uid="{00000000-0005-0000-0000-000077560000}"/>
    <cellStyle name="Normal 644 2 2" xfId="21976" xr:uid="{00000000-0005-0000-0000-000078560000}"/>
    <cellStyle name="Normal 644 2 2 2" xfId="21977" xr:uid="{00000000-0005-0000-0000-000079560000}"/>
    <cellStyle name="Normal 644 2 2 3" xfId="21978" xr:uid="{00000000-0005-0000-0000-00007A560000}"/>
    <cellStyle name="Normal 644 2 3" xfId="21979" xr:uid="{00000000-0005-0000-0000-00007B560000}"/>
    <cellStyle name="Normal 644 2 4" xfId="21980" xr:uid="{00000000-0005-0000-0000-00007C560000}"/>
    <cellStyle name="Normal 644 3" xfId="21981" xr:uid="{00000000-0005-0000-0000-00007D560000}"/>
    <cellStyle name="Normal 644 3 2" xfId="21982" xr:uid="{00000000-0005-0000-0000-00007E560000}"/>
    <cellStyle name="Normal 644 3 3" xfId="21983" xr:uid="{00000000-0005-0000-0000-00007F560000}"/>
    <cellStyle name="Normal 644 4" xfId="21984" xr:uid="{00000000-0005-0000-0000-000080560000}"/>
    <cellStyle name="Normal 644 5" xfId="21985" xr:uid="{00000000-0005-0000-0000-000081560000}"/>
    <cellStyle name="Normal 645" xfId="21986" xr:uid="{00000000-0005-0000-0000-000082560000}"/>
    <cellStyle name="Normal 645 2" xfId="21987" xr:uid="{00000000-0005-0000-0000-000083560000}"/>
    <cellStyle name="Normal 645 2 2" xfId="21988" xr:uid="{00000000-0005-0000-0000-000084560000}"/>
    <cellStyle name="Normal 645 2 2 2" xfId="21989" xr:uid="{00000000-0005-0000-0000-000085560000}"/>
    <cellStyle name="Normal 645 2 2 3" xfId="21990" xr:uid="{00000000-0005-0000-0000-000086560000}"/>
    <cellStyle name="Normal 645 2 3" xfId="21991" xr:uid="{00000000-0005-0000-0000-000087560000}"/>
    <cellStyle name="Normal 645 2 4" xfId="21992" xr:uid="{00000000-0005-0000-0000-000088560000}"/>
    <cellStyle name="Normal 645 3" xfId="21993" xr:uid="{00000000-0005-0000-0000-000089560000}"/>
    <cellStyle name="Normal 645 3 2" xfId="21994" xr:uid="{00000000-0005-0000-0000-00008A560000}"/>
    <cellStyle name="Normal 645 3 3" xfId="21995" xr:uid="{00000000-0005-0000-0000-00008B560000}"/>
    <cellStyle name="Normal 645 4" xfId="21996" xr:uid="{00000000-0005-0000-0000-00008C560000}"/>
    <cellStyle name="Normal 645 5" xfId="21997" xr:uid="{00000000-0005-0000-0000-00008D560000}"/>
    <cellStyle name="Normal 646" xfId="21998" xr:uid="{00000000-0005-0000-0000-00008E560000}"/>
    <cellStyle name="Normal 646 2" xfId="21999" xr:uid="{00000000-0005-0000-0000-00008F560000}"/>
    <cellStyle name="Normal 646 2 2" xfId="22000" xr:uid="{00000000-0005-0000-0000-000090560000}"/>
    <cellStyle name="Normal 646 2 2 2" xfId="22001" xr:uid="{00000000-0005-0000-0000-000091560000}"/>
    <cellStyle name="Normal 646 2 2 3" xfId="22002" xr:uid="{00000000-0005-0000-0000-000092560000}"/>
    <cellStyle name="Normal 646 2 3" xfId="22003" xr:uid="{00000000-0005-0000-0000-000093560000}"/>
    <cellStyle name="Normal 646 2 4" xfId="22004" xr:uid="{00000000-0005-0000-0000-000094560000}"/>
    <cellStyle name="Normal 646 3" xfId="22005" xr:uid="{00000000-0005-0000-0000-000095560000}"/>
    <cellStyle name="Normal 646 3 2" xfId="22006" xr:uid="{00000000-0005-0000-0000-000096560000}"/>
    <cellStyle name="Normal 646 3 3" xfId="22007" xr:uid="{00000000-0005-0000-0000-000097560000}"/>
    <cellStyle name="Normal 646 4" xfId="22008" xr:uid="{00000000-0005-0000-0000-000098560000}"/>
    <cellStyle name="Normal 646 5" xfId="22009" xr:uid="{00000000-0005-0000-0000-000099560000}"/>
    <cellStyle name="Normal 647" xfId="22010" xr:uid="{00000000-0005-0000-0000-00009A560000}"/>
    <cellStyle name="Normal 647 2" xfId="22011" xr:uid="{00000000-0005-0000-0000-00009B560000}"/>
    <cellStyle name="Normal 647 2 2" xfId="22012" xr:uid="{00000000-0005-0000-0000-00009C560000}"/>
    <cellStyle name="Normal 647 2 2 2" xfId="22013" xr:uid="{00000000-0005-0000-0000-00009D560000}"/>
    <cellStyle name="Normal 647 2 2 3" xfId="22014" xr:uid="{00000000-0005-0000-0000-00009E560000}"/>
    <cellStyle name="Normal 647 2 3" xfId="22015" xr:uid="{00000000-0005-0000-0000-00009F560000}"/>
    <cellStyle name="Normal 647 2 4" xfId="22016" xr:uid="{00000000-0005-0000-0000-0000A0560000}"/>
    <cellStyle name="Normal 647 3" xfId="22017" xr:uid="{00000000-0005-0000-0000-0000A1560000}"/>
    <cellStyle name="Normal 647 3 2" xfId="22018" xr:uid="{00000000-0005-0000-0000-0000A2560000}"/>
    <cellStyle name="Normal 647 3 3" xfId="22019" xr:uid="{00000000-0005-0000-0000-0000A3560000}"/>
    <cellStyle name="Normal 647 4" xfId="22020" xr:uid="{00000000-0005-0000-0000-0000A4560000}"/>
    <cellStyle name="Normal 647 5" xfId="22021" xr:uid="{00000000-0005-0000-0000-0000A5560000}"/>
    <cellStyle name="Normal 648" xfId="22022" xr:uid="{00000000-0005-0000-0000-0000A6560000}"/>
    <cellStyle name="Normal 648 2" xfId="22023" xr:uid="{00000000-0005-0000-0000-0000A7560000}"/>
    <cellStyle name="Normal 648 2 2" xfId="22024" xr:uid="{00000000-0005-0000-0000-0000A8560000}"/>
    <cellStyle name="Normal 648 2 2 2" xfId="22025" xr:uid="{00000000-0005-0000-0000-0000A9560000}"/>
    <cellStyle name="Normal 648 2 2 3" xfId="22026" xr:uid="{00000000-0005-0000-0000-0000AA560000}"/>
    <cellStyle name="Normal 648 2 3" xfId="22027" xr:uid="{00000000-0005-0000-0000-0000AB560000}"/>
    <cellStyle name="Normal 648 2 4" xfId="22028" xr:uid="{00000000-0005-0000-0000-0000AC560000}"/>
    <cellStyle name="Normal 648 3" xfId="22029" xr:uid="{00000000-0005-0000-0000-0000AD560000}"/>
    <cellStyle name="Normal 648 3 2" xfId="22030" xr:uid="{00000000-0005-0000-0000-0000AE560000}"/>
    <cellStyle name="Normal 648 3 3" xfId="22031" xr:uid="{00000000-0005-0000-0000-0000AF560000}"/>
    <cellStyle name="Normal 648 4" xfId="22032" xr:uid="{00000000-0005-0000-0000-0000B0560000}"/>
    <cellStyle name="Normal 648 4 2" xfId="22033" xr:uid="{00000000-0005-0000-0000-0000B1560000}"/>
    <cellStyle name="Normal 648 4 2 2" xfId="22034" xr:uid="{00000000-0005-0000-0000-0000B2560000}"/>
    <cellStyle name="Normal 648 4 2 3" xfId="22035" xr:uid="{00000000-0005-0000-0000-0000B3560000}"/>
    <cellStyle name="Normal 648 4 3" xfId="22036" xr:uid="{00000000-0005-0000-0000-0000B4560000}"/>
    <cellStyle name="Normal 648 4 4" xfId="22037" xr:uid="{00000000-0005-0000-0000-0000B5560000}"/>
    <cellStyle name="Normal 648 5" xfId="22038" xr:uid="{00000000-0005-0000-0000-0000B6560000}"/>
    <cellStyle name="Normal 648 5 2" xfId="22039" xr:uid="{00000000-0005-0000-0000-0000B7560000}"/>
    <cellStyle name="Normal 648 5 3" xfId="22040" xr:uid="{00000000-0005-0000-0000-0000B8560000}"/>
    <cellStyle name="Normal 648 6" xfId="22041" xr:uid="{00000000-0005-0000-0000-0000B9560000}"/>
    <cellStyle name="Normal 648 7" xfId="22042" xr:uid="{00000000-0005-0000-0000-0000BA560000}"/>
    <cellStyle name="Normal 649" xfId="22043" xr:uid="{00000000-0005-0000-0000-0000BB560000}"/>
    <cellStyle name="Normal 649 2" xfId="22044" xr:uid="{00000000-0005-0000-0000-0000BC560000}"/>
    <cellStyle name="Normal 649 2 2" xfId="22045" xr:uid="{00000000-0005-0000-0000-0000BD560000}"/>
    <cellStyle name="Normal 649 2 2 2" xfId="22046" xr:uid="{00000000-0005-0000-0000-0000BE560000}"/>
    <cellStyle name="Normal 649 2 2 3" xfId="22047" xr:uid="{00000000-0005-0000-0000-0000BF560000}"/>
    <cellStyle name="Normal 649 2 3" xfId="22048" xr:uid="{00000000-0005-0000-0000-0000C0560000}"/>
    <cellStyle name="Normal 649 2 4" xfId="22049" xr:uid="{00000000-0005-0000-0000-0000C1560000}"/>
    <cellStyle name="Normal 649 3" xfId="22050" xr:uid="{00000000-0005-0000-0000-0000C2560000}"/>
    <cellStyle name="Normal 649 3 2" xfId="22051" xr:uid="{00000000-0005-0000-0000-0000C3560000}"/>
    <cellStyle name="Normal 649 3 3" xfId="22052" xr:uid="{00000000-0005-0000-0000-0000C4560000}"/>
    <cellStyle name="Normal 649 4" xfId="22053" xr:uid="{00000000-0005-0000-0000-0000C5560000}"/>
    <cellStyle name="Normal 649 4 2" xfId="22054" xr:uid="{00000000-0005-0000-0000-0000C6560000}"/>
    <cellStyle name="Normal 649 4 2 2" xfId="22055" xr:uid="{00000000-0005-0000-0000-0000C7560000}"/>
    <cellStyle name="Normal 649 4 2 3" xfId="22056" xr:uid="{00000000-0005-0000-0000-0000C8560000}"/>
    <cellStyle name="Normal 649 4 3" xfId="22057" xr:uid="{00000000-0005-0000-0000-0000C9560000}"/>
    <cellStyle name="Normal 649 4 4" xfId="22058" xr:uid="{00000000-0005-0000-0000-0000CA560000}"/>
    <cellStyle name="Normal 649 5" xfId="22059" xr:uid="{00000000-0005-0000-0000-0000CB560000}"/>
    <cellStyle name="Normal 649 5 2" xfId="22060" xr:uid="{00000000-0005-0000-0000-0000CC560000}"/>
    <cellStyle name="Normal 649 5 3" xfId="22061" xr:uid="{00000000-0005-0000-0000-0000CD560000}"/>
    <cellStyle name="Normal 649 6" xfId="22062" xr:uid="{00000000-0005-0000-0000-0000CE560000}"/>
    <cellStyle name="Normal 649 7" xfId="22063" xr:uid="{00000000-0005-0000-0000-0000CF560000}"/>
    <cellStyle name="Normal 65" xfId="153" xr:uid="{00000000-0005-0000-0000-0000D0560000}"/>
    <cellStyle name="Normal 65 2" xfId="22064" xr:uid="{00000000-0005-0000-0000-0000D1560000}"/>
    <cellStyle name="Normal 65 2 2" xfId="22065" xr:uid="{00000000-0005-0000-0000-0000D2560000}"/>
    <cellStyle name="Normal 65 2 3" xfId="22066" xr:uid="{00000000-0005-0000-0000-0000D3560000}"/>
    <cellStyle name="Normal 65 3" xfId="22067" xr:uid="{00000000-0005-0000-0000-0000D4560000}"/>
    <cellStyle name="Normal 65 3 2" xfId="22068" xr:uid="{00000000-0005-0000-0000-0000D5560000}"/>
    <cellStyle name="Normal 65 3 3" xfId="22069" xr:uid="{00000000-0005-0000-0000-0000D6560000}"/>
    <cellStyle name="Normal 65 4" xfId="22070" xr:uid="{00000000-0005-0000-0000-0000D7560000}"/>
    <cellStyle name="Normal 65 5" xfId="22071" xr:uid="{00000000-0005-0000-0000-0000D8560000}"/>
    <cellStyle name="Normal 65 6" xfId="22072" xr:uid="{00000000-0005-0000-0000-0000D9560000}"/>
    <cellStyle name="Normal 650" xfId="22073" xr:uid="{00000000-0005-0000-0000-0000DA560000}"/>
    <cellStyle name="Normal 650 2" xfId="22074" xr:uid="{00000000-0005-0000-0000-0000DB560000}"/>
    <cellStyle name="Normal 650 2 2" xfId="22075" xr:uid="{00000000-0005-0000-0000-0000DC560000}"/>
    <cellStyle name="Normal 650 2 2 2" xfId="22076" xr:uid="{00000000-0005-0000-0000-0000DD560000}"/>
    <cellStyle name="Normal 650 2 2 3" xfId="22077" xr:uid="{00000000-0005-0000-0000-0000DE560000}"/>
    <cellStyle name="Normal 650 2 3" xfId="22078" xr:uid="{00000000-0005-0000-0000-0000DF560000}"/>
    <cellStyle name="Normal 650 2 4" xfId="22079" xr:uid="{00000000-0005-0000-0000-0000E0560000}"/>
    <cellStyle name="Normal 650 3" xfId="22080" xr:uid="{00000000-0005-0000-0000-0000E1560000}"/>
    <cellStyle name="Normal 650 3 2" xfId="22081" xr:uid="{00000000-0005-0000-0000-0000E2560000}"/>
    <cellStyle name="Normal 650 3 3" xfId="22082" xr:uid="{00000000-0005-0000-0000-0000E3560000}"/>
    <cellStyle name="Normal 650 4" xfId="22083" xr:uid="{00000000-0005-0000-0000-0000E4560000}"/>
    <cellStyle name="Normal 650 5" xfId="22084" xr:uid="{00000000-0005-0000-0000-0000E5560000}"/>
    <cellStyle name="Normal 651" xfId="22085" xr:uid="{00000000-0005-0000-0000-0000E6560000}"/>
    <cellStyle name="Normal 651 2" xfId="22086" xr:uid="{00000000-0005-0000-0000-0000E7560000}"/>
    <cellStyle name="Normal 651 2 2" xfId="22087" xr:uid="{00000000-0005-0000-0000-0000E8560000}"/>
    <cellStyle name="Normal 651 2 2 2" xfId="22088" xr:uid="{00000000-0005-0000-0000-0000E9560000}"/>
    <cellStyle name="Normal 651 2 2 3" xfId="22089" xr:uid="{00000000-0005-0000-0000-0000EA560000}"/>
    <cellStyle name="Normal 651 2 3" xfId="22090" xr:uid="{00000000-0005-0000-0000-0000EB560000}"/>
    <cellStyle name="Normal 651 2 4" xfId="22091" xr:uid="{00000000-0005-0000-0000-0000EC560000}"/>
    <cellStyle name="Normal 651 3" xfId="22092" xr:uid="{00000000-0005-0000-0000-0000ED560000}"/>
    <cellStyle name="Normal 651 3 2" xfId="22093" xr:uid="{00000000-0005-0000-0000-0000EE560000}"/>
    <cellStyle name="Normal 651 3 3" xfId="22094" xr:uid="{00000000-0005-0000-0000-0000EF560000}"/>
    <cellStyle name="Normal 651 4" xfId="22095" xr:uid="{00000000-0005-0000-0000-0000F0560000}"/>
    <cellStyle name="Normal 651 5" xfId="22096" xr:uid="{00000000-0005-0000-0000-0000F1560000}"/>
    <cellStyle name="Normal 652" xfId="22097" xr:uid="{00000000-0005-0000-0000-0000F2560000}"/>
    <cellStyle name="Normal 652 2" xfId="22098" xr:uid="{00000000-0005-0000-0000-0000F3560000}"/>
    <cellStyle name="Normal 652 2 2" xfId="22099" xr:uid="{00000000-0005-0000-0000-0000F4560000}"/>
    <cellStyle name="Normal 652 2 2 2" xfId="22100" xr:uid="{00000000-0005-0000-0000-0000F5560000}"/>
    <cellStyle name="Normal 652 2 2 3" xfId="22101" xr:uid="{00000000-0005-0000-0000-0000F6560000}"/>
    <cellStyle name="Normal 652 2 3" xfId="22102" xr:uid="{00000000-0005-0000-0000-0000F7560000}"/>
    <cellStyle name="Normal 652 2 4" xfId="22103" xr:uid="{00000000-0005-0000-0000-0000F8560000}"/>
    <cellStyle name="Normal 652 3" xfId="22104" xr:uid="{00000000-0005-0000-0000-0000F9560000}"/>
    <cellStyle name="Normal 652 3 2" xfId="22105" xr:uid="{00000000-0005-0000-0000-0000FA560000}"/>
    <cellStyle name="Normal 652 3 3" xfId="22106" xr:uid="{00000000-0005-0000-0000-0000FB560000}"/>
    <cellStyle name="Normal 652 4" xfId="22107" xr:uid="{00000000-0005-0000-0000-0000FC560000}"/>
    <cellStyle name="Normal 652 5" xfId="22108" xr:uid="{00000000-0005-0000-0000-0000FD560000}"/>
    <cellStyle name="Normal 653" xfId="22109" xr:uid="{00000000-0005-0000-0000-0000FE560000}"/>
    <cellStyle name="Normal 653 2" xfId="22110" xr:uid="{00000000-0005-0000-0000-0000FF560000}"/>
    <cellStyle name="Normal 653 2 2" xfId="22111" xr:uid="{00000000-0005-0000-0000-000000570000}"/>
    <cellStyle name="Normal 653 2 2 2" xfId="22112" xr:uid="{00000000-0005-0000-0000-000001570000}"/>
    <cellStyle name="Normal 653 2 2 3" xfId="22113" xr:uid="{00000000-0005-0000-0000-000002570000}"/>
    <cellStyle name="Normal 653 2 3" xfId="22114" xr:uid="{00000000-0005-0000-0000-000003570000}"/>
    <cellStyle name="Normal 653 2 4" xfId="22115" xr:uid="{00000000-0005-0000-0000-000004570000}"/>
    <cellStyle name="Normal 653 3" xfId="22116" xr:uid="{00000000-0005-0000-0000-000005570000}"/>
    <cellStyle name="Normal 653 3 2" xfId="22117" xr:uid="{00000000-0005-0000-0000-000006570000}"/>
    <cellStyle name="Normal 653 3 3" xfId="22118" xr:uid="{00000000-0005-0000-0000-000007570000}"/>
    <cellStyle name="Normal 653 4" xfId="22119" xr:uid="{00000000-0005-0000-0000-000008570000}"/>
    <cellStyle name="Normal 653 5" xfId="22120" xr:uid="{00000000-0005-0000-0000-000009570000}"/>
    <cellStyle name="Normal 654" xfId="22121" xr:uid="{00000000-0005-0000-0000-00000A570000}"/>
    <cellStyle name="Normal 654 2" xfId="22122" xr:uid="{00000000-0005-0000-0000-00000B570000}"/>
    <cellStyle name="Normal 654 2 2" xfId="22123" xr:uid="{00000000-0005-0000-0000-00000C570000}"/>
    <cellStyle name="Normal 654 2 2 2" xfId="22124" xr:uid="{00000000-0005-0000-0000-00000D570000}"/>
    <cellStyle name="Normal 654 2 2 3" xfId="22125" xr:uid="{00000000-0005-0000-0000-00000E570000}"/>
    <cellStyle name="Normal 654 2 3" xfId="22126" xr:uid="{00000000-0005-0000-0000-00000F570000}"/>
    <cellStyle name="Normal 654 2 4" xfId="22127" xr:uid="{00000000-0005-0000-0000-000010570000}"/>
    <cellStyle name="Normal 654 3" xfId="22128" xr:uid="{00000000-0005-0000-0000-000011570000}"/>
    <cellStyle name="Normal 654 3 2" xfId="22129" xr:uid="{00000000-0005-0000-0000-000012570000}"/>
    <cellStyle name="Normal 654 3 3" xfId="22130" xr:uid="{00000000-0005-0000-0000-000013570000}"/>
    <cellStyle name="Normal 654 4" xfId="22131" xr:uid="{00000000-0005-0000-0000-000014570000}"/>
    <cellStyle name="Normal 654 5" xfId="22132" xr:uid="{00000000-0005-0000-0000-000015570000}"/>
    <cellStyle name="Normal 655" xfId="22133" xr:uid="{00000000-0005-0000-0000-000016570000}"/>
    <cellStyle name="Normal 655 2" xfId="22134" xr:uid="{00000000-0005-0000-0000-000017570000}"/>
    <cellStyle name="Normal 655 2 2" xfId="22135" xr:uid="{00000000-0005-0000-0000-000018570000}"/>
    <cellStyle name="Normal 655 2 2 2" xfId="22136" xr:uid="{00000000-0005-0000-0000-000019570000}"/>
    <cellStyle name="Normal 655 2 2 3" xfId="22137" xr:uid="{00000000-0005-0000-0000-00001A570000}"/>
    <cellStyle name="Normal 655 2 3" xfId="22138" xr:uid="{00000000-0005-0000-0000-00001B570000}"/>
    <cellStyle name="Normal 655 2 4" xfId="22139" xr:uid="{00000000-0005-0000-0000-00001C570000}"/>
    <cellStyle name="Normal 655 3" xfId="22140" xr:uid="{00000000-0005-0000-0000-00001D570000}"/>
    <cellStyle name="Normal 655 3 2" xfId="22141" xr:uid="{00000000-0005-0000-0000-00001E570000}"/>
    <cellStyle name="Normal 655 3 3" xfId="22142" xr:uid="{00000000-0005-0000-0000-00001F570000}"/>
    <cellStyle name="Normal 655 4" xfId="22143" xr:uid="{00000000-0005-0000-0000-000020570000}"/>
    <cellStyle name="Normal 655 5" xfId="22144" xr:uid="{00000000-0005-0000-0000-000021570000}"/>
    <cellStyle name="Normal 656" xfId="22145" xr:uid="{00000000-0005-0000-0000-000022570000}"/>
    <cellStyle name="Normal 656 2" xfId="22146" xr:uid="{00000000-0005-0000-0000-000023570000}"/>
    <cellStyle name="Normal 656 2 2" xfId="22147" xr:uid="{00000000-0005-0000-0000-000024570000}"/>
    <cellStyle name="Normal 656 2 2 2" xfId="22148" xr:uid="{00000000-0005-0000-0000-000025570000}"/>
    <cellStyle name="Normal 656 2 2 3" xfId="22149" xr:uid="{00000000-0005-0000-0000-000026570000}"/>
    <cellStyle name="Normal 656 2 3" xfId="22150" xr:uid="{00000000-0005-0000-0000-000027570000}"/>
    <cellStyle name="Normal 656 2 4" xfId="22151" xr:uid="{00000000-0005-0000-0000-000028570000}"/>
    <cellStyle name="Normal 656 3" xfId="22152" xr:uid="{00000000-0005-0000-0000-000029570000}"/>
    <cellStyle name="Normal 656 3 2" xfId="22153" xr:uid="{00000000-0005-0000-0000-00002A570000}"/>
    <cellStyle name="Normal 656 3 3" xfId="22154" xr:uid="{00000000-0005-0000-0000-00002B570000}"/>
    <cellStyle name="Normal 656 4" xfId="22155" xr:uid="{00000000-0005-0000-0000-00002C570000}"/>
    <cellStyle name="Normal 656 5" xfId="22156" xr:uid="{00000000-0005-0000-0000-00002D570000}"/>
    <cellStyle name="Normal 657" xfId="22157" xr:uid="{00000000-0005-0000-0000-00002E570000}"/>
    <cellStyle name="Normal 657 2" xfId="22158" xr:uid="{00000000-0005-0000-0000-00002F570000}"/>
    <cellStyle name="Normal 657 2 2" xfId="22159" xr:uid="{00000000-0005-0000-0000-000030570000}"/>
    <cellStyle name="Normal 657 2 2 2" xfId="22160" xr:uid="{00000000-0005-0000-0000-000031570000}"/>
    <cellStyle name="Normal 657 2 2 3" xfId="22161" xr:uid="{00000000-0005-0000-0000-000032570000}"/>
    <cellStyle name="Normal 657 2 3" xfId="22162" xr:uid="{00000000-0005-0000-0000-000033570000}"/>
    <cellStyle name="Normal 657 2 4" xfId="22163" xr:uid="{00000000-0005-0000-0000-000034570000}"/>
    <cellStyle name="Normal 657 3" xfId="22164" xr:uid="{00000000-0005-0000-0000-000035570000}"/>
    <cellStyle name="Normal 657 3 2" xfId="22165" xr:uid="{00000000-0005-0000-0000-000036570000}"/>
    <cellStyle name="Normal 657 3 3" xfId="22166" xr:uid="{00000000-0005-0000-0000-000037570000}"/>
    <cellStyle name="Normal 657 4" xfId="22167" xr:uid="{00000000-0005-0000-0000-000038570000}"/>
    <cellStyle name="Normal 657 5" xfId="22168" xr:uid="{00000000-0005-0000-0000-000039570000}"/>
    <cellStyle name="Normal 658" xfId="22169" xr:uid="{00000000-0005-0000-0000-00003A570000}"/>
    <cellStyle name="Normal 658 2" xfId="22170" xr:uid="{00000000-0005-0000-0000-00003B570000}"/>
    <cellStyle name="Normal 658 2 2" xfId="22171" xr:uid="{00000000-0005-0000-0000-00003C570000}"/>
    <cellStyle name="Normal 658 2 2 2" xfId="22172" xr:uid="{00000000-0005-0000-0000-00003D570000}"/>
    <cellStyle name="Normal 658 2 2 3" xfId="22173" xr:uid="{00000000-0005-0000-0000-00003E570000}"/>
    <cellStyle name="Normal 658 2 3" xfId="22174" xr:uid="{00000000-0005-0000-0000-00003F570000}"/>
    <cellStyle name="Normal 658 2 4" xfId="22175" xr:uid="{00000000-0005-0000-0000-000040570000}"/>
    <cellStyle name="Normal 658 3" xfId="22176" xr:uid="{00000000-0005-0000-0000-000041570000}"/>
    <cellStyle name="Normal 658 3 2" xfId="22177" xr:uid="{00000000-0005-0000-0000-000042570000}"/>
    <cellStyle name="Normal 658 3 3" xfId="22178" xr:uid="{00000000-0005-0000-0000-000043570000}"/>
    <cellStyle name="Normal 658 4" xfId="22179" xr:uid="{00000000-0005-0000-0000-000044570000}"/>
    <cellStyle name="Normal 658 5" xfId="22180" xr:uid="{00000000-0005-0000-0000-000045570000}"/>
    <cellStyle name="Normal 659" xfId="22181" xr:uid="{00000000-0005-0000-0000-000046570000}"/>
    <cellStyle name="Normal 659 2" xfId="22182" xr:uid="{00000000-0005-0000-0000-000047570000}"/>
    <cellStyle name="Normal 659 2 2" xfId="22183" xr:uid="{00000000-0005-0000-0000-000048570000}"/>
    <cellStyle name="Normal 659 2 2 2" xfId="22184" xr:uid="{00000000-0005-0000-0000-000049570000}"/>
    <cellStyle name="Normal 659 2 2 3" xfId="22185" xr:uid="{00000000-0005-0000-0000-00004A570000}"/>
    <cellStyle name="Normal 659 2 3" xfId="22186" xr:uid="{00000000-0005-0000-0000-00004B570000}"/>
    <cellStyle name="Normal 659 2 4" xfId="22187" xr:uid="{00000000-0005-0000-0000-00004C570000}"/>
    <cellStyle name="Normal 659 3" xfId="22188" xr:uid="{00000000-0005-0000-0000-00004D570000}"/>
    <cellStyle name="Normal 659 3 2" xfId="22189" xr:uid="{00000000-0005-0000-0000-00004E570000}"/>
    <cellStyle name="Normal 659 3 3" xfId="22190" xr:uid="{00000000-0005-0000-0000-00004F570000}"/>
    <cellStyle name="Normal 659 4" xfId="22191" xr:uid="{00000000-0005-0000-0000-000050570000}"/>
    <cellStyle name="Normal 659 5" xfId="22192" xr:uid="{00000000-0005-0000-0000-000051570000}"/>
    <cellStyle name="Normal 66" xfId="154" xr:uid="{00000000-0005-0000-0000-000052570000}"/>
    <cellStyle name="Normal 66 2" xfId="22193" xr:uid="{00000000-0005-0000-0000-000053570000}"/>
    <cellStyle name="Normal 66 2 2" xfId="22194" xr:uid="{00000000-0005-0000-0000-000054570000}"/>
    <cellStyle name="Normal 66 2 3" xfId="22195" xr:uid="{00000000-0005-0000-0000-000055570000}"/>
    <cellStyle name="Normal 66 3" xfId="22196" xr:uid="{00000000-0005-0000-0000-000056570000}"/>
    <cellStyle name="Normal 66 3 2" xfId="22197" xr:uid="{00000000-0005-0000-0000-000057570000}"/>
    <cellStyle name="Normal 66 3 3" xfId="22198" xr:uid="{00000000-0005-0000-0000-000058570000}"/>
    <cellStyle name="Normal 66 4" xfId="22199" xr:uid="{00000000-0005-0000-0000-000059570000}"/>
    <cellStyle name="Normal 66 5" xfId="22200" xr:uid="{00000000-0005-0000-0000-00005A570000}"/>
    <cellStyle name="Normal 66 6" xfId="22201" xr:uid="{00000000-0005-0000-0000-00005B570000}"/>
    <cellStyle name="Normal 660" xfId="22202" xr:uid="{00000000-0005-0000-0000-00005C570000}"/>
    <cellStyle name="Normal 660 2" xfId="22203" xr:uid="{00000000-0005-0000-0000-00005D570000}"/>
    <cellStyle name="Normal 660 2 2" xfId="22204" xr:uid="{00000000-0005-0000-0000-00005E570000}"/>
    <cellStyle name="Normal 660 2 2 2" xfId="22205" xr:uid="{00000000-0005-0000-0000-00005F570000}"/>
    <cellStyle name="Normal 660 2 2 3" xfId="22206" xr:uid="{00000000-0005-0000-0000-000060570000}"/>
    <cellStyle name="Normal 660 2 3" xfId="22207" xr:uid="{00000000-0005-0000-0000-000061570000}"/>
    <cellStyle name="Normal 660 2 4" xfId="22208" xr:uid="{00000000-0005-0000-0000-000062570000}"/>
    <cellStyle name="Normal 660 3" xfId="22209" xr:uid="{00000000-0005-0000-0000-000063570000}"/>
    <cellStyle name="Normal 660 3 2" xfId="22210" xr:uid="{00000000-0005-0000-0000-000064570000}"/>
    <cellStyle name="Normal 660 3 3" xfId="22211" xr:uid="{00000000-0005-0000-0000-000065570000}"/>
    <cellStyle name="Normal 660 4" xfId="22212" xr:uid="{00000000-0005-0000-0000-000066570000}"/>
    <cellStyle name="Normal 660 5" xfId="22213" xr:uid="{00000000-0005-0000-0000-000067570000}"/>
    <cellStyle name="Normal 661" xfId="22214" xr:uid="{00000000-0005-0000-0000-000068570000}"/>
    <cellStyle name="Normal 661 2" xfId="22215" xr:uid="{00000000-0005-0000-0000-000069570000}"/>
    <cellStyle name="Normal 661 2 2" xfId="22216" xr:uid="{00000000-0005-0000-0000-00006A570000}"/>
    <cellStyle name="Normal 661 2 2 2" xfId="22217" xr:uid="{00000000-0005-0000-0000-00006B570000}"/>
    <cellStyle name="Normal 661 2 2 3" xfId="22218" xr:uid="{00000000-0005-0000-0000-00006C570000}"/>
    <cellStyle name="Normal 661 2 3" xfId="22219" xr:uid="{00000000-0005-0000-0000-00006D570000}"/>
    <cellStyle name="Normal 661 2 4" xfId="22220" xr:uid="{00000000-0005-0000-0000-00006E570000}"/>
    <cellStyle name="Normal 661 3" xfId="22221" xr:uid="{00000000-0005-0000-0000-00006F570000}"/>
    <cellStyle name="Normal 661 3 2" xfId="22222" xr:uid="{00000000-0005-0000-0000-000070570000}"/>
    <cellStyle name="Normal 661 3 3" xfId="22223" xr:uid="{00000000-0005-0000-0000-000071570000}"/>
    <cellStyle name="Normal 661 4" xfId="22224" xr:uid="{00000000-0005-0000-0000-000072570000}"/>
    <cellStyle name="Normal 661 5" xfId="22225" xr:uid="{00000000-0005-0000-0000-000073570000}"/>
    <cellStyle name="Normal 662" xfId="22226" xr:uid="{00000000-0005-0000-0000-000074570000}"/>
    <cellStyle name="Normal 662 2" xfId="22227" xr:uid="{00000000-0005-0000-0000-000075570000}"/>
    <cellStyle name="Normal 662 2 2" xfId="22228" xr:uid="{00000000-0005-0000-0000-000076570000}"/>
    <cellStyle name="Normal 662 2 2 2" xfId="22229" xr:uid="{00000000-0005-0000-0000-000077570000}"/>
    <cellStyle name="Normal 662 2 2 2 2" xfId="22230" xr:uid="{00000000-0005-0000-0000-000078570000}"/>
    <cellStyle name="Normal 662 2 2 2 3" xfId="22231" xr:uid="{00000000-0005-0000-0000-000079570000}"/>
    <cellStyle name="Normal 662 2 2 3" xfId="22232" xr:uid="{00000000-0005-0000-0000-00007A570000}"/>
    <cellStyle name="Normal 662 2 2 4" xfId="22233" xr:uid="{00000000-0005-0000-0000-00007B570000}"/>
    <cellStyle name="Normal 662 2 3" xfId="22234" xr:uid="{00000000-0005-0000-0000-00007C570000}"/>
    <cellStyle name="Normal 662 2 3 2" xfId="22235" xr:uid="{00000000-0005-0000-0000-00007D570000}"/>
    <cellStyle name="Normal 662 2 3 3" xfId="22236" xr:uid="{00000000-0005-0000-0000-00007E570000}"/>
    <cellStyle name="Normal 662 2 4" xfId="22237" xr:uid="{00000000-0005-0000-0000-00007F570000}"/>
    <cellStyle name="Normal 662 2 5" xfId="22238" xr:uid="{00000000-0005-0000-0000-000080570000}"/>
    <cellStyle name="Normal 662 3" xfId="22239" xr:uid="{00000000-0005-0000-0000-000081570000}"/>
    <cellStyle name="Normal 662 4" xfId="22240" xr:uid="{00000000-0005-0000-0000-000082570000}"/>
    <cellStyle name="Normal 663" xfId="22241" xr:uid="{00000000-0005-0000-0000-000083570000}"/>
    <cellStyle name="Normal 663 2" xfId="22242" xr:uid="{00000000-0005-0000-0000-000084570000}"/>
    <cellStyle name="Normal 663 2 2" xfId="22243" xr:uid="{00000000-0005-0000-0000-000085570000}"/>
    <cellStyle name="Normal 663 2 2 2" xfId="22244" xr:uid="{00000000-0005-0000-0000-000086570000}"/>
    <cellStyle name="Normal 663 2 2 2 2" xfId="22245" xr:uid="{00000000-0005-0000-0000-000087570000}"/>
    <cellStyle name="Normal 663 2 2 2 3" xfId="22246" xr:uid="{00000000-0005-0000-0000-000088570000}"/>
    <cellStyle name="Normal 663 2 2 3" xfId="22247" xr:uid="{00000000-0005-0000-0000-000089570000}"/>
    <cellStyle name="Normal 663 2 2 4" xfId="22248" xr:uid="{00000000-0005-0000-0000-00008A570000}"/>
    <cellStyle name="Normal 663 2 3" xfId="22249" xr:uid="{00000000-0005-0000-0000-00008B570000}"/>
    <cellStyle name="Normal 663 2 3 2" xfId="22250" xr:uid="{00000000-0005-0000-0000-00008C570000}"/>
    <cellStyle name="Normal 663 2 3 3" xfId="22251" xr:uid="{00000000-0005-0000-0000-00008D570000}"/>
    <cellStyle name="Normal 663 2 4" xfId="22252" xr:uid="{00000000-0005-0000-0000-00008E570000}"/>
    <cellStyle name="Normal 663 2 5" xfId="22253" xr:uid="{00000000-0005-0000-0000-00008F570000}"/>
    <cellStyle name="Normal 663 3" xfId="22254" xr:uid="{00000000-0005-0000-0000-000090570000}"/>
    <cellStyle name="Normal 663 4" xfId="22255" xr:uid="{00000000-0005-0000-0000-000091570000}"/>
    <cellStyle name="Normal 664" xfId="22256" xr:uid="{00000000-0005-0000-0000-000092570000}"/>
    <cellStyle name="Normal 664 2" xfId="22257" xr:uid="{00000000-0005-0000-0000-000093570000}"/>
    <cellStyle name="Normal 664 2 2" xfId="22258" xr:uid="{00000000-0005-0000-0000-000094570000}"/>
    <cellStyle name="Normal 664 2 2 2" xfId="22259" xr:uid="{00000000-0005-0000-0000-000095570000}"/>
    <cellStyle name="Normal 664 2 2 2 2" xfId="22260" xr:uid="{00000000-0005-0000-0000-000096570000}"/>
    <cellStyle name="Normal 664 2 2 2 3" xfId="22261" xr:uid="{00000000-0005-0000-0000-000097570000}"/>
    <cellStyle name="Normal 664 2 2 3" xfId="22262" xr:uid="{00000000-0005-0000-0000-000098570000}"/>
    <cellStyle name="Normal 664 2 2 4" xfId="22263" xr:uid="{00000000-0005-0000-0000-000099570000}"/>
    <cellStyle name="Normal 664 2 3" xfId="22264" xr:uid="{00000000-0005-0000-0000-00009A570000}"/>
    <cellStyle name="Normal 664 2 3 2" xfId="22265" xr:uid="{00000000-0005-0000-0000-00009B570000}"/>
    <cellStyle name="Normal 664 2 3 3" xfId="22266" xr:uid="{00000000-0005-0000-0000-00009C570000}"/>
    <cellStyle name="Normal 664 2 4" xfId="22267" xr:uid="{00000000-0005-0000-0000-00009D570000}"/>
    <cellStyle name="Normal 664 2 5" xfId="22268" xr:uid="{00000000-0005-0000-0000-00009E570000}"/>
    <cellStyle name="Normal 664 3" xfId="22269" xr:uid="{00000000-0005-0000-0000-00009F570000}"/>
    <cellStyle name="Normal 664 4" xfId="22270" xr:uid="{00000000-0005-0000-0000-0000A0570000}"/>
    <cellStyle name="Normal 665" xfId="22271" xr:uid="{00000000-0005-0000-0000-0000A1570000}"/>
    <cellStyle name="Normal 665 2" xfId="22272" xr:uid="{00000000-0005-0000-0000-0000A2570000}"/>
    <cellStyle name="Normal 665 2 2" xfId="22273" xr:uid="{00000000-0005-0000-0000-0000A3570000}"/>
    <cellStyle name="Normal 665 2 2 2" xfId="22274" xr:uid="{00000000-0005-0000-0000-0000A4570000}"/>
    <cellStyle name="Normal 665 2 2 3" xfId="22275" xr:uid="{00000000-0005-0000-0000-0000A5570000}"/>
    <cellStyle name="Normal 665 2 3" xfId="22276" xr:uid="{00000000-0005-0000-0000-0000A6570000}"/>
    <cellStyle name="Normal 665 2 4" xfId="22277" xr:uid="{00000000-0005-0000-0000-0000A7570000}"/>
    <cellStyle name="Normal 665 3" xfId="22278" xr:uid="{00000000-0005-0000-0000-0000A8570000}"/>
    <cellStyle name="Normal 665 3 2" xfId="22279" xr:uid="{00000000-0005-0000-0000-0000A9570000}"/>
    <cellStyle name="Normal 665 3 3" xfId="22280" xr:uid="{00000000-0005-0000-0000-0000AA570000}"/>
    <cellStyle name="Normal 665 4" xfId="22281" xr:uid="{00000000-0005-0000-0000-0000AB570000}"/>
    <cellStyle name="Normal 665 5" xfId="22282" xr:uid="{00000000-0005-0000-0000-0000AC570000}"/>
    <cellStyle name="Normal 666" xfId="22283" xr:uid="{00000000-0005-0000-0000-0000AD570000}"/>
    <cellStyle name="Normal 666 2" xfId="22284" xr:uid="{00000000-0005-0000-0000-0000AE570000}"/>
    <cellStyle name="Normal 666 2 2" xfId="22285" xr:uid="{00000000-0005-0000-0000-0000AF570000}"/>
    <cellStyle name="Normal 666 2 2 2" xfId="22286" xr:uid="{00000000-0005-0000-0000-0000B0570000}"/>
    <cellStyle name="Normal 666 2 2 3" xfId="22287" xr:uid="{00000000-0005-0000-0000-0000B1570000}"/>
    <cellStyle name="Normal 666 2 3" xfId="22288" xr:uid="{00000000-0005-0000-0000-0000B2570000}"/>
    <cellStyle name="Normal 666 2 4" xfId="22289" xr:uid="{00000000-0005-0000-0000-0000B3570000}"/>
    <cellStyle name="Normal 666 3" xfId="22290" xr:uid="{00000000-0005-0000-0000-0000B4570000}"/>
    <cellStyle name="Normal 666 3 2" xfId="22291" xr:uid="{00000000-0005-0000-0000-0000B5570000}"/>
    <cellStyle name="Normal 666 3 3" xfId="22292" xr:uid="{00000000-0005-0000-0000-0000B6570000}"/>
    <cellStyle name="Normal 666 4" xfId="22293" xr:uid="{00000000-0005-0000-0000-0000B7570000}"/>
    <cellStyle name="Normal 666 5" xfId="22294" xr:uid="{00000000-0005-0000-0000-0000B8570000}"/>
    <cellStyle name="Normal 667" xfId="22295" xr:uid="{00000000-0005-0000-0000-0000B9570000}"/>
    <cellStyle name="Normal 667 2" xfId="22296" xr:uid="{00000000-0005-0000-0000-0000BA570000}"/>
    <cellStyle name="Normal 667 2 2" xfId="22297" xr:uid="{00000000-0005-0000-0000-0000BB570000}"/>
    <cellStyle name="Normal 667 2 2 2" xfId="22298" xr:uid="{00000000-0005-0000-0000-0000BC570000}"/>
    <cellStyle name="Normal 667 2 2 3" xfId="22299" xr:uid="{00000000-0005-0000-0000-0000BD570000}"/>
    <cellStyle name="Normal 667 2 3" xfId="22300" xr:uid="{00000000-0005-0000-0000-0000BE570000}"/>
    <cellStyle name="Normal 667 2 4" xfId="22301" xr:uid="{00000000-0005-0000-0000-0000BF570000}"/>
    <cellStyle name="Normal 667 3" xfId="22302" xr:uid="{00000000-0005-0000-0000-0000C0570000}"/>
    <cellStyle name="Normal 667 3 2" xfId="22303" xr:uid="{00000000-0005-0000-0000-0000C1570000}"/>
    <cellStyle name="Normal 667 3 3" xfId="22304" xr:uid="{00000000-0005-0000-0000-0000C2570000}"/>
    <cellStyle name="Normal 667 4" xfId="22305" xr:uid="{00000000-0005-0000-0000-0000C3570000}"/>
    <cellStyle name="Normal 667 5" xfId="22306" xr:uid="{00000000-0005-0000-0000-0000C4570000}"/>
    <cellStyle name="Normal 668" xfId="22307" xr:uid="{00000000-0005-0000-0000-0000C5570000}"/>
    <cellStyle name="Normal 668 2" xfId="22308" xr:uid="{00000000-0005-0000-0000-0000C6570000}"/>
    <cellStyle name="Normal 668 2 2" xfId="22309" xr:uid="{00000000-0005-0000-0000-0000C7570000}"/>
    <cellStyle name="Normal 668 2 2 2" xfId="22310" xr:uid="{00000000-0005-0000-0000-0000C8570000}"/>
    <cellStyle name="Normal 668 2 2 3" xfId="22311" xr:uid="{00000000-0005-0000-0000-0000C9570000}"/>
    <cellStyle name="Normal 668 2 3" xfId="22312" xr:uid="{00000000-0005-0000-0000-0000CA570000}"/>
    <cellStyle name="Normal 668 2 4" xfId="22313" xr:uid="{00000000-0005-0000-0000-0000CB570000}"/>
    <cellStyle name="Normal 668 3" xfId="22314" xr:uid="{00000000-0005-0000-0000-0000CC570000}"/>
    <cellStyle name="Normal 668 3 2" xfId="22315" xr:uid="{00000000-0005-0000-0000-0000CD570000}"/>
    <cellStyle name="Normal 668 3 3" xfId="22316" xr:uid="{00000000-0005-0000-0000-0000CE570000}"/>
    <cellStyle name="Normal 668 4" xfId="22317" xr:uid="{00000000-0005-0000-0000-0000CF570000}"/>
    <cellStyle name="Normal 668 5" xfId="22318" xr:uid="{00000000-0005-0000-0000-0000D0570000}"/>
    <cellStyle name="Normal 669" xfId="22319" xr:uid="{00000000-0005-0000-0000-0000D1570000}"/>
    <cellStyle name="Normal 669 2" xfId="22320" xr:uid="{00000000-0005-0000-0000-0000D2570000}"/>
    <cellStyle name="Normal 669 2 2" xfId="22321" xr:uid="{00000000-0005-0000-0000-0000D3570000}"/>
    <cellStyle name="Normal 669 2 2 2" xfId="22322" xr:uid="{00000000-0005-0000-0000-0000D4570000}"/>
    <cellStyle name="Normal 669 2 2 3" xfId="22323" xr:uid="{00000000-0005-0000-0000-0000D5570000}"/>
    <cellStyle name="Normal 669 2 3" xfId="22324" xr:uid="{00000000-0005-0000-0000-0000D6570000}"/>
    <cellStyle name="Normal 669 2 4" xfId="22325" xr:uid="{00000000-0005-0000-0000-0000D7570000}"/>
    <cellStyle name="Normal 669 3" xfId="22326" xr:uid="{00000000-0005-0000-0000-0000D8570000}"/>
    <cellStyle name="Normal 669 3 2" xfId="22327" xr:uid="{00000000-0005-0000-0000-0000D9570000}"/>
    <cellStyle name="Normal 669 3 3" xfId="22328" xr:uid="{00000000-0005-0000-0000-0000DA570000}"/>
    <cellStyle name="Normal 669 4" xfId="22329" xr:uid="{00000000-0005-0000-0000-0000DB570000}"/>
    <cellStyle name="Normal 669 5" xfId="22330" xr:uid="{00000000-0005-0000-0000-0000DC570000}"/>
    <cellStyle name="Normal 67" xfId="155" xr:uid="{00000000-0005-0000-0000-0000DD570000}"/>
    <cellStyle name="Normal 67 2" xfId="22331" xr:uid="{00000000-0005-0000-0000-0000DE570000}"/>
    <cellStyle name="Normal 67 2 2" xfId="22332" xr:uid="{00000000-0005-0000-0000-0000DF570000}"/>
    <cellStyle name="Normal 67 2 3" xfId="22333" xr:uid="{00000000-0005-0000-0000-0000E0570000}"/>
    <cellStyle name="Normal 67 3" xfId="22334" xr:uid="{00000000-0005-0000-0000-0000E1570000}"/>
    <cellStyle name="Normal 67 3 2" xfId="22335" xr:uid="{00000000-0005-0000-0000-0000E2570000}"/>
    <cellStyle name="Normal 67 3 3" xfId="22336" xr:uid="{00000000-0005-0000-0000-0000E3570000}"/>
    <cellStyle name="Normal 67 4" xfId="22337" xr:uid="{00000000-0005-0000-0000-0000E4570000}"/>
    <cellStyle name="Normal 67 5" xfId="22338" xr:uid="{00000000-0005-0000-0000-0000E5570000}"/>
    <cellStyle name="Normal 67 6" xfId="22339" xr:uid="{00000000-0005-0000-0000-0000E6570000}"/>
    <cellStyle name="Normal 670" xfId="22340" xr:uid="{00000000-0005-0000-0000-0000E7570000}"/>
    <cellStyle name="Normal 670 2" xfId="22341" xr:uid="{00000000-0005-0000-0000-0000E8570000}"/>
    <cellStyle name="Normal 670 2 2" xfId="22342" xr:uid="{00000000-0005-0000-0000-0000E9570000}"/>
    <cellStyle name="Normal 670 2 2 2" xfId="22343" xr:uid="{00000000-0005-0000-0000-0000EA570000}"/>
    <cellStyle name="Normal 670 2 2 3" xfId="22344" xr:uid="{00000000-0005-0000-0000-0000EB570000}"/>
    <cellStyle name="Normal 670 2 3" xfId="22345" xr:uid="{00000000-0005-0000-0000-0000EC570000}"/>
    <cellStyle name="Normal 670 2 4" xfId="22346" xr:uid="{00000000-0005-0000-0000-0000ED570000}"/>
    <cellStyle name="Normal 670 3" xfId="22347" xr:uid="{00000000-0005-0000-0000-0000EE570000}"/>
    <cellStyle name="Normal 670 3 2" xfId="22348" xr:uid="{00000000-0005-0000-0000-0000EF570000}"/>
    <cellStyle name="Normal 670 3 3" xfId="22349" xr:uid="{00000000-0005-0000-0000-0000F0570000}"/>
    <cellStyle name="Normal 670 4" xfId="22350" xr:uid="{00000000-0005-0000-0000-0000F1570000}"/>
    <cellStyle name="Normal 670 5" xfId="22351" xr:uid="{00000000-0005-0000-0000-0000F2570000}"/>
    <cellStyle name="Normal 671" xfId="22352" xr:uid="{00000000-0005-0000-0000-0000F3570000}"/>
    <cellStyle name="Normal 671 2" xfId="22353" xr:uid="{00000000-0005-0000-0000-0000F4570000}"/>
    <cellStyle name="Normal 671 2 2" xfId="22354" xr:uid="{00000000-0005-0000-0000-0000F5570000}"/>
    <cellStyle name="Normal 671 2 2 2" xfId="22355" xr:uid="{00000000-0005-0000-0000-0000F6570000}"/>
    <cellStyle name="Normal 671 2 2 3" xfId="22356" xr:uid="{00000000-0005-0000-0000-0000F7570000}"/>
    <cellStyle name="Normal 671 2 3" xfId="22357" xr:uid="{00000000-0005-0000-0000-0000F8570000}"/>
    <cellStyle name="Normal 671 2 4" xfId="22358" xr:uid="{00000000-0005-0000-0000-0000F9570000}"/>
    <cellStyle name="Normal 671 3" xfId="22359" xr:uid="{00000000-0005-0000-0000-0000FA570000}"/>
    <cellStyle name="Normal 671 3 2" xfId="22360" xr:uid="{00000000-0005-0000-0000-0000FB570000}"/>
    <cellStyle name="Normal 671 3 3" xfId="22361" xr:uid="{00000000-0005-0000-0000-0000FC570000}"/>
    <cellStyle name="Normal 671 4" xfId="22362" xr:uid="{00000000-0005-0000-0000-0000FD570000}"/>
    <cellStyle name="Normal 671 5" xfId="22363" xr:uid="{00000000-0005-0000-0000-0000FE570000}"/>
    <cellStyle name="Normal 672" xfId="22364" xr:uid="{00000000-0005-0000-0000-0000FF570000}"/>
    <cellStyle name="Normal 672 2" xfId="22365" xr:uid="{00000000-0005-0000-0000-000000580000}"/>
    <cellStyle name="Normal 672 2 2" xfId="22366" xr:uid="{00000000-0005-0000-0000-000001580000}"/>
    <cellStyle name="Normal 672 2 2 2" xfId="22367" xr:uid="{00000000-0005-0000-0000-000002580000}"/>
    <cellStyle name="Normal 672 2 2 3" xfId="22368" xr:uid="{00000000-0005-0000-0000-000003580000}"/>
    <cellStyle name="Normal 672 2 3" xfId="22369" xr:uid="{00000000-0005-0000-0000-000004580000}"/>
    <cellStyle name="Normal 672 2 4" xfId="22370" xr:uid="{00000000-0005-0000-0000-000005580000}"/>
    <cellStyle name="Normal 672 3" xfId="22371" xr:uid="{00000000-0005-0000-0000-000006580000}"/>
    <cellStyle name="Normal 672 3 2" xfId="22372" xr:uid="{00000000-0005-0000-0000-000007580000}"/>
    <cellStyle name="Normal 672 3 3" xfId="22373" xr:uid="{00000000-0005-0000-0000-000008580000}"/>
    <cellStyle name="Normal 672 4" xfId="22374" xr:uid="{00000000-0005-0000-0000-000009580000}"/>
    <cellStyle name="Normal 672 5" xfId="22375" xr:uid="{00000000-0005-0000-0000-00000A580000}"/>
    <cellStyle name="Normal 673" xfId="22376" xr:uid="{00000000-0005-0000-0000-00000B580000}"/>
    <cellStyle name="Normal 673 2" xfId="22377" xr:uid="{00000000-0005-0000-0000-00000C580000}"/>
    <cellStyle name="Normal 673 2 2" xfId="22378" xr:uid="{00000000-0005-0000-0000-00000D580000}"/>
    <cellStyle name="Normal 673 2 2 2" xfId="22379" xr:uid="{00000000-0005-0000-0000-00000E580000}"/>
    <cellStyle name="Normal 673 2 2 3" xfId="22380" xr:uid="{00000000-0005-0000-0000-00000F580000}"/>
    <cellStyle name="Normal 673 2 3" xfId="22381" xr:uid="{00000000-0005-0000-0000-000010580000}"/>
    <cellStyle name="Normal 673 2 4" xfId="22382" xr:uid="{00000000-0005-0000-0000-000011580000}"/>
    <cellStyle name="Normal 673 3" xfId="22383" xr:uid="{00000000-0005-0000-0000-000012580000}"/>
    <cellStyle name="Normal 673 3 2" xfId="22384" xr:uid="{00000000-0005-0000-0000-000013580000}"/>
    <cellStyle name="Normal 673 3 3" xfId="22385" xr:uid="{00000000-0005-0000-0000-000014580000}"/>
    <cellStyle name="Normal 673 4" xfId="22386" xr:uid="{00000000-0005-0000-0000-000015580000}"/>
    <cellStyle name="Normal 673 5" xfId="22387" xr:uid="{00000000-0005-0000-0000-000016580000}"/>
    <cellStyle name="Normal 674" xfId="22388" xr:uid="{00000000-0005-0000-0000-000017580000}"/>
    <cellStyle name="Normal 674 2" xfId="22389" xr:uid="{00000000-0005-0000-0000-000018580000}"/>
    <cellStyle name="Normal 674 2 2" xfId="22390" xr:uid="{00000000-0005-0000-0000-000019580000}"/>
    <cellStyle name="Normal 674 2 2 2" xfId="22391" xr:uid="{00000000-0005-0000-0000-00001A580000}"/>
    <cellStyle name="Normal 674 2 2 3" xfId="22392" xr:uid="{00000000-0005-0000-0000-00001B580000}"/>
    <cellStyle name="Normal 674 2 3" xfId="22393" xr:uid="{00000000-0005-0000-0000-00001C580000}"/>
    <cellStyle name="Normal 674 2 4" xfId="22394" xr:uid="{00000000-0005-0000-0000-00001D580000}"/>
    <cellStyle name="Normal 674 3" xfId="22395" xr:uid="{00000000-0005-0000-0000-00001E580000}"/>
    <cellStyle name="Normal 674 3 2" xfId="22396" xr:uid="{00000000-0005-0000-0000-00001F580000}"/>
    <cellStyle name="Normal 674 3 3" xfId="22397" xr:uid="{00000000-0005-0000-0000-000020580000}"/>
    <cellStyle name="Normal 674 4" xfId="22398" xr:uid="{00000000-0005-0000-0000-000021580000}"/>
    <cellStyle name="Normal 674 5" xfId="22399" xr:uid="{00000000-0005-0000-0000-000022580000}"/>
    <cellStyle name="Normal 675" xfId="22400" xr:uid="{00000000-0005-0000-0000-000023580000}"/>
    <cellStyle name="Normal 675 2" xfId="22401" xr:uid="{00000000-0005-0000-0000-000024580000}"/>
    <cellStyle name="Normal 675 2 2" xfId="22402" xr:uid="{00000000-0005-0000-0000-000025580000}"/>
    <cellStyle name="Normal 675 2 2 2" xfId="22403" xr:uid="{00000000-0005-0000-0000-000026580000}"/>
    <cellStyle name="Normal 675 2 2 3" xfId="22404" xr:uid="{00000000-0005-0000-0000-000027580000}"/>
    <cellStyle name="Normal 675 2 3" xfId="22405" xr:uid="{00000000-0005-0000-0000-000028580000}"/>
    <cellStyle name="Normal 675 2 4" xfId="22406" xr:uid="{00000000-0005-0000-0000-000029580000}"/>
    <cellStyle name="Normal 675 3" xfId="22407" xr:uid="{00000000-0005-0000-0000-00002A580000}"/>
    <cellStyle name="Normal 675 3 2" xfId="22408" xr:uid="{00000000-0005-0000-0000-00002B580000}"/>
    <cellStyle name="Normal 675 3 3" xfId="22409" xr:uid="{00000000-0005-0000-0000-00002C580000}"/>
    <cellStyle name="Normal 675 4" xfId="22410" xr:uid="{00000000-0005-0000-0000-00002D580000}"/>
    <cellStyle name="Normal 675 5" xfId="22411" xr:uid="{00000000-0005-0000-0000-00002E580000}"/>
    <cellStyle name="Normal 676" xfId="22412" xr:uid="{00000000-0005-0000-0000-00002F580000}"/>
    <cellStyle name="Normal 676 2" xfId="22413" xr:uid="{00000000-0005-0000-0000-000030580000}"/>
    <cellStyle name="Normal 676 3" xfId="22414" xr:uid="{00000000-0005-0000-0000-000031580000}"/>
    <cellStyle name="Normal 677" xfId="22415" xr:uid="{00000000-0005-0000-0000-000032580000}"/>
    <cellStyle name="Normal 677 2" xfId="22416" xr:uid="{00000000-0005-0000-0000-000033580000}"/>
    <cellStyle name="Normal 677 2 2" xfId="22417" xr:uid="{00000000-0005-0000-0000-000034580000}"/>
    <cellStyle name="Normal 677 2 2 2" xfId="22418" xr:uid="{00000000-0005-0000-0000-000035580000}"/>
    <cellStyle name="Normal 677 2 2 3" xfId="22419" xr:uid="{00000000-0005-0000-0000-000036580000}"/>
    <cellStyle name="Normal 677 2 3" xfId="22420" xr:uid="{00000000-0005-0000-0000-000037580000}"/>
    <cellStyle name="Normal 677 2 4" xfId="22421" xr:uid="{00000000-0005-0000-0000-000038580000}"/>
    <cellStyle name="Normal 677 3" xfId="22422" xr:uid="{00000000-0005-0000-0000-000039580000}"/>
    <cellStyle name="Normal 677 3 2" xfId="22423" xr:uid="{00000000-0005-0000-0000-00003A580000}"/>
    <cellStyle name="Normal 677 3 3" xfId="22424" xr:uid="{00000000-0005-0000-0000-00003B580000}"/>
    <cellStyle name="Normal 677 4" xfId="22425" xr:uid="{00000000-0005-0000-0000-00003C580000}"/>
    <cellStyle name="Normal 677 5" xfId="22426" xr:uid="{00000000-0005-0000-0000-00003D580000}"/>
    <cellStyle name="Normal 678" xfId="22427" xr:uid="{00000000-0005-0000-0000-00003E580000}"/>
    <cellStyle name="Normal 678 2" xfId="22428" xr:uid="{00000000-0005-0000-0000-00003F580000}"/>
    <cellStyle name="Normal 678 2 2" xfId="22429" xr:uid="{00000000-0005-0000-0000-000040580000}"/>
    <cellStyle name="Normal 678 2 2 2" xfId="22430" xr:uid="{00000000-0005-0000-0000-000041580000}"/>
    <cellStyle name="Normal 678 2 2 3" xfId="22431" xr:uid="{00000000-0005-0000-0000-000042580000}"/>
    <cellStyle name="Normal 678 2 3" xfId="22432" xr:uid="{00000000-0005-0000-0000-000043580000}"/>
    <cellStyle name="Normal 678 2 4" xfId="22433" xr:uid="{00000000-0005-0000-0000-000044580000}"/>
    <cellStyle name="Normal 678 3" xfId="22434" xr:uid="{00000000-0005-0000-0000-000045580000}"/>
    <cellStyle name="Normal 678 3 2" xfId="22435" xr:uid="{00000000-0005-0000-0000-000046580000}"/>
    <cellStyle name="Normal 678 3 3" xfId="22436" xr:uid="{00000000-0005-0000-0000-000047580000}"/>
    <cellStyle name="Normal 678 4" xfId="22437" xr:uid="{00000000-0005-0000-0000-000048580000}"/>
    <cellStyle name="Normal 678 5" xfId="22438" xr:uid="{00000000-0005-0000-0000-000049580000}"/>
    <cellStyle name="Normal 679" xfId="22439" xr:uid="{00000000-0005-0000-0000-00004A580000}"/>
    <cellStyle name="Normal 679 2" xfId="22440" xr:uid="{00000000-0005-0000-0000-00004B580000}"/>
    <cellStyle name="Normal 679 2 2" xfId="22441" xr:uid="{00000000-0005-0000-0000-00004C580000}"/>
    <cellStyle name="Normal 679 2 2 2" xfId="22442" xr:uid="{00000000-0005-0000-0000-00004D580000}"/>
    <cellStyle name="Normal 679 2 2 3" xfId="22443" xr:uid="{00000000-0005-0000-0000-00004E580000}"/>
    <cellStyle name="Normal 679 2 3" xfId="22444" xr:uid="{00000000-0005-0000-0000-00004F580000}"/>
    <cellStyle name="Normal 679 2 4" xfId="22445" xr:uid="{00000000-0005-0000-0000-000050580000}"/>
    <cellStyle name="Normal 679 3" xfId="22446" xr:uid="{00000000-0005-0000-0000-000051580000}"/>
    <cellStyle name="Normal 679 3 2" xfId="22447" xr:uid="{00000000-0005-0000-0000-000052580000}"/>
    <cellStyle name="Normal 679 3 3" xfId="22448" xr:uid="{00000000-0005-0000-0000-000053580000}"/>
    <cellStyle name="Normal 679 4" xfId="22449" xr:uid="{00000000-0005-0000-0000-000054580000}"/>
    <cellStyle name="Normal 679 5" xfId="22450" xr:uid="{00000000-0005-0000-0000-000055580000}"/>
    <cellStyle name="Normal 68" xfId="156" xr:uid="{00000000-0005-0000-0000-000056580000}"/>
    <cellStyle name="Normal 68 2" xfId="22451" xr:uid="{00000000-0005-0000-0000-000057580000}"/>
    <cellStyle name="Normal 68 2 2" xfId="22452" xr:uid="{00000000-0005-0000-0000-000058580000}"/>
    <cellStyle name="Normal 68 2 3" xfId="22453" xr:uid="{00000000-0005-0000-0000-000059580000}"/>
    <cellStyle name="Normal 68 3" xfId="22454" xr:uid="{00000000-0005-0000-0000-00005A580000}"/>
    <cellStyle name="Normal 68 4" xfId="22455" xr:uid="{00000000-0005-0000-0000-00005B580000}"/>
    <cellStyle name="Normal 68 5" xfId="22456" xr:uid="{00000000-0005-0000-0000-00005C580000}"/>
    <cellStyle name="Normal 680" xfId="22457" xr:uid="{00000000-0005-0000-0000-00005D580000}"/>
    <cellStyle name="Normal 680 2" xfId="22458" xr:uid="{00000000-0005-0000-0000-00005E580000}"/>
    <cellStyle name="Normal 680 2 2" xfId="22459" xr:uid="{00000000-0005-0000-0000-00005F580000}"/>
    <cellStyle name="Normal 680 2 2 2" xfId="22460" xr:uid="{00000000-0005-0000-0000-000060580000}"/>
    <cellStyle name="Normal 680 2 2 3" xfId="22461" xr:uid="{00000000-0005-0000-0000-000061580000}"/>
    <cellStyle name="Normal 680 2 3" xfId="22462" xr:uid="{00000000-0005-0000-0000-000062580000}"/>
    <cellStyle name="Normal 680 2 4" xfId="22463" xr:uid="{00000000-0005-0000-0000-000063580000}"/>
    <cellStyle name="Normal 680 3" xfId="22464" xr:uid="{00000000-0005-0000-0000-000064580000}"/>
    <cellStyle name="Normal 680 3 2" xfId="22465" xr:uid="{00000000-0005-0000-0000-000065580000}"/>
    <cellStyle name="Normal 680 3 3" xfId="22466" xr:uid="{00000000-0005-0000-0000-000066580000}"/>
    <cellStyle name="Normal 680 4" xfId="22467" xr:uid="{00000000-0005-0000-0000-000067580000}"/>
    <cellStyle name="Normal 680 5" xfId="22468" xr:uid="{00000000-0005-0000-0000-000068580000}"/>
    <cellStyle name="Normal 681" xfId="22469" xr:uid="{00000000-0005-0000-0000-000069580000}"/>
    <cellStyle name="Normal 681 2" xfId="22470" xr:uid="{00000000-0005-0000-0000-00006A580000}"/>
    <cellStyle name="Normal 681 2 2" xfId="22471" xr:uid="{00000000-0005-0000-0000-00006B580000}"/>
    <cellStyle name="Normal 681 2 2 2" xfId="22472" xr:uid="{00000000-0005-0000-0000-00006C580000}"/>
    <cellStyle name="Normal 681 2 2 3" xfId="22473" xr:uid="{00000000-0005-0000-0000-00006D580000}"/>
    <cellStyle name="Normal 681 2 3" xfId="22474" xr:uid="{00000000-0005-0000-0000-00006E580000}"/>
    <cellStyle name="Normal 681 2 4" xfId="22475" xr:uid="{00000000-0005-0000-0000-00006F580000}"/>
    <cellStyle name="Normal 681 3" xfId="22476" xr:uid="{00000000-0005-0000-0000-000070580000}"/>
    <cellStyle name="Normal 681 3 2" xfId="22477" xr:uid="{00000000-0005-0000-0000-000071580000}"/>
    <cellStyle name="Normal 681 3 3" xfId="22478" xr:uid="{00000000-0005-0000-0000-000072580000}"/>
    <cellStyle name="Normal 681 4" xfId="22479" xr:uid="{00000000-0005-0000-0000-000073580000}"/>
    <cellStyle name="Normal 681 5" xfId="22480" xr:uid="{00000000-0005-0000-0000-000074580000}"/>
    <cellStyle name="Normal 682" xfId="22481" xr:uid="{00000000-0005-0000-0000-000075580000}"/>
    <cellStyle name="Normal 682 2" xfId="22482" xr:uid="{00000000-0005-0000-0000-000076580000}"/>
    <cellStyle name="Normal 682 2 2" xfId="22483" xr:uid="{00000000-0005-0000-0000-000077580000}"/>
    <cellStyle name="Normal 682 2 2 2" xfId="22484" xr:uid="{00000000-0005-0000-0000-000078580000}"/>
    <cellStyle name="Normal 682 2 2 3" xfId="22485" xr:uid="{00000000-0005-0000-0000-000079580000}"/>
    <cellStyle name="Normal 682 2 3" xfId="22486" xr:uid="{00000000-0005-0000-0000-00007A580000}"/>
    <cellStyle name="Normal 682 2 4" xfId="22487" xr:uid="{00000000-0005-0000-0000-00007B580000}"/>
    <cellStyle name="Normal 682 3" xfId="22488" xr:uid="{00000000-0005-0000-0000-00007C580000}"/>
    <cellStyle name="Normal 682 3 2" xfId="22489" xr:uid="{00000000-0005-0000-0000-00007D580000}"/>
    <cellStyle name="Normal 682 3 3" xfId="22490" xr:uid="{00000000-0005-0000-0000-00007E580000}"/>
    <cellStyle name="Normal 682 4" xfId="22491" xr:uid="{00000000-0005-0000-0000-00007F580000}"/>
    <cellStyle name="Normal 682 5" xfId="22492" xr:uid="{00000000-0005-0000-0000-000080580000}"/>
    <cellStyle name="Normal 683" xfId="22493" xr:uid="{00000000-0005-0000-0000-000081580000}"/>
    <cellStyle name="Normal 683 2" xfId="22494" xr:uid="{00000000-0005-0000-0000-000082580000}"/>
    <cellStyle name="Normal 683 2 2" xfId="22495" xr:uid="{00000000-0005-0000-0000-000083580000}"/>
    <cellStyle name="Normal 683 2 2 2" xfId="22496" xr:uid="{00000000-0005-0000-0000-000084580000}"/>
    <cellStyle name="Normal 683 2 2 3" xfId="22497" xr:uid="{00000000-0005-0000-0000-000085580000}"/>
    <cellStyle name="Normal 683 2 3" xfId="22498" xr:uid="{00000000-0005-0000-0000-000086580000}"/>
    <cellStyle name="Normal 683 2 4" xfId="22499" xr:uid="{00000000-0005-0000-0000-000087580000}"/>
    <cellStyle name="Normal 683 3" xfId="22500" xr:uid="{00000000-0005-0000-0000-000088580000}"/>
    <cellStyle name="Normal 683 3 2" xfId="22501" xr:uid="{00000000-0005-0000-0000-000089580000}"/>
    <cellStyle name="Normal 683 3 3" xfId="22502" xr:uid="{00000000-0005-0000-0000-00008A580000}"/>
    <cellStyle name="Normal 683 4" xfId="22503" xr:uid="{00000000-0005-0000-0000-00008B580000}"/>
    <cellStyle name="Normal 683 5" xfId="22504" xr:uid="{00000000-0005-0000-0000-00008C580000}"/>
    <cellStyle name="Normal 684" xfId="22505" xr:uid="{00000000-0005-0000-0000-00008D580000}"/>
    <cellStyle name="Normal 684 2" xfId="22506" xr:uid="{00000000-0005-0000-0000-00008E580000}"/>
    <cellStyle name="Normal 684 2 2" xfId="22507" xr:uid="{00000000-0005-0000-0000-00008F580000}"/>
    <cellStyle name="Normal 684 2 2 2" xfId="22508" xr:uid="{00000000-0005-0000-0000-000090580000}"/>
    <cellStyle name="Normal 684 2 2 3" xfId="22509" xr:uid="{00000000-0005-0000-0000-000091580000}"/>
    <cellStyle name="Normal 684 2 3" xfId="22510" xr:uid="{00000000-0005-0000-0000-000092580000}"/>
    <cellStyle name="Normal 684 2 4" xfId="22511" xr:uid="{00000000-0005-0000-0000-000093580000}"/>
    <cellStyle name="Normal 684 3" xfId="22512" xr:uid="{00000000-0005-0000-0000-000094580000}"/>
    <cellStyle name="Normal 684 3 2" xfId="22513" xr:uid="{00000000-0005-0000-0000-000095580000}"/>
    <cellStyle name="Normal 684 3 3" xfId="22514" xr:uid="{00000000-0005-0000-0000-000096580000}"/>
    <cellStyle name="Normal 684 4" xfId="22515" xr:uid="{00000000-0005-0000-0000-000097580000}"/>
    <cellStyle name="Normal 684 5" xfId="22516" xr:uid="{00000000-0005-0000-0000-000098580000}"/>
    <cellStyle name="Normal 685" xfId="22517" xr:uid="{00000000-0005-0000-0000-000099580000}"/>
    <cellStyle name="Normal 685 2" xfId="22518" xr:uid="{00000000-0005-0000-0000-00009A580000}"/>
    <cellStyle name="Normal 685 2 2" xfId="22519" xr:uid="{00000000-0005-0000-0000-00009B580000}"/>
    <cellStyle name="Normal 685 2 2 2" xfId="22520" xr:uid="{00000000-0005-0000-0000-00009C580000}"/>
    <cellStyle name="Normal 685 2 2 3" xfId="22521" xr:uid="{00000000-0005-0000-0000-00009D580000}"/>
    <cellStyle name="Normal 685 2 3" xfId="22522" xr:uid="{00000000-0005-0000-0000-00009E580000}"/>
    <cellStyle name="Normal 685 2 4" xfId="22523" xr:uid="{00000000-0005-0000-0000-00009F580000}"/>
    <cellStyle name="Normal 685 3" xfId="22524" xr:uid="{00000000-0005-0000-0000-0000A0580000}"/>
    <cellStyle name="Normal 685 3 2" xfId="22525" xr:uid="{00000000-0005-0000-0000-0000A1580000}"/>
    <cellStyle name="Normal 685 3 3" xfId="22526" xr:uid="{00000000-0005-0000-0000-0000A2580000}"/>
    <cellStyle name="Normal 685 4" xfId="22527" xr:uid="{00000000-0005-0000-0000-0000A3580000}"/>
    <cellStyle name="Normal 685 5" xfId="22528" xr:uid="{00000000-0005-0000-0000-0000A4580000}"/>
    <cellStyle name="Normal 686" xfId="22529" xr:uid="{00000000-0005-0000-0000-0000A5580000}"/>
    <cellStyle name="Normal 686 2" xfId="22530" xr:uid="{00000000-0005-0000-0000-0000A6580000}"/>
    <cellStyle name="Normal 686 2 2" xfId="22531" xr:uid="{00000000-0005-0000-0000-0000A7580000}"/>
    <cellStyle name="Normal 686 2 2 2" xfId="22532" xr:uid="{00000000-0005-0000-0000-0000A8580000}"/>
    <cellStyle name="Normal 686 2 2 3" xfId="22533" xr:uid="{00000000-0005-0000-0000-0000A9580000}"/>
    <cellStyle name="Normal 686 2 3" xfId="22534" xr:uid="{00000000-0005-0000-0000-0000AA580000}"/>
    <cellStyle name="Normal 686 2 4" xfId="22535" xr:uid="{00000000-0005-0000-0000-0000AB580000}"/>
    <cellStyle name="Normal 686 3" xfId="22536" xr:uid="{00000000-0005-0000-0000-0000AC580000}"/>
    <cellStyle name="Normal 686 3 2" xfId="22537" xr:uid="{00000000-0005-0000-0000-0000AD580000}"/>
    <cellStyle name="Normal 686 3 3" xfId="22538" xr:uid="{00000000-0005-0000-0000-0000AE580000}"/>
    <cellStyle name="Normal 686 4" xfId="22539" xr:uid="{00000000-0005-0000-0000-0000AF580000}"/>
    <cellStyle name="Normal 686 5" xfId="22540" xr:uid="{00000000-0005-0000-0000-0000B0580000}"/>
    <cellStyle name="Normal 687" xfId="22541" xr:uid="{00000000-0005-0000-0000-0000B1580000}"/>
    <cellStyle name="Normal 687 2" xfId="22542" xr:uid="{00000000-0005-0000-0000-0000B2580000}"/>
    <cellStyle name="Normal 687 2 2" xfId="22543" xr:uid="{00000000-0005-0000-0000-0000B3580000}"/>
    <cellStyle name="Normal 687 2 2 2" xfId="22544" xr:uid="{00000000-0005-0000-0000-0000B4580000}"/>
    <cellStyle name="Normal 687 2 2 3" xfId="22545" xr:uid="{00000000-0005-0000-0000-0000B5580000}"/>
    <cellStyle name="Normal 687 2 3" xfId="22546" xr:uid="{00000000-0005-0000-0000-0000B6580000}"/>
    <cellStyle name="Normal 687 2 4" xfId="22547" xr:uid="{00000000-0005-0000-0000-0000B7580000}"/>
    <cellStyle name="Normal 687 3" xfId="22548" xr:uid="{00000000-0005-0000-0000-0000B8580000}"/>
    <cellStyle name="Normal 687 3 2" xfId="22549" xr:uid="{00000000-0005-0000-0000-0000B9580000}"/>
    <cellStyle name="Normal 687 3 3" xfId="22550" xr:uid="{00000000-0005-0000-0000-0000BA580000}"/>
    <cellStyle name="Normal 687 4" xfId="22551" xr:uid="{00000000-0005-0000-0000-0000BB580000}"/>
    <cellStyle name="Normal 687 5" xfId="22552" xr:uid="{00000000-0005-0000-0000-0000BC580000}"/>
    <cellStyle name="Normal 688" xfId="22553" xr:uid="{00000000-0005-0000-0000-0000BD580000}"/>
    <cellStyle name="Normal 688 2" xfId="22554" xr:uid="{00000000-0005-0000-0000-0000BE580000}"/>
    <cellStyle name="Normal 688 2 2" xfId="22555" xr:uid="{00000000-0005-0000-0000-0000BF580000}"/>
    <cellStyle name="Normal 688 2 2 2" xfId="22556" xr:uid="{00000000-0005-0000-0000-0000C0580000}"/>
    <cellStyle name="Normal 688 2 2 3" xfId="22557" xr:uid="{00000000-0005-0000-0000-0000C1580000}"/>
    <cellStyle name="Normal 688 2 3" xfId="22558" xr:uid="{00000000-0005-0000-0000-0000C2580000}"/>
    <cellStyle name="Normal 688 2 4" xfId="22559" xr:uid="{00000000-0005-0000-0000-0000C3580000}"/>
    <cellStyle name="Normal 688 3" xfId="22560" xr:uid="{00000000-0005-0000-0000-0000C4580000}"/>
    <cellStyle name="Normal 688 3 2" xfId="22561" xr:uid="{00000000-0005-0000-0000-0000C5580000}"/>
    <cellStyle name="Normal 688 3 3" xfId="22562" xr:uid="{00000000-0005-0000-0000-0000C6580000}"/>
    <cellStyle name="Normal 688 4" xfId="22563" xr:uid="{00000000-0005-0000-0000-0000C7580000}"/>
    <cellStyle name="Normal 688 5" xfId="22564" xr:uid="{00000000-0005-0000-0000-0000C8580000}"/>
    <cellStyle name="Normal 689" xfId="22565" xr:uid="{00000000-0005-0000-0000-0000C9580000}"/>
    <cellStyle name="Normal 689 2" xfId="22566" xr:uid="{00000000-0005-0000-0000-0000CA580000}"/>
    <cellStyle name="Normal 689 2 2" xfId="22567" xr:uid="{00000000-0005-0000-0000-0000CB580000}"/>
    <cellStyle name="Normal 689 2 2 2" xfId="22568" xr:uid="{00000000-0005-0000-0000-0000CC580000}"/>
    <cellStyle name="Normal 689 2 2 2 2" xfId="22569" xr:uid="{00000000-0005-0000-0000-0000CD580000}"/>
    <cellStyle name="Normal 689 2 2 3" xfId="22570" xr:uid="{00000000-0005-0000-0000-0000CE580000}"/>
    <cellStyle name="Normal 689 2 2 4" xfId="22571" xr:uid="{00000000-0005-0000-0000-0000CF580000}"/>
    <cellStyle name="Normal 689 2 3" xfId="22572" xr:uid="{00000000-0005-0000-0000-0000D0580000}"/>
    <cellStyle name="Normal 689 2 3 2" xfId="22573" xr:uid="{00000000-0005-0000-0000-0000D1580000}"/>
    <cellStyle name="Normal 689 2 4" xfId="22574" xr:uid="{00000000-0005-0000-0000-0000D2580000}"/>
    <cellStyle name="Normal 689 2 5" xfId="22575" xr:uid="{00000000-0005-0000-0000-0000D3580000}"/>
    <cellStyle name="Normal 689 3" xfId="22576" xr:uid="{00000000-0005-0000-0000-0000D4580000}"/>
    <cellStyle name="Normal 689 3 2" xfId="22577" xr:uid="{00000000-0005-0000-0000-0000D5580000}"/>
    <cellStyle name="Normal 689 3 2 2" xfId="22578" xr:uid="{00000000-0005-0000-0000-0000D6580000}"/>
    <cellStyle name="Normal 689 3 3" xfId="22579" xr:uid="{00000000-0005-0000-0000-0000D7580000}"/>
    <cellStyle name="Normal 689 3 4" xfId="22580" xr:uid="{00000000-0005-0000-0000-0000D8580000}"/>
    <cellStyle name="Normal 689 4" xfId="22581" xr:uid="{00000000-0005-0000-0000-0000D9580000}"/>
    <cellStyle name="Normal 689 4 2" xfId="22582" xr:uid="{00000000-0005-0000-0000-0000DA580000}"/>
    <cellStyle name="Normal 689 5" xfId="22583" xr:uid="{00000000-0005-0000-0000-0000DB580000}"/>
    <cellStyle name="Normal 689 6" xfId="22584" xr:uid="{00000000-0005-0000-0000-0000DC580000}"/>
    <cellStyle name="Normal 69" xfId="157" xr:uid="{00000000-0005-0000-0000-0000DD580000}"/>
    <cellStyle name="Normal 69 2" xfId="22585" xr:uid="{00000000-0005-0000-0000-0000DE580000}"/>
    <cellStyle name="Normal 69 2 2" xfId="22586" xr:uid="{00000000-0005-0000-0000-0000DF580000}"/>
    <cellStyle name="Normal 69 2 3" xfId="22587" xr:uid="{00000000-0005-0000-0000-0000E0580000}"/>
    <cellStyle name="Normal 69 3" xfId="22588" xr:uid="{00000000-0005-0000-0000-0000E1580000}"/>
    <cellStyle name="Normal 69 3 2" xfId="22589" xr:uid="{00000000-0005-0000-0000-0000E2580000}"/>
    <cellStyle name="Normal 69 3 3" xfId="22590" xr:uid="{00000000-0005-0000-0000-0000E3580000}"/>
    <cellStyle name="Normal 69 4" xfId="22591" xr:uid="{00000000-0005-0000-0000-0000E4580000}"/>
    <cellStyle name="Normal 69 5" xfId="22592" xr:uid="{00000000-0005-0000-0000-0000E5580000}"/>
    <cellStyle name="Normal 69 6" xfId="22593" xr:uid="{00000000-0005-0000-0000-0000E6580000}"/>
    <cellStyle name="Normal 690" xfId="22594" xr:uid="{00000000-0005-0000-0000-0000E7580000}"/>
    <cellStyle name="Normal 690 2" xfId="22595" xr:uid="{00000000-0005-0000-0000-0000E8580000}"/>
    <cellStyle name="Normal 690 2 2" xfId="22596" xr:uid="{00000000-0005-0000-0000-0000E9580000}"/>
    <cellStyle name="Normal 690 2 2 2" xfId="22597" xr:uid="{00000000-0005-0000-0000-0000EA580000}"/>
    <cellStyle name="Normal 690 2 2 3" xfId="22598" xr:uid="{00000000-0005-0000-0000-0000EB580000}"/>
    <cellStyle name="Normal 690 2 3" xfId="22599" xr:uid="{00000000-0005-0000-0000-0000EC580000}"/>
    <cellStyle name="Normal 690 2 4" xfId="22600" xr:uid="{00000000-0005-0000-0000-0000ED580000}"/>
    <cellStyle name="Normal 690 3" xfId="22601" xr:uid="{00000000-0005-0000-0000-0000EE580000}"/>
    <cellStyle name="Normal 690 3 2" xfId="22602" xr:uid="{00000000-0005-0000-0000-0000EF580000}"/>
    <cellStyle name="Normal 690 3 3" xfId="22603" xr:uid="{00000000-0005-0000-0000-0000F0580000}"/>
    <cellStyle name="Normal 690 4" xfId="22604" xr:uid="{00000000-0005-0000-0000-0000F1580000}"/>
    <cellStyle name="Normal 690 5" xfId="22605" xr:uid="{00000000-0005-0000-0000-0000F2580000}"/>
    <cellStyle name="Normal 691" xfId="22606" xr:uid="{00000000-0005-0000-0000-0000F3580000}"/>
    <cellStyle name="Normal 691 2" xfId="22607" xr:uid="{00000000-0005-0000-0000-0000F4580000}"/>
    <cellStyle name="Normal 691 2 2" xfId="22608" xr:uid="{00000000-0005-0000-0000-0000F5580000}"/>
    <cellStyle name="Normal 691 2 2 2" xfId="22609" xr:uid="{00000000-0005-0000-0000-0000F6580000}"/>
    <cellStyle name="Normal 691 2 2 3" xfId="22610" xr:uid="{00000000-0005-0000-0000-0000F7580000}"/>
    <cellStyle name="Normal 691 2 3" xfId="22611" xr:uid="{00000000-0005-0000-0000-0000F8580000}"/>
    <cellStyle name="Normal 691 2 4" xfId="22612" xr:uid="{00000000-0005-0000-0000-0000F9580000}"/>
    <cellStyle name="Normal 691 3" xfId="22613" xr:uid="{00000000-0005-0000-0000-0000FA580000}"/>
    <cellStyle name="Normal 691 3 2" xfId="22614" xr:uid="{00000000-0005-0000-0000-0000FB580000}"/>
    <cellStyle name="Normal 691 3 3" xfId="22615" xr:uid="{00000000-0005-0000-0000-0000FC580000}"/>
    <cellStyle name="Normal 691 4" xfId="22616" xr:uid="{00000000-0005-0000-0000-0000FD580000}"/>
    <cellStyle name="Normal 691 5" xfId="22617" xr:uid="{00000000-0005-0000-0000-0000FE580000}"/>
    <cellStyle name="Normal 692" xfId="22618" xr:uid="{00000000-0005-0000-0000-0000FF580000}"/>
    <cellStyle name="Normal 692 2" xfId="22619" xr:uid="{00000000-0005-0000-0000-000000590000}"/>
    <cellStyle name="Normal 692 2 2" xfId="22620" xr:uid="{00000000-0005-0000-0000-000001590000}"/>
    <cellStyle name="Normal 692 2 2 2" xfId="22621" xr:uid="{00000000-0005-0000-0000-000002590000}"/>
    <cellStyle name="Normal 692 2 2 3" xfId="22622" xr:uid="{00000000-0005-0000-0000-000003590000}"/>
    <cellStyle name="Normal 692 2 3" xfId="22623" xr:uid="{00000000-0005-0000-0000-000004590000}"/>
    <cellStyle name="Normal 692 2 4" xfId="22624" xr:uid="{00000000-0005-0000-0000-000005590000}"/>
    <cellStyle name="Normal 692 3" xfId="22625" xr:uid="{00000000-0005-0000-0000-000006590000}"/>
    <cellStyle name="Normal 692 3 2" xfId="22626" xr:uid="{00000000-0005-0000-0000-000007590000}"/>
    <cellStyle name="Normal 692 3 3" xfId="22627" xr:uid="{00000000-0005-0000-0000-000008590000}"/>
    <cellStyle name="Normal 692 4" xfId="22628" xr:uid="{00000000-0005-0000-0000-000009590000}"/>
    <cellStyle name="Normal 692 5" xfId="22629" xr:uid="{00000000-0005-0000-0000-00000A590000}"/>
    <cellStyle name="Normal 693" xfId="22630" xr:uid="{00000000-0005-0000-0000-00000B590000}"/>
    <cellStyle name="Normal 693 2" xfId="22631" xr:uid="{00000000-0005-0000-0000-00000C590000}"/>
    <cellStyle name="Normal 693 2 2" xfId="22632" xr:uid="{00000000-0005-0000-0000-00000D590000}"/>
    <cellStyle name="Normal 693 2 2 2" xfId="22633" xr:uid="{00000000-0005-0000-0000-00000E590000}"/>
    <cellStyle name="Normal 693 2 2 3" xfId="22634" xr:uid="{00000000-0005-0000-0000-00000F590000}"/>
    <cellStyle name="Normal 693 2 3" xfId="22635" xr:uid="{00000000-0005-0000-0000-000010590000}"/>
    <cellStyle name="Normal 693 2 4" xfId="22636" xr:uid="{00000000-0005-0000-0000-000011590000}"/>
    <cellStyle name="Normal 693 3" xfId="22637" xr:uid="{00000000-0005-0000-0000-000012590000}"/>
    <cellStyle name="Normal 693 3 2" xfId="22638" xr:uid="{00000000-0005-0000-0000-000013590000}"/>
    <cellStyle name="Normal 693 3 3" xfId="22639" xr:uid="{00000000-0005-0000-0000-000014590000}"/>
    <cellStyle name="Normal 693 4" xfId="22640" xr:uid="{00000000-0005-0000-0000-000015590000}"/>
    <cellStyle name="Normal 693 5" xfId="22641" xr:uid="{00000000-0005-0000-0000-000016590000}"/>
    <cellStyle name="Normal 694" xfId="22642" xr:uid="{00000000-0005-0000-0000-000017590000}"/>
    <cellStyle name="Normal 694 2" xfId="22643" xr:uid="{00000000-0005-0000-0000-000018590000}"/>
    <cellStyle name="Normal 694 2 2" xfId="22644" xr:uid="{00000000-0005-0000-0000-000019590000}"/>
    <cellStyle name="Normal 694 2 2 2" xfId="22645" xr:uid="{00000000-0005-0000-0000-00001A590000}"/>
    <cellStyle name="Normal 694 2 2 3" xfId="22646" xr:uid="{00000000-0005-0000-0000-00001B590000}"/>
    <cellStyle name="Normal 694 2 3" xfId="22647" xr:uid="{00000000-0005-0000-0000-00001C590000}"/>
    <cellStyle name="Normal 694 2 4" xfId="22648" xr:uid="{00000000-0005-0000-0000-00001D590000}"/>
    <cellStyle name="Normal 694 3" xfId="22649" xr:uid="{00000000-0005-0000-0000-00001E590000}"/>
    <cellStyle name="Normal 694 3 2" xfId="22650" xr:uid="{00000000-0005-0000-0000-00001F590000}"/>
    <cellStyle name="Normal 694 3 3" xfId="22651" xr:uid="{00000000-0005-0000-0000-000020590000}"/>
    <cellStyle name="Normal 694 4" xfId="22652" xr:uid="{00000000-0005-0000-0000-000021590000}"/>
    <cellStyle name="Normal 694 5" xfId="22653" xr:uid="{00000000-0005-0000-0000-000022590000}"/>
    <cellStyle name="Normal 695" xfId="22654" xr:uid="{00000000-0005-0000-0000-000023590000}"/>
    <cellStyle name="Normal 695 2" xfId="22655" xr:uid="{00000000-0005-0000-0000-000024590000}"/>
    <cellStyle name="Normal 695 2 2" xfId="22656" xr:uid="{00000000-0005-0000-0000-000025590000}"/>
    <cellStyle name="Normal 695 2 2 2" xfId="22657" xr:uid="{00000000-0005-0000-0000-000026590000}"/>
    <cellStyle name="Normal 695 2 2 3" xfId="22658" xr:uid="{00000000-0005-0000-0000-000027590000}"/>
    <cellStyle name="Normal 695 2 3" xfId="22659" xr:uid="{00000000-0005-0000-0000-000028590000}"/>
    <cellStyle name="Normal 695 2 4" xfId="22660" xr:uid="{00000000-0005-0000-0000-000029590000}"/>
    <cellStyle name="Normal 695 3" xfId="22661" xr:uid="{00000000-0005-0000-0000-00002A590000}"/>
    <cellStyle name="Normal 695 3 2" xfId="22662" xr:uid="{00000000-0005-0000-0000-00002B590000}"/>
    <cellStyle name="Normal 695 3 3" xfId="22663" xr:uid="{00000000-0005-0000-0000-00002C590000}"/>
    <cellStyle name="Normal 695 4" xfId="22664" xr:uid="{00000000-0005-0000-0000-00002D590000}"/>
    <cellStyle name="Normal 695 5" xfId="22665" xr:uid="{00000000-0005-0000-0000-00002E590000}"/>
    <cellStyle name="Normal 696" xfId="22666" xr:uid="{00000000-0005-0000-0000-00002F590000}"/>
    <cellStyle name="Normal 696 2" xfId="22667" xr:uid="{00000000-0005-0000-0000-000030590000}"/>
    <cellStyle name="Normal 696 2 2" xfId="22668" xr:uid="{00000000-0005-0000-0000-000031590000}"/>
    <cellStyle name="Normal 696 2 2 2" xfId="22669" xr:uid="{00000000-0005-0000-0000-000032590000}"/>
    <cellStyle name="Normal 696 2 2 3" xfId="22670" xr:uid="{00000000-0005-0000-0000-000033590000}"/>
    <cellStyle name="Normal 696 2 3" xfId="22671" xr:uid="{00000000-0005-0000-0000-000034590000}"/>
    <cellStyle name="Normal 696 2 4" xfId="22672" xr:uid="{00000000-0005-0000-0000-000035590000}"/>
    <cellStyle name="Normal 696 3" xfId="22673" xr:uid="{00000000-0005-0000-0000-000036590000}"/>
    <cellStyle name="Normal 696 3 2" xfId="22674" xr:uid="{00000000-0005-0000-0000-000037590000}"/>
    <cellStyle name="Normal 696 3 3" xfId="22675" xr:uid="{00000000-0005-0000-0000-000038590000}"/>
    <cellStyle name="Normal 696 4" xfId="22676" xr:uid="{00000000-0005-0000-0000-000039590000}"/>
    <cellStyle name="Normal 696 5" xfId="22677" xr:uid="{00000000-0005-0000-0000-00003A590000}"/>
    <cellStyle name="Normal 697" xfId="22678" xr:uid="{00000000-0005-0000-0000-00003B590000}"/>
    <cellStyle name="Normal 697 2" xfId="22679" xr:uid="{00000000-0005-0000-0000-00003C590000}"/>
    <cellStyle name="Normal 697 2 2" xfId="22680" xr:uid="{00000000-0005-0000-0000-00003D590000}"/>
    <cellStyle name="Normal 697 2 2 2" xfId="22681" xr:uid="{00000000-0005-0000-0000-00003E590000}"/>
    <cellStyle name="Normal 697 2 2 3" xfId="22682" xr:uid="{00000000-0005-0000-0000-00003F590000}"/>
    <cellStyle name="Normal 697 2 3" xfId="22683" xr:uid="{00000000-0005-0000-0000-000040590000}"/>
    <cellStyle name="Normal 697 2 4" xfId="22684" xr:uid="{00000000-0005-0000-0000-000041590000}"/>
    <cellStyle name="Normal 697 3" xfId="22685" xr:uid="{00000000-0005-0000-0000-000042590000}"/>
    <cellStyle name="Normal 697 3 2" xfId="22686" xr:uid="{00000000-0005-0000-0000-000043590000}"/>
    <cellStyle name="Normal 697 3 3" xfId="22687" xr:uid="{00000000-0005-0000-0000-000044590000}"/>
    <cellStyle name="Normal 697 4" xfId="22688" xr:uid="{00000000-0005-0000-0000-000045590000}"/>
    <cellStyle name="Normal 697 5" xfId="22689" xr:uid="{00000000-0005-0000-0000-000046590000}"/>
    <cellStyle name="Normal 698" xfId="22690" xr:uid="{00000000-0005-0000-0000-000047590000}"/>
    <cellStyle name="Normal 698 2" xfId="22691" xr:uid="{00000000-0005-0000-0000-000048590000}"/>
    <cellStyle name="Normal 698 2 2" xfId="22692" xr:uid="{00000000-0005-0000-0000-000049590000}"/>
    <cellStyle name="Normal 698 2 2 2" xfId="22693" xr:uid="{00000000-0005-0000-0000-00004A590000}"/>
    <cellStyle name="Normal 698 2 2 3" xfId="22694" xr:uid="{00000000-0005-0000-0000-00004B590000}"/>
    <cellStyle name="Normal 698 2 3" xfId="22695" xr:uid="{00000000-0005-0000-0000-00004C590000}"/>
    <cellStyle name="Normal 698 2 4" xfId="22696" xr:uid="{00000000-0005-0000-0000-00004D590000}"/>
    <cellStyle name="Normal 698 3" xfId="22697" xr:uid="{00000000-0005-0000-0000-00004E590000}"/>
    <cellStyle name="Normal 698 3 2" xfId="22698" xr:uid="{00000000-0005-0000-0000-00004F590000}"/>
    <cellStyle name="Normal 698 3 3" xfId="22699" xr:uid="{00000000-0005-0000-0000-000050590000}"/>
    <cellStyle name="Normal 698 4" xfId="22700" xr:uid="{00000000-0005-0000-0000-000051590000}"/>
    <cellStyle name="Normal 698 5" xfId="22701" xr:uid="{00000000-0005-0000-0000-000052590000}"/>
    <cellStyle name="Normal 699" xfId="22702" xr:uid="{00000000-0005-0000-0000-000053590000}"/>
    <cellStyle name="Normal 699 2" xfId="22703" xr:uid="{00000000-0005-0000-0000-000054590000}"/>
    <cellStyle name="Normal 699 2 2" xfId="22704" xr:uid="{00000000-0005-0000-0000-000055590000}"/>
    <cellStyle name="Normal 699 2 2 2" xfId="22705" xr:uid="{00000000-0005-0000-0000-000056590000}"/>
    <cellStyle name="Normal 699 2 2 3" xfId="22706" xr:uid="{00000000-0005-0000-0000-000057590000}"/>
    <cellStyle name="Normal 699 2 3" xfId="22707" xr:uid="{00000000-0005-0000-0000-000058590000}"/>
    <cellStyle name="Normal 699 2 4" xfId="22708" xr:uid="{00000000-0005-0000-0000-000059590000}"/>
    <cellStyle name="Normal 699 3" xfId="22709" xr:uid="{00000000-0005-0000-0000-00005A590000}"/>
    <cellStyle name="Normal 699 3 2" xfId="22710" xr:uid="{00000000-0005-0000-0000-00005B590000}"/>
    <cellStyle name="Normal 699 3 3" xfId="22711" xr:uid="{00000000-0005-0000-0000-00005C590000}"/>
    <cellStyle name="Normal 699 4" xfId="22712" xr:uid="{00000000-0005-0000-0000-00005D590000}"/>
    <cellStyle name="Normal 699 5" xfId="22713" xr:uid="{00000000-0005-0000-0000-00005E590000}"/>
    <cellStyle name="Normal 7" xfId="158" xr:uid="{00000000-0005-0000-0000-00005F590000}"/>
    <cellStyle name="Normal 7 10" xfId="22714" xr:uid="{00000000-0005-0000-0000-000060590000}"/>
    <cellStyle name="Normal 7 11" xfId="22715" xr:uid="{00000000-0005-0000-0000-000061590000}"/>
    <cellStyle name="Normal 7 12" xfId="22716" xr:uid="{00000000-0005-0000-0000-000062590000}"/>
    <cellStyle name="Normal 7 13" xfId="22717" xr:uid="{00000000-0005-0000-0000-000063590000}"/>
    <cellStyle name="Normal 7 14" xfId="22718" xr:uid="{00000000-0005-0000-0000-000064590000}"/>
    <cellStyle name="Normal 7 15" xfId="22719" xr:uid="{00000000-0005-0000-0000-000065590000}"/>
    <cellStyle name="Normal 7 16" xfId="22720" xr:uid="{00000000-0005-0000-0000-000066590000}"/>
    <cellStyle name="Normal 7 17" xfId="22721" xr:uid="{00000000-0005-0000-0000-000067590000}"/>
    <cellStyle name="Normal 7 18" xfId="22722" xr:uid="{00000000-0005-0000-0000-000068590000}"/>
    <cellStyle name="Normal 7 19" xfId="22723" xr:uid="{00000000-0005-0000-0000-000069590000}"/>
    <cellStyle name="Normal 7 2" xfId="22724" xr:uid="{00000000-0005-0000-0000-00006A590000}"/>
    <cellStyle name="Normal 7 2 2" xfId="22725" xr:uid="{00000000-0005-0000-0000-00006B590000}"/>
    <cellStyle name="Normal 7 2 2 2" xfId="22726" xr:uid="{00000000-0005-0000-0000-00006C590000}"/>
    <cellStyle name="Normal 7 2 2 2 2" xfId="22727" xr:uid="{00000000-0005-0000-0000-00006D590000}"/>
    <cellStyle name="Normal 7 2 2 2 3" xfId="22728" xr:uid="{00000000-0005-0000-0000-00006E590000}"/>
    <cellStyle name="Normal 7 2 2 3" xfId="22729" xr:uid="{00000000-0005-0000-0000-00006F590000}"/>
    <cellStyle name="Normal 7 2 2 4" xfId="22730" xr:uid="{00000000-0005-0000-0000-000070590000}"/>
    <cellStyle name="Normal 7 2 3" xfId="22731" xr:uid="{00000000-0005-0000-0000-000071590000}"/>
    <cellStyle name="Normal 7 2 3 2" xfId="22732" xr:uid="{00000000-0005-0000-0000-000072590000}"/>
    <cellStyle name="Normal 7 2 3 3" xfId="22733" xr:uid="{00000000-0005-0000-0000-000073590000}"/>
    <cellStyle name="Normal 7 2 4" xfId="22734" xr:uid="{00000000-0005-0000-0000-000074590000}"/>
    <cellStyle name="Normal 7 2 4 2" xfId="22735" xr:uid="{00000000-0005-0000-0000-000075590000}"/>
    <cellStyle name="Normal 7 2 4 3" xfId="22736" xr:uid="{00000000-0005-0000-0000-000076590000}"/>
    <cellStyle name="Normal 7 2 5" xfId="22737" xr:uid="{00000000-0005-0000-0000-000077590000}"/>
    <cellStyle name="Normal 7 2 6" xfId="22738" xr:uid="{00000000-0005-0000-0000-000078590000}"/>
    <cellStyle name="Normal 7 2 7" xfId="22739" xr:uid="{00000000-0005-0000-0000-000079590000}"/>
    <cellStyle name="Normal 7 2_ยอดซื้อ AG ประจำวัน 7-55" xfId="22740" xr:uid="{00000000-0005-0000-0000-00007A590000}"/>
    <cellStyle name="Normal 7 20" xfId="22741" xr:uid="{00000000-0005-0000-0000-00007B590000}"/>
    <cellStyle name="Normal 7 21" xfId="22742" xr:uid="{00000000-0005-0000-0000-00007C590000}"/>
    <cellStyle name="Normal 7 22" xfId="22743" xr:uid="{00000000-0005-0000-0000-00007D590000}"/>
    <cellStyle name="Normal 7 23" xfId="22744" xr:uid="{00000000-0005-0000-0000-00007E590000}"/>
    <cellStyle name="Normal 7 24" xfId="22745" xr:uid="{00000000-0005-0000-0000-00007F590000}"/>
    <cellStyle name="Normal 7 25" xfId="22746" xr:uid="{00000000-0005-0000-0000-000080590000}"/>
    <cellStyle name="Normal 7 26" xfId="22747" xr:uid="{00000000-0005-0000-0000-000081590000}"/>
    <cellStyle name="Normal 7 27" xfId="22748" xr:uid="{00000000-0005-0000-0000-000082590000}"/>
    <cellStyle name="Normal 7 28" xfId="22749" xr:uid="{00000000-0005-0000-0000-000083590000}"/>
    <cellStyle name="Normal 7 29" xfId="22750" xr:uid="{00000000-0005-0000-0000-000084590000}"/>
    <cellStyle name="Normal 7 3" xfId="22751" xr:uid="{00000000-0005-0000-0000-000085590000}"/>
    <cellStyle name="Normal 7 3 2" xfId="22752" xr:uid="{00000000-0005-0000-0000-000086590000}"/>
    <cellStyle name="Normal 7 3 2 2" xfId="22753" xr:uid="{00000000-0005-0000-0000-000087590000}"/>
    <cellStyle name="Normal 7 3 2 2 2" xfId="22754" xr:uid="{00000000-0005-0000-0000-000088590000}"/>
    <cellStyle name="Normal 7 3 2 2 3" xfId="22755" xr:uid="{00000000-0005-0000-0000-000089590000}"/>
    <cellStyle name="Normal 7 3 2 3" xfId="22756" xr:uid="{00000000-0005-0000-0000-00008A590000}"/>
    <cellStyle name="Normal 7 3 2 4" xfId="22757" xr:uid="{00000000-0005-0000-0000-00008B590000}"/>
    <cellStyle name="Normal 7 3 3" xfId="22758" xr:uid="{00000000-0005-0000-0000-00008C590000}"/>
    <cellStyle name="Normal 7 3 3 2" xfId="22759" xr:uid="{00000000-0005-0000-0000-00008D590000}"/>
    <cellStyle name="Normal 7 3 3 3" xfId="22760" xr:uid="{00000000-0005-0000-0000-00008E590000}"/>
    <cellStyle name="Normal 7 3 4" xfId="22761" xr:uid="{00000000-0005-0000-0000-00008F590000}"/>
    <cellStyle name="Normal 7 3 4 2" xfId="22762" xr:uid="{00000000-0005-0000-0000-000090590000}"/>
    <cellStyle name="Normal 7 3 4 2 2" xfId="22763" xr:uid="{00000000-0005-0000-0000-000091590000}"/>
    <cellStyle name="Normal 7 3 4 2 3" xfId="22764" xr:uid="{00000000-0005-0000-0000-000092590000}"/>
    <cellStyle name="Normal 7 3 4 3" xfId="22765" xr:uid="{00000000-0005-0000-0000-000093590000}"/>
    <cellStyle name="Normal 7 3 4 3 2" xfId="22766" xr:uid="{00000000-0005-0000-0000-000094590000}"/>
    <cellStyle name="Normal 7 3 4 3 3" xfId="22767" xr:uid="{00000000-0005-0000-0000-000095590000}"/>
    <cellStyle name="Normal 7 3 4 4" xfId="22768" xr:uid="{00000000-0005-0000-0000-000096590000}"/>
    <cellStyle name="Normal 7 3 4 5" xfId="22769" xr:uid="{00000000-0005-0000-0000-000097590000}"/>
    <cellStyle name="Normal 7 3 5" xfId="22770" xr:uid="{00000000-0005-0000-0000-000098590000}"/>
    <cellStyle name="Normal 7 3 5 2" xfId="22771" xr:uid="{00000000-0005-0000-0000-000099590000}"/>
    <cellStyle name="Normal 7 3 5 2 2" xfId="22772" xr:uid="{00000000-0005-0000-0000-00009A590000}"/>
    <cellStyle name="Normal 7 3 5 2 3" xfId="22773" xr:uid="{00000000-0005-0000-0000-00009B590000}"/>
    <cellStyle name="Normal 7 3 5 3" xfId="22774" xr:uid="{00000000-0005-0000-0000-00009C590000}"/>
    <cellStyle name="Normal 7 3 5 4" xfId="22775" xr:uid="{00000000-0005-0000-0000-00009D590000}"/>
    <cellStyle name="Normal 7 3 6" xfId="22776" xr:uid="{00000000-0005-0000-0000-00009E590000}"/>
    <cellStyle name="Normal 7 3 6 2" xfId="22777" xr:uid="{00000000-0005-0000-0000-00009F590000}"/>
    <cellStyle name="Normal 7 3 6 3" xfId="22778" xr:uid="{00000000-0005-0000-0000-0000A0590000}"/>
    <cellStyle name="Normal 7 3 7" xfId="22779" xr:uid="{00000000-0005-0000-0000-0000A1590000}"/>
    <cellStyle name="Normal 7 3 8" xfId="22780" xr:uid="{00000000-0005-0000-0000-0000A2590000}"/>
    <cellStyle name="Normal 7 3_ยอดซื้อ AG ประจำวัน 7-55" xfId="22781" xr:uid="{00000000-0005-0000-0000-0000A3590000}"/>
    <cellStyle name="Normal 7 30" xfId="22782" xr:uid="{00000000-0005-0000-0000-0000A4590000}"/>
    <cellStyle name="Normal 7 31" xfId="22783" xr:uid="{00000000-0005-0000-0000-0000A5590000}"/>
    <cellStyle name="Normal 7 32" xfId="22784" xr:uid="{00000000-0005-0000-0000-0000A6590000}"/>
    <cellStyle name="Normal 7 33" xfId="22785" xr:uid="{00000000-0005-0000-0000-0000A7590000}"/>
    <cellStyle name="Normal 7 34" xfId="22786" xr:uid="{00000000-0005-0000-0000-0000A8590000}"/>
    <cellStyle name="Normal 7 35" xfId="22787" xr:uid="{00000000-0005-0000-0000-0000A9590000}"/>
    <cellStyle name="Normal 7 36" xfId="22788" xr:uid="{00000000-0005-0000-0000-0000AA590000}"/>
    <cellStyle name="Normal 7 37" xfId="22789" xr:uid="{00000000-0005-0000-0000-0000AB590000}"/>
    <cellStyle name="Normal 7 38" xfId="22790" xr:uid="{00000000-0005-0000-0000-0000AC590000}"/>
    <cellStyle name="Normal 7 39" xfId="33144" xr:uid="{00000000-0005-0000-0000-0000AD590000}"/>
    <cellStyle name="Normal 7 4" xfId="22791" xr:uid="{00000000-0005-0000-0000-0000AE590000}"/>
    <cellStyle name="Normal 7 4 2" xfId="22792" xr:uid="{00000000-0005-0000-0000-0000AF590000}"/>
    <cellStyle name="Normal 7 4 2 2" xfId="22793" xr:uid="{00000000-0005-0000-0000-0000B0590000}"/>
    <cellStyle name="Normal 7 4 2 3" xfId="22794" xr:uid="{00000000-0005-0000-0000-0000B1590000}"/>
    <cellStyle name="Normal 7 4 3" xfId="22795" xr:uid="{00000000-0005-0000-0000-0000B2590000}"/>
    <cellStyle name="Normal 7 4 4" xfId="22796" xr:uid="{00000000-0005-0000-0000-0000B3590000}"/>
    <cellStyle name="Normal 7 40" xfId="33284" xr:uid="{00000000-0005-0000-0000-0000B4590000}"/>
    <cellStyle name="Normal 7 41" xfId="33262" xr:uid="{00000000-0005-0000-0000-0000B5590000}"/>
    <cellStyle name="Normal 7 42" xfId="33359" xr:uid="{28D8A405-7B0A-4828-B50A-4FA3FBD4FFDD}"/>
    <cellStyle name="Normal 7 5" xfId="22797" xr:uid="{00000000-0005-0000-0000-0000B6590000}"/>
    <cellStyle name="Normal 7 5 2" xfId="22798" xr:uid="{00000000-0005-0000-0000-0000B7590000}"/>
    <cellStyle name="Normal 7 5 2 2" xfId="22799" xr:uid="{00000000-0005-0000-0000-0000B8590000}"/>
    <cellStyle name="Normal 7 5 2 2 2" xfId="22800" xr:uid="{00000000-0005-0000-0000-0000B9590000}"/>
    <cellStyle name="Normal 7 5 2 2 3" xfId="22801" xr:uid="{00000000-0005-0000-0000-0000BA590000}"/>
    <cellStyle name="Normal 7 5 2 3" xfId="22802" xr:uid="{00000000-0005-0000-0000-0000BB590000}"/>
    <cellStyle name="Normal 7 5 2 4" xfId="22803" xr:uid="{00000000-0005-0000-0000-0000BC590000}"/>
    <cellStyle name="Normal 7 5 3" xfId="22804" xr:uid="{00000000-0005-0000-0000-0000BD590000}"/>
    <cellStyle name="Normal 7 5 3 2" xfId="22805" xr:uid="{00000000-0005-0000-0000-0000BE590000}"/>
    <cellStyle name="Normal 7 5 3 3" xfId="22806" xr:uid="{00000000-0005-0000-0000-0000BF590000}"/>
    <cellStyle name="Normal 7 5 4" xfId="22807" xr:uid="{00000000-0005-0000-0000-0000C0590000}"/>
    <cellStyle name="Normal 7 5 5" xfId="22808" xr:uid="{00000000-0005-0000-0000-0000C1590000}"/>
    <cellStyle name="Normal 7 6" xfId="22809" xr:uid="{00000000-0005-0000-0000-0000C2590000}"/>
    <cellStyle name="Normal 7 6 2" xfId="22810" xr:uid="{00000000-0005-0000-0000-0000C3590000}"/>
    <cellStyle name="Normal 7 6 2 2" xfId="22811" xr:uid="{00000000-0005-0000-0000-0000C4590000}"/>
    <cellStyle name="Normal 7 6 2 2 2" xfId="22812" xr:uid="{00000000-0005-0000-0000-0000C5590000}"/>
    <cellStyle name="Normal 7 6 2 2 3" xfId="22813" xr:uid="{00000000-0005-0000-0000-0000C6590000}"/>
    <cellStyle name="Normal 7 6 2 3" xfId="22814" xr:uid="{00000000-0005-0000-0000-0000C7590000}"/>
    <cellStyle name="Normal 7 6 2 4" xfId="22815" xr:uid="{00000000-0005-0000-0000-0000C8590000}"/>
    <cellStyle name="Normal 7 6 3" xfId="22816" xr:uid="{00000000-0005-0000-0000-0000C9590000}"/>
    <cellStyle name="Normal 7 6 3 2" xfId="22817" xr:uid="{00000000-0005-0000-0000-0000CA590000}"/>
    <cellStyle name="Normal 7 6 3 3" xfId="22818" xr:uid="{00000000-0005-0000-0000-0000CB590000}"/>
    <cellStyle name="Normal 7 6 4" xfId="22819" xr:uid="{00000000-0005-0000-0000-0000CC590000}"/>
    <cellStyle name="Normal 7 6 5" xfId="22820" xr:uid="{00000000-0005-0000-0000-0000CD590000}"/>
    <cellStyle name="Normal 7 7" xfId="22821" xr:uid="{00000000-0005-0000-0000-0000CE590000}"/>
    <cellStyle name="Normal 7 7 2" xfId="22822" xr:uid="{00000000-0005-0000-0000-0000CF590000}"/>
    <cellStyle name="Normal 7 7 3" xfId="22823" xr:uid="{00000000-0005-0000-0000-0000D0590000}"/>
    <cellStyle name="Normal 7 8" xfId="22824" xr:uid="{00000000-0005-0000-0000-0000D1590000}"/>
    <cellStyle name="Normal 7 9" xfId="22825" xr:uid="{00000000-0005-0000-0000-0000D2590000}"/>
    <cellStyle name="Normal 7_April 14" xfId="22826" xr:uid="{00000000-0005-0000-0000-0000D3590000}"/>
    <cellStyle name="Normal 70" xfId="159" xr:uid="{00000000-0005-0000-0000-0000D4590000}"/>
    <cellStyle name="Normal 70 2" xfId="22827" xr:uid="{00000000-0005-0000-0000-0000D5590000}"/>
    <cellStyle name="Normal 70 2 2" xfId="22828" xr:uid="{00000000-0005-0000-0000-0000D6590000}"/>
    <cellStyle name="Normal 70 2 3" xfId="22829" xr:uid="{00000000-0005-0000-0000-0000D7590000}"/>
    <cellStyle name="Normal 70 3" xfId="22830" xr:uid="{00000000-0005-0000-0000-0000D8590000}"/>
    <cellStyle name="Normal 70 3 2" xfId="22831" xr:uid="{00000000-0005-0000-0000-0000D9590000}"/>
    <cellStyle name="Normal 70 3 3" xfId="22832" xr:uid="{00000000-0005-0000-0000-0000DA590000}"/>
    <cellStyle name="Normal 70 4" xfId="22833" xr:uid="{00000000-0005-0000-0000-0000DB590000}"/>
    <cellStyle name="Normal 70 5" xfId="22834" xr:uid="{00000000-0005-0000-0000-0000DC590000}"/>
    <cellStyle name="Normal 70 6" xfId="22835" xr:uid="{00000000-0005-0000-0000-0000DD590000}"/>
    <cellStyle name="Normal 700" xfId="22836" xr:uid="{00000000-0005-0000-0000-0000DE590000}"/>
    <cellStyle name="Normal 700 2" xfId="22837" xr:uid="{00000000-0005-0000-0000-0000DF590000}"/>
    <cellStyle name="Normal 700 2 2" xfId="22838" xr:uid="{00000000-0005-0000-0000-0000E0590000}"/>
    <cellStyle name="Normal 700 2 2 2" xfId="22839" xr:uid="{00000000-0005-0000-0000-0000E1590000}"/>
    <cellStyle name="Normal 700 2 2 3" xfId="22840" xr:uid="{00000000-0005-0000-0000-0000E2590000}"/>
    <cellStyle name="Normal 700 2 3" xfId="22841" xr:uid="{00000000-0005-0000-0000-0000E3590000}"/>
    <cellStyle name="Normal 700 2 4" xfId="22842" xr:uid="{00000000-0005-0000-0000-0000E4590000}"/>
    <cellStyle name="Normal 700 3" xfId="22843" xr:uid="{00000000-0005-0000-0000-0000E5590000}"/>
    <cellStyle name="Normal 700 3 2" xfId="22844" xr:uid="{00000000-0005-0000-0000-0000E6590000}"/>
    <cellStyle name="Normal 700 3 3" xfId="22845" xr:uid="{00000000-0005-0000-0000-0000E7590000}"/>
    <cellStyle name="Normal 700 4" xfId="22846" xr:uid="{00000000-0005-0000-0000-0000E8590000}"/>
    <cellStyle name="Normal 700 5" xfId="22847" xr:uid="{00000000-0005-0000-0000-0000E9590000}"/>
    <cellStyle name="Normal 701" xfId="22848" xr:uid="{00000000-0005-0000-0000-0000EA590000}"/>
    <cellStyle name="Normal 701 2" xfId="22849" xr:uid="{00000000-0005-0000-0000-0000EB590000}"/>
    <cellStyle name="Normal 701 2 2" xfId="22850" xr:uid="{00000000-0005-0000-0000-0000EC590000}"/>
    <cellStyle name="Normal 701 2 2 2" xfId="22851" xr:uid="{00000000-0005-0000-0000-0000ED590000}"/>
    <cellStyle name="Normal 701 2 2 3" xfId="22852" xr:uid="{00000000-0005-0000-0000-0000EE590000}"/>
    <cellStyle name="Normal 701 2 3" xfId="22853" xr:uid="{00000000-0005-0000-0000-0000EF590000}"/>
    <cellStyle name="Normal 701 2 4" xfId="22854" xr:uid="{00000000-0005-0000-0000-0000F0590000}"/>
    <cellStyle name="Normal 701 3" xfId="22855" xr:uid="{00000000-0005-0000-0000-0000F1590000}"/>
    <cellStyle name="Normal 701 3 2" xfId="22856" xr:uid="{00000000-0005-0000-0000-0000F2590000}"/>
    <cellStyle name="Normal 701 3 3" xfId="22857" xr:uid="{00000000-0005-0000-0000-0000F3590000}"/>
    <cellStyle name="Normal 701 4" xfId="22858" xr:uid="{00000000-0005-0000-0000-0000F4590000}"/>
    <cellStyle name="Normal 701 5" xfId="22859" xr:uid="{00000000-0005-0000-0000-0000F5590000}"/>
    <cellStyle name="Normal 702" xfId="22860" xr:uid="{00000000-0005-0000-0000-0000F6590000}"/>
    <cellStyle name="Normal 702 2" xfId="22861" xr:uid="{00000000-0005-0000-0000-0000F7590000}"/>
    <cellStyle name="Normal 702 2 2" xfId="22862" xr:uid="{00000000-0005-0000-0000-0000F8590000}"/>
    <cellStyle name="Normal 702 2 2 2" xfId="22863" xr:uid="{00000000-0005-0000-0000-0000F9590000}"/>
    <cellStyle name="Normal 702 2 2 3" xfId="22864" xr:uid="{00000000-0005-0000-0000-0000FA590000}"/>
    <cellStyle name="Normal 702 2 3" xfId="22865" xr:uid="{00000000-0005-0000-0000-0000FB590000}"/>
    <cellStyle name="Normal 702 2 4" xfId="22866" xr:uid="{00000000-0005-0000-0000-0000FC590000}"/>
    <cellStyle name="Normal 702 3" xfId="22867" xr:uid="{00000000-0005-0000-0000-0000FD590000}"/>
    <cellStyle name="Normal 702 3 2" xfId="22868" xr:uid="{00000000-0005-0000-0000-0000FE590000}"/>
    <cellStyle name="Normal 702 3 3" xfId="22869" xr:uid="{00000000-0005-0000-0000-0000FF590000}"/>
    <cellStyle name="Normal 702 4" xfId="22870" xr:uid="{00000000-0005-0000-0000-0000005A0000}"/>
    <cellStyle name="Normal 702 5" xfId="22871" xr:uid="{00000000-0005-0000-0000-0000015A0000}"/>
    <cellStyle name="Normal 703" xfId="22872" xr:uid="{00000000-0005-0000-0000-0000025A0000}"/>
    <cellStyle name="Normal 703 2" xfId="22873" xr:uid="{00000000-0005-0000-0000-0000035A0000}"/>
    <cellStyle name="Normal 703 2 2" xfId="22874" xr:uid="{00000000-0005-0000-0000-0000045A0000}"/>
    <cellStyle name="Normal 703 2 2 2" xfId="22875" xr:uid="{00000000-0005-0000-0000-0000055A0000}"/>
    <cellStyle name="Normal 703 2 2 3" xfId="22876" xr:uid="{00000000-0005-0000-0000-0000065A0000}"/>
    <cellStyle name="Normal 703 2 3" xfId="22877" xr:uid="{00000000-0005-0000-0000-0000075A0000}"/>
    <cellStyle name="Normal 703 2 4" xfId="22878" xr:uid="{00000000-0005-0000-0000-0000085A0000}"/>
    <cellStyle name="Normal 703 3" xfId="22879" xr:uid="{00000000-0005-0000-0000-0000095A0000}"/>
    <cellStyle name="Normal 703 3 2" xfId="22880" xr:uid="{00000000-0005-0000-0000-00000A5A0000}"/>
    <cellStyle name="Normal 703 3 3" xfId="22881" xr:uid="{00000000-0005-0000-0000-00000B5A0000}"/>
    <cellStyle name="Normal 703 4" xfId="22882" xr:uid="{00000000-0005-0000-0000-00000C5A0000}"/>
    <cellStyle name="Normal 703 5" xfId="22883" xr:uid="{00000000-0005-0000-0000-00000D5A0000}"/>
    <cellStyle name="Normal 704" xfId="22884" xr:uid="{00000000-0005-0000-0000-00000E5A0000}"/>
    <cellStyle name="Normal 704 2" xfId="22885" xr:uid="{00000000-0005-0000-0000-00000F5A0000}"/>
    <cellStyle name="Normal 704 2 2" xfId="22886" xr:uid="{00000000-0005-0000-0000-0000105A0000}"/>
    <cellStyle name="Normal 704 2 2 2" xfId="22887" xr:uid="{00000000-0005-0000-0000-0000115A0000}"/>
    <cellStyle name="Normal 704 2 2 3" xfId="22888" xr:uid="{00000000-0005-0000-0000-0000125A0000}"/>
    <cellStyle name="Normal 704 2 3" xfId="22889" xr:uid="{00000000-0005-0000-0000-0000135A0000}"/>
    <cellStyle name="Normal 704 2 4" xfId="22890" xr:uid="{00000000-0005-0000-0000-0000145A0000}"/>
    <cellStyle name="Normal 704 3" xfId="22891" xr:uid="{00000000-0005-0000-0000-0000155A0000}"/>
    <cellStyle name="Normal 704 3 2" xfId="22892" xr:uid="{00000000-0005-0000-0000-0000165A0000}"/>
    <cellStyle name="Normal 704 3 3" xfId="22893" xr:uid="{00000000-0005-0000-0000-0000175A0000}"/>
    <cellStyle name="Normal 704 4" xfId="22894" xr:uid="{00000000-0005-0000-0000-0000185A0000}"/>
    <cellStyle name="Normal 704 5" xfId="22895" xr:uid="{00000000-0005-0000-0000-0000195A0000}"/>
    <cellStyle name="Normal 705" xfId="22896" xr:uid="{00000000-0005-0000-0000-00001A5A0000}"/>
    <cellStyle name="Normal 705 2" xfId="22897" xr:uid="{00000000-0005-0000-0000-00001B5A0000}"/>
    <cellStyle name="Normal 705 2 2" xfId="22898" xr:uid="{00000000-0005-0000-0000-00001C5A0000}"/>
    <cellStyle name="Normal 705 2 2 2" xfId="22899" xr:uid="{00000000-0005-0000-0000-00001D5A0000}"/>
    <cellStyle name="Normal 705 2 2 3" xfId="22900" xr:uid="{00000000-0005-0000-0000-00001E5A0000}"/>
    <cellStyle name="Normal 705 2 3" xfId="22901" xr:uid="{00000000-0005-0000-0000-00001F5A0000}"/>
    <cellStyle name="Normal 705 2 4" xfId="22902" xr:uid="{00000000-0005-0000-0000-0000205A0000}"/>
    <cellStyle name="Normal 705 3" xfId="22903" xr:uid="{00000000-0005-0000-0000-0000215A0000}"/>
    <cellStyle name="Normal 705 3 2" xfId="22904" xr:uid="{00000000-0005-0000-0000-0000225A0000}"/>
    <cellStyle name="Normal 705 3 3" xfId="22905" xr:uid="{00000000-0005-0000-0000-0000235A0000}"/>
    <cellStyle name="Normal 705 4" xfId="22906" xr:uid="{00000000-0005-0000-0000-0000245A0000}"/>
    <cellStyle name="Normal 705 5" xfId="22907" xr:uid="{00000000-0005-0000-0000-0000255A0000}"/>
    <cellStyle name="Normal 706" xfId="22908" xr:uid="{00000000-0005-0000-0000-0000265A0000}"/>
    <cellStyle name="Normal 706 2" xfId="22909" xr:uid="{00000000-0005-0000-0000-0000275A0000}"/>
    <cellStyle name="Normal 706 2 2" xfId="22910" xr:uid="{00000000-0005-0000-0000-0000285A0000}"/>
    <cellStyle name="Normal 706 2 2 2" xfId="22911" xr:uid="{00000000-0005-0000-0000-0000295A0000}"/>
    <cellStyle name="Normal 706 2 2 3" xfId="22912" xr:uid="{00000000-0005-0000-0000-00002A5A0000}"/>
    <cellStyle name="Normal 706 2 3" xfId="22913" xr:uid="{00000000-0005-0000-0000-00002B5A0000}"/>
    <cellStyle name="Normal 706 2 4" xfId="22914" xr:uid="{00000000-0005-0000-0000-00002C5A0000}"/>
    <cellStyle name="Normal 706 3" xfId="22915" xr:uid="{00000000-0005-0000-0000-00002D5A0000}"/>
    <cellStyle name="Normal 706 3 2" xfId="22916" xr:uid="{00000000-0005-0000-0000-00002E5A0000}"/>
    <cellStyle name="Normal 706 3 3" xfId="22917" xr:uid="{00000000-0005-0000-0000-00002F5A0000}"/>
    <cellStyle name="Normal 706 4" xfId="22918" xr:uid="{00000000-0005-0000-0000-0000305A0000}"/>
    <cellStyle name="Normal 706 5" xfId="22919" xr:uid="{00000000-0005-0000-0000-0000315A0000}"/>
    <cellStyle name="Normal 707" xfId="22920" xr:uid="{00000000-0005-0000-0000-0000325A0000}"/>
    <cellStyle name="Normal 707 2" xfId="22921" xr:uid="{00000000-0005-0000-0000-0000335A0000}"/>
    <cellStyle name="Normal 707 2 2" xfId="22922" xr:uid="{00000000-0005-0000-0000-0000345A0000}"/>
    <cellStyle name="Normal 707 2 2 2" xfId="22923" xr:uid="{00000000-0005-0000-0000-0000355A0000}"/>
    <cellStyle name="Normal 707 2 2 3" xfId="22924" xr:uid="{00000000-0005-0000-0000-0000365A0000}"/>
    <cellStyle name="Normal 707 2 3" xfId="22925" xr:uid="{00000000-0005-0000-0000-0000375A0000}"/>
    <cellStyle name="Normal 707 2 4" xfId="22926" xr:uid="{00000000-0005-0000-0000-0000385A0000}"/>
    <cellStyle name="Normal 707 3" xfId="22927" xr:uid="{00000000-0005-0000-0000-0000395A0000}"/>
    <cellStyle name="Normal 707 3 2" xfId="22928" xr:uid="{00000000-0005-0000-0000-00003A5A0000}"/>
    <cellStyle name="Normal 707 3 3" xfId="22929" xr:uid="{00000000-0005-0000-0000-00003B5A0000}"/>
    <cellStyle name="Normal 707 4" xfId="22930" xr:uid="{00000000-0005-0000-0000-00003C5A0000}"/>
    <cellStyle name="Normal 707 5" xfId="22931" xr:uid="{00000000-0005-0000-0000-00003D5A0000}"/>
    <cellStyle name="Normal 708" xfId="22932" xr:uid="{00000000-0005-0000-0000-00003E5A0000}"/>
    <cellStyle name="Normal 708 2" xfId="22933" xr:uid="{00000000-0005-0000-0000-00003F5A0000}"/>
    <cellStyle name="Normal 708 2 2" xfId="22934" xr:uid="{00000000-0005-0000-0000-0000405A0000}"/>
    <cellStyle name="Normal 708 2 2 2" xfId="22935" xr:uid="{00000000-0005-0000-0000-0000415A0000}"/>
    <cellStyle name="Normal 708 2 2 3" xfId="22936" xr:uid="{00000000-0005-0000-0000-0000425A0000}"/>
    <cellStyle name="Normal 708 2 3" xfId="22937" xr:uid="{00000000-0005-0000-0000-0000435A0000}"/>
    <cellStyle name="Normal 708 2 4" xfId="22938" xr:uid="{00000000-0005-0000-0000-0000445A0000}"/>
    <cellStyle name="Normal 708 3" xfId="22939" xr:uid="{00000000-0005-0000-0000-0000455A0000}"/>
    <cellStyle name="Normal 708 3 2" xfId="22940" xr:uid="{00000000-0005-0000-0000-0000465A0000}"/>
    <cellStyle name="Normal 708 3 3" xfId="22941" xr:uid="{00000000-0005-0000-0000-0000475A0000}"/>
    <cellStyle name="Normal 708 4" xfId="22942" xr:uid="{00000000-0005-0000-0000-0000485A0000}"/>
    <cellStyle name="Normal 708 5" xfId="22943" xr:uid="{00000000-0005-0000-0000-0000495A0000}"/>
    <cellStyle name="Normal 709" xfId="22944" xr:uid="{00000000-0005-0000-0000-00004A5A0000}"/>
    <cellStyle name="Normal 709 2" xfId="22945" xr:uid="{00000000-0005-0000-0000-00004B5A0000}"/>
    <cellStyle name="Normal 709 2 2" xfId="22946" xr:uid="{00000000-0005-0000-0000-00004C5A0000}"/>
    <cellStyle name="Normal 709 2 2 2" xfId="22947" xr:uid="{00000000-0005-0000-0000-00004D5A0000}"/>
    <cellStyle name="Normal 709 2 2 3" xfId="22948" xr:uid="{00000000-0005-0000-0000-00004E5A0000}"/>
    <cellStyle name="Normal 709 2 3" xfId="22949" xr:uid="{00000000-0005-0000-0000-00004F5A0000}"/>
    <cellStyle name="Normal 709 2 4" xfId="22950" xr:uid="{00000000-0005-0000-0000-0000505A0000}"/>
    <cellStyle name="Normal 709 3" xfId="22951" xr:uid="{00000000-0005-0000-0000-0000515A0000}"/>
    <cellStyle name="Normal 709 3 2" xfId="22952" xr:uid="{00000000-0005-0000-0000-0000525A0000}"/>
    <cellStyle name="Normal 709 3 3" xfId="22953" xr:uid="{00000000-0005-0000-0000-0000535A0000}"/>
    <cellStyle name="Normal 709 4" xfId="22954" xr:uid="{00000000-0005-0000-0000-0000545A0000}"/>
    <cellStyle name="Normal 709 5" xfId="22955" xr:uid="{00000000-0005-0000-0000-0000555A0000}"/>
    <cellStyle name="Normal 71" xfId="160" xr:uid="{00000000-0005-0000-0000-0000565A0000}"/>
    <cellStyle name="Normal 71 2" xfId="22956" xr:uid="{00000000-0005-0000-0000-0000575A0000}"/>
    <cellStyle name="Normal 71 2 2" xfId="22957" xr:uid="{00000000-0005-0000-0000-0000585A0000}"/>
    <cellStyle name="Normal 71 2 3" xfId="22958" xr:uid="{00000000-0005-0000-0000-0000595A0000}"/>
    <cellStyle name="Normal 71 3" xfId="22959" xr:uid="{00000000-0005-0000-0000-00005A5A0000}"/>
    <cellStyle name="Normal 71 3 2" xfId="22960" xr:uid="{00000000-0005-0000-0000-00005B5A0000}"/>
    <cellStyle name="Normal 71 3 3" xfId="22961" xr:uid="{00000000-0005-0000-0000-00005C5A0000}"/>
    <cellStyle name="Normal 71 4" xfId="22962" xr:uid="{00000000-0005-0000-0000-00005D5A0000}"/>
    <cellStyle name="Normal 71 5" xfId="22963" xr:uid="{00000000-0005-0000-0000-00005E5A0000}"/>
    <cellStyle name="Normal 71 6" xfId="22964" xr:uid="{00000000-0005-0000-0000-00005F5A0000}"/>
    <cellStyle name="Normal 710" xfId="22965" xr:uid="{00000000-0005-0000-0000-0000605A0000}"/>
    <cellStyle name="Normal 710 2" xfId="22966" xr:uid="{00000000-0005-0000-0000-0000615A0000}"/>
    <cellStyle name="Normal 710 2 2" xfId="22967" xr:uid="{00000000-0005-0000-0000-0000625A0000}"/>
    <cellStyle name="Normal 710 2 2 2" xfId="22968" xr:uid="{00000000-0005-0000-0000-0000635A0000}"/>
    <cellStyle name="Normal 710 2 2 3" xfId="22969" xr:uid="{00000000-0005-0000-0000-0000645A0000}"/>
    <cellStyle name="Normal 710 2 3" xfId="22970" xr:uid="{00000000-0005-0000-0000-0000655A0000}"/>
    <cellStyle name="Normal 710 2 4" xfId="22971" xr:uid="{00000000-0005-0000-0000-0000665A0000}"/>
    <cellStyle name="Normal 710 3" xfId="22972" xr:uid="{00000000-0005-0000-0000-0000675A0000}"/>
    <cellStyle name="Normal 710 3 2" xfId="22973" xr:uid="{00000000-0005-0000-0000-0000685A0000}"/>
    <cellStyle name="Normal 710 3 3" xfId="22974" xr:uid="{00000000-0005-0000-0000-0000695A0000}"/>
    <cellStyle name="Normal 710 4" xfId="22975" xr:uid="{00000000-0005-0000-0000-00006A5A0000}"/>
    <cellStyle name="Normal 710 5" xfId="22976" xr:uid="{00000000-0005-0000-0000-00006B5A0000}"/>
    <cellStyle name="Normal 711" xfId="22977" xr:uid="{00000000-0005-0000-0000-00006C5A0000}"/>
    <cellStyle name="Normal 711 2" xfId="22978" xr:uid="{00000000-0005-0000-0000-00006D5A0000}"/>
    <cellStyle name="Normal 711 2 2" xfId="22979" xr:uid="{00000000-0005-0000-0000-00006E5A0000}"/>
    <cellStyle name="Normal 711 2 2 2" xfId="22980" xr:uid="{00000000-0005-0000-0000-00006F5A0000}"/>
    <cellStyle name="Normal 711 2 2 3" xfId="22981" xr:uid="{00000000-0005-0000-0000-0000705A0000}"/>
    <cellStyle name="Normal 711 2 3" xfId="22982" xr:uid="{00000000-0005-0000-0000-0000715A0000}"/>
    <cellStyle name="Normal 711 2 4" xfId="22983" xr:uid="{00000000-0005-0000-0000-0000725A0000}"/>
    <cellStyle name="Normal 711 3" xfId="22984" xr:uid="{00000000-0005-0000-0000-0000735A0000}"/>
    <cellStyle name="Normal 711 3 2" xfId="22985" xr:uid="{00000000-0005-0000-0000-0000745A0000}"/>
    <cellStyle name="Normal 711 3 3" xfId="22986" xr:uid="{00000000-0005-0000-0000-0000755A0000}"/>
    <cellStyle name="Normal 711 4" xfId="22987" xr:uid="{00000000-0005-0000-0000-0000765A0000}"/>
    <cellStyle name="Normal 711 5" xfId="22988" xr:uid="{00000000-0005-0000-0000-0000775A0000}"/>
    <cellStyle name="Normal 712" xfId="22989" xr:uid="{00000000-0005-0000-0000-0000785A0000}"/>
    <cellStyle name="Normal 712 2" xfId="22990" xr:uid="{00000000-0005-0000-0000-0000795A0000}"/>
    <cellStyle name="Normal 712 2 2" xfId="22991" xr:uid="{00000000-0005-0000-0000-00007A5A0000}"/>
    <cellStyle name="Normal 712 2 2 2" xfId="22992" xr:uid="{00000000-0005-0000-0000-00007B5A0000}"/>
    <cellStyle name="Normal 712 2 2 3" xfId="22993" xr:uid="{00000000-0005-0000-0000-00007C5A0000}"/>
    <cellStyle name="Normal 712 2 3" xfId="22994" xr:uid="{00000000-0005-0000-0000-00007D5A0000}"/>
    <cellStyle name="Normal 712 2 4" xfId="22995" xr:uid="{00000000-0005-0000-0000-00007E5A0000}"/>
    <cellStyle name="Normal 712 3" xfId="22996" xr:uid="{00000000-0005-0000-0000-00007F5A0000}"/>
    <cellStyle name="Normal 712 3 2" xfId="22997" xr:uid="{00000000-0005-0000-0000-0000805A0000}"/>
    <cellStyle name="Normal 712 3 3" xfId="22998" xr:uid="{00000000-0005-0000-0000-0000815A0000}"/>
    <cellStyle name="Normal 712 4" xfId="22999" xr:uid="{00000000-0005-0000-0000-0000825A0000}"/>
    <cellStyle name="Normal 712 5" xfId="23000" xr:uid="{00000000-0005-0000-0000-0000835A0000}"/>
    <cellStyle name="Normal 713" xfId="23001" xr:uid="{00000000-0005-0000-0000-0000845A0000}"/>
    <cellStyle name="Normal 713 2" xfId="23002" xr:uid="{00000000-0005-0000-0000-0000855A0000}"/>
    <cellStyle name="Normal 713 2 2" xfId="23003" xr:uid="{00000000-0005-0000-0000-0000865A0000}"/>
    <cellStyle name="Normal 713 2 2 2" xfId="23004" xr:uid="{00000000-0005-0000-0000-0000875A0000}"/>
    <cellStyle name="Normal 713 2 2 3" xfId="23005" xr:uid="{00000000-0005-0000-0000-0000885A0000}"/>
    <cellStyle name="Normal 713 2 3" xfId="23006" xr:uid="{00000000-0005-0000-0000-0000895A0000}"/>
    <cellStyle name="Normal 713 2 4" xfId="23007" xr:uid="{00000000-0005-0000-0000-00008A5A0000}"/>
    <cellStyle name="Normal 713 3" xfId="23008" xr:uid="{00000000-0005-0000-0000-00008B5A0000}"/>
    <cellStyle name="Normal 713 3 2" xfId="23009" xr:uid="{00000000-0005-0000-0000-00008C5A0000}"/>
    <cellStyle name="Normal 713 3 3" xfId="23010" xr:uid="{00000000-0005-0000-0000-00008D5A0000}"/>
    <cellStyle name="Normal 713 4" xfId="23011" xr:uid="{00000000-0005-0000-0000-00008E5A0000}"/>
    <cellStyle name="Normal 713 5" xfId="23012" xr:uid="{00000000-0005-0000-0000-00008F5A0000}"/>
    <cellStyle name="Normal 714" xfId="23013" xr:uid="{00000000-0005-0000-0000-0000905A0000}"/>
    <cellStyle name="Normal 714 2" xfId="23014" xr:uid="{00000000-0005-0000-0000-0000915A0000}"/>
    <cellStyle name="Normal 714 2 2" xfId="23015" xr:uid="{00000000-0005-0000-0000-0000925A0000}"/>
    <cellStyle name="Normal 714 2 2 2" xfId="23016" xr:uid="{00000000-0005-0000-0000-0000935A0000}"/>
    <cellStyle name="Normal 714 2 2 3" xfId="23017" xr:uid="{00000000-0005-0000-0000-0000945A0000}"/>
    <cellStyle name="Normal 714 2 3" xfId="23018" xr:uid="{00000000-0005-0000-0000-0000955A0000}"/>
    <cellStyle name="Normal 714 2 4" xfId="23019" xr:uid="{00000000-0005-0000-0000-0000965A0000}"/>
    <cellStyle name="Normal 714 3" xfId="23020" xr:uid="{00000000-0005-0000-0000-0000975A0000}"/>
    <cellStyle name="Normal 714 3 2" xfId="23021" xr:uid="{00000000-0005-0000-0000-0000985A0000}"/>
    <cellStyle name="Normal 714 3 3" xfId="23022" xr:uid="{00000000-0005-0000-0000-0000995A0000}"/>
    <cellStyle name="Normal 714 4" xfId="23023" xr:uid="{00000000-0005-0000-0000-00009A5A0000}"/>
    <cellStyle name="Normal 714 5" xfId="23024" xr:uid="{00000000-0005-0000-0000-00009B5A0000}"/>
    <cellStyle name="Normal 715" xfId="23025" xr:uid="{00000000-0005-0000-0000-00009C5A0000}"/>
    <cellStyle name="Normal 715 2" xfId="23026" xr:uid="{00000000-0005-0000-0000-00009D5A0000}"/>
    <cellStyle name="Normal 715 2 2" xfId="23027" xr:uid="{00000000-0005-0000-0000-00009E5A0000}"/>
    <cellStyle name="Normal 715 2 2 2" xfId="23028" xr:uid="{00000000-0005-0000-0000-00009F5A0000}"/>
    <cellStyle name="Normal 715 2 2 3" xfId="23029" xr:uid="{00000000-0005-0000-0000-0000A05A0000}"/>
    <cellStyle name="Normal 715 2 3" xfId="23030" xr:uid="{00000000-0005-0000-0000-0000A15A0000}"/>
    <cellStyle name="Normal 715 2 4" xfId="23031" xr:uid="{00000000-0005-0000-0000-0000A25A0000}"/>
    <cellStyle name="Normal 715 3" xfId="23032" xr:uid="{00000000-0005-0000-0000-0000A35A0000}"/>
    <cellStyle name="Normal 715 3 2" xfId="23033" xr:uid="{00000000-0005-0000-0000-0000A45A0000}"/>
    <cellStyle name="Normal 715 3 3" xfId="23034" xr:uid="{00000000-0005-0000-0000-0000A55A0000}"/>
    <cellStyle name="Normal 715 4" xfId="23035" xr:uid="{00000000-0005-0000-0000-0000A65A0000}"/>
    <cellStyle name="Normal 715 5" xfId="23036" xr:uid="{00000000-0005-0000-0000-0000A75A0000}"/>
    <cellStyle name="Normal 716" xfId="23037" xr:uid="{00000000-0005-0000-0000-0000A85A0000}"/>
    <cellStyle name="Normal 716 2" xfId="23038" xr:uid="{00000000-0005-0000-0000-0000A95A0000}"/>
    <cellStyle name="Normal 716 2 2" xfId="23039" xr:uid="{00000000-0005-0000-0000-0000AA5A0000}"/>
    <cellStyle name="Normal 716 2 2 2" xfId="23040" xr:uid="{00000000-0005-0000-0000-0000AB5A0000}"/>
    <cellStyle name="Normal 716 2 2 3" xfId="23041" xr:uid="{00000000-0005-0000-0000-0000AC5A0000}"/>
    <cellStyle name="Normal 716 2 3" xfId="23042" xr:uid="{00000000-0005-0000-0000-0000AD5A0000}"/>
    <cellStyle name="Normal 716 2 4" xfId="23043" xr:uid="{00000000-0005-0000-0000-0000AE5A0000}"/>
    <cellStyle name="Normal 716 3" xfId="23044" xr:uid="{00000000-0005-0000-0000-0000AF5A0000}"/>
    <cellStyle name="Normal 716 3 2" xfId="23045" xr:uid="{00000000-0005-0000-0000-0000B05A0000}"/>
    <cellStyle name="Normal 716 3 3" xfId="23046" xr:uid="{00000000-0005-0000-0000-0000B15A0000}"/>
    <cellStyle name="Normal 716 4" xfId="23047" xr:uid="{00000000-0005-0000-0000-0000B25A0000}"/>
    <cellStyle name="Normal 716 5" xfId="23048" xr:uid="{00000000-0005-0000-0000-0000B35A0000}"/>
    <cellStyle name="Normal 717" xfId="23049" xr:uid="{00000000-0005-0000-0000-0000B45A0000}"/>
    <cellStyle name="Normal 717 2" xfId="23050" xr:uid="{00000000-0005-0000-0000-0000B55A0000}"/>
    <cellStyle name="Normal 717 2 2" xfId="23051" xr:uid="{00000000-0005-0000-0000-0000B65A0000}"/>
    <cellStyle name="Normal 717 2 2 2" xfId="23052" xr:uid="{00000000-0005-0000-0000-0000B75A0000}"/>
    <cellStyle name="Normal 717 2 2 3" xfId="23053" xr:uid="{00000000-0005-0000-0000-0000B85A0000}"/>
    <cellStyle name="Normal 717 2 3" xfId="23054" xr:uid="{00000000-0005-0000-0000-0000B95A0000}"/>
    <cellStyle name="Normal 717 2 4" xfId="23055" xr:uid="{00000000-0005-0000-0000-0000BA5A0000}"/>
    <cellStyle name="Normal 717 3" xfId="23056" xr:uid="{00000000-0005-0000-0000-0000BB5A0000}"/>
    <cellStyle name="Normal 717 3 2" xfId="23057" xr:uid="{00000000-0005-0000-0000-0000BC5A0000}"/>
    <cellStyle name="Normal 717 3 3" xfId="23058" xr:uid="{00000000-0005-0000-0000-0000BD5A0000}"/>
    <cellStyle name="Normal 717 4" xfId="23059" xr:uid="{00000000-0005-0000-0000-0000BE5A0000}"/>
    <cellStyle name="Normal 717 5" xfId="23060" xr:uid="{00000000-0005-0000-0000-0000BF5A0000}"/>
    <cellStyle name="Normal 718" xfId="23061" xr:uid="{00000000-0005-0000-0000-0000C05A0000}"/>
    <cellStyle name="Normal 718 2" xfId="23062" xr:uid="{00000000-0005-0000-0000-0000C15A0000}"/>
    <cellStyle name="Normal 718 2 2" xfId="23063" xr:uid="{00000000-0005-0000-0000-0000C25A0000}"/>
    <cellStyle name="Normal 718 2 2 2" xfId="23064" xr:uid="{00000000-0005-0000-0000-0000C35A0000}"/>
    <cellStyle name="Normal 718 2 2 3" xfId="23065" xr:uid="{00000000-0005-0000-0000-0000C45A0000}"/>
    <cellStyle name="Normal 718 2 3" xfId="23066" xr:uid="{00000000-0005-0000-0000-0000C55A0000}"/>
    <cellStyle name="Normal 718 2 4" xfId="23067" xr:uid="{00000000-0005-0000-0000-0000C65A0000}"/>
    <cellStyle name="Normal 718 3" xfId="23068" xr:uid="{00000000-0005-0000-0000-0000C75A0000}"/>
    <cellStyle name="Normal 718 3 2" xfId="23069" xr:uid="{00000000-0005-0000-0000-0000C85A0000}"/>
    <cellStyle name="Normal 718 3 3" xfId="23070" xr:uid="{00000000-0005-0000-0000-0000C95A0000}"/>
    <cellStyle name="Normal 718 4" xfId="23071" xr:uid="{00000000-0005-0000-0000-0000CA5A0000}"/>
    <cellStyle name="Normal 718 5" xfId="23072" xr:uid="{00000000-0005-0000-0000-0000CB5A0000}"/>
    <cellStyle name="Normal 719" xfId="23073" xr:uid="{00000000-0005-0000-0000-0000CC5A0000}"/>
    <cellStyle name="Normal 719 2" xfId="23074" xr:uid="{00000000-0005-0000-0000-0000CD5A0000}"/>
    <cellStyle name="Normal 719 2 2" xfId="23075" xr:uid="{00000000-0005-0000-0000-0000CE5A0000}"/>
    <cellStyle name="Normal 719 2 2 2" xfId="23076" xr:uid="{00000000-0005-0000-0000-0000CF5A0000}"/>
    <cellStyle name="Normal 719 2 2 3" xfId="23077" xr:uid="{00000000-0005-0000-0000-0000D05A0000}"/>
    <cellStyle name="Normal 719 2 3" xfId="23078" xr:uid="{00000000-0005-0000-0000-0000D15A0000}"/>
    <cellStyle name="Normal 719 2 4" xfId="23079" xr:uid="{00000000-0005-0000-0000-0000D25A0000}"/>
    <cellStyle name="Normal 719 3" xfId="23080" xr:uid="{00000000-0005-0000-0000-0000D35A0000}"/>
    <cellStyle name="Normal 719 3 2" xfId="23081" xr:uid="{00000000-0005-0000-0000-0000D45A0000}"/>
    <cellStyle name="Normal 719 3 3" xfId="23082" xr:uid="{00000000-0005-0000-0000-0000D55A0000}"/>
    <cellStyle name="Normal 719 4" xfId="23083" xr:uid="{00000000-0005-0000-0000-0000D65A0000}"/>
    <cellStyle name="Normal 719 5" xfId="23084" xr:uid="{00000000-0005-0000-0000-0000D75A0000}"/>
    <cellStyle name="Normal 72" xfId="161" xr:uid="{00000000-0005-0000-0000-0000D85A0000}"/>
    <cellStyle name="Normal 72 2" xfId="23085" xr:uid="{00000000-0005-0000-0000-0000D95A0000}"/>
    <cellStyle name="Normal 72 2 2" xfId="23086" xr:uid="{00000000-0005-0000-0000-0000DA5A0000}"/>
    <cellStyle name="Normal 72 2 3" xfId="23087" xr:uid="{00000000-0005-0000-0000-0000DB5A0000}"/>
    <cellStyle name="Normal 72 3" xfId="23088" xr:uid="{00000000-0005-0000-0000-0000DC5A0000}"/>
    <cellStyle name="Normal 72 4" xfId="23089" xr:uid="{00000000-0005-0000-0000-0000DD5A0000}"/>
    <cellStyle name="Normal 72 5" xfId="23090" xr:uid="{00000000-0005-0000-0000-0000DE5A0000}"/>
    <cellStyle name="Normal 720" xfId="23091" xr:uid="{00000000-0005-0000-0000-0000DF5A0000}"/>
    <cellStyle name="Normal 720 2" xfId="23092" xr:uid="{00000000-0005-0000-0000-0000E05A0000}"/>
    <cellStyle name="Normal 720 2 2" xfId="23093" xr:uid="{00000000-0005-0000-0000-0000E15A0000}"/>
    <cellStyle name="Normal 720 2 2 2" xfId="23094" xr:uid="{00000000-0005-0000-0000-0000E25A0000}"/>
    <cellStyle name="Normal 720 2 2 3" xfId="23095" xr:uid="{00000000-0005-0000-0000-0000E35A0000}"/>
    <cellStyle name="Normal 720 2 3" xfId="23096" xr:uid="{00000000-0005-0000-0000-0000E45A0000}"/>
    <cellStyle name="Normal 720 2 4" xfId="23097" xr:uid="{00000000-0005-0000-0000-0000E55A0000}"/>
    <cellStyle name="Normal 720 3" xfId="23098" xr:uid="{00000000-0005-0000-0000-0000E65A0000}"/>
    <cellStyle name="Normal 720 3 2" xfId="23099" xr:uid="{00000000-0005-0000-0000-0000E75A0000}"/>
    <cellStyle name="Normal 720 3 3" xfId="23100" xr:uid="{00000000-0005-0000-0000-0000E85A0000}"/>
    <cellStyle name="Normal 720 4" xfId="23101" xr:uid="{00000000-0005-0000-0000-0000E95A0000}"/>
    <cellStyle name="Normal 720 5" xfId="23102" xr:uid="{00000000-0005-0000-0000-0000EA5A0000}"/>
    <cellStyle name="Normal 721" xfId="23103" xr:uid="{00000000-0005-0000-0000-0000EB5A0000}"/>
    <cellStyle name="Normal 721 2" xfId="23104" xr:uid="{00000000-0005-0000-0000-0000EC5A0000}"/>
    <cellStyle name="Normal 721 2 2" xfId="23105" xr:uid="{00000000-0005-0000-0000-0000ED5A0000}"/>
    <cellStyle name="Normal 721 2 2 2" xfId="23106" xr:uid="{00000000-0005-0000-0000-0000EE5A0000}"/>
    <cellStyle name="Normal 721 2 2 3" xfId="23107" xr:uid="{00000000-0005-0000-0000-0000EF5A0000}"/>
    <cellStyle name="Normal 721 2 3" xfId="23108" xr:uid="{00000000-0005-0000-0000-0000F05A0000}"/>
    <cellStyle name="Normal 721 2 4" xfId="23109" xr:uid="{00000000-0005-0000-0000-0000F15A0000}"/>
    <cellStyle name="Normal 721 3" xfId="23110" xr:uid="{00000000-0005-0000-0000-0000F25A0000}"/>
    <cellStyle name="Normal 721 3 2" xfId="23111" xr:uid="{00000000-0005-0000-0000-0000F35A0000}"/>
    <cellStyle name="Normal 721 3 3" xfId="23112" xr:uid="{00000000-0005-0000-0000-0000F45A0000}"/>
    <cellStyle name="Normal 721 4" xfId="23113" xr:uid="{00000000-0005-0000-0000-0000F55A0000}"/>
    <cellStyle name="Normal 721 5" xfId="23114" xr:uid="{00000000-0005-0000-0000-0000F65A0000}"/>
    <cellStyle name="Normal 722" xfId="23115" xr:uid="{00000000-0005-0000-0000-0000F75A0000}"/>
    <cellStyle name="Normal 722 2" xfId="23116" xr:uid="{00000000-0005-0000-0000-0000F85A0000}"/>
    <cellStyle name="Normal 722 2 2" xfId="23117" xr:uid="{00000000-0005-0000-0000-0000F95A0000}"/>
    <cellStyle name="Normal 722 2 2 2" xfId="23118" xr:uid="{00000000-0005-0000-0000-0000FA5A0000}"/>
    <cellStyle name="Normal 722 2 2 3" xfId="23119" xr:uid="{00000000-0005-0000-0000-0000FB5A0000}"/>
    <cellStyle name="Normal 722 2 3" xfId="23120" xr:uid="{00000000-0005-0000-0000-0000FC5A0000}"/>
    <cellStyle name="Normal 722 2 4" xfId="23121" xr:uid="{00000000-0005-0000-0000-0000FD5A0000}"/>
    <cellStyle name="Normal 722 3" xfId="23122" xr:uid="{00000000-0005-0000-0000-0000FE5A0000}"/>
    <cellStyle name="Normal 722 3 2" xfId="23123" xr:uid="{00000000-0005-0000-0000-0000FF5A0000}"/>
    <cellStyle name="Normal 722 3 3" xfId="23124" xr:uid="{00000000-0005-0000-0000-0000005B0000}"/>
    <cellStyle name="Normal 722 4" xfId="23125" xr:uid="{00000000-0005-0000-0000-0000015B0000}"/>
    <cellStyle name="Normal 722 5" xfId="23126" xr:uid="{00000000-0005-0000-0000-0000025B0000}"/>
    <cellStyle name="Normal 723" xfId="23127" xr:uid="{00000000-0005-0000-0000-0000035B0000}"/>
    <cellStyle name="Normal 723 2" xfId="23128" xr:uid="{00000000-0005-0000-0000-0000045B0000}"/>
    <cellStyle name="Normal 723 2 2" xfId="23129" xr:uid="{00000000-0005-0000-0000-0000055B0000}"/>
    <cellStyle name="Normal 723 2 2 2" xfId="23130" xr:uid="{00000000-0005-0000-0000-0000065B0000}"/>
    <cellStyle name="Normal 723 2 2 3" xfId="23131" xr:uid="{00000000-0005-0000-0000-0000075B0000}"/>
    <cellStyle name="Normal 723 2 3" xfId="23132" xr:uid="{00000000-0005-0000-0000-0000085B0000}"/>
    <cellStyle name="Normal 723 2 4" xfId="23133" xr:uid="{00000000-0005-0000-0000-0000095B0000}"/>
    <cellStyle name="Normal 723 3" xfId="23134" xr:uid="{00000000-0005-0000-0000-00000A5B0000}"/>
    <cellStyle name="Normal 723 3 2" xfId="23135" xr:uid="{00000000-0005-0000-0000-00000B5B0000}"/>
    <cellStyle name="Normal 723 3 3" xfId="23136" xr:uid="{00000000-0005-0000-0000-00000C5B0000}"/>
    <cellStyle name="Normal 723 4" xfId="23137" xr:uid="{00000000-0005-0000-0000-00000D5B0000}"/>
    <cellStyle name="Normal 723 5" xfId="23138" xr:uid="{00000000-0005-0000-0000-00000E5B0000}"/>
    <cellStyle name="Normal 724" xfId="23139" xr:uid="{00000000-0005-0000-0000-00000F5B0000}"/>
    <cellStyle name="Normal 724 2" xfId="23140" xr:uid="{00000000-0005-0000-0000-0000105B0000}"/>
    <cellStyle name="Normal 724 2 2" xfId="23141" xr:uid="{00000000-0005-0000-0000-0000115B0000}"/>
    <cellStyle name="Normal 724 2 2 2" xfId="23142" xr:uid="{00000000-0005-0000-0000-0000125B0000}"/>
    <cellStyle name="Normal 724 2 2 3" xfId="23143" xr:uid="{00000000-0005-0000-0000-0000135B0000}"/>
    <cellStyle name="Normal 724 2 3" xfId="23144" xr:uid="{00000000-0005-0000-0000-0000145B0000}"/>
    <cellStyle name="Normal 724 2 4" xfId="23145" xr:uid="{00000000-0005-0000-0000-0000155B0000}"/>
    <cellStyle name="Normal 724 3" xfId="23146" xr:uid="{00000000-0005-0000-0000-0000165B0000}"/>
    <cellStyle name="Normal 724 3 2" xfId="23147" xr:uid="{00000000-0005-0000-0000-0000175B0000}"/>
    <cellStyle name="Normal 724 3 3" xfId="23148" xr:uid="{00000000-0005-0000-0000-0000185B0000}"/>
    <cellStyle name="Normal 724 4" xfId="23149" xr:uid="{00000000-0005-0000-0000-0000195B0000}"/>
    <cellStyle name="Normal 724 5" xfId="23150" xr:uid="{00000000-0005-0000-0000-00001A5B0000}"/>
    <cellStyle name="Normal 725" xfId="23151" xr:uid="{00000000-0005-0000-0000-00001B5B0000}"/>
    <cellStyle name="Normal 725 2" xfId="23152" xr:uid="{00000000-0005-0000-0000-00001C5B0000}"/>
    <cellStyle name="Normal 725 2 2" xfId="23153" xr:uid="{00000000-0005-0000-0000-00001D5B0000}"/>
    <cellStyle name="Normal 725 2 2 2" xfId="23154" xr:uid="{00000000-0005-0000-0000-00001E5B0000}"/>
    <cellStyle name="Normal 725 2 2 3" xfId="23155" xr:uid="{00000000-0005-0000-0000-00001F5B0000}"/>
    <cellStyle name="Normal 725 2 3" xfId="23156" xr:uid="{00000000-0005-0000-0000-0000205B0000}"/>
    <cellStyle name="Normal 725 2 4" xfId="23157" xr:uid="{00000000-0005-0000-0000-0000215B0000}"/>
    <cellStyle name="Normal 725 3" xfId="23158" xr:uid="{00000000-0005-0000-0000-0000225B0000}"/>
    <cellStyle name="Normal 725 3 2" xfId="23159" xr:uid="{00000000-0005-0000-0000-0000235B0000}"/>
    <cellStyle name="Normal 725 3 3" xfId="23160" xr:uid="{00000000-0005-0000-0000-0000245B0000}"/>
    <cellStyle name="Normal 725 4" xfId="23161" xr:uid="{00000000-0005-0000-0000-0000255B0000}"/>
    <cellStyle name="Normal 725 5" xfId="23162" xr:uid="{00000000-0005-0000-0000-0000265B0000}"/>
    <cellStyle name="Normal 726" xfId="23163" xr:uid="{00000000-0005-0000-0000-0000275B0000}"/>
    <cellStyle name="Normal 726 2" xfId="23164" xr:uid="{00000000-0005-0000-0000-0000285B0000}"/>
    <cellStyle name="Normal 726 2 2" xfId="23165" xr:uid="{00000000-0005-0000-0000-0000295B0000}"/>
    <cellStyle name="Normal 726 2 2 2" xfId="23166" xr:uid="{00000000-0005-0000-0000-00002A5B0000}"/>
    <cellStyle name="Normal 726 2 2 3" xfId="23167" xr:uid="{00000000-0005-0000-0000-00002B5B0000}"/>
    <cellStyle name="Normal 726 2 3" xfId="23168" xr:uid="{00000000-0005-0000-0000-00002C5B0000}"/>
    <cellStyle name="Normal 726 2 4" xfId="23169" xr:uid="{00000000-0005-0000-0000-00002D5B0000}"/>
    <cellStyle name="Normal 726 3" xfId="23170" xr:uid="{00000000-0005-0000-0000-00002E5B0000}"/>
    <cellStyle name="Normal 726 3 2" xfId="23171" xr:uid="{00000000-0005-0000-0000-00002F5B0000}"/>
    <cellStyle name="Normal 726 3 3" xfId="23172" xr:uid="{00000000-0005-0000-0000-0000305B0000}"/>
    <cellStyle name="Normal 726 4" xfId="23173" xr:uid="{00000000-0005-0000-0000-0000315B0000}"/>
    <cellStyle name="Normal 726 5" xfId="23174" xr:uid="{00000000-0005-0000-0000-0000325B0000}"/>
    <cellStyle name="Normal 727" xfId="23175" xr:uid="{00000000-0005-0000-0000-0000335B0000}"/>
    <cellStyle name="Normal 727 2" xfId="23176" xr:uid="{00000000-0005-0000-0000-0000345B0000}"/>
    <cellStyle name="Normal 727 2 2" xfId="23177" xr:uid="{00000000-0005-0000-0000-0000355B0000}"/>
    <cellStyle name="Normal 727 2 2 2" xfId="23178" xr:uid="{00000000-0005-0000-0000-0000365B0000}"/>
    <cellStyle name="Normal 727 2 2 3" xfId="23179" xr:uid="{00000000-0005-0000-0000-0000375B0000}"/>
    <cellStyle name="Normal 727 2 3" xfId="23180" xr:uid="{00000000-0005-0000-0000-0000385B0000}"/>
    <cellStyle name="Normal 727 2 4" xfId="23181" xr:uid="{00000000-0005-0000-0000-0000395B0000}"/>
    <cellStyle name="Normal 727 3" xfId="23182" xr:uid="{00000000-0005-0000-0000-00003A5B0000}"/>
    <cellStyle name="Normal 727 3 2" xfId="23183" xr:uid="{00000000-0005-0000-0000-00003B5B0000}"/>
    <cellStyle name="Normal 727 3 3" xfId="23184" xr:uid="{00000000-0005-0000-0000-00003C5B0000}"/>
    <cellStyle name="Normal 727 4" xfId="23185" xr:uid="{00000000-0005-0000-0000-00003D5B0000}"/>
    <cellStyle name="Normal 727 5" xfId="23186" xr:uid="{00000000-0005-0000-0000-00003E5B0000}"/>
    <cellStyle name="Normal 728" xfId="23187" xr:uid="{00000000-0005-0000-0000-00003F5B0000}"/>
    <cellStyle name="Normal 728 2" xfId="23188" xr:uid="{00000000-0005-0000-0000-0000405B0000}"/>
    <cellStyle name="Normal 728 2 2" xfId="23189" xr:uid="{00000000-0005-0000-0000-0000415B0000}"/>
    <cellStyle name="Normal 728 2 2 2" xfId="23190" xr:uid="{00000000-0005-0000-0000-0000425B0000}"/>
    <cellStyle name="Normal 728 2 2 3" xfId="23191" xr:uid="{00000000-0005-0000-0000-0000435B0000}"/>
    <cellStyle name="Normal 728 2 3" xfId="23192" xr:uid="{00000000-0005-0000-0000-0000445B0000}"/>
    <cellStyle name="Normal 728 2 4" xfId="23193" xr:uid="{00000000-0005-0000-0000-0000455B0000}"/>
    <cellStyle name="Normal 728 3" xfId="23194" xr:uid="{00000000-0005-0000-0000-0000465B0000}"/>
    <cellStyle name="Normal 728 3 2" xfId="23195" xr:uid="{00000000-0005-0000-0000-0000475B0000}"/>
    <cellStyle name="Normal 728 3 3" xfId="23196" xr:uid="{00000000-0005-0000-0000-0000485B0000}"/>
    <cellStyle name="Normal 728 4" xfId="23197" xr:uid="{00000000-0005-0000-0000-0000495B0000}"/>
    <cellStyle name="Normal 728 5" xfId="23198" xr:uid="{00000000-0005-0000-0000-00004A5B0000}"/>
    <cellStyle name="Normal 729" xfId="23199" xr:uid="{00000000-0005-0000-0000-00004B5B0000}"/>
    <cellStyle name="Normal 729 2" xfId="23200" xr:uid="{00000000-0005-0000-0000-00004C5B0000}"/>
    <cellStyle name="Normal 729 2 2" xfId="23201" xr:uid="{00000000-0005-0000-0000-00004D5B0000}"/>
    <cellStyle name="Normal 729 2 2 2" xfId="23202" xr:uid="{00000000-0005-0000-0000-00004E5B0000}"/>
    <cellStyle name="Normal 729 2 2 3" xfId="23203" xr:uid="{00000000-0005-0000-0000-00004F5B0000}"/>
    <cellStyle name="Normal 729 2 3" xfId="23204" xr:uid="{00000000-0005-0000-0000-0000505B0000}"/>
    <cellStyle name="Normal 729 2 4" xfId="23205" xr:uid="{00000000-0005-0000-0000-0000515B0000}"/>
    <cellStyle name="Normal 729 3" xfId="23206" xr:uid="{00000000-0005-0000-0000-0000525B0000}"/>
    <cellStyle name="Normal 729 3 2" xfId="23207" xr:uid="{00000000-0005-0000-0000-0000535B0000}"/>
    <cellStyle name="Normal 729 3 3" xfId="23208" xr:uid="{00000000-0005-0000-0000-0000545B0000}"/>
    <cellStyle name="Normal 729 4" xfId="23209" xr:uid="{00000000-0005-0000-0000-0000555B0000}"/>
    <cellStyle name="Normal 729 5" xfId="23210" xr:uid="{00000000-0005-0000-0000-0000565B0000}"/>
    <cellStyle name="Normal 73" xfId="227" xr:uid="{00000000-0005-0000-0000-0000575B0000}"/>
    <cellStyle name="Normal 73 2" xfId="23212" xr:uid="{00000000-0005-0000-0000-0000585B0000}"/>
    <cellStyle name="Normal 73 2 2" xfId="23213" xr:uid="{00000000-0005-0000-0000-0000595B0000}"/>
    <cellStyle name="Normal 73 2 3" xfId="23214" xr:uid="{00000000-0005-0000-0000-00005A5B0000}"/>
    <cellStyle name="Normal 73 3" xfId="23215" xr:uid="{00000000-0005-0000-0000-00005B5B0000}"/>
    <cellStyle name="Normal 73 3 2" xfId="23216" xr:uid="{00000000-0005-0000-0000-00005C5B0000}"/>
    <cellStyle name="Normal 73 3 3" xfId="23217" xr:uid="{00000000-0005-0000-0000-00005D5B0000}"/>
    <cellStyle name="Normal 73 4" xfId="23218" xr:uid="{00000000-0005-0000-0000-00005E5B0000}"/>
    <cellStyle name="Normal 73 5" xfId="23219" xr:uid="{00000000-0005-0000-0000-00005F5B0000}"/>
    <cellStyle name="Normal 73 6" xfId="23220" xr:uid="{00000000-0005-0000-0000-0000605B0000}"/>
    <cellStyle name="Normal 73 7" xfId="23211" xr:uid="{00000000-0005-0000-0000-0000615B0000}"/>
    <cellStyle name="Normal 730" xfId="23221" xr:uid="{00000000-0005-0000-0000-0000625B0000}"/>
    <cellStyle name="Normal 730 2" xfId="23222" xr:uid="{00000000-0005-0000-0000-0000635B0000}"/>
    <cellStyle name="Normal 730 2 2" xfId="23223" xr:uid="{00000000-0005-0000-0000-0000645B0000}"/>
    <cellStyle name="Normal 730 2 2 2" xfId="23224" xr:uid="{00000000-0005-0000-0000-0000655B0000}"/>
    <cellStyle name="Normal 730 2 2 3" xfId="23225" xr:uid="{00000000-0005-0000-0000-0000665B0000}"/>
    <cellStyle name="Normal 730 2 3" xfId="23226" xr:uid="{00000000-0005-0000-0000-0000675B0000}"/>
    <cellStyle name="Normal 730 2 4" xfId="23227" xr:uid="{00000000-0005-0000-0000-0000685B0000}"/>
    <cellStyle name="Normal 730 3" xfId="23228" xr:uid="{00000000-0005-0000-0000-0000695B0000}"/>
    <cellStyle name="Normal 730 3 2" xfId="23229" xr:uid="{00000000-0005-0000-0000-00006A5B0000}"/>
    <cellStyle name="Normal 730 3 3" xfId="23230" xr:uid="{00000000-0005-0000-0000-00006B5B0000}"/>
    <cellStyle name="Normal 730 4" xfId="23231" xr:uid="{00000000-0005-0000-0000-00006C5B0000}"/>
    <cellStyle name="Normal 730 5" xfId="23232" xr:uid="{00000000-0005-0000-0000-00006D5B0000}"/>
    <cellStyle name="Normal 731" xfId="23233" xr:uid="{00000000-0005-0000-0000-00006E5B0000}"/>
    <cellStyle name="Normal 731 2" xfId="23234" xr:uid="{00000000-0005-0000-0000-00006F5B0000}"/>
    <cellStyle name="Normal 731 2 2" xfId="23235" xr:uid="{00000000-0005-0000-0000-0000705B0000}"/>
    <cellStyle name="Normal 731 2 2 2" xfId="23236" xr:uid="{00000000-0005-0000-0000-0000715B0000}"/>
    <cellStyle name="Normal 731 2 2 3" xfId="23237" xr:uid="{00000000-0005-0000-0000-0000725B0000}"/>
    <cellStyle name="Normal 731 2 3" xfId="23238" xr:uid="{00000000-0005-0000-0000-0000735B0000}"/>
    <cellStyle name="Normal 731 2 4" xfId="23239" xr:uid="{00000000-0005-0000-0000-0000745B0000}"/>
    <cellStyle name="Normal 731 3" xfId="23240" xr:uid="{00000000-0005-0000-0000-0000755B0000}"/>
    <cellStyle name="Normal 731 3 2" xfId="23241" xr:uid="{00000000-0005-0000-0000-0000765B0000}"/>
    <cellStyle name="Normal 731 3 3" xfId="23242" xr:uid="{00000000-0005-0000-0000-0000775B0000}"/>
    <cellStyle name="Normal 731 4" xfId="23243" xr:uid="{00000000-0005-0000-0000-0000785B0000}"/>
    <cellStyle name="Normal 731 5" xfId="23244" xr:uid="{00000000-0005-0000-0000-0000795B0000}"/>
    <cellStyle name="Normal 732" xfId="23245" xr:uid="{00000000-0005-0000-0000-00007A5B0000}"/>
    <cellStyle name="Normal 732 2" xfId="23246" xr:uid="{00000000-0005-0000-0000-00007B5B0000}"/>
    <cellStyle name="Normal 732 2 2" xfId="23247" xr:uid="{00000000-0005-0000-0000-00007C5B0000}"/>
    <cellStyle name="Normal 732 2 2 2" xfId="23248" xr:uid="{00000000-0005-0000-0000-00007D5B0000}"/>
    <cellStyle name="Normal 732 2 2 3" xfId="23249" xr:uid="{00000000-0005-0000-0000-00007E5B0000}"/>
    <cellStyle name="Normal 732 2 3" xfId="23250" xr:uid="{00000000-0005-0000-0000-00007F5B0000}"/>
    <cellStyle name="Normal 732 2 4" xfId="23251" xr:uid="{00000000-0005-0000-0000-0000805B0000}"/>
    <cellStyle name="Normal 732 3" xfId="23252" xr:uid="{00000000-0005-0000-0000-0000815B0000}"/>
    <cellStyle name="Normal 732 3 2" xfId="23253" xr:uid="{00000000-0005-0000-0000-0000825B0000}"/>
    <cellStyle name="Normal 732 3 3" xfId="23254" xr:uid="{00000000-0005-0000-0000-0000835B0000}"/>
    <cellStyle name="Normal 732 4" xfId="23255" xr:uid="{00000000-0005-0000-0000-0000845B0000}"/>
    <cellStyle name="Normal 732 5" xfId="23256" xr:uid="{00000000-0005-0000-0000-0000855B0000}"/>
    <cellStyle name="Normal 733" xfId="23257" xr:uid="{00000000-0005-0000-0000-0000865B0000}"/>
    <cellStyle name="Normal 733 2" xfId="23258" xr:uid="{00000000-0005-0000-0000-0000875B0000}"/>
    <cellStyle name="Normal 733 2 2" xfId="23259" xr:uid="{00000000-0005-0000-0000-0000885B0000}"/>
    <cellStyle name="Normal 733 2 2 2" xfId="23260" xr:uid="{00000000-0005-0000-0000-0000895B0000}"/>
    <cellStyle name="Normal 733 2 2 3" xfId="23261" xr:uid="{00000000-0005-0000-0000-00008A5B0000}"/>
    <cellStyle name="Normal 733 2 3" xfId="23262" xr:uid="{00000000-0005-0000-0000-00008B5B0000}"/>
    <cellStyle name="Normal 733 2 4" xfId="23263" xr:uid="{00000000-0005-0000-0000-00008C5B0000}"/>
    <cellStyle name="Normal 733 3" xfId="23264" xr:uid="{00000000-0005-0000-0000-00008D5B0000}"/>
    <cellStyle name="Normal 733 3 2" xfId="23265" xr:uid="{00000000-0005-0000-0000-00008E5B0000}"/>
    <cellStyle name="Normal 733 3 3" xfId="23266" xr:uid="{00000000-0005-0000-0000-00008F5B0000}"/>
    <cellStyle name="Normal 733 4" xfId="23267" xr:uid="{00000000-0005-0000-0000-0000905B0000}"/>
    <cellStyle name="Normal 733 5" xfId="23268" xr:uid="{00000000-0005-0000-0000-0000915B0000}"/>
    <cellStyle name="Normal 734" xfId="23269" xr:uid="{00000000-0005-0000-0000-0000925B0000}"/>
    <cellStyle name="Normal 734 2" xfId="23270" xr:uid="{00000000-0005-0000-0000-0000935B0000}"/>
    <cellStyle name="Normal 734 2 2" xfId="23271" xr:uid="{00000000-0005-0000-0000-0000945B0000}"/>
    <cellStyle name="Normal 734 2 2 2" xfId="23272" xr:uid="{00000000-0005-0000-0000-0000955B0000}"/>
    <cellStyle name="Normal 734 2 2 3" xfId="23273" xr:uid="{00000000-0005-0000-0000-0000965B0000}"/>
    <cellStyle name="Normal 734 2 3" xfId="23274" xr:uid="{00000000-0005-0000-0000-0000975B0000}"/>
    <cellStyle name="Normal 734 2 4" xfId="23275" xr:uid="{00000000-0005-0000-0000-0000985B0000}"/>
    <cellStyle name="Normal 734 3" xfId="23276" xr:uid="{00000000-0005-0000-0000-0000995B0000}"/>
    <cellStyle name="Normal 734 3 2" xfId="23277" xr:uid="{00000000-0005-0000-0000-00009A5B0000}"/>
    <cellStyle name="Normal 734 3 3" xfId="23278" xr:uid="{00000000-0005-0000-0000-00009B5B0000}"/>
    <cellStyle name="Normal 734 4" xfId="23279" xr:uid="{00000000-0005-0000-0000-00009C5B0000}"/>
    <cellStyle name="Normal 734 5" xfId="23280" xr:uid="{00000000-0005-0000-0000-00009D5B0000}"/>
    <cellStyle name="Normal 735" xfId="23281" xr:uid="{00000000-0005-0000-0000-00009E5B0000}"/>
    <cellStyle name="Normal 735 2" xfId="23282" xr:uid="{00000000-0005-0000-0000-00009F5B0000}"/>
    <cellStyle name="Normal 735 2 2" xfId="23283" xr:uid="{00000000-0005-0000-0000-0000A05B0000}"/>
    <cellStyle name="Normal 735 2 2 2" xfId="23284" xr:uid="{00000000-0005-0000-0000-0000A15B0000}"/>
    <cellStyle name="Normal 735 2 2 3" xfId="23285" xr:uid="{00000000-0005-0000-0000-0000A25B0000}"/>
    <cellStyle name="Normal 735 2 3" xfId="23286" xr:uid="{00000000-0005-0000-0000-0000A35B0000}"/>
    <cellStyle name="Normal 735 2 4" xfId="23287" xr:uid="{00000000-0005-0000-0000-0000A45B0000}"/>
    <cellStyle name="Normal 735 3" xfId="23288" xr:uid="{00000000-0005-0000-0000-0000A55B0000}"/>
    <cellStyle name="Normal 735 3 2" xfId="23289" xr:uid="{00000000-0005-0000-0000-0000A65B0000}"/>
    <cellStyle name="Normal 735 3 3" xfId="23290" xr:uid="{00000000-0005-0000-0000-0000A75B0000}"/>
    <cellStyle name="Normal 735 4" xfId="23291" xr:uid="{00000000-0005-0000-0000-0000A85B0000}"/>
    <cellStyle name="Normal 735 5" xfId="23292" xr:uid="{00000000-0005-0000-0000-0000A95B0000}"/>
    <cellStyle name="Normal 736" xfId="23293" xr:uid="{00000000-0005-0000-0000-0000AA5B0000}"/>
    <cellStyle name="Normal 736 2" xfId="23294" xr:uid="{00000000-0005-0000-0000-0000AB5B0000}"/>
    <cellStyle name="Normal 736 2 2" xfId="23295" xr:uid="{00000000-0005-0000-0000-0000AC5B0000}"/>
    <cellStyle name="Normal 736 2 2 2" xfId="23296" xr:uid="{00000000-0005-0000-0000-0000AD5B0000}"/>
    <cellStyle name="Normal 736 2 2 3" xfId="23297" xr:uid="{00000000-0005-0000-0000-0000AE5B0000}"/>
    <cellStyle name="Normal 736 2 3" xfId="23298" xr:uid="{00000000-0005-0000-0000-0000AF5B0000}"/>
    <cellStyle name="Normal 736 2 4" xfId="23299" xr:uid="{00000000-0005-0000-0000-0000B05B0000}"/>
    <cellStyle name="Normal 736 3" xfId="23300" xr:uid="{00000000-0005-0000-0000-0000B15B0000}"/>
    <cellStyle name="Normal 736 3 2" xfId="23301" xr:uid="{00000000-0005-0000-0000-0000B25B0000}"/>
    <cellStyle name="Normal 736 3 3" xfId="23302" xr:uid="{00000000-0005-0000-0000-0000B35B0000}"/>
    <cellStyle name="Normal 736 4" xfId="23303" xr:uid="{00000000-0005-0000-0000-0000B45B0000}"/>
    <cellStyle name="Normal 736 5" xfId="23304" xr:uid="{00000000-0005-0000-0000-0000B55B0000}"/>
    <cellStyle name="Normal 737" xfId="23305" xr:uid="{00000000-0005-0000-0000-0000B65B0000}"/>
    <cellStyle name="Normal 737 2" xfId="23306" xr:uid="{00000000-0005-0000-0000-0000B75B0000}"/>
    <cellStyle name="Normal 737 2 2" xfId="23307" xr:uid="{00000000-0005-0000-0000-0000B85B0000}"/>
    <cellStyle name="Normal 737 2 2 2" xfId="23308" xr:uid="{00000000-0005-0000-0000-0000B95B0000}"/>
    <cellStyle name="Normal 737 2 2 3" xfId="23309" xr:uid="{00000000-0005-0000-0000-0000BA5B0000}"/>
    <cellStyle name="Normal 737 2 3" xfId="23310" xr:uid="{00000000-0005-0000-0000-0000BB5B0000}"/>
    <cellStyle name="Normal 737 2 4" xfId="23311" xr:uid="{00000000-0005-0000-0000-0000BC5B0000}"/>
    <cellStyle name="Normal 737 3" xfId="23312" xr:uid="{00000000-0005-0000-0000-0000BD5B0000}"/>
    <cellStyle name="Normal 737 3 2" xfId="23313" xr:uid="{00000000-0005-0000-0000-0000BE5B0000}"/>
    <cellStyle name="Normal 737 3 3" xfId="23314" xr:uid="{00000000-0005-0000-0000-0000BF5B0000}"/>
    <cellStyle name="Normal 737 4" xfId="23315" xr:uid="{00000000-0005-0000-0000-0000C05B0000}"/>
    <cellStyle name="Normal 737 5" xfId="23316" xr:uid="{00000000-0005-0000-0000-0000C15B0000}"/>
    <cellStyle name="Normal 738" xfId="23317" xr:uid="{00000000-0005-0000-0000-0000C25B0000}"/>
    <cellStyle name="Normal 738 2" xfId="23318" xr:uid="{00000000-0005-0000-0000-0000C35B0000}"/>
    <cellStyle name="Normal 738 2 2" xfId="23319" xr:uid="{00000000-0005-0000-0000-0000C45B0000}"/>
    <cellStyle name="Normal 738 2 2 2" xfId="23320" xr:uid="{00000000-0005-0000-0000-0000C55B0000}"/>
    <cellStyle name="Normal 738 2 2 3" xfId="23321" xr:uid="{00000000-0005-0000-0000-0000C65B0000}"/>
    <cellStyle name="Normal 738 2 3" xfId="23322" xr:uid="{00000000-0005-0000-0000-0000C75B0000}"/>
    <cellStyle name="Normal 738 2 4" xfId="23323" xr:uid="{00000000-0005-0000-0000-0000C85B0000}"/>
    <cellStyle name="Normal 738 3" xfId="23324" xr:uid="{00000000-0005-0000-0000-0000C95B0000}"/>
    <cellStyle name="Normal 738 3 2" xfId="23325" xr:uid="{00000000-0005-0000-0000-0000CA5B0000}"/>
    <cellStyle name="Normal 738 3 3" xfId="23326" xr:uid="{00000000-0005-0000-0000-0000CB5B0000}"/>
    <cellStyle name="Normal 738 4" xfId="23327" xr:uid="{00000000-0005-0000-0000-0000CC5B0000}"/>
    <cellStyle name="Normal 738 5" xfId="23328" xr:uid="{00000000-0005-0000-0000-0000CD5B0000}"/>
    <cellStyle name="Normal 739" xfId="23329" xr:uid="{00000000-0005-0000-0000-0000CE5B0000}"/>
    <cellStyle name="Normal 739 2" xfId="23330" xr:uid="{00000000-0005-0000-0000-0000CF5B0000}"/>
    <cellStyle name="Normal 739 2 2" xfId="23331" xr:uid="{00000000-0005-0000-0000-0000D05B0000}"/>
    <cellStyle name="Normal 739 2 2 2" xfId="23332" xr:uid="{00000000-0005-0000-0000-0000D15B0000}"/>
    <cellStyle name="Normal 739 2 2 3" xfId="23333" xr:uid="{00000000-0005-0000-0000-0000D25B0000}"/>
    <cellStyle name="Normal 739 2 3" xfId="23334" xr:uid="{00000000-0005-0000-0000-0000D35B0000}"/>
    <cellStyle name="Normal 739 2 4" xfId="23335" xr:uid="{00000000-0005-0000-0000-0000D45B0000}"/>
    <cellStyle name="Normal 739 3" xfId="23336" xr:uid="{00000000-0005-0000-0000-0000D55B0000}"/>
    <cellStyle name="Normal 739 3 2" xfId="23337" xr:uid="{00000000-0005-0000-0000-0000D65B0000}"/>
    <cellStyle name="Normal 739 3 3" xfId="23338" xr:uid="{00000000-0005-0000-0000-0000D75B0000}"/>
    <cellStyle name="Normal 739 4" xfId="23339" xr:uid="{00000000-0005-0000-0000-0000D85B0000}"/>
    <cellStyle name="Normal 739 5" xfId="23340" xr:uid="{00000000-0005-0000-0000-0000D95B0000}"/>
    <cellStyle name="Normal 74" xfId="162" xr:uid="{00000000-0005-0000-0000-0000DA5B0000}"/>
    <cellStyle name="Normal 74 2" xfId="23341" xr:uid="{00000000-0005-0000-0000-0000DB5B0000}"/>
    <cellStyle name="Normal 74 2 2" xfId="23342" xr:uid="{00000000-0005-0000-0000-0000DC5B0000}"/>
    <cellStyle name="Normal 74 2 3" xfId="23343" xr:uid="{00000000-0005-0000-0000-0000DD5B0000}"/>
    <cellStyle name="Normal 74 3" xfId="23344" xr:uid="{00000000-0005-0000-0000-0000DE5B0000}"/>
    <cellStyle name="Normal 74 4" xfId="23345" xr:uid="{00000000-0005-0000-0000-0000DF5B0000}"/>
    <cellStyle name="Normal 74 5" xfId="23346" xr:uid="{00000000-0005-0000-0000-0000E05B0000}"/>
    <cellStyle name="Normal 740" xfId="23347" xr:uid="{00000000-0005-0000-0000-0000E15B0000}"/>
    <cellStyle name="Normal 740 2" xfId="23348" xr:uid="{00000000-0005-0000-0000-0000E25B0000}"/>
    <cellStyle name="Normal 740 2 2" xfId="23349" xr:uid="{00000000-0005-0000-0000-0000E35B0000}"/>
    <cellStyle name="Normal 740 2 2 2" xfId="23350" xr:uid="{00000000-0005-0000-0000-0000E45B0000}"/>
    <cellStyle name="Normal 740 2 2 3" xfId="23351" xr:uid="{00000000-0005-0000-0000-0000E55B0000}"/>
    <cellStyle name="Normal 740 2 3" xfId="23352" xr:uid="{00000000-0005-0000-0000-0000E65B0000}"/>
    <cellStyle name="Normal 740 2 4" xfId="23353" xr:uid="{00000000-0005-0000-0000-0000E75B0000}"/>
    <cellStyle name="Normal 740 3" xfId="23354" xr:uid="{00000000-0005-0000-0000-0000E85B0000}"/>
    <cellStyle name="Normal 740 3 2" xfId="23355" xr:uid="{00000000-0005-0000-0000-0000E95B0000}"/>
    <cellStyle name="Normal 740 3 3" xfId="23356" xr:uid="{00000000-0005-0000-0000-0000EA5B0000}"/>
    <cellStyle name="Normal 740 4" xfId="23357" xr:uid="{00000000-0005-0000-0000-0000EB5B0000}"/>
    <cellStyle name="Normal 740 5" xfId="23358" xr:uid="{00000000-0005-0000-0000-0000EC5B0000}"/>
    <cellStyle name="Normal 741" xfId="23359" xr:uid="{00000000-0005-0000-0000-0000ED5B0000}"/>
    <cellStyle name="Normal 741 2" xfId="23360" xr:uid="{00000000-0005-0000-0000-0000EE5B0000}"/>
    <cellStyle name="Normal 741 2 2" xfId="23361" xr:uid="{00000000-0005-0000-0000-0000EF5B0000}"/>
    <cellStyle name="Normal 741 2 2 2" xfId="23362" xr:uid="{00000000-0005-0000-0000-0000F05B0000}"/>
    <cellStyle name="Normal 741 2 2 3" xfId="23363" xr:uid="{00000000-0005-0000-0000-0000F15B0000}"/>
    <cellStyle name="Normal 741 2 3" xfId="23364" xr:uid="{00000000-0005-0000-0000-0000F25B0000}"/>
    <cellStyle name="Normal 741 2 4" xfId="23365" xr:uid="{00000000-0005-0000-0000-0000F35B0000}"/>
    <cellStyle name="Normal 741 3" xfId="23366" xr:uid="{00000000-0005-0000-0000-0000F45B0000}"/>
    <cellStyle name="Normal 741 3 2" xfId="23367" xr:uid="{00000000-0005-0000-0000-0000F55B0000}"/>
    <cellStyle name="Normal 741 3 3" xfId="23368" xr:uid="{00000000-0005-0000-0000-0000F65B0000}"/>
    <cellStyle name="Normal 741 4" xfId="23369" xr:uid="{00000000-0005-0000-0000-0000F75B0000}"/>
    <cellStyle name="Normal 741 5" xfId="23370" xr:uid="{00000000-0005-0000-0000-0000F85B0000}"/>
    <cellStyle name="Normal 742" xfId="23371" xr:uid="{00000000-0005-0000-0000-0000F95B0000}"/>
    <cellStyle name="Normal 742 2" xfId="23372" xr:uid="{00000000-0005-0000-0000-0000FA5B0000}"/>
    <cellStyle name="Normal 742 2 2" xfId="23373" xr:uid="{00000000-0005-0000-0000-0000FB5B0000}"/>
    <cellStyle name="Normal 742 2 2 2" xfId="23374" xr:uid="{00000000-0005-0000-0000-0000FC5B0000}"/>
    <cellStyle name="Normal 742 2 2 3" xfId="23375" xr:uid="{00000000-0005-0000-0000-0000FD5B0000}"/>
    <cellStyle name="Normal 742 2 3" xfId="23376" xr:uid="{00000000-0005-0000-0000-0000FE5B0000}"/>
    <cellStyle name="Normal 742 2 4" xfId="23377" xr:uid="{00000000-0005-0000-0000-0000FF5B0000}"/>
    <cellStyle name="Normal 742 3" xfId="23378" xr:uid="{00000000-0005-0000-0000-0000005C0000}"/>
    <cellStyle name="Normal 742 3 2" xfId="23379" xr:uid="{00000000-0005-0000-0000-0000015C0000}"/>
    <cellStyle name="Normal 742 3 3" xfId="23380" xr:uid="{00000000-0005-0000-0000-0000025C0000}"/>
    <cellStyle name="Normal 742 4" xfId="23381" xr:uid="{00000000-0005-0000-0000-0000035C0000}"/>
    <cellStyle name="Normal 742 5" xfId="23382" xr:uid="{00000000-0005-0000-0000-0000045C0000}"/>
    <cellStyle name="Normal 743" xfId="23383" xr:uid="{00000000-0005-0000-0000-0000055C0000}"/>
    <cellStyle name="Normal 743 2" xfId="23384" xr:uid="{00000000-0005-0000-0000-0000065C0000}"/>
    <cellStyle name="Normal 743 2 2" xfId="23385" xr:uid="{00000000-0005-0000-0000-0000075C0000}"/>
    <cellStyle name="Normal 743 2 2 2" xfId="23386" xr:uid="{00000000-0005-0000-0000-0000085C0000}"/>
    <cellStyle name="Normal 743 2 2 3" xfId="23387" xr:uid="{00000000-0005-0000-0000-0000095C0000}"/>
    <cellStyle name="Normal 743 2 3" xfId="23388" xr:uid="{00000000-0005-0000-0000-00000A5C0000}"/>
    <cellStyle name="Normal 743 2 4" xfId="23389" xr:uid="{00000000-0005-0000-0000-00000B5C0000}"/>
    <cellStyle name="Normal 743 3" xfId="23390" xr:uid="{00000000-0005-0000-0000-00000C5C0000}"/>
    <cellStyle name="Normal 743 3 2" xfId="23391" xr:uid="{00000000-0005-0000-0000-00000D5C0000}"/>
    <cellStyle name="Normal 743 3 3" xfId="23392" xr:uid="{00000000-0005-0000-0000-00000E5C0000}"/>
    <cellStyle name="Normal 743 4" xfId="23393" xr:uid="{00000000-0005-0000-0000-00000F5C0000}"/>
    <cellStyle name="Normal 743 5" xfId="23394" xr:uid="{00000000-0005-0000-0000-0000105C0000}"/>
    <cellStyle name="Normal 744" xfId="23395" xr:uid="{00000000-0005-0000-0000-0000115C0000}"/>
    <cellStyle name="Normal 744 2" xfId="23396" xr:uid="{00000000-0005-0000-0000-0000125C0000}"/>
    <cellStyle name="Normal 744 2 2" xfId="23397" xr:uid="{00000000-0005-0000-0000-0000135C0000}"/>
    <cellStyle name="Normal 744 2 2 2" xfId="23398" xr:uid="{00000000-0005-0000-0000-0000145C0000}"/>
    <cellStyle name="Normal 744 2 2 3" xfId="23399" xr:uid="{00000000-0005-0000-0000-0000155C0000}"/>
    <cellStyle name="Normal 744 2 3" xfId="23400" xr:uid="{00000000-0005-0000-0000-0000165C0000}"/>
    <cellStyle name="Normal 744 2 4" xfId="23401" xr:uid="{00000000-0005-0000-0000-0000175C0000}"/>
    <cellStyle name="Normal 744 3" xfId="23402" xr:uid="{00000000-0005-0000-0000-0000185C0000}"/>
    <cellStyle name="Normal 744 3 2" xfId="23403" xr:uid="{00000000-0005-0000-0000-0000195C0000}"/>
    <cellStyle name="Normal 744 3 3" xfId="23404" xr:uid="{00000000-0005-0000-0000-00001A5C0000}"/>
    <cellStyle name="Normal 744 4" xfId="23405" xr:uid="{00000000-0005-0000-0000-00001B5C0000}"/>
    <cellStyle name="Normal 744 5" xfId="23406" xr:uid="{00000000-0005-0000-0000-00001C5C0000}"/>
    <cellStyle name="Normal 745" xfId="23407" xr:uid="{00000000-0005-0000-0000-00001D5C0000}"/>
    <cellStyle name="Normal 745 2" xfId="23408" xr:uid="{00000000-0005-0000-0000-00001E5C0000}"/>
    <cellStyle name="Normal 745 2 2" xfId="23409" xr:uid="{00000000-0005-0000-0000-00001F5C0000}"/>
    <cellStyle name="Normal 745 2 2 2" xfId="23410" xr:uid="{00000000-0005-0000-0000-0000205C0000}"/>
    <cellStyle name="Normal 745 2 2 3" xfId="23411" xr:uid="{00000000-0005-0000-0000-0000215C0000}"/>
    <cellStyle name="Normal 745 2 3" xfId="23412" xr:uid="{00000000-0005-0000-0000-0000225C0000}"/>
    <cellStyle name="Normal 745 2 4" xfId="23413" xr:uid="{00000000-0005-0000-0000-0000235C0000}"/>
    <cellStyle name="Normal 745 3" xfId="23414" xr:uid="{00000000-0005-0000-0000-0000245C0000}"/>
    <cellStyle name="Normal 745 3 2" xfId="23415" xr:uid="{00000000-0005-0000-0000-0000255C0000}"/>
    <cellStyle name="Normal 745 3 3" xfId="23416" xr:uid="{00000000-0005-0000-0000-0000265C0000}"/>
    <cellStyle name="Normal 745 4" xfId="23417" xr:uid="{00000000-0005-0000-0000-0000275C0000}"/>
    <cellStyle name="Normal 745 5" xfId="23418" xr:uid="{00000000-0005-0000-0000-0000285C0000}"/>
    <cellStyle name="Normal 746" xfId="23419" xr:uid="{00000000-0005-0000-0000-0000295C0000}"/>
    <cellStyle name="Normal 746 2" xfId="23420" xr:uid="{00000000-0005-0000-0000-00002A5C0000}"/>
    <cellStyle name="Normal 746 2 2" xfId="23421" xr:uid="{00000000-0005-0000-0000-00002B5C0000}"/>
    <cellStyle name="Normal 746 2 2 2" xfId="23422" xr:uid="{00000000-0005-0000-0000-00002C5C0000}"/>
    <cellStyle name="Normal 746 2 2 3" xfId="23423" xr:uid="{00000000-0005-0000-0000-00002D5C0000}"/>
    <cellStyle name="Normal 746 2 3" xfId="23424" xr:uid="{00000000-0005-0000-0000-00002E5C0000}"/>
    <cellStyle name="Normal 746 2 4" xfId="23425" xr:uid="{00000000-0005-0000-0000-00002F5C0000}"/>
    <cellStyle name="Normal 746 3" xfId="23426" xr:uid="{00000000-0005-0000-0000-0000305C0000}"/>
    <cellStyle name="Normal 746 3 2" xfId="23427" xr:uid="{00000000-0005-0000-0000-0000315C0000}"/>
    <cellStyle name="Normal 746 3 3" xfId="23428" xr:uid="{00000000-0005-0000-0000-0000325C0000}"/>
    <cellStyle name="Normal 746 4" xfId="23429" xr:uid="{00000000-0005-0000-0000-0000335C0000}"/>
    <cellStyle name="Normal 746 5" xfId="23430" xr:uid="{00000000-0005-0000-0000-0000345C0000}"/>
    <cellStyle name="Normal 747" xfId="23431" xr:uid="{00000000-0005-0000-0000-0000355C0000}"/>
    <cellStyle name="Normal 747 2" xfId="23432" xr:uid="{00000000-0005-0000-0000-0000365C0000}"/>
    <cellStyle name="Normal 747 2 2" xfId="23433" xr:uid="{00000000-0005-0000-0000-0000375C0000}"/>
    <cellStyle name="Normal 747 2 2 2" xfId="23434" xr:uid="{00000000-0005-0000-0000-0000385C0000}"/>
    <cellStyle name="Normal 747 2 2 3" xfId="23435" xr:uid="{00000000-0005-0000-0000-0000395C0000}"/>
    <cellStyle name="Normal 747 2 3" xfId="23436" xr:uid="{00000000-0005-0000-0000-00003A5C0000}"/>
    <cellStyle name="Normal 747 2 4" xfId="23437" xr:uid="{00000000-0005-0000-0000-00003B5C0000}"/>
    <cellStyle name="Normal 747 3" xfId="23438" xr:uid="{00000000-0005-0000-0000-00003C5C0000}"/>
    <cellStyle name="Normal 747 3 2" xfId="23439" xr:uid="{00000000-0005-0000-0000-00003D5C0000}"/>
    <cellStyle name="Normal 747 3 3" xfId="23440" xr:uid="{00000000-0005-0000-0000-00003E5C0000}"/>
    <cellStyle name="Normal 747 4" xfId="23441" xr:uid="{00000000-0005-0000-0000-00003F5C0000}"/>
    <cellStyle name="Normal 747 5" xfId="23442" xr:uid="{00000000-0005-0000-0000-0000405C0000}"/>
    <cellStyle name="Normal 748" xfId="23443" xr:uid="{00000000-0005-0000-0000-0000415C0000}"/>
    <cellStyle name="Normal 748 2" xfId="23444" xr:uid="{00000000-0005-0000-0000-0000425C0000}"/>
    <cellStyle name="Normal 748 2 2" xfId="23445" xr:uid="{00000000-0005-0000-0000-0000435C0000}"/>
    <cellStyle name="Normal 748 2 2 2" xfId="23446" xr:uid="{00000000-0005-0000-0000-0000445C0000}"/>
    <cellStyle name="Normal 748 2 2 3" xfId="23447" xr:uid="{00000000-0005-0000-0000-0000455C0000}"/>
    <cellStyle name="Normal 748 2 3" xfId="23448" xr:uid="{00000000-0005-0000-0000-0000465C0000}"/>
    <cellStyle name="Normal 748 2 4" xfId="23449" xr:uid="{00000000-0005-0000-0000-0000475C0000}"/>
    <cellStyle name="Normal 748 3" xfId="23450" xr:uid="{00000000-0005-0000-0000-0000485C0000}"/>
    <cellStyle name="Normal 748 3 2" xfId="23451" xr:uid="{00000000-0005-0000-0000-0000495C0000}"/>
    <cellStyle name="Normal 748 3 3" xfId="23452" xr:uid="{00000000-0005-0000-0000-00004A5C0000}"/>
    <cellStyle name="Normal 748 4" xfId="23453" xr:uid="{00000000-0005-0000-0000-00004B5C0000}"/>
    <cellStyle name="Normal 748 5" xfId="23454" xr:uid="{00000000-0005-0000-0000-00004C5C0000}"/>
    <cellStyle name="Normal 749" xfId="23455" xr:uid="{00000000-0005-0000-0000-00004D5C0000}"/>
    <cellStyle name="Normal 749 2" xfId="23456" xr:uid="{00000000-0005-0000-0000-00004E5C0000}"/>
    <cellStyle name="Normal 749 2 2" xfId="23457" xr:uid="{00000000-0005-0000-0000-00004F5C0000}"/>
    <cellStyle name="Normal 749 2 2 2" xfId="23458" xr:uid="{00000000-0005-0000-0000-0000505C0000}"/>
    <cellStyle name="Normal 749 2 2 3" xfId="23459" xr:uid="{00000000-0005-0000-0000-0000515C0000}"/>
    <cellStyle name="Normal 749 2 3" xfId="23460" xr:uid="{00000000-0005-0000-0000-0000525C0000}"/>
    <cellStyle name="Normal 749 2 4" xfId="23461" xr:uid="{00000000-0005-0000-0000-0000535C0000}"/>
    <cellStyle name="Normal 749 3" xfId="23462" xr:uid="{00000000-0005-0000-0000-0000545C0000}"/>
    <cellStyle name="Normal 749 3 2" xfId="23463" xr:uid="{00000000-0005-0000-0000-0000555C0000}"/>
    <cellStyle name="Normal 749 3 3" xfId="23464" xr:uid="{00000000-0005-0000-0000-0000565C0000}"/>
    <cellStyle name="Normal 749 4" xfId="23465" xr:uid="{00000000-0005-0000-0000-0000575C0000}"/>
    <cellStyle name="Normal 749 5" xfId="23466" xr:uid="{00000000-0005-0000-0000-0000585C0000}"/>
    <cellStyle name="Normal 75" xfId="163" xr:uid="{00000000-0005-0000-0000-0000595C0000}"/>
    <cellStyle name="Normal 75 2" xfId="23467" xr:uid="{00000000-0005-0000-0000-00005A5C0000}"/>
    <cellStyle name="Normal 75 2 2" xfId="23468" xr:uid="{00000000-0005-0000-0000-00005B5C0000}"/>
    <cellStyle name="Normal 75 2 2 2" xfId="23469" xr:uid="{00000000-0005-0000-0000-00005C5C0000}"/>
    <cellStyle name="Normal 75 2 2 3" xfId="23470" xr:uid="{00000000-0005-0000-0000-00005D5C0000}"/>
    <cellStyle name="Normal 75 2 3" xfId="23471" xr:uid="{00000000-0005-0000-0000-00005E5C0000}"/>
    <cellStyle name="Normal 75 2 3 2" xfId="23472" xr:uid="{00000000-0005-0000-0000-00005F5C0000}"/>
    <cellStyle name="Normal 75 2 3 2 2" xfId="23473" xr:uid="{00000000-0005-0000-0000-0000605C0000}"/>
    <cellStyle name="Normal 75 2 3 2 2 2" xfId="23474" xr:uid="{00000000-0005-0000-0000-0000615C0000}"/>
    <cellStyle name="Normal 75 2 3 2 2 2 2" xfId="23475" xr:uid="{00000000-0005-0000-0000-0000625C0000}"/>
    <cellStyle name="Normal 75 2 3 2 2 3" xfId="23476" xr:uid="{00000000-0005-0000-0000-0000635C0000}"/>
    <cellStyle name="Normal 75 2 3 2 2 4" xfId="23477" xr:uid="{00000000-0005-0000-0000-0000645C0000}"/>
    <cellStyle name="Normal 75 2 3 2 3" xfId="23478" xr:uid="{00000000-0005-0000-0000-0000655C0000}"/>
    <cellStyle name="Normal 75 2 3 2 3 2" xfId="23479" xr:uid="{00000000-0005-0000-0000-0000665C0000}"/>
    <cellStyle name="Normal 75 2 3 2 4" xfId="23480" xr:uid="{00000000-0005-0000-0000-0000675C0000}"/>
    <cellStyle name="Normal 75 2 3 2 5" xfId="23481" xr:uid="{00000000-0005-0000-0000-0000685C0000}"/>
    <cellStyle name="Normal 75 2 3 3" xfId="23482" xr:uid="{00000000-0005-0000-0000-0000695C0000}"/>
    <cellStyle name="Normal 75 2 3 3 2" xfId="23483" xr:uid="{00000000-0005-0000-0000-00006A5C0000}"/>
    <cellStyle name="Normal 75 2 3 3 2 2" xfId="23484" xr:uid="{00000000-0005-0000-0000-00006B5C0000}"/>
    <cellStyle name="Normal 75 2 3 3 3" xfId="23485" xr:uid="{00000000-0005-0000-0000-00006C5C0000}"/>
    <cellStyle name="Normal 75 2 3 3 4" xfId="23486" xr:uid="{00000000-0005-0000-0000-00006D5C0000}"/>
    <cellStyle name="Normal 75 2 3 4" xfId="23487" xr:uid="{00000000-0005-0000-0000-00006E5C0000}"/>
    <cellStyle name="Normal 75 2 3 4 2" xfId="23488" xr:uid="{00000000-0005-0000-0000-00006F5C0000}"/>
    <cellStyle name="Normal 75 2 3 5" xfId="23489" xr:uid="{00000000-0005-0000-0000-0000705C0000}"/>
    <cellStyle name="Normal 75 2 3 6" xfId="23490" xr:uid="{00000000-0005-0000-0000-0000715C0000}"/>
    <cellStyle name="Normal 75 2 4" xfId="23491" xr:uid="{00000000-0005-0000-0000-0000725C0000}"/>
    <cellStyle name="Normal 75 2 4 2" xfId="23492" xr:uid="{00000000-0005-0000-0000-0000735C0000}"/>
    <cellStyle name="Normal 75 2 4 2 2" xfId="23493" xr:uid="{00000000-0005-0000-0000-0000745C0000}"/>
    <cellStyle name="Normal 75 2 4 2 2 2" xfId="23494" xr:uid="{00000000-0005-0000-0000-0000755C0000}"/>
    <cellStyle name="Normal 75 2 4 2 3" xfId="23495" xr:uid="{00000000-0005-0000-0000-0000765C0000}"/>
    <cellStyle name="Normal 75 2 4 2 4" xfId="23496" xr:uid="{00000000-0005-0000-0000-0000775C0000}"/>
    <cellStyle name="Normal 75 2 4 3" xfId="23497" xr:uid="{00000000-0005-0000-0000-0000785C0000}"/>
    <cellStyle name="Normal 75 2 4 3 2" xfId="23498" xr:uid="{00000000-0005-0000-0000-0000795C0000}"/>
    <cellStyle name="Normal 75 2 4 4" xfId="23499" xr:uid="{00000000-0005-0000-0000-00007A5C0000}"/>
    <cellStyle name="Normal 75 2 4 5" xfId="23500" xr:uid="{00000000-0005-0000-0000-00007B5C0000}"/>
    <cellStyle name="Normal 75 2 5" xfId="23501" xr:uid="{00000000-0005-0000-0000-00007C5C0000}"/>
    <cellStyle name="Normal 75 2 5 2" xfId="23502" xr:uid="{00000000-0005-0000-0000-00007D5C0000}"/>
    <cellStyle name="Normal 75 2 5 2 2" xfId="23503" xr:uid="{00000000-0005-0000-0000-00007E5C0000}"/>
    <cellStyle name="Normal 75 2 5 3" xfId="23504" xr:uid="{00000000-0005-0000-0000-00007F5C0000}"/>
    <cellStyle name="Normal 75 2 5 4" xfId="23505" xr:uid="{00000000-0005-0000-0000-0000805C0000}"/>
    <cellStyle name="Normal 75 2 6" xfId="23506" xr:uid="{00000000-0005-0000-0000-0000815C0000}"/>
    <cellStyle name="Normal 75 2 6 2" xfId="23507" xr:uid="{00000000-0005-0000-0000-0000825C0000}"/>
    <cellStyle name="Normal 75 2 7" xfId="23508" xr:uid="{00000000-0005-0000-0000-0000835C0000}"/>
    <cellStyle name="Normal 75 2 8" xfId="23509" xr:uid="{00000000-0005-0000-0000-0000845C0000}"/>
    <cellStyle name="Normal 75 3" xfId="23510" xr:uid="{00000000-0005-0000-0000-0000855C0000}"/>
    <cellStyle name="Normal 75 3 2" xfId="23511" xr:uid="{00000000-0005-0000-0000-0000865C0000}"/>
    <cellStyle name="Normal 75 3 2 2" xfId="23512" xr:uid="{00000000-0005-0000-0000-0000875C0000}"/>
    <cellStyle name="Normal 75 3 2 2 2" xfId="23513" xr:uid="{00000000-0005-0000-0000-0000885C0000}"/>
    <cellStyle name="Normal 75 3 2 3" xfId="23514" xr:uid="{00000000-0005-0000-0000-0000895C0000}"/>
    <cellStyle name="Normal 75 3 2 4" xfId="23515" xr:uid="{00000000-0005-0000-0000-00008A5C0000}"/>
    <cellStyle name="Normal 75 3 3" xfId="23516" xr:uid="{00000000-0005-0000-0000-00008B5C0000}"/>
    <cellStyle name="Normal 75 3 3 2" xfId="23517" xr:uid="{00000000-0005-0000-0000-00008C5C0000}"/>
    <cellStyle name="Normal 75 3 4" xfId="23518" xr:uid="{00000000-0005-0000-0000-00008D5C0000}"/>
    <cellStyle name="Normal 75 3 5" xfId="23519" xr:uid="{00000000-0005-0000-0000-00008E5C0000}"/>
    <cellStyle name="Normal 75 4" xfId="23520" xr:uid="{00000000-0005-0000-0000-00008F5C0000}"/>
    <cellStyle name="Normal 75 4 2" xfId="23521" xr:uid="{00000000-0005-0000-0000-0000905C0000}"/>
    <cellStyle name="Normal 75 4 2 2" xfId="23522" xr:uid="{00000000-0005-0000-0000-0000915C0000}"/>
    <cellStyle name="Normal 75 4 2 2 2" xfId="23523" xr:uid="{00000000-0005-0000-0000-0000925C0000}"/>
    <cellStyle name="Normal 75 4 2 3" xfId="23524" xr:uid="{00000000-0005-0000-0000-0000935C0000}"/>
    <cellStyle name="Normal 75 4 3" xfId="23525" xr:uid="{00000000-0005-0000-0000-0000945C0000}"/>
    <cellStyle name="Normal 75 4 3 2" xfId="23526" xr:uid="{00000000-0005-0000-0000-0000955C0000}"/>
    <cellStyle name="Normal 75 4 4" xfId="23527" xr:uid="{00000000-0005-0000-0000-0000965C0000}"/>
    <cellStyle name="Normal 75 4 5" xfId="23528" xr:uid="{00000000-0005-0000-0000-0000975C0000}"/>
    <cellStyle name="Normal 75 5" xfId="23529" xr:uid="{00000000-0005-0000-0000-0000985C0000}"/>
    <cellStyle name="Normal 75 5 2" xfId="23530" xr:uid="{00000000-0005-0000-0000-0000995C0000}"/>
    <cellStyle name="Normal 75 6" xfId="23531" xr:uid="{00000000-0005-0000-0000-00009A5C0000}"/>
    <cellStyle name="Normal 75 7" xfId="23532" xr:uid="{00000000-0005-0000-0000-00009B5C0000}"/>
    <cellStyle name="Normal 75_April 14" xfId="23533" xr:uid="{00000000-0005-0000-0000-00009C5C0000}"/>
    <cellStyle name="Normal 750" xfId="23534" xr:uid="{00000000-0005-0000-0000-00009D5C0000}"/>
    <cellStyle name="Normal 750 2" xfId="23535" xr:uid="{00000000-0005-0000-0000-00009E5C0000}"/>
    <cellStyle name="Normal 750 2 2" xfId="23536" xr:uid="{00000000-0005-0000-0000-00009F5C0000}"/>
    <cellStyle name="Normal 750 2 2 2" xfId="23537" xr:uid="{00000000-0005-0000-0000-0000A05C0000}"/>
    <cellStyle name="Normal 750 2 2 3" xfId="23538" xr:uid="{00000000-0005-0000-0000-0000A15C0000}"/>
    <cellStyle name="Normal 750 2 3" xfId="23539" xr:uid="{00000000-0005-0000-0000-0000A25C0000}"/>
    <cellStyle name="Normal 750 2 4" xfId="23540" xr:uid="{00000000-0005-0000-0000-0000A35C0000}"/>
    <cellStyle name="Normal 750 3" xfId="23541" xr:uid="{00000000-0005-0000-0000-0000A45C0000}"/>
    <cellStyle name="Normal 750 3 2" xfId="23542" xr:uid="{00000000-0005-0000-0000-0000A55C0000}"/>
    <cellStyle name="Normal 750 3 3" xfId="23543" xr:uid="{00000000-0005-0000-0000-0000A65C0000}"/>
    <cellStyle name="Normal 750 4" xfId="23544" xr:uid="{00000000-0005-0000-0000-0000A75C0000}"/>
    <cellStyle name="Normal 750 5" xfId="23545" xr:uid="{00000000-0005-0000-0000-0000A85C0000}"/>
    <cellStyle name="Normal 751" xfId="23546" xr:uid="{00000000-0005-0000-0000-0000A95C0000}"/>
    <cellStyle name="Normal 751 2" xfId="23547" xr:uid="{00000000-0005-0000-0000-0000AA5C0000}"/>
    <cellStyle name="Normal 751 2 2" xfId="23548" xr:uid="{00000000-0005-0000-0000-0000AB5C0000}"/>
    <cellStyle name="Normal 751 2 2 2" xfId="23549" xr:uid="{00000000-0005-0000-0000-0000AC5C0000}"/>
    <cellStyle name="Normal 751 2 2 3" xfId="23550" xr:uid="{00000000-0005-0000-0000-0000AD5C0000}"/>
    <cellStyle name="Normal 751 2 3" xfId="23551" xr:uid="{00000000-0005-0000-0000-0000AE5C0000}"/>
    <cellStyle name="Normal 751 2 4" xfId="23552" xr:uid="{00000000-0005-0000-0000-0000AF5C0000}"/>
    <cellStyle name="Normal 751 3" xfId="23553" xr:uid="{00000000-0005-0000-0000-0000B05C0000}"/>
    <cellStyle name="Normal 751 3 2" xfId="23554" xr:uid="{00000000-0005-0000-0000-0000B15C0000}"/>
    <cellStyle name="Normal 751 3 3" xfId="23555" xr:uid="{00000000-0005-0000-0000-0000B25C0000}"/>
    <cellStyle name="Normal 751 4" xfId="23556" xr:uid="{00000000-0005-0000-0000-0000B35C0000}"/>
    <cellStyle name="Normal 751 5" xfId="23557" xr:uid="{00000000-0005-0000-0000-0000B45C0000}"/>
    <cellStyle name="Normal 752" xfId="23558" xr:uid="{00000000-0005-0000-0000-0000B55C0000}"/>
    <cellStyle name="Normal 752 2" xfId="23559" xr:uid="{00000000-0005-0000-0000-0000B65C0000}"/>
    <cellStyle name="Normal 752 2 2" xfId="23560" xr:uid="{00000000-0005-0000-0000-0000B75C0000}"/>
    <cellStyle name="Normal 752 2 2 2" xfId="23561" xr:uid="{00000000-0005-0000-0000-0000B85C0000}"/>
    <cellStyle name="Normal 752 2 2 3" xfId="23562" xr:uid="{00000000-0005-0000-0000-0000B95C0000}"/>
    <cellStyle name="Normal 752 2 3" xfId="23563" xr:uid="{00000000-0005-0000-0000-0000BA5C0000}"/>
    <cellStyle name="Normal 752 2 4" xfId="23564" xr:uid="{00000000-0005-0000-0000-0000BB5C0000}"/>
    <cellStyle name="Normal 752 3" xfId="23565" xr:uid="{00000000-0005-0000-0000-0000BC5C0000}"/>
    <cellStyle name="Normal 752 3 2" xfId="23566" xr:uid="{00000000-0005-0000-0000-0000BD5C0000}"/>
    <cellStyle name="Normal 752 3 3" xfId="23567" xr:uid="{00000000-0005-0000-0000-0000BE5C0000}"/>
    <cellStyle name="Normal 752 4" xfId="23568" xr:uid="{00000000-0005-0000-0000-0000BF5C0000}"/>
    <cellStyle name="Normal 752 5" xfId="23569" xr:uid="{00000000-0005-0000-0000-0000C05C0000}"/>
    <cellStyle name="Normal 753" xfId="23570" xr:uid="{00000000-0005-0000-0000-0000C15C0000}"/>
    <cellStyle name="Normal 753 2" xfId="23571" xr:uid="{00000000-0005-0000-0000-0000C25C0000}"/>
    <cellStyle name="Normal 753 2 2" xfId="23572" xr:uid="{00000000-0005-0000-0000-0000C35C0000}"/>
    <cellStyle name="Normal 753 2 2 2" xfId="23573" xr:uid="{00000000-0005-0000-0000-0000C45C0000}"/>
    <cellStyle name="Normal 753 2 2 3" xfId="23574" xr:uid="{00000000-0005-0000-0000-0000C55C0000}"/>
    <cellStyle name="Normal 753 2 3" xfId="23575" xr:uid="{00000000-0005-0000-0000-0000C65C0000}"/>
    <cellStyle name="Normal 753 2 4" xfId="23576" xr:uid="{00000000-0005-0000-0000-0000C75C0000}"/>
    <cellStyle name="Normal 753 3" xfId="23577" xr:uid="{00000000-0005-0000-0000-0000C85C0000}"/>
    <cellStyle name="Normal 753 3 2" xfId="23578" xr:uid="{00000000-0005-0000-0000-0000C95C0000}"/>
    <cellStyle name="Normal 753 3 3" xfId="23579" xr:uid="{00000000-0005-0000-0000-0000CA5C0000}"/>
    <cellStyle name="Normal 753 4" xfId="23580" xr:uid="{00000000-0005-0000-0000-0000CB5C0000}"/>
    <cellStyle name="Normal 753 5" xfId="23581" xr:uid="{00000000-0005-0000-0000-0000CC5C0000}"/>
    <cellStyle name="Normal 754" xfId="23582" xr:uid="{00000000-0005-0000-0000-0000CD5C0000}"/>
    <cellStyle name="Normal 754 2" xfId="23583" xr:uid="{00000000-0005-0000-0000-0000CE5C0000}"/>
    <cellStyle name="Normal 754 2 2" xfId="23584" xr:uid="{00000000-0005-0000-0000-0000CF5C0000}"/>
    <cellStyle name="Normal 754 2 2 2" xfId="23585" xr:uid="{00000000-0005-0000-0000-0000D05C0000}"/>
    <cellStyle name="Normal 754 2 2 3" xfId="23586" xr:uid="{00000000-0005-0000-0000-0000D15C0000}"/>
    <cellStyle name="Normal 754 2 3" xfId="23587" xr:uid="{00000000-0005-0000-0000-0000D25C0000}"/>
    <cellStyle name="Normal 754 2 4" xfId="23588" xr:uid="{00000000-0005-0000-0000-0000D35C0000}"/>
    <cellStyle name="Normal 754 3" xfId="23589" xr:uid="{00000000-0005-0000-0000-0000D45C0000}"/>
    <cellStyle name="Normal 754 3 2" xfId="23590" xr:uid="{00000000-0005-0000-0000-0000D55C0000}"/>
    <cellStyle name="Normal 754 3 3" xfId="23591" xr:uid="{00000000-0005-0000-0000-0000D65C0000}"/>
    <cellStyle name="Normal 754 4" xfId="23592" xr:uid="{00000000-0005-0000-0000-0000D75C0000}"/>
    <cellStyle name="Normal 754 5" xfId="23593" xr:uid="{00000000-0005-0000-0000-0000D85C0000}"/>
    <cellStyle name="Normal 755" xfId="23594" xr:uid="{00000000-0005-0000-0000-0000D95C0000}"/>
    <cellStyle name="Normal 755 2" xfId="23595" xr:uid="{00000000-0005-0000-0000-0000DA5C0000}"/>
    <cellStyle name="Normal 755 2 2" xfId="23596" xr:uid="{00000000-0005-0000-0000-0000DB5C0000}"/>
    <cellStyle name="Normal 755 2 2 2" xfId="23597" xr:uid="{00000000-0005-0000-0000-0000DC5C0000}"/>
    <cellStyle name="Normal 755 2 2 3" xfId="23598" xr:uid="{00000000-0005-0000-0000-0000DD5C0000}"/>
    <cellStyle name="Normal 755 2 3" xfId="23599" xr:uid="{00000000-0005-0000-0000-0000DE5C0000}"/>
    <cellStyle name="Normal 755 2 4" xfId="23600" xr:uid="{00000000-0005-0000-0000-0000DF5C0000}"/>
    <cellStyle name="Normal 755 3" xfId="23601" xr:uid="{00000000-0005-0000-0000-0000E05C0000}"/>
    <cellStyle name="Normal 755 3 2" xfId="23602" xr:uid="{00000000-0005-0000-0000-0000E15C0000}"/>
    <cellStyle name="Normal 755 3 3" xfId="23603" xr:uid="{00000000-0005-0000-0000-0000E25C0000}"/>
    <cellStyle name="Normal 755 4" xfId="23604" xr:uid="{00000000-0005-0000-0000-0000E35C0000}"/>
    <cellStyle name="Normal 755 5" xfId="23605" xr:uid="{00000000-0005-0000-0000-0000E45C0000}"/>
    <cellStyle name="Normal 756" xfId="23606" xr:uid="{00000000-0005-0000-0000-0000E55C0000}"/>
    <cellStyle name="Normal 756 2" xfId="23607" xr:uid="{00000000-0005-0000-0000-0000E65C0000}"/>
    <cellStyle name="Normal 756 2 2" xfId="23608" xr:uid="{00000000-0005-0000-0000-0000E75C0000}"/>
    <cellStyle name="Normal 756 2 2 2" xfId="23609" xr:uid="{00000000-0005-0000-0000-0000E85C0000}"/>
    <cellStyle name="Normal 756 2 2 3" xfId="23610" xr:uid="{00000000-0005-0000-0000-0000E95C0000}"/>
    <cellStyle name="Normal 756 2 3" xfId="23611" xr:uid="{00000000-0005-0000-0000-0000EA5C0000}"/>
    <cellStyle name="Normal 756 2 4" xfId="23612" xr:uid="{00000000-0005-0000-0000-0000EB5C0000}"/>
    <cellStyle name="Normal 756 3" xfId="23613" xr:uid="{00000000-0005-0000-0000-0000EC5C0000}"/>
    <cellStyle name="Normal 756 3 2" xfId="23614" xr:uid="{00000000-0005-0000-0000-0000ED5C0000}"/>
    <cellStyle name="Normal 756 3 3" xfId="23615" xr:uid="{00000000-0005-0000-0000-0000EE5C0000}"/>
    <cellStyle name="Normal 756 4" xfId="23616" xr:uid="{00000000-0005-0000-0000-0000EF5C0000}"/>
    <cellStyle name="Normal 756 5" xfId="23617" xr:uid="{00000000-0005-0000-0000-0000F05C0000}"/>
    <cellStyle name="Normal 757" xfId="23618" xr:uid="{00000000-0005-0000-0000-0000F15C0000}"/>
    <cellStyle name="Normal 757 2" xfId="23619" xr:uid="{00000000-0005-0000-0000-0000F25C0000}"/>
    <cellStyle name="Normal 757 2 2" xfId="23620" xr:uid="{00000000-0005-0000-0000-0000F35C0000}"/>
    <cellStyle name="Normal 757 2 2 2" xfId="23621" xr:uid="{00000000-0005-0000-0000-0000F45C0000}"/>
    <cellStyle name="Normal 757 2 2 3" xfId="23622" xr:uid="{00000000-0005-0000-0000-0000F55C0000}"/>
    <cellStyle name="Normal 757 2 3" xfId="23623" xr:uid="{00000000-0005-0000-0000-0000F65C0000}"/>
    <cellStyle name="Normal 757 2 4" xfId="23624" xr:uid="{00000000-0005-0000-0000-0000F75C0000}"/>
    <cellStyle name="Normal 757 3" xfId="23625" xr:uid="{00000000-0005-0000-0000-0000F85C0000}"/>
    <cellStyle name="Normal 757 3 2" xfId="23626" xr:uid="{00000000-0005-0000-0000-0000F95C0000}"/>
    <cellStyle name="Normal 757 3 3" xfId="23627" xr:uid="{00000000-0005-0000-0000-0000FA5C0000}"/>
    <cellStyle name="Normal 757 4" xfId="23628" xr:uid="{00000000-0005-0000-0000-0000FB5C0000}"/>
    <cellStyle name="Normal 757 5" xfId="23629" xr:uid="{00000000-0005-0000-0000-0000FC5C0000}"/>
    <cellStyle name="Normal 758" xfId="23630" xr:uid="{00000000-0005-0000-0000-0000FD5C0000}"/>
    <cellStyle name="Normal 758 2" xfId="23631" xr:uid="{00000000-0005-0000-0000-0000FE5C0000}"/>
    <cellStyle name="Normal 758 2 2" xfId="23632" xr:uid="{00000000-0005-0000-0000-0000FF5C0000}"/>
    <cellStyle name="Normal 758 2 2 2" xfId="23633" xr:uid="{00000000-0005-0000-0000-0000005D0000}"/>
    <cellStyle name="Normal 758 2 2 3" xfId="23634" xr:uid="{00000000-0005-0000-0000-0000015D0000}"/>
    <cellStyle name="Normal 758 2 3" xfId="23635" xr:uid="{00000000-0005-0000-0000-0000025D0000}"/>
    <cellStyle name="Normal 758 2 4" xfId="23636" xr:uid="{00000000-0005-0000-0000-0000035D0000}"/>
    <cellStyle name="Normal 758 3" xfId="23637" xr:uid="{00000000-0005-0000-0000-0000045D0000}"/>
    <cellStyle name="Normal 758 3 2" xfId="23638" xr:uid="{00000000-0005-0000-0000-0000055D0000}"/>
    <cellStyle name="Normal 758 3 3" xfId="23639" xr:uid="{00000000-0005-0000-0000-0000065D0000}"/>
    <cellStyle name="Normal 758 4" xfId="23640" xr:uid="{00000000-0005-0000-0000-0000075D0000}"/>
    <cellStyle name="Normal 758 5" xfId="23641" xr:uid="{00000000-0005-0000-0000-0000085D0000}"/>
    <cellStyle name="Normal 759" xfId="23642" xr:uid="{00000000-0005-0000-0000-0000095D0000}"/>
    <cellStyle name="Normal 759 2" xfId="23643" xr:uid="{00000000-0005-0000-0000-00000A5D0000}"/>
    <cellStyle name="Normal 759 2 2" xfId="23644" xr:uid="{00000000-0005-0000-0000-00000B5D0000}"/>
    <cellStyle name="Normal 759 2 2 2" xfId="23645" xr:uid="{00000000-0005-0000-0000-00000C5D0000}"/>
    <cellStyle name="Normal 759 2 2 3" xfId="23646" xr:uid="{00000000-0005-0000-0000-00000D5D0000}"/>
    <cellStyle name="Normal 759 2 3" xfId="23647" xr:uid="{00000000-0005-0000-0000-00000E5D0000}"/>
    <cellStyle name="Normal 759 2 4" xfId="23648" xr:uid="{00000000-0005-0000-0000-00000F5D0000}"/>
    <cellStyle name="Normal 759 3" xfId="23649" xr:uid="{00000000-0005-0000-0000-0000105D0000}"/>
    <cellStyle name="Normal 759 3 2" xfId="23650" xr:uid="{00000000-0005-0000-0000-0000115D0000}"/>
    <cellStyle name="Normal 759 3 3" xfId="23651" xr:uid="{00000000-0005-0000-0000-0000125D0000}"/>
    <cellStyle name="Normal 759 4" xfId="23652" xr:uid="{00000000-0005-0000-0000-0000135D0000}"/>
    <cellStyle name="Normal 759 5" xfId="23653" xr:uid="{00000000-0005-0000-0000-0000145D0000}"/>
    <cellStyle name="Normal 76" xfId="164" xr:uid="{00000000-0005-0000-0000-0000155D0000}"/>
    <cellStyle name="Normal 76 10" xfId="23654" xr:uid="{00000000-0005-0000-0000-0000165D0000}"/>
    <cellStyle name="Normal 76 10 2" xfId="23655" xr:uid="{00000000-0005-0000-0000-0000175D0000}"/>
    <cellStyle name="Normal 76 11" xfId="23656" xr:uid="{00000000-0005-0000-0000-0000185D0000}"/>
    <cellStyle name="Normal 76 12" xfId="23657" xr:uid="{00000000-0005-0000-0000-0000195D0000}"/>
    <cellStyle name="Normal 76 13" xfId="23658" xr:uid="{00000000-0005-0000-0000-00001A5D0000}"/>
    <cellStyle name="Normal 76 14" xfId="23659" xr:uid="{00000000-0005-0000-0000-00001B5D0000}"/>
    <cellStyle name="Normal 76 2" xfId="23660" xr:uid="{00000000-0005-0000-0000-00001C5D0000}"/>
    <cellStyle name="Normal 76 2 10" xfId="23661" xr:uid="{00000000-0005-0000-0000-00001D5D0000}"/>
    <cellStyle name="Normal 76 2 11" xfId="23662" xr:uid="{00000000-0005-0000-0000-00001E5D0000}"/>
    <cellStyle name="Normal 76 2 2" xfId="23663" xr:uid="{00000000-0005-0000-0000-00001F5D0000}"/>
    <cellStyle name="Normal 76 2 2 2" xfId="23664" xr:uid="{00000000-0005-0000-0000-0000205D0000}"/>
    <cellStyle name="Normal 76 2 2 2 2" xfId="23665" xr:uid="{00000000-0005-0000-0000-0000215D0000}"/>
    <cellStyle name="Normal 76 2 2 2 2 2" xfId="23666" xr:uid="{00000000-0005-0000-0000-0000225D0000}"/>
    <cellStyle name="Normal 76 2 2 2 2 3" xfId="23667" xr:uid="{00000000-0005-0000-0000-0000235D0000}"/>
    <cellStyle name="Normal 76 2 2 2 3" xfId="23668" xr:uid="{00000000-0005-0000-0000-0000245D0000}"/>
    <cellStyle name="Normal 76 2 2 2 4" xfId="23669" xr:uid="{00000000-0005-0000-0000-0000255D0000}"/>
    <cellStyle name="Normal 76 2 2 3" xfId="23670" xr:uid="{00000000-0005-0000-0000-0000265D0000}"/>
    <cellStyle name="Normal 76 2 2 3 2" xfId="23671" xr:uid="{00000000-0005-0000-0000-0000275D0000}"/>
    <cellStyle name="Normal 76 2 2 3 3" xfId="23672" xr:uid="{00000000-0005-0000-0000-0000285D0000}"/>
    <cellStyle name="Normal 76 2 2 4" xfId="23673" xr:uid="{00000000-0005-0000-0000-0000295D0000}"/>
    <cellStyle name="Normal 76 2 2 5" xfId="23674" xr:uid="{00000000-0005-0000-0000-00002A5D0000}"/>
    <cellStyle name="Normal 76 2 3" xfId="23675" xr:uid="{00000000-0005-0000-0000-00002B5D0000}"/>
    <cellStyle name="Normal 76 2 3 2" xfId="23676" xr:uid="{00000000-0005-0000-0000-00002C5D0000}"/>
    <cellStyle name="Normal 76 2 3 2 2" xfId="23677" xr:uid="{00000000-0005-0000-0000-00002D5D0000}"/>
    <cellStyle name="Normal 76 2 3 2 2 2" xfId="23678" xr:uid="{00000000-0005-0000-0000-00002E5D0000}"/>
    <cellStyle name="Normal 76 2 3 2 2 3" xfId="23679" xr:uid="{00000000-0005-0000-0000-00002F5D0000}"/>
    <cellStyle name="Normal 76 2 3 2 3" xfId="23680" xr:uid="{00000000-0005-0000-0000-0000305D0000}"/>
    <cellStyle name="Normal 76 2 3 2 4" xfId="23681" xr:uid="{00000000-0005-0000-0000-0000315D0000}"/>
    <cellStyle name="Normal 76 2 3 3" xfId="23682" xr:uid="{00000000-0005-0000-0000-0000325D0000}"/>
    <cellStyle name="Normal 76 2 3 3 2" xfId="23683" xr:uid="{00000000-0005-0000-0000-0000335D0000}"/>
    <cellStyle name="Normal 76 2 3 3 3" xfId="23684" xr:uid="{00000000-0005-0000-0000-0000345D0000}"/>
    <cellStyle name="Normal 76 2 3 4" xfId="23685" xr:uid="{00000000-0005-0000-0000-0000355D0000}"/>
    <cellStyle name="Normal 76 2 3 5" xfId="23686" xr:uid="{00000000-0005-0000-0000-0000365D0000}"/>
    <cellStyle name="Normal 76 2 4" xfId="23687" xr:uid="{00000000-0005-0000-0000-0000375D0000}"/>
    <cellStyle name="Normal 76 2 4 2" xfId="23688" xr:uid="{00000000-0005-0000-0000-0000385D0000}"/>
    <cellStyle name="Normal 76 2 4 2 2" xfId="23689" xr:uid="{00000000-0005-0000-0000-0000395D0000}"/>
    <cellStyle name="Normal 76 2 4 2 2 2" xfId="23690" xr:uid="{00000000-0005-0000-0000-00003A5D0000}"/>
    <cellStyle name="Normal 76 2 4 2 2 3" xfId="23691" xr:uid="{00000000-0005-0000-0000-00003B5D0000}"/>
    <cellStyle name="Normal 76 2 4 2 3" xfId="23692" xr:uid="{00000000-0005-0000-0000-00003C5D0000}"/>
    <cellStyle name="Normal 76 2 4 2 4" xfId="23693" xr:uid="{00000000-0005-0000-0000-00003D5D0000}"/>
    <cellStyle name="Normal 76 2 4 3" xfId="23694" xr:uid="{00000000-0005-0000-0000-00003E5D0000}"/>
    <cellStyle name="Normal 76 2 4 3 2" xfId="23695" xr:uid="{00000000-0005-0000-0000-00003F5D0000}"/>
    <cellStyle name="Normal 76 2 4 3 3" xfId="23696" xr:uid="{00000000-0005-0000-0000-0000405D0000}"/>
    <cellStyle name="Normal 76 2 4 4" xfId="23697" xr:uid="{00000000-0005-0000-0000-0000415D0000}"/>
    <cellStyle name="Normal 76 2 4 5" xfId="23698" xr:uid="{00000000-0005-0000-0000-0000425D0000}"/>
    <cellStyle name="Normal 76 2 5" xfId="23699" xr:uid="{00000000-0005-0000-0000-0000435D0000}"/>
    <cellStyle name="Normal 76 2 5 2" xfId="23700" xr:uid="{00000000-0005-0000-0000-0000445D0000}"/>
    <cellStyle name="Normal 76 2 5 2 2" xfId="23701" xr:uid="{00000000-0005-0000-0000-0000455D0000}"/>
    <cellStyle name="Normal 76 2 5 2 2 2" xfId="23702" xr:uid="{00000000-0005-0000-0000-0000465D0000}"/>
    <cellStyle name="Normal 76 2 5 2 2 3" xfId="23703" xr:uid="{00000000-0005-0000-0000-0000475D0000}"/>
    <cellStyle name="Normal 76 2 5 2 3" xfId="23704" xr:uid="{00000000-0005-0000-0000-0000485D0000}"/>
    <cellStyle name="Normal 76 2 5 2 4" xfId="23705" xr:uid="{00000000-0005-0000-0000-0000495D0000}"/>
    <cellStyle name="Normal 76 2 5 3" xfId="23706" xr:uid="{00000000-0005-0000-0000-00004A5D0000}"/>
    <cellStyle name="Normal 76 2 5 3 2" xfId="23707" xr:uid="{00000000-0005-0000-0000-00004B5D0000}"/>
    <cellStyle name="Normal 76 2 5 3 3" xfId="23708" xr:uid="{00000000-0005-0000-0000-00004C5D0000}"/>
    <cellStyle name="Normal 76 2 5 4" xfId="23709" xr:uid="{00000000-0005-0000-0000-00004D5D0000}"/>
    <cellStyle name="Normal 76 2 5 5" xfId="23710" xr:uid="{00000000-0005-0000-0000-00004E5D0000}"/>
    <cellStyle name="Normal 76 2 6" xfId="23711" xr:uid="{00000000-0005-0000-0000-00004F5D0000}"/>
    <cellStyle name="Normal 76 2 6 2" xfId="23712" xr:uid="{00000000-0005-0000-0000-0000505D0000}"/>
    <cellStyle name="Normal 76 2 6 2 2" xfId="23713" xr:uid="{00000000-0005-0000-0000-0000515D0000}"/>
    <cellStyle name="Normal 76 2 6 2 3" xfId="23714" xr:uid="{00000000-0005-0000-0000-0000525D0000}"/>
    <cellStyle name="Normal 76 2 6 3" xfId="23715" xr:uid="{00000000-0005-0000-0000-0000535D0000}"/>
    <cellStyle name="Normal 76 2 6 4" xfId="23716" xr:uid="{00000000-0005-0000-0000-0000545D0000}"/>
    <cellStyle name="Normal 76 2 7" xfId="23717" xr:uid="{00000000-0005-0000-0000-0000555D0000}"/>
    <cellStyle name="Normal 76 2 7 2" xfId="23718" xr:uid="{00000000-0005-0000-0000-0000565D0000}"/>
    <cellStyle name="Normal 76 2 7 2 2" xfId="23719" xr:uid="{00000000-0005-0000-0000-0000575D0000}"/>
    <cellStyle name="Normal 76 2 7 3" xfId="23720" xr:uid="{00000000-0005-0000-0000-0000585D0000}"/>
    <cellStyle name="Normal 76 2 7 4" xfId="23721" xr:uid="{00000000-0005-0000-0000-0000595D0000}"/>
    <cellStyle name="Normal 76 2 8" xfId="23722" xr:uid="{00000000-0005-0000-0000-00005A5D0000}"/>
    <cellStyle name="Normal 76 2 8 2" xfId="23723" xr:uid="{00000000-0005-0000-0000-00005B5D0000}"/>
    <cellStyle name="Normal 76 2 9" xfId="23724" xr:uid="{00000000-0005-0000-0000-00005C5D0000}"/>
    <cellStyle name="Normal 76 2_R8" xfId="23725" xr:uid="{00000000-0005-0000-0000-00005D5D0000}"/>
    <cellStyle name="Normal 76 3" xfId="23726" xr:uid="{00000000-0005-0000-0000-00005E5D0000}"/>
    <cellStyle name="Normal 76 3 2" xfId="23727" xr:uid="{00000000-0005-0000-0000-00005F5D0000}"/>
    <cellStyle name="Normal 76 3 2 2" xfId="23728" xr:uid="{00000000-0005-0000-0000-0000605D0000}"/>
    <cellStyle name="Normal 76 3 2 2 2" xfId="23729" xr:uid="{00000000-0005-0000-0000-0000615D0000}"/>
    <cellStyle name="Normal 76 3 2 2 2 2" xfId="23730" xr:uid="{00000000-0005-0000-0000-0000625D0000}"/>
    <cellStyle name="Normal 76 3 2 2 3" xfId="23731" xr:uid="{00000000-0005-0000-0000-0000635D0000}"/>
    <cellStyle name="Normal 76 3 2 2 4" xfId="23732" xr:uid="{00000000-0005-0000-0000-0000645D0000}"/>
    <cellStyle name="Normal 76 3 2 3" xfId="23733" xr:uid="{00000000-0005-0000-0000-0000655D0000}"/>
    <cellStyle name="Normal 76 3 2 3 2" xfId="23734" xr:uid="{00000000-0005-0000-0000-0000665D0000}"/>
    <cellStyle name="Normal 76 3 2 4" xfId="23735" xr:uid="{00000000-0005-0000-0000-0000675D0000}"/>
    <cellStyle name="Normal 76 3 2 5" xfId="23736" xr:uid="{00000000-0005-0000-0000-0000685D0000}"/>
    <cellStyle name="Normal 76 3 3" xfId="23737" xr:uid="{00000000-0005-0000-0000-0000695D0000}"/>
    <cellStyle name="Normal 76 3 3 2" xfId="23738" xr:uid="{00000000-0005-0000-0000-00006A5D0000}"/>
    <cellStyle name="Normal 76 3 3 2 2" xfId="23739" xr:uid="{00000000-0005-0000-0000-00006B5D0000}"/>
    <cellStyle name="Normal 76 3 3 3" xfId="23740" xr:uid="{00000000-0005-0000-0000-00006C5D0000}"/>
    <cellStyle name="Normal 76 3 3 4" xfId="23741" xr:uid="{00000000-0005-0000-0000-00006D5D0000}"/>
    <cellStyle name="Normal 76 3 4" xfId="23742" xr:uid="{00000000-0005-0000-0000-00006E5D0000}"/>
    <cellStyle name="Normal 76 3 4 2" xfId="23743" xr:uid="{00000000-0005-0000-0000-00006F5D0000}"/>
    <cellStyle name="Normal 76 3 5" xfId="23744" xr:uid="{00000000-0005-0000-0000-0000705D0000}"/>
    <cellStyle name="Normal 76 3 6" xfId="23745" xr:uid="{00000000-0005-0000-0000-0000715D0000}"/>
    <cellStyle name="Normal 76 4" xfId="23746" xr:uid="{00000000-0005-0000-0000-0000725D0000}"/>
    <cellStyle name="Normal 76 4 2" xfId="23747" xr:uid="{00000000-0005-0000-0000-0000735D0000}"/>
    <cellStyle name="Normal 76 4 2 2" xfId="23748" xr:uid="{00000000-0005-0000-0000-0000745D0000}"/>
    <cellStyle name="Normal 76 4 2 2 2" xfId="23749" xr:uid="{00000000-0005-0000-0000-0000755D0000}"/>
    <cellStyle name="Normal 76 4 2 3" xfId="23750" xr:uid="{00000000-0005-0000-0000-0000765D0000}"/>
    <cellStyle name="Normal 76 4 2 4" xfId="23751" xr:uid="{00000000-0005-0000-0000-0000775D0000}"/>
    <cellStyle name="Normal 76 4 3" xfId="23752" xr:uid="{00000000-0005-0000-0000-0000785D0000}"/>
    <cellStyle name="Normal 76 4 3 2" xfId="23753" xr:uid="{00000000-0005-0000-0000-0000795D0000}"/>
    <cellStyle name="Normal 76 4 4" xfId="23754" xr:uid="{00000000-0005-0000-0000-00007A5D0000}"/>
    <cellStyle name="Normal 76 4 5" xfId="23755" xr:uid="{00000000-0005-0000-0000-00007B5D0000}"/>
    <cellStyle name="Normal 76 5" xfId="23756" xr:uid="{00000000-0005-0000-0000-00007C5D0000}"/>
    <cellStyle name="Normal 76 5 2" xfId="23757" xr:uid="{00000000-0005-0000-0000-00007D5D0000}"/>
    <cellStyle name="Normal 76 5 2 2" xfId="23758" xr:uid="{00000000-0005-0000-0000-00007E5D0000}"/>
    <cellStyle name="Normal 76 5 2 2 2" xfId="23759" xr:uid="{00000000-0005-0000-0000-00007F5D0000}"/>
    <cellStyle name="Normal 76 5 2 3" xfId="23760" xr:uid="{00000000-0005-0000-0000-0000805D0000}"/>
    <cellStyle name="Normal 76 5 3" xfId="23761" xr:uid="{00000000-0005-0000-0000-0000815D0000}"/>
    <cellStyle name="Normal 76 5 3 2" xfId="23762" xr:uid="{00000000-0005-0000-0000-0000825D0000}"/>
    <cellStyle name="Normal 76 5 4" xfId="23763" xr:uid="{00000000-0005-0000-0000-0000835D0000}"/>
    <cellStyle name="Normal 76 5 5" xfId="23764" xr:uid="{00000000-0005-0000-0000-0000845D0000}"/>
    <cellStyle name="Normal 76 6" xfId="23765" xr:uid="{00000000-0005-0000-0000-0000855D0000}"/>
    <cellStyle name="Normal 76 6 2" xfId="23766" xr:uid="{00000000-0005-0000-0000-0000865D0000}"/>
    <cellStyle name="Normal 76 7" xfId="23767" xr:uid="{00000000-0005-0000-0000-0000875D0000}"/>
    <cellStyle name="Normal 76 7 2" xfId="23768" xr:uid="{00000000-0005-0000-0000-0000885D0000}"/>
    <cellStyle name="Normal 76 8" xfId="23769" xr:uid="{00000000-0005-0000-0000-0000895D0000}"/>
    <cellStyle name="Normal 76 8 2" xfId="23770" xr:uid="{00000000-0005-0000-0000-00008A5D0000}"/>
    <cellStyle name="Normal 76 9" xfId="23771" xr:uid="{00000000-0005-0000-0000-00008B5D0000}"/>
    <cellStyle name="Normal 76 9 2" xfId="23772" xr:uid="{00000000-0005-0000-0000-00008C5D0000}"/>
    <cellStyle name="Normal 76_April 14" xfId="23773" xr:uid="{00000000-0005-0000-0000-00008D5D0000}"/>
    <cellStyle name="Normal 760" xfId="23774" xr:uid="{00000000-0005-0000-0000-00008E5D0000}"/>
    <cellStyle name="Normal 760 2" xfId="23775" xr:uid="{00000000-0005-0000-0000-00008F5D0000}"/>
    <cellStyle name="Normal 760 2 2" xfId="23776" xr:uid="{00000000-0005-0000-0000-0000905D0000}"/>
    <cellStyle name="Normal 760 2 2 2" xfId="23777" xr:uid="{00000000-0005-0000-0000-0000915D0000}"/>
    <cellStyle name="Normal 760 2 2 3" xfId="23778" xr:uid="{00000000-0005-0000-0000-0000925D0000}"/>
    <cellStyle name="Normal 760 2 3" xfId="23779" xr:uid="{00000000-0005-0000-0000-0000935D0000}"/>
    <cellStyle name="Normal 760 2 4" xfId="23780" xr:uid="{00000000-0005-0000-0000-0000945D0000}"/>
    <cellStyle name="Normal 760 3" xfId="23781" xr:uid="{00000000-0005-0000-0000-0000955D0000}"/>
    <cellStyle name="Normal 760 3 2" xfId="23782" xr:uid="{00000000-0005-0000-0000-0000965D0000}"/>
    <cellStyle name="Normal 760 3 3" xfId="23783" xr:uid="{00000000-0005-0000-0000-0000975D0000}"/>
    <cellStyle name="Normal 760 4" xfId="23784" xr:uid="{00000000-0005-0000-0000-0000985D0000}"/>
    <cellStyle name="Normal 760 5" xfId="23785" xr:uid="{00000000-0005-0000-0000-0000995D0000}"/>
    <cellStyle name="Normal 761" xfId="23786" xr:uid="{00000000-0005-0000-0000-00009A5D0000}"/>
    <cellStyle name="Normal 761 2" xfId="23787" xr:uid="{00000000-0005-0000-0000-00009B5D0000}"/>
    <cellStyle name="Normal 761 2 2" xfId="23788" xr:uid="{00000000-0005-0000-0000-00009C5D0000}"/>
    <cellStyle name="Normal 761 2 2 2" xfId="23789" xr:uid="{00000000-0005-0000-0000-00009D5D0000}"/>
    <cellStyle name="Normal 761 2 2 3" xfId="23790" xr:uid="{00000000-0005-0000-0000-00009E5D0000}"/>
    <cellStyle name="Normal 761 2 3" xfId="23791" xr:uid="{00000000-0005-0000-0000-00009F5D0000}"/>
    <cellStyle name="Normal 761 2 4" xfId="23792" xr:uid="{00000000-0005-0000-0000-0000A05D0000}"/>
    <cellStyle name="Normal 761 3" xfId="23793" xr:uid="{00000000-0005-0000-0000-0000A15D0000}"/>
    <cellStyle name="Normal 761 3 2" xfId="23794" xr:uid="{00000000-0005-0000-0000-0000A25D0000}"/>
    <cellStyle name="Normal 761 3 3" xfId="23795" xr:uid="{00000000-0005-0000-0000-0000A35D0000}"/>
    <cellStyle name="Normal 761 4" xfId="23796" xr:uid="{00000000-0005-0000-0000-0000A45D0000}"/>
    <cellStyle name="Normal 761 5" xfId="23797" xr:uid="{00000000-0005-0000-0000-0000A55D0000}"/>
    <cellStyle name="Normal 762" xfId="23798" xr:uid="{00000000-0005-0000-0000-0000A65D0000}"/>
    <cellStyle name="Normal 762 2" xfId="23799" xr:uid="{00000000-0005-0000-0000-0000A75D0000}"/>
    <cellStyle name="Normal 762 2 2" xfId="23800" xr:uid="{00000000-0005-0000-0000-0000A85D0000}"/>
    <cellStyle name="Normal 762 2 2 2" xfId="23801" xr:uid="{00000000-0005-0000-0000-0000A95D0000}"/>
    <cellStyle name="Normal 762 2 2 3" xfId="23802" xr:uid="{00000000-0005-0000-0000-0000AA5D0000}"/>
    <cellStyle name="Normal 762 2 3" xfId="23803" xr:uid="{00000000-0005-0000-0000-0000AB5D0000}"/>
    <cellStyle name="Normal 762 2 4" xfId="23804" xr:uid="{00000000-0005-0000-0000-0000AC5D0000}"/>
    <cellStyle name="Normal 762 3" xfId="23805" xr:uid="{00000000-0005-0000-0000-0000AD5D0000}"/>
    <cellStyle name="Normal 762 3 2" xfId="23806" xr:uid="{00000000-0005-0000-0000-0000AE5D0000}"/>
    <cellStyle name="Normal 762 3 3" xfId="23807" xr:uid="{00000000-0005-0000-0000-0000AF5D0000}"/>
    <cellStyle name="Normal 762 4" xfId="23808" xr:uid="{00000000-0005-0000-0000-0000B05D0000}"/>
    <cellStyle name="Normal 762 5" xfId="23809" xr:uid="{00000000-0005-0000-0000-0000B15D0000}"/>
    <cellStyle name="Normal 763" xfId="23810" xr:uid="{00000000-0005-0000-0000-0000B25D0000}"/>
    <cellStyle name="Normal 763 2" xfId="23811" xr:uid="{00000000-0005-0000-0000-0000B35D0000}"/>
    <cellStyle name="Normal 763 2 2" xfId="23812" xr:uid="{00000000-0005-0000-0000-0000B45D0000}"/>
    <cellStyle name="Normal 763 2 2 2" xfId="23813" xr:uid="{00000000-0005-0000-0000-0000B55D0000}"/>
    <cellStyle name="Normal 763 2 2 3" xfId="23814" xr:uid="{00000000-0005-0000-0000-0000B65D0000}"/>
    <cellStyle name="Normal 763 2 3" xfId="23815" xr:uid="{00000000-0005-0000-0000-0000B75D0000}"/>
    <cellStyle name="Normal 763 2 4" xfId="23816" xr:uid="{00000000-0005-0000-0000-0000B85D0000}"/>
    <cellStyle name="Normal 763 3" xfId="23817" xr:uid="{00000000-0005-0000-0000-0000B95D0000}"/>
    <cellStyle name="Normal 763 3 2" xfId="23818" xr:uid="{00000000-0005-0000-0000-0000BA5D0000}"/>
    <cellStyle name="Normal 763 3 3" xfId="23819" xr:uid="{00000000-0005-0000-0000-0000BB5D0000}"/>
    <cellStyle name="Normal 763 4" xfId="23820" xr:uid="{00000000-0005-0000-0000-0000BC5D0000}"/>
    <cellStyle name="Normal 763 5" xfId="23821" xr:uid="{00000000-0005-0000-0000-0000BD5D0000}"/>
    <cellStyle name="Normal 764" xfId="23822" xr:uid="{00000000-0005-0000-0000-0000BE5D0000}"/>
    <cellStyle name="Normal 764 2" xfId="23823" xr:uid="{00000000-0005-0000-0000-0000BF5D0000}"/>
    <cellStyle name="Normal 764 2 2" xfId="23824" xr:uid="{00000000-0005-0000-0000-0000C05D0000}"/>
    <cellStyle name="Normal 764 2 2 2" xfId="23825" xr:uid="{00000000-0005-0000-0000-0000C15D0000}"/>
    <cellStyle name="Normal 764 2 2 3" xfId="23826" xr:uid="{00000000-0005-0000-0000-0000C25D0000}"/>
    <cellStyle name="Normal 764 2 3" xfId="23827" xr:uid="{00000000-0005-0000-0000-0000C35D0000}"/>
    <cellStyle name="Normal 764 2 4" xfId="23828" xr:uid="{00000000-0005-0000-0000-0000C45D0000}"/>
    <cellStyle name="Normal 764 3" xfId="23829" xr:uid="{00000000-0005-0000-0000-0000C55D0000}"/>
    <cellStyle name="Normal 764 3 2" xfId="23830" xr:uid="{00000000-0005-0000-0000-0000C65D0000}"/>
    <cellStyle name="Normal 764 3 3" xfId="23831" xr:uid="{00000000-0005-0000-0000-0000C75D0000}"/>
    <cellStyle name="Normal 764 4" xfId="23832" xr:uid="{00000000-0005-0000-0000-0000C85D0000}"/>
    <cellStyle name="Normal 764 5" xfId="23833" xr:uid="{00000000-0005-0000-0000-0000C95D0000}"/>
    <cellStyle name="Normal 765" xfId="23834" xr:uid="{00000000-0005-0000-0000-0000CA5D0000}"/>
    <cellStyle name="Normal 765 2" xfId="23835" xr:uid="{00000000-0005-0000-0000-0000CB5D0000}"/>
    <cellStyle name="Normal 765 2 2" xfId="23836" xr:uid="{00000000-0005-0000-0000-0000CC5D0000}"/>
    <cellStyle name="Normal 765 2 2 2" xfId="23837" xr:uid="{00000000-0005-0000-0000-0000CD5D0000}"/>
    <cellStyle name="Normal 765 2 2 3" xfId="23838" xr:uid="{00000000-0005-0000-0000-0000CE5D0000}"/>
    <cellStyle name="Normal 765 2 3" xfId="23839" xr:uid="{00000000-0005-0000-0000-0000CF5D0000}"/>
    <cellStyle name="Normal 765 2 4" xfId="23840" xr:uid="{00000000-0005-0000-0000-0000D05D0000}"/>
    <cellStyle name="Normal 765 3" xfId="23841" xr:uid="{00000000-0005-0000-0000-0000D15D0000}"/>
    <cellStyle name="Normal 765 3 2" xfId="23842" xr:uid="{00000000-0005-0000-0000-0000D25D0000}"/>
    <cellStyle name="Normal 765 3 3" xfId="23843" xr:uid="{00000000-0005-0000-0000-0000D35D0000}"/>
    <cellStyle name="Normal 765 4" xfId="23844" xr:uid="{00000000-0005-0000-0000-0000D45D0000}"/>
    <cellStyle name="Normal 765 5" xfId="23845" xr:uid="{00000000-0005-0000-0000-0000D55D0000}"/>
    <cellStyle name="Normal 766" xfId="23846" xr:uid="{00000000-0005-0000-0000-0000D65D0000}"/>
    <cellStyle name="Normal 766 2" xfId="23847" xr:uid="{00000000-0005-0000-0000-0000D75D0000}"/>
    <cellStyle name="Normal 766 2 2" xfId="23848" xr:uid="{00000000-0005-0000-0000-0000D85D0000}"/>
    <cellStyle name="Normal 766 2 2 2" xfId="23849" xr:uid="{00000000-0005-0000-0000-0000D95D0000}"/>
    <cellStyle name="Normal 766 2 2 3" xfId="23850" xr:uid="{00000000-0005-0000-0000-0000DA5D0000}"/>
    <cellStyle name="Normal 766 2 3" xfId="23851" xr:uid="{00000000-0005-0000-0000-0000DB5D0000}"/>
    <cellStyle name="Normal 766 2 4" xfId="23852" xr:uid="{00000000-0005-0000-0000-0000DC5D0000}"/>
    <cellStyle name="Normal 766 3" xfId="23853" xr:uid="{00000000-0005-0000-0000-0000DD5D0000}"/>
    <cellStyle name="Normal 766 3 2" xfId="23854" xr:uid="{00000000-0005-0000-0000-0000DE5D0000}"/>
    <cellStyle name="Normal 766 3 3" xfId="23855" xr:uid="{00000000-0005-0000-0000-0000DF5D0000}"/>
    <cellStyle name="Normal 766 4" xfId="23856" xr:uid="{00000000-0005-0000-0000-0000E05D0000}"/>
    <cellStyle name="Normal 766 5" xfId="23857" xr:uid="{00000000-0005-0000-0000-0000E15D0000}"/>
    <cellStyle name="Normal 767" xfId="23858" xr:uid="{00000000-0005-0000-0000-0000E25D0000}"/>
    <cellStyle name="Normal 767 2" xfId="23859" xr:uid="{00000000-0005-0000-0000-0000E35D0000}"/>
    <cellStyle name="Normal 767 2 2" xfId="23860" xr:uid="{00000000-0005-0000-0000-0000E45D0000}"/>
    <cellStyle name="Normal 767 2 2 2" xfId="23861" xr:uid="{00000000-0005-0000-0000-0000E55D0000}"/>
    <cellStyle name="Normal 767 2 2 3" xfId="23862" xr:uid="{00000000-0005-0000-0000-0000E65D0000}"/>
    <cellStyle name="Normal 767 2 3" xfId="23863" xr:uid="{00000000-0005-0000-0000-0000E75D0000}"/>
    <cellStyle name="Normal 767 2 4" xfId="23864" xr:uid="{00000000-0005-0000-0000-0000E85D0000}"/>
    <cellStyle name="Normal 767 3" xfId="23865" xr:uid="{00000000-0005-0000-0000-0000E95D0000}"/>
    <cellStyle name="Normal 767 3 2" xfId="23866" xr:uid="{00000000-0005-0000-0000-0000EA5D0000}"/>
    <cellStyle name="Normal 767 3 3" xfId="23867" xr:uid="{00000000-0005-0000-0000-0000EB5D0000}"/>
    <cellStyle name="Normal 767 4" xfId="23868" xr:uid="{00000000-0005-0000-0000-0000EC5D0000}"/>
    <cellStyle name="Normal 767 5" xfId="23869" xr:uid="{00000000-0005-0000-0000-0000ED5D0000}"/>
    <cellStyle name="Normal 768" xfId="23870" xr:uid="{00000000-0005-0000-0000-0000EE5D0000}"/>
    <cellStyle name="Normal 768 2" xfId="23871" xr:uid="{00000000-0005-0000-0000-0000EF5D0000}"/>
    <cellStyle name="Normal 768 2 2" xfId="23872" xr:uid="{00000000-0005-0000-0000-0000F05D0000}"/>
    <cellStyle name="Normal 768 2 2 2" xfId="23873" xr:uid="{00000000-0005-0000-0000-0000F15D0000}"/>
    <cellStyle name="Normal 768 2 2 3" xfId="23874" xr:uid="{00000000-0005-0000-0000-0000F25D0000}"/>
    <cellStyle name="Normal 768 2 3" xfId="23875" xr:uid="{00000000-0005-0000-0000-0000F35D0000}"/>
    <cellStyle name="Normal 768 2 4" xfId="23876" xr:uid="{00000000-0005-0000-0000-0000F45D0000}"/>
    <cellStyle name="Normal 768 3" xfId="23877" xr:uid="{00000000-0005-0000-0000-0000F55D0000}"/>
    <cellStyle name="Normal 768 3 2" xfId="23878" xr:uid="{00000000-0005-0000-0000-0000F65D0000}"/>
    <cellStyle name="Normal 768 3 3" xfId="23879" xr:uid="{00000000-0005-0000-0000-0000F75D0000}"/>
    <cellStyle name="Normal 768 4" xfId="23880" xr:uid="{00000000-0005-0000-0000-0000F85D0000}"/>
    <cellStyle name="Normal 768 5" xfId="23881" xr:uid="{00000000-0005-0000-0000-0000F95D0000}"/>
    <cellStyle name="Normal 769" xfId="23882" xr:uid="{00000000-0005-0000-0000-0000FA5D0000}"/>
    <cellStyle name="Normal 769 2" xfId="23883" xr:uid="{00000000-0005-0000-0000-0000FB5D0000}"/>
    <cellStyle name="Normal 769 2 2" xfId="23884" xr:uid="{00000000-0005-0000-0000-0000FC5D0000}"/>
    <cellStyle name="Normal 769 2 2 2" xfId="23885" xr:uid="{00000000-0005-0000-0000-0000FD5D0000}"/>
    <cellStyle name="Normal 769 2 2 3" xfId="23886" xr:uid="{00000000-0005-0000-0000-0000FE5D0000}"/>
    <cellStyle name="Normal 769 2 3" xfId="23887" xr:uid="{00000000-0005-0000-0000-0000FF5D0000}"/>
    <cellStyle name="Normal 769 2 4" xfId="23888" xr:uid="{00000000-0005-0000-0000-0000005E0000}"/>
    <cellStyle name="Normal 769 3" xfId="23889" xr:uid="{00000000-0005-0000-0000-0000015E0000}"/>
    <cellStyle name="Normal 769 3 2" xfId="23890" xr:uid="{00000000-0005-0000-0000-0000025E0000}"/>
    <cellStyle name="Normal 769 3 3" xfId="23891" xr:uid="{00000000-0005-0000-0000-0000035E0000}"/>
    <cellStyle name="Normal 769 4" xfId="23892" xr:uid="{00000000-0005-0000-0000-0000045E0000}"/>
    <cellStyle name="Normal 769 5" xfId="23893" xr:uid="{00000000-0005-0000-0000-0000055E0000}"/>
    <cellStyle name="Normal 77" xfId="165" xr:uid="{00000000-0005-0000-0000-0000065E0000}"/>
    <cellStyle name="Normal 77 2" xfId="23894" xr:uid="{00000000-0005-0000-0000-0000075E0000}"/>
    <cellStyle name="Normal 77 2 2" xfId="23895" xr:uid="{00000000-0005-0000-0000-0000085E0000}"/>
    <cellStyle name="Normal 77 2 3" xfId="23896" xr:uid="{00000000-0005-0000-0000-0000095E0000}"/>
    <cellStyle name="Normal 77 3" xfId="23897" xr:uid="{00000000-0005-0000-0000-00000A5E0000}"/>
    <cellStyle name="Normal 77 4" xfId="23898" xr:uid="{00000000-0005-0000-0000-00000B5E0000}"/>
    <cellStyle name="Normal 77 5" xfId="23899" xr:uid="{00000000-0005-0000-0000-00000C5E0000}"/>
    <cellStyle name="Normal 770" xfId="23900" xr:uid="{00000000-0005-0000-0000-00000D5E0000}"/>
    <cellStyle name="Normal 770 2" xfId="23901" xr:uid="{00000000-0005-0000-0000-00000E5E0000}"/>
    <cellStyle name="Normal 770 2 2" xfId="23902" xr:uid="{00000000-0005-0000-0000-00000F5E0000}"/>
    <cellStyle name="Normal 770 2 2 2" xfId="23903" xr:uid="{00000000-0005-0000-0000-0000105E0000}"/>
    <cellStyle name="Normal 770 2 2 3" xfId="23904" xr:uid="{00000000-0005-0000-0000-0000115E0000}"/>
    <cellStyle name="Normal 770 2 3" xfId="23905" xr:uid="{00000000-0005-0000-0000-0000125E0000}"/>
    <cellStyle name="Normal 770 2 4" xfId="23906" xr:uid="{00000000-0005-0000-0000-0000135E0000}"/>
    <cellStyle name="Normal 770 3" xfId="23907" xr:uid="{00000000-0005-0000-0000-0000145E0000}"/>
    <cellStyle name="Normal 770 3 2" xfId="23908" xr:uid="{00000000-0005-0000-0000-0000155E0000}"/>
    <cellStyle name="Normal 770 3 3" xfId="23909" xr:uid="{00000000-0005-0000-0000-0000165E0000}"/>
    <cellStyle name="Normal 770 4" xfId="23910" xr:uid="{00000000-0005-0000-0000-0000175E0000}"/>
    <cellStyle name="Normal 770 5" xfId="23911" xr:uid="{00000000-0005-0000-0000-0000185E0000}"/>
    <cellStyle name="Normal 771" xfId="23912" xr:uid="{00000000-0005-0000-0000-0000195E0000}"/>
    <cellStyle name="Normal 771 2" xfId="23913" xr:uid="{00000000-0005-0000-0000-00001A5E0000}"/>
    <cellStyle name="Normal 771 2 2" xfId="23914" xr:uid="{00000000-0005-0000-0000-00001B5E0000}"/>
    <cellStyle name="Normal 771 2 2 2" xfId="23915" xr:uid="{00000000-0005-0000-0000-00001C5E0000}"/>
    <cellStyle name="Normal 771 2 2 3" xfId="23916" xr:uid="{00000000-0005-0000-0000-00001D5E0000}"/>
    <cellStyle name="Normal 771 2 3" xfId="23917" xr:uid="{00000000-0005-0000-0000-00001E5E0000}"/>
    <cellStyle name="Normal 771 2 4" xfId="23918" xr:uid="{00000000-0005-0000-0000-00001F5E0000}"/>
    <cellStyle name="Normal 771 3" xfId="23919" xr:uid="{00000000-0005-0000-0000-0000205E0000}"/>
    <cellStyle name="Normal 771 3 2" xfId="23920" xr:uid="{00000000-0005-0000-0000-0000215E0000}"/>
    <cellStyle name="Normal 771 3 3" xfId="23921" xr:uid="{00000000-0005-0000-0000-0000225E0000}"/>
    <cellStyle name="Normal 771 4" xfId="23922" xr:uid="{00000000-0005-0000-0000-0000235E0000}"/>
    <cellStyle name="Normal 771 5" xfId="23923" xr:uid="{00000000-0005-0000-0000-0000245E0000}"/>
    <cellStyle name="Normal 772" xfId="23924" xr:uid="{00000000-0005-0000-0000-0000255E0000}"/>
    <cellStyle name="Normal 772 2" xfId="23925" xr:uid="{00000000-0005-0000-0000-0000265E0000}"/>
    <cellStyle name="Normal 772 2 2" xfId="23926" xr:uid="{00000000-0005-0000-0000-0000275E0000}"/>
    <cellStyle name="Normal 772 2 2 2" xfId="23927" xr:uid="{00000000-0005-0000-0000-0000285E0000}"/>
    <cellStyle name="Normal 772 2 2 3" xfId="23928" xr:uid="{00000000-0005-0000-0000-0000295E0000}"/>
    <cellStyle name="Normal 772 2 3" xfId="23929" xr:uid="{00000000-0005-0000-0000-00002A5E0000}"/>
    <cellStyle name="Normal 772 2 4" xfId="23930" xr:uid="{00000000-0005-0000-0000-00002B5E0000}"/>
    <cellStyle name="Normal 772 3" xfId="23931" xr:uid="{00000000-0005-0000-0000-00002C5E0000}"/>
    <cellStyle name="Normal 772 3 2" xfId="23932" xr:uid="{00000000-0005-0000-0000-00002D5E0000}"/>
    <cellStyle name="Normal 772 3 3" xfId="23933" xr:uid="{00000000-0005-0000-0000-00002E5E0000}"/>
    <cellStyle name="Normal 772 4" xfId="23934" xr:uid="{00000000-0005-0000-0000-00002F5E0000}"/>
    <cellStyle name="Normal 772 5" xfId="23935" xr:uid="{00000000-0005-0000-0000-0000305E0000}"/>
    <cellStyle name="Normal 773" xfId="23936" xr:uid="{00000000-0005-0000-0000-0000315E0000}"/>
    <cellStyle name="Normal 773 2" xfId="23937" xr:uid="{00000000-0005-0000-0000-0000325E0000}"/>
    <cellStyle name="Normal 773 2 2" xfId="23938" xr:uid="{00000000-0005-0000-0000-0000335E0000}"/>
    <cellStyle name="Normal 773 2 2 2" xfId="23939" xr:uid="{00000000-0005-0000-0000-0000345E0000}"/>
    <cellStyle name="Normal 773 2 2 3" xfId="23940" xr:uid="{00000000-0005-0000-0000-0000355E0000}"/>
    <cellStyle name="Normal 773 2 3" xfId="23941" xr:uid="{00000000-0005-0000-0000-0000365E0000}"/>
    <cellStyle name="Normal 773 2 4" xfId="23942" xr:uid="{00000000-0005-0000-0000-0000375E0000}"/>
    <cellStyle name="Normal 773 3" xfId="23943" xr:uid="{00000000-0005-0000-0000-0000385E0000}"/>
    <cellStyle name="Normal 773 3 2" xfId="23944" xr:uid="{00000000-0005-0000-0000-0000395E0000}"/>
    <cellStyle name="Normal 773 3 3" xfId="23945" xr:uid="{00000000-0005-0000-0000-00003A5E0000}"/>
    <cellStyle name="Normal 773 4" xfId="23946" xr:uid="{00000000-0005-0000-0000-00003B5E0000}"/>
    <cellStyle name="Normal 773 5" xfId="23947" xr:uid="{00000000-0005-0000-0000-00003C5E0000}"/>
    <cellStyle name="Normal 774" xfId="23948" xr:uid="{00000000-0005-0000-0000-00003D5E0000}"/>
    <cellStyle name="Normal 774 2" xfId="23949" xr:uid="{00000000-0005-0000-0000-00003E5E0000}"/>
    <cellStyle name="Normal 774 2 2" xfId="23950" xr:uid="{00000000-0005-0000-0000-00003F5E0000}"/>
    <cellStyle name="Normal 774 2 2 2" xfId="23951" xr:uid="{00000000-0005-0000-0000-0000405E0000}"/>
    <cellStyle name="Normal 774 2 2 3" xfId="23952" xr:uid="{00000000-0005-0000-0000-0000415E0000}"/>
    <cellStyle name="Normal 774 2 3" xfId="23953" xr:uid="{00000000-0005-0000-0000-0000425E0000}"/>
    <cellStyle name="Normal 774 2 4" xfId="23954" xr:uid="{00000000-0005-0000-0000-0000435E0000}"/>
    <cellStyle name="Normal 774 3" xfId="23955" xr:uid="{00000000-0005-0000-0000-0000445E0000}"/>
    <cellStyle name="Normal 774 3 2" xfId="23956" xr:uid="{00000000-0005-0000-0000-0000455E0000}"/>
    <cellStyle name="Normal 774 3 3" xfId="23957" xr:uid="{00000000-0005-0000-0000-0000465E0000}"/>
    <cellStyle name="Normal 774 4" xfId="23958" xr:uid="{00000000-0005-0000-0000-0000475E0000}"/>
    <cellStyle name="Normal 774 5" xfId="23959" xr:uid="{00000000-0005-0000-0000-0000485E0000}"/>
    <cellStyle name="Normal 775" xfId="23960" xr:uid="{00000000-0005-0000-0000-0000495E0000}"/>
    <cellStyle name="Normal 775 2" xfId="23961" xr:uid="{00000000-0005-0000-0000-00004A5E0000}"/>
    <cellStyle name="Normal 775 2 2" xfId="23962" xr:uid="{00000000-0005-0000-0000-00004B5E0000}"/>
    <cellStyle name="Normal 775 2 2 2" xfId="23963" xr:uid="{00000000-0005-0000-0000-00004C5E0000}"/>
    <cellStyle name="Normal 775 2 2 3" xfId="23964" xr:uid="{00000000-0005-0000-0000-00004D5E0000}"/>
    <cellStyle name="Normal 775 2 3" xfId="23965" xr:uid="{00000000-0005-0000-0000-00004E5E0000}"/>
    <cellStyle name="Normal 775 2 4" xfId="23966" xr:uid="{00000000-0005-0000-0000-00004F5E0000}"/>
    <cellStyle name="Normal 775 3" xfId="23967" xr:uid="{00000000-0005-0000-0000-0000505E0000}"/>
    <cellStyle name="Normal 775 3 2" xfId="23968" xr:uid="{00000000-0005-0000-0000-0000515E0000}"/>
    <cellStyle name="Normal 775 3 3" xfId="23969" xr:uid="{00000000-0005-0000-0000-0000525E0000}"/>
    <cellStyle name="Normal 775 4" xfId="23970" xr:uid="{00000000-0005-0000-0000-0000535E0000}"/>
    <cellStyle name="Normal 775 5" xfId="23971" xr:uid="{00000000-0005-0000-0000-0000545E0000}"/>
    <cellStyle name="Normal 776" xfId="23972" xr:uid="{00000000-0005-0000-0000-0000555E0000}"/>
    <cellStyle name="Normal 776 2" xfId="23973" xr:uid="{00000000-0005-0000-0000-0000565E0000}"/>
    <cellStyle name="Normal 776 2 2" xfId="23974" xr:uid="{00000000-0005-0000-0000-0000575E0000}"/>
    <cellStyle name="Normal 776 2 2 2" xfId="23975" xr:uid="{00000000-0005-0000-0000-0000585E0000}"/>
    <cellStyle name="Normal 776 2 2 3" xfId="23976" xr:uid="{00000000-0005-0000-0000-0000595E0000}"/>
    <cellStyle name="Normal 776 2 3" xfId="23977" xr:uid="{00000000-0005-0000-0000-00005A5E0000}"/>
    <cellStyle name="Normal 776 2 4" xfId="23978" xr:uid="{00000000-0005-0000-0000-00005B5E0000}"/>
    <cellStyle name="Normal 776 3" xfId="23979" xr:uid="{00000000-0005-0000-0000-00005C5E0000}"/>
    <cellStyle name="Normal 776 3 2" xfId="23980" xr:uid="{00000000-0005-0000-0000-00005D5E0000}"/>
    <cellStyle name="Normal 776 3 3" xfId="23981" xr:uid="{00000000-0005-0000-0000-00005E5E0000}"/>
    <cellStyle name="Normal 776 4" xfId="23982" xr:uid="{00000000-0005-0000-0000-00005F5E0000}"/>
    <cellStyle name="Normal 776 5" xfId="23983" xr:uid="{00000000-0005-0000-0000-0000605E0000}"/>
    <cellStyle name="Normal 777" xfId="23984" xr:uid="{00000000-0005-0000-0000-0000615E0000}"/>
    <cellStyle name="Normal 777 2" xfId="23985" xr:uid="{00000000-0005-0000-0000-0000625E0000}"/>
    <cellStyle name="Normal 777 2 2" xfId="23986" xr:uid="{00000000-0005-0000-0000-0000635E0000}"/>
    <cellStyle name="Normal 777 2 2 2" xfId="23987" xr:uid="{00000000-0005-0000-0000-0000645E0000}"/>
    <cellStyle name="Normal 777 2 2 3" xfId="23988" xr:uid="{00000000-0005-0000-0000-0000655E0000}"/>
    <cellStyle name="Normal 777 2 3" xfId="23989" xr:uid="{00000000-0005-0000-0000-0000665E0000}"/>
    <cellStyle name="Normal 777 2 4" xfId="23990" xr:uid="{00000000-0005-0000-0000-0000675E0000}"/>
    <cellStyle name="Normal 777 3" xfId="23991" xr:uid="{00000000-0005-0000-0000-0000685E0000}"/>
    <cellStyle name="Normal 777 3 2" xfId="23992" xr:uid="{00000000-0005-0000-0000-0000695E0000}"/>
    <cellStyle name="Normal 777 3 3" xfId="23993" xr:uid="{00000000-0005-0000-0000-00006A5E0000}"/>
    <cellStyle name="Normal 777 4" xfId="23994" xr:uid="{00000000-0005-0000-0000-00006B5E0000}"/>
    <cellStyle name="Normal 777 5" xfId="23995" xr:uid="{00000000-0005-0000-0000-00006C5E0000}"/>
    <cellStyle name="Normal 778" xfId="23996" xr:uid="{00000000-0005-0000-0000-00006D5E0000}"/>
    <cellStyle name="Normal 778 2" xfId="23997" xr:uid="{00000000-0005-0000-0000-00006E5E0000}"/>
    <cellStyle name="Normal 778 2 2" xfId="23998" xr:uid="{00000000-0005-0000-0000-00006F5E0000}"/>
    <cellStyle name="Normal 778 2 2 2" xfId="23999" xr:uid="{00000000-0005-0000-0000-0000705E0000}"/>
    <cellStyle name="Normal 778 2 2 3" xfId="24000" xr:uid="{00000000-0005-0000-0000-0000715E0000}"/>
    <cellStyle name="Normal 778 2 3" xfId="24001" xr:uid="{00000000-0005-0000-0000-0000725E0000}"/>
    <cellStyle name="Normal 778 2 4" xfId="24002" xr:uid="{00000000-0005-0000-0000-0000735E0000}"/>
    <cellStyle name="Normal 778 3" xfId="24003" xr:uid="{00000000-0005-0000-0000-0000745E0000}"/>
    <cellStyle name="Normal 778 3 2" xfId="24004" xr:uid="{00000000-0005-0000-0000-0000755E0000}"/>
    <cellStyle name="Normal 778 3 3" xfId="24005" xr:uid="{00000000-0005-0000-0000-0000765E0000}"/>
    <cellStyle name="Normal 778 4" xfId="24006" xr:uid="{00000000-0005-0000-0000-0000775E0000}"/>
    <cellStyle name="Normal 778 5" xfId="24007" xr:uid="{00000000-0005-0000-0000-0000785E0000}"/>
    <cellStyle name="Normal 779" xfId="24008" xr:uid="{00000000-0005-0000-0000-0000795E0000}"/>
    <cellStyle name="Normal 779 2" xfId="24009" xr:uid="{00000000-0005-0000-0000-00007A5E0000}"/>
    <cellStyle name="Normal 779 2 2" xfId="24010" xr:uid="{00000000-0005-0000-0000-00007B5E0000}"/>
    <cellStyle name="Normal 779 2 2 2" xfId="24011" xr:uid="{00000000-0005-0000-0000-00007C5E0000}"/>
    <cellStyle name="Normal 779 2 2 3" xfId="24012" xr:uid="{00000000-0005-0000-0000-00007D5E0000}"/>
    <cellStyle name="Normal 779 2 3" xfId="24013" xr:uid="{00000000-0005-0000-0000-00007E5E0000}"/>
    <cellStyle name="Normal 779 2 4" xfId="24014" xr:uid="{00000000-0005-0000-0000-00007F5E0000}"/>
    <cellStyle name="Normal 779 3" xfId="24015" xr:uid="{00000000-0005-0000-0000-0000805E0000}"/>
    <cellStyle name="Normal 779 3 2" xfId="24016" xr:uid="{00000000-0005-0000-0000-0000815E0000}"/>
    <cellStyle name="Normal 779 3 3" xfId="24017" xr:uid="{00000000-0005-0000-0000-0000825E0000}"/>
    <cellStyle name="Normal 779 4" xfId="24018" xr:uid="{00000000-0005-0000-0000-0000835E0000}"/>
    <cellStyle name="Normal 779 5" xfId="24019" xr:uid="{00000000-0005-0000-0000-0000845E0000}"/>
    <cellStyle name="Normal 78" xfId="166" xr:uid="{00000000-0005-0000-0000-0000855E0000}"/>
    <cellStyle name="Normal 78 2" xfId="24020" xr:uid="{00000000-0005-0000-0000-0000865E0000}"/>
    <cellStyle name="Normal 78 2 2" xfId="298" xr:uid="{00000000-0005-0000-0000-0000875E0000}"/>
    <cellStyle name="Normal 78 2 2 2" xfId="24021" xr:uid="{00000000-0005-0000-0000-0000885E0000}"/>
    <cellStyle name="Normal 78 2 3" xfId="24022" xr:uid="{00000000-0005-0000-0000-0000895E0000}"/>
    <cellStyle name="Normal 78 3" xfId="24023" xr:uid="{00000000-0005-0000-0000-00008A5E0000}"/>
    <cellStyle name="Normal 78 4" xfId="24024" xr:uid="{00000000-0005-0000-0000-00008B5E0000}"/>
    <cellStyle name="Normal 78 5" xfId="24025" xr:uid="{00000000-0005-0000-0000-00008C5E0000}"/>
    <cellStyle name="Normal 780" xfId="24026" xr:uid="{00000000-0005-0000-0000-00008D5E0000}"/>
    <cellStyle name="Normal 780 2" xfId="24027" xr:uid="{00000000-0005-0000-0000-00008E5E0000}"/>
    <cellStyle name="Normal 780 2 2" xfId="24028" xr:uid="{00000000-0005-0000-0000-00008F5E0000}"/>
    <cellStyle name="Normal 780 2 2 2" xfId="24029" xr:uid="{00000000-0005-0000-0000-0000905E0000}"/>
    <cellStyle name="Normal 780 2 2 3" xfId="24030" xr:uid="{00000000-0005-0000-0000-0000915E0000}"/>
    <cellStyle name="Normal 780 2 3" xfId="24031" xr:uid="{00000000-0005-0000-0000-0000925E0000}"/>
    <cellStyle name="Normal 780 2 4" xfId="24032" xr:uid="{00000000-0005-0000-0000-0000935E0000}"/>
    <cellStyle name="Normal 780 3" xfId="24033" xr:uid="{00000000-0005-0000-0000-0000945E0000}"/>
    <cellStyle name="Normal 780 3 2" xfId="24034" xr:uid="{00000000-0005-0000-0000-0000955E0000}"/>
    <cellStyle name="Normal 780 3 3" xfId="24035" xr:uid="{00000000-0005-0000-0000-0000965E0000}"/>
    <cellStyle name="Normal 780 4" xfId="24036" xr:uid="{00000000-0005-0000-0000-0000975E0000}"/>
    <cellStyle name="Normal 780 5" xfId="24037" xr:uid="{00000000-0005-0000-0000-0000985E0000}"/>
    <cellStyle name="Normal 781" xfId="24038" xr:uid="{00000000-0005-0000-0000-0000995E0000}"/>
    <cellStyle name="Normal 781 2" xfId="24039" xr:uid="{00000000-0005-0000-0000-00009A5E0000}"/>
    <cellStyle name="Normal 781 2 2" xfId="24040" xr:uid="{00000000-0005-0000-0000-00009B5E0000}"/>
    <cellStyle name="Normal 781 2 2 2" xfId="24041" xr:uid="{00000000-0005-0000-0000-00009C5E0000}"/>
    <cellStyle name="Normal 781 2 2 3" xfId="24042" xr:uid="{00000000-0005-0000-0000-00009D5E0000}"/>
    <cellStyle name="Normal 781 2 3" xfId="24043" xr:uid="{00000000-0005-0000-0000-00009E5E0000}"/>
    <cellStyle name="Normal 781 2 4" xfId="24044" xr:uid="{00000000-0005-0000-0000-00009F5E0000}"/>
    <cellStyle name="Normal 781 3" xfId="24045" xr:uid="{00000000-0005-0000-0000-0000A05E0000}"/>
    <cellStyle name="Normal 781 3 2" xfId="24046" xr:uid="{00000000-0005-0000-0000-0000A15E0000}"/>
    <cellStyle name="Normal 781 3 3" xfId="24047" xr:uid="{00000000-0005-0000-0000-0000A25E0000}"/>
    <cellStyle name="Normal 781 4" xfId="24048" xr:uid="{00000000-0005-0000-0000-0000A35E0000}"/>
    <cellStyle name="Normal 781 5" xfId="24049" xr:uid="{00000000-0005-0000-0000-0000A45E0000}"/>
    <cellStyle name="Normal 782" xfId="24050" xr:uid="{00000000-0005-0000-0000-0000A55E0000}"/>
    <cellStyle name="Normal 782 2" xfId="24051" xr:uid="{00000000-0005-0000-0000-0000A65E0000}"/>
    <cellStyle name="Normal 782 2 2" xfId="24052" xr:uid="{00000000-0005-0000-0000-0000A75E0000}"/>
    <cellStyle name="Normal 782 2 2 2" xfId="24053" xr:uid="{00000000-0005-0000-0000-0000A85E0000}"/>
    <cellStyle name="Normal 782 2 2 3" xfId="24054" xr:uid="{00000000-0005-0000-0000-0000A95E0000}"/>
    <cellStyle name="Normal 782 2 3" xfId="24055" xr:uid="{00000000-0005-0000-0000-0000AA5E0000}"/>
    <cellStyle name="Normal 782 2 4" xfId="24056" xr:uid="{00000000-0005-0000-0000-0000AB5E0000}"/>
    <cellStyle name="Normal 782 3" xfId="24057" xr:uid="{00000000-0005-0000-0000-0000AC5E0000}"/>
    <cellStyle name="Normal 782 3 2" xfId="24058" xr:uid="{00000000-0005-0000-0000-0000AD5E0000}"/>
    <cellStyle name="Normal 782 3 3" xfId="24059" xr:uid="{00000000-0005-0000-0000-0000AE5E0000}"/>
    <cellStyle name="Normal 782 4" xfId="24060" xr:uid="{00000000-0005-0000-0000-0000AF5E0000}"/>
    <cellStyle name="Normal 782 5" xfId="24061" xr:uid="{00000000-0005-0000-0000-0000B05E0000}"/>
    <cellStyle name="Normal 783" xfId="24062" xr:uid="{00000000-0005-0000-0000-0000B15E0000}"/>
    <cellStyle name="Normal 783 2" xfId="24063" xr:uid="{00000000-0005-0000-0000-0000B25E0000}"/>
    <cellStyle name="Normal 783 2 2" xfId="24064" xr:uid="{00000000-0005-0000-0000-0000B35E0000}"/>
    <cellStyle name="Normal 783 2 2 2" xfId="24065" xr:uid="{00000000-0005-0000-0000-0000B45E0000}"/>
    <cellStyle name="Normal 783 2 2 3" xfId="24066" xr:uid="{00000000-0005-0000-0000-0000B55E0000}"/>
    <cellStyle name="Normal 783 2 3" xfId="24067" xr:uid="{00000000-0005-0000-0000-0000B65E0000}"/>
    <cellStyle name="Normal 783 2 4" xfId="24068" xr:uid="{00000000-0005-0000-0000-0000B75E0000}"/>
    <cellStyle name="Normal 783 3" xfId="24069" xr:uid="{00000000-0005-0000-0000-0000B85E0000}"/>
    <cellStyle name="Normal 783 3 2" xfId="24070" xr:uid="{00000000-0005-0000-0000-0000B95E0000}"/>
    <cellStyle name="Normal 783 3 3" xfId="24071" xr:uid="{00000000-0005-0000-0000-0000BA5E0000}"/>
    <cellStyle name="Normal 783 4" xfId="24072" xr:uid="{00000000-0005-0000-0000-0000BB5E0000}"/>
    <cellStyle name="Normal 783 5" xfId="24073" xr:uid="{00000000-0005-0000-0000-0000BC5E0000}"/>
    <cellStyle name="Normal 784" xfId="24074" xr:uid="{00000000-0005-0000-0000-0000BD5E0000}"/>
    <cellStyle name="Normal 784 2" xfId="24075" xr:uid="{00000000-0005-0000-0000-0000BE5E0000}"/>
    <cellStyle name="Normal 784 2 2" xfId="24076" xr:uid="{00000000-0005-0000-0000-0000BF5E0000}"/>
    <cellStyle name="Normal 784 2 2 2" xfId="24077" xr:uid="{00000000-0005-0000-0000-0000C05E0000}"/>
    <cellStyle name="Normal 784 2 2 3" xfId="24078" xr:uid="{00000000-0005-0000-0000-0000C15E0000}"/>
    <cellStyle name="Normal 784 2 3" xfId="24079" xr:uid="{00000000-0005-0000-0000-0000C25E0000}"/>
    <cellStyle name="Normal 784 2 4" xfId="24080" xr:uid="{00000000-0005-0000-0000-0000C35E0000}"/>
    <cellStyle name="Normal 784 3" xfId="24081" xr:uid="{00000000-0005-0000-0000-0000C45E0000}"/>
    <cellStyle name="Normal 784 3 2" xfId="24082" xr:uid="{00000000-0005-0000-0000-0000C55E0000}"/>
    <cellStyle name="Normal 784 3 3" xfId="24083" xr:uid="{00000000-0005-0000-0000-0000C65E0000}"/>
    <cellStyle name="Normal 784 4" xfId="24084" xr:uid="{00000000-0005-0000-0000-0000C75E0000}"/>
    <cellStyle name="Normal 784 5" xfId="24085" xr:uid="{00000000-0005-0000-0000-0000C85E0000}"/>
    <cellStyle name="Normal 785" xfId="24086" xr:uid="{00000000-0005-0000-0000-0000C95E0000}"/>
    <cellStyle name="Normal 785 2" xfId="24087" xr:uid="{00000000-0005-0000-0000-0000CA5E0000}"/>
    <cellStyle name="Normal 785 2 2" xfId="24088" xr:uid="{00000000-0005-0000-0000-0000CB5E0000}"/>
    <cellStyle name="Normal 785 2 2 2" xfId="24089" xr:uid="{00000000-0005-0000-0000-0000CC5E0000}"/>
    <cellStyle name="Normal 785 2 2 3" xfId="24090" xr:uid="{00000000-0005-0000-0000-0000CD5E0000}"/>
    <cellStyle name="Normal 785 2 3" xfId="24091" xr:uid="{00000000-0005-0000-0000-0000CE5E0000}"/>
    <cellStyle name="Normal 785 2 4" xfId="24092" xr:uid="{00000000-0005-0000-0000-0000CF5E0000}"/>
    <cellStyle name="Normal 785 3" xfId="24093" xr:uid="{00000000-0005-0000-0000-0000D05E0000}"/>
    <cellStyle name="Normal 785 3 2" xfId="24094" xr:uid="{00000000-0005-0000-0000-0000D15E0000}"/>
    <cellStyle name="Normal 785 3 3" xfId="24095" xr:uid="{00000000-0005-0000-0000-0000D25E0000}"/>
    <cellStyle name="Normal 785 4" xfId="24096" xr:uid="{00000000-0005-0000-0000-0000D35E0000}"/>
    <cellStyle name="Normal 785 5" xfId="24097" xr:uid="{00000000-0005-0000-0000-0000D45E0000}"/>
    <cellStyle name="Normal 786" xfId="24098" xr:uid="{00000000-0005-0000-0000-0000D55E0000}"/>
    <cellStyle name="Normal 786 2" xfId="24099" xr:uid="{00000000-0005-0000-0000-0000D65E0000}"/>
    <cellStyle name="Normal 786 2 2" xfId="24100" xr:uid="{00000000-0005-0000-0000-0000D75E0000}"/>
    <cellStyle name="Normal 786 2 2 2" xfId="24101" xr:uid="{00000000-0005-0000-0000-0000D85E0000}"/>
    <cellStyle name="Normal 786 2 2 3" xfId="24102" xr:uid="{00000000-0005-0000-0000-0000D95E0000}"/>
    <cellStyle name="Normal 786 2 3" xfId="24103" xr:uid="{00000000-0005-0000-0000-0000DA5E0000}"/>
    <cellStyle name="Normal 786 2 4" xfId="24104" xr:uid="{00000000-0005-0000-0000-0000DB5E0000}"/>
    <cellStyle name="Normal 786 3" xfId="24105" xr:uid="{00000000-0005-0000-0000-0000DC5E0000}"/>
    <cellStyle name="Normal 786 3 2" xfId="24106" xr:uid="{00000000-0005-0000-0000-0000DD5E0000}"/>
    <cellStyle name="Normal 786 3 3" xfId="24107" xr:uid="{00000000-0005-0000-0000-0000DE5E0000}"/>
    <cellStyle name="Normal 786 4" xfId="24108" xr:uid="{00000000-0005-0000-0000-0000DF5E0000}"/>
    <cellStyle name="Normal 786 5" xfId="24109" xr:uid="{00000000-0005-0000-0000-0000E05E0000}"/>
    <cellStyle name="Normal 787" xfId="24110" xr:uid="{00000000-0005-0000-0000-0000E15E0000}"/>
    <cellStyle name="Normal 787 2" xfId="24111" xr:uid="{00000000-0005-0000-0000-0000E25E0000}"/>
    <cellStyle name="Normal 787 2 2" xfId="24112" xr:uid="{00000000-0005-0000-0000-0000E35E0000}"/>
    <cellStyle name="Normal 787 2 2 2" xfId="24113" xr:uid="{00000000-0005-0000-0000-0000E45E0000}"/>
    <cellStyle name="Normal 787 2 2 3" xfId="24114" xr:uid="{00000000-0005-0000-0000-0000E55E0000}"/>
    <cellStyle name="Normal 787 2 3" xfId="24115" xr:uid="{00000000-0005-0000-0000-0000E65E0000}"/>
    <cellStyle name="Normal 787 2 4" xfId="24116" xr:uid="{00000000-0005-0000-0000-0000E75E0000}"/>
    <cellStyle name="Normal 787 3" xfId="24117" xr:uid="{00000000-0005-0000-0000-0000E85E0000}"/>
    <cellStyle name="Normal 787 3 2" xfId="24118" xr:uid="{00000000-0005-0000-0000-0000E95E0000}"/>
    <cellStyle name="Normal 787 3 3" xfId="24119" xr:uid="{00000000-0005-0000-0000-0000EA5E0000}"/>
    <cellStyle name="Normal 787 4" xfId="24120" xr:uid="{00000000-0005-0000-0000-0000EB5E0000}"/>
    <cellStyle name="Normal 787 5" xfId="24121" xr:uid="{00000000-0005-0000-0000-0000EC5E0000}"/>
    <cellStyle name="Normal 788" xfId="24122" xr:uid="{00000000-0005-0000-0000-0000ED5E0000}"/>
    <cellStyle name="Normal 788 2" xfId="24123" xr:uid="{00000000-0005-0000-0000-0000EE5E0000}"/>
    <cellStyle name="Normal 788 2 2" xfId="24124" xr:uid="{00000000-0005-0000-0000-0000EF5E0000}"/>
    <cellStyle name="Normal 788 2 2 2" xfId="24125" xr:uid="{00000000-0005-0000-0000-0000F05E0000}"/>
    <cellStyle name="Normal 788 2 2 3" xfId="24126" xr:uid="{00000000-0005-0000-0000-0000F15E0000}"/>
    <cellStyle name="Normal 788 2 3" xfId="24127" xr:uid="{00000000-0005-0000-0000-0000F25E0000}"/>
    <cellStyle name="Normal 788 2 4" xfId="24128" xr:uid="{00000000-0005-0000-0000-0000F35E0000}"/>
    <cellStyle name="Normal 788 3" xfId="24129" xr:uid="{00000000-0005-0000-0000-0000F45E0000}"/>
    <cellStyle name="Normal 788 3 2" xfId="24130" xr:uid="{00000000-0005-0000-0000-0000F55E0000}"/>
    <cellStyle name="Normal 788 3 3" xfId="24131" xr:uid="{00000000-0005-0000-0000-0000F65E0000}"/>
    <cellStyle name="Normal 788 4" xfId="24132" xr:uid="{00000000-0005-0000-0000-0000F75E0000}"/>
    <cellStyle name="Normal 788 5" xfId="24133" xr:uid="{00000000-0005-0000-0000-0000F85E0000}"/>
    <cellStyle name="Normal 789" xfId="24134" xr:uid="{00000000-0005-0000-0000-0000F95E0000}"/>
    <cellStyle name="Normal 789 2" xfId="24135" xr:uid="{00000000-0005-0000-0000-0000FA5E0000}"/>
    <cellStyle name="Normal 789 2 2" xfId="24136" xr:uid="{00000000-0005-0000-0000-0000FB5E0000}"/>
    <cellStyle name="Normal 789 2 2 2" xfId="24137" xr:uid="{00000000-0005-0000-0000-0000FC5E0000}"/>
    <cellStyle name="Normal 789 2 2 3" xfId="24138" xr:uid="{00000000-0005-0000-0000-0000FD5E0000}"/>
    <cellStyle name="Normal 789 2 3" xfId="24139" xr:uid="{00000000-0005-0000-0000-0000FE5E0000}"/>
    <cellStyle name="Normal 789 2 4" xfId="24140" xr:uid="{00000000-0005-0000-0000-0000FF5E0000}"/>
    <cellStyle name="Normal 789 3" xfId="24141" xr:uid="{00000000-0005-0000-0000-0000005F0000}"/>
    <cellStyle name="Normal 789 3 2" xfId="24142" xr:uid="{00000000-0005-0000-0000-0000015F0000}"/>
    <cellStyle name="Normal 789 3 3" xfId="24143" xr:uid="{00000000-0005-0000-0000-0000025F0000}"/>
    <cellStyle name="Normal 789 4" xfId="24144" xr:uid="{00000000-0005-0000-0000-0000035F0000}"/>
    <cellStyle name="Normal 789 5" xfId="24145" xr:uid="{00000000-0005-0000-0000-0000045F0000}"/>
    <cellStyle name="Normal 79" xfId="167" xr:uid="{00000000-0005-0000-0000-0000055F0000}"/>
    <cellStyle name="Normal 79 2" xfId="24146" xr:uid="{00000000-0005-0000-0000-0000065F0000}"/>
    <cellStyle name="Normal 79 2 2" xfId="24147" xr:uid="{00000000-0005-0000-0000-0000075F0000}"/>
    <cellStyle name="Normal 79 2 3" xfId="24148" xr:uid="{00000000-0005-0000-0000-0000085F0000}"/>
    <cellStyle name="Normal 79 3" xfId="24149" xr:uid="{00000000-0005-0000-0000-0000095F0000}"/>
    <cellStyle name="Normal 79 3 2" xfId="24150" xr:uid="{00000000-0005-0000-0000-00000A5F0000}"/>
    <cellStyle name="Normal 79 3 3" xfId="24151" xr:uid="{00000000-0005-0000-0000-00000B5F0000}"/>
    <cellStyle name="Normal 79 4" xfId="24152" xr:uid="{00000000-0005-0000-0000-00000C5F0000}"/>
    <cellStyle name="Normal 79 5" xfId="24153" xr:uid="{00000000-0005-0000-0000-00000D5F0000}"/>
    <cellStyle name="Normal 79 6" xfId="24154" xr:uid="{00000000-0005-0000-0000-00000E5F0000}"/>
    <cellStyle name="Normal 790" xfId="24155" xr:uid="{00000000-0005-0000-0000-00000F5F0000}"/>
    <cellStyle name="Normal 790 2" xfId="24156" xr:uid="{00000000-0005-0000-0000-0000105F0000}"/>
    <cellStyle name="Normal 790 2 2" xfId="24157" xr:uid="{00000000-0005-0000-0000-0000115F0000}"/>
    <cellStyle name="Normal 790 2 2 2" xfId="24158" xr:uid="{00000000-0005-0000-0000-0000125F0000}"/>
    <cellStyle name="Normal 790 2 2 3" xfId="24159" xr:uid="{00000000-0005-0000-0000-0000135F0000}"/>
    <cellStyle name="Normal 790 2 3" xfId="24160" xr:uid="{00000000-0005-0000-0000-0000145F0000}"/>
    <cellStyle name="Normal 790 2 4" xfId="24161" xr:uid="{00000000-0005-0000-0000-0000155F0000}"/>
    <cellStyle name="Normal 790 3" xfId="24162" xr:uid="{00000000-0005-0000-0000-0000165F0000}"/>
    <cellStyle name="Normal 790 3 2" xfId="24163" xr:uid="{00000000-0005-0000-0000-0000175F0000}"/>
    <cellStyle name="Normal 790 3 3" xfId="24164" xr:uid="{00000000-0005-0000-0000-0000185F0000}"/>
    <cellStyle name="Normal 790 4" xfId="24165" xr:uid="{00000000-0005-0000-0000-0000195F0000}"/>
    <cellStyle name="Normal 790 5" xfId="24166" xr:uid="{00000000-0005-0000-0000-00001A5F0000}"/>
    <cellStyle name="Normal 791" xfId="24167" xr:uid="{00000000-0005-0000-0000-00001B5F0000}"/>
    <cellStyle name="Normal 791 2" xfId="24168" xr:uid="{00000000-0005-0000-0000-00001C5F0000}"/>
    <cellStyle name="Normal 791 2 2" xfId="24169" xr:uid="{00000000-0005-0000-0000-00001D5F0000}"/>
    <cellStyle name="Normal 791 2 2 2" xfId="24170" xr:uid="{00000000-0005-0000-0000-00001E5F0000}"/>
    <cellStyle name="Normal 791 2 2 3" xfId="24171" xr:uid="{00000000-0005-0000-0000-00001F5F0000}"/>
    <cellStyle name="Normal 791 2 3" xfId="24172" xr:uid="{00000000-0005-0000-0000-0000205F0000}"/>
    <cellStyle name="Normal 791 2 4" xfId="24173" xr:uid="{00000000-0005-0000-0000-0000215F0000}"/>
    <cellStyle name="Normal 791 3" xfId="24174" xr:uid="{00000000-0005-0000-0000-0000225F0000}"/>
    <cellStyle name="Normal 791 3 2" xfId="24175" xr:uid="{00000000-0005-0000-0000-0000235F0000}"/>
    <cellStyle name="Normal 791 3 3" xfId="24176" xr:uid="{00000000-0005-0000-0000-0000245F0000}"/>
    <cellStyle name="Normal 791 4" xfId="24177" xr:uid="{00000000-0005-0000-0000-0000255F0000}"/>
    <cellStyle name="Normal 791 5" xfId="24178" xr:uid="{00000000-0005-0000-0000-0000265F0000}"/>
    <cellStyle name="Normal 792" xfId="24179" xr:uid="{00000000-0005-0000-0000-0000275F0000}"/>
    <cellStyle name="Normal 792 2" xfId="24180" xr:uid="{00000000-0005-0000-0000-0000285F0000}"/>
    <cellStyle name="Normal 792 2 2" xfId="24181" xr:uid="{00000000-0005-0000-0000-0000295F0000}"/>
    <cellStyle name="Normal 792 2 2 2" xfId="24182" xr:uid="{00000000-0005-0000-0000-00002A5F0000}"/>
    <cellStyle name="Normal 792 2 2 3" xfId="24183" xr:uid="{00000000-0005-0000-0000-00002B5F0000}"/>
    <cellStyle name="Normal 792 2 3" xfId="24184" xr:uid="{00000000-0005-0000-0000-00002C5F0000}"/>
    <cellStyle name="Normal 792 2 4" xfId="24185" xr:uid="{00000000-0005-0000-0000-00002D5F0000}"/>
    <cellStyle name="Normal 792 3" xfId="24186" xr:uid="{00000000-0005-0000-0000-00002E5F0000}"/>
    <cellStyle name="Normal 792 3 2" xfId="24187" xr:uid="{00000000-0005-0000-0000-00002F5F0000}"/>
    <cellStyle name="Normal 792 3 3" xfId="24188" xr:uid="{00000000-0005-0000-0000-0000305F0000}"/>
    <cellStyle name="Normal 792 4" xfId="24189" xr:uid="{00000000-0005-0000-0000-0000315F0000}"/>
    <cellStyle name="Normal 792 5" xfId="24190" xr:uid="{00000000-0005-0000-0000-0000325F0000}"/>
    <cellStyle name="Normal 793" xfId="24191" xr:uid="{00000000-0005-0000-0000-0000335F0000}"/>
    <cellStyle name="Normal 793 2" xfId="24192" xr:uid="{00000000-0005-0000-0000-0000345F0000}"/>
    <cellStyle name="Normal 793 2 2" xfId="24193" xr:uid="{00000000-0005-0000-0000-0000355F0000}"/>
    <cellStyle name="Normal 793 2 2 2" xfId="24194" xr:uid="{00000000-0005-0000-0000-0000365F0000}"/>
    <cellStyle name="Normal 793 2 2 3" xfId="24195" xr:uid="{00000000-0005-0000-0000-0000375F0000}"/>
    <cellStyle name="Normal 793 2 3" xfId="24196" xr:uid="{00000000-0005-0000-0000-0000385F0000}"/>
    <cellStyle name="Normal 793 2 4" xfId="24197" xr:uid="{00000000-0005-0000-0000-0000395F0000}"/>
    <cellStyle name="Normal 793 3" xfId="24198" xr:uid="{00000000-0005-0000-0000-00003A5F0000}"/>
    <cellStyle name="Normal 793 3 2" xfId="24199" xr:uid="{00000000-0005-0000-0000-00003B5F0000}"/>
    <cellStyle name="Normal 793 3 3" xfId="24200" xr:uid="{00000000-0005-0000-0000-00003C5F0000}"/>
    <cellStyle name="Normal 793 4" xfId="24201" xr:uid="{00000000-0005-0000-0000-00003D5F0000}"/>
    <cellStyle name="Normal 793 5" xfId="24202" xr:uid="{00000000-0005-0000-0000-00003E5F0000}"/>
    <cellStyle name="Normal 794" xfId="24203" xr:uid="{00000000-0005-0000-0000-00003F5F0000}"/>
    <cellStyle name="Normal 794 2" xfId="24204" xr:uid="{00000000-0005-0000-0000-0000405F0000}"/>
    <cellStyle name="Normal 794 2 2" xfId="24205" xr:uid="{00000000-0005-0000-0000-0000415F0000}"/>
    <cellStyle name="Normal 794 2 2 2" xfId="24206" xr:uid="{00000000-0005-0000-0000-0000425F0000}"/>
    <cellStyle name="Normal 794 2 2 3" xfId="24207" xr:uid="{00000000-0005-0000-0000-0000435F0000}"/>
    <cellStyle name="Normal 794 2 3" xfId="24208" xr:uid="{00000000-0005-0000-0000-0000445F0000}"/>
    <cellStyle name="Normal 794 2 4" xfId="24209" xr:uid="{00000000-0005-0000-0000-0000455F0000}"/>
    <cellStyle name="Normal 794 3" xfId="24210" xr:uid="{00000000-0005-0000-0000-0000465F0000}"/>
    <cellStyle name="Normal 794 3 2" xfId="24211" xr:uid="{00000000-0005-0000-0000-0000475F0000}"/>
    <cellStyle name="Normal 794 3 3" xfId="24212" xr:uid="{00000000-0005-0000-0000-0000485F0000}"/>
    <cellStyle name="Normal 794 4" xfId="24213" xr:uid="{00000000-0005-0000-0000-0000495F0000}"/>
    <cellStyle name="Normal 794 5" xfId="24214" xr:uid="{00000000-0005-0000-0000-00004A5F0000}"/>
    <cellStyle name="Normal 795" xfId="24215" xr:uid="{00000000-0005-0000-0000-00004B5F0000}"/>
    <cellStyle name="Normal 795 2" xfId="24216" xr:uid="{00000000-0005-0000-0000-00004C5F0000}"/>
    <cellStyle name="Normal 795 2 2" xfId="24217" xr:uid="{00000000-0005-0000-0000-00004D5F0000}"/>
    <cellStyle name="Normal 795 2 2 2" xfId="24218" xr:uid="{00000000-0005-0000-0000-00004E5F0000}"/>
    <cellStyle name="Normal 795 2 2 3" xfId="24219" xr:uid="{00000000-0005-0000-0000-00004F5F0000}"/>
    <cellStyle name="Normal 795 2 3" xfId="24220" xr:uid="{00000000-0005-0000-0000-0000505F0000}"/>
    <cellStyle name="Normal 795 2 4" xfId="24221" xr:uid="{00000000-0005-0000-0000-0000515F0000}"/>
    <cellStyle name="Normal 795 3" xfId="24222" xr:uid="{00000000-0005-0000-0000-0000525F0000}"/>
    <cellStyle name="Normal 795 3 2" xfId="24223" xr:uid="{00000000-0005-0000-0000-0000535F0000}"/>
    <cellStyle name="Normal 795 3 3" xfId="24224" xr:uid="{00000000-0005-0000-0000-0000545F0000}"/>
    <cellStyle name="Normal 795 4" xfId="24225" xr:uid="{00000000-0005-0000-0000-0000555F0000}"/>
    <cellStyle name="Normal 795 5" xfId="24226" xr:uid="{00000000-0005-0000-0000-0000565F0000}"/>
    <cellStyle name="Normal 796" xfId="24227" xr:uid="{00000000-0005-0000-0000-0000575F0000}"/>
    <cellStyle name="Normal 796 2" xfId="24228" xr:uid="{00000000-0005-0000-0000-0000585F0000}"/>
    <cellStyle name="Normal 796 2 2" xfId="24229" xr:uid="{00000000-0005-0000-0000-0000595F0000}"/>
    <cellStyle name="Normal 796 2 2 2" xfId="24230" xr:uid="{00000000-0005-0000-0000-00005A5F0000}"/>
    <cellStyle name="Normal 796 2 2 3" xfId="24231" xr:uid="{00000000-0005-0000-0000-00005B5F0000}"/>
    <cellStyle name="Normal 796 2 3" xfId="24232" xr:uid="{00000000-0005-0000-0000-00005C5F0000}"/>
    <cellStyle name="Normal 796 2 4" xfId="24233" xr:uid="{00000000-0005-0000-0000-00005D5F0000}"/>
    <cellStyle name="Normal 796 3" xfId="24234" xr:uid="{00000000-0005-0000-0000-00005E5F0000}"/>
    <cellStyle name="Normal 796 3 2" xfId="24235" xr:uid="{00000000-0005-0000-0000-00005F5F0000}"/>
    <cellStyle name="Normal 796 3 3" xfId="24236" xr:uid="{00000000-0005-0000-0000-0000605F0000}"/>
    <cellStyle name="Normal 796 4" xfId="24237" xr:uid="{00000000-0005-0000-0000-0000615F0000}"/>
    <cellStyle name="Normal 796 5" xfId="24238" xr:uid="{00000000-0005-0000-0000-0000625F0000}"/>
    <cellStyle name="Normal 797" xfId="24239" xr:uid="{00000000-0005-0000-0000-0000635F0000}"/>
    <cellStyle name="Normal 797 2" xfId="24240" xr:uid="{00000000-0005-0000-0000-0000645F0000}"/>
    <cellStyle name="Normal 797 2 2" xfId="24241" xr:uid="{00000000-0005-0000-0000-0000655F0000}"/>
    <cellStyle name="Normal 797 2 2 2" xfId="24242" xr:uid="{00000000-0005-0000-0000-0000665F0000}"/>
    <cellStyle name="Normal 797 2 2 3" xfId="24243" xr:uid="{00000000-0005-0000-0000-0000675F0000}"/>
    <cellStyle name="Normal 797 2 3" xfId="24244" xr:uid="{00000000-0005-0000-0000-0000685F0000}"/>
    <cellStyle name="Normal 797 2 4" xfId="24245" xr:uid="{00000000-0005-0000-0000-0000695F0000}"/>
    <cellStyle name="Normal 797 3" xfId="24246" xr:uid="{00000000-0005-0000-0000-00006A5F0000}"/>
    <cellStyle name="Normal 797 3 2" xfId="24247" xr:uid="{00000000-0005-0000-0000-00006B5F0000}"/>
    <cellStyle name="Normal 797 3 3" xfId="24248" xr:uid="{00000000-0005-0000-0000-00006C5F0000}"/>
    <cellStyle name="Normal 797 4" xfId="24249" xr:uid="{00000000-0005-0000-0000-00006D5F0000}"/>
    <cellStyle name="Normal 797 5" xfId="24250" xr:uid="{00000000-0005-0000-0000-00006E5F0000}"/>
    <cellStyle name="Normal 798" xfId="24251" xr:uid="{00000000-0005-0000-0000-00006F5F0000}"/>
    <cellStyle name="Normal 798 2" xfId="24252" xr:uid="{00000000-0005-0000-0000-0000705F0000}"/>
    <cellStyle name="Normal 798 2 2" xfId="24253" xr:uid="{00000000-0005-0000-0000-0000715F0000}"/>
    <cellStyle name="Normal 798 2 2 2" xfId="24254" xr:uid="{00000000-0005-0000-0000-0000725F0000}"/>
    <cellStyle name="Normal 798 2 2 3" xfId="24255" xr:uid="{00000000-0005-0000-0000-0000735F0000}"/>
    <cellStyle name="Normal 798 2 3" xfId="24256" xr:uid="{00000000-0005-0000-0000-0000745F0000}"/>
    <cellStyle name="Normal 798 2 4" xfId="24257" xr:uid="{00000000-0005-0000-0000-0000755F0000}"/>
    <cellStyle name="Normal 798 3" xfId="24258" xr:uid="{00000000-0005-0000-0000-0000765F0000}"/>
    <cellStyle name="Normal 798 3 2" xfId="24259" xr:uid="{00000000-0005-0000-0000-0000775F0000}"/>
    <cellStyle name="Normal 798 3 3" xfId="24260" xr:uid="{00000000-0005-0000-0000-0000785F0000}"/>
    <cellStyle name="Normal 798 4" xfId="24261" xr:uid="{00000000-0005-0000-0000-0000795F0000}"/>
    <cellStyle name="Normal 798 5" xfId="24262" xr:uid="{00000000-0005-0000-0000-00007A5F0000}"/>
    <cellStyle name="Normal 799" xfId="24263" xr:uid="{00000000-0005-0000-0000-00007B5F0000}"/>
    <cellStyle name="Normal 799 2" xfId="24264" xr:uid="{00000000-0005-0000-0000-00007C5F0000}"/>
    <cellStyle name="Normal 799 2 2" xfId="24265" xr:uid="{00000000-0005-0000-0000-00007D5F0000}"/>
    <cellStyle name="Normal 799 2 2 2" xfId="24266" xr:uid="{00000000-0005-0000-0000-00007E5F0000}"/>
    <cellStyle name="Normal 799 2 2 3" xfId="24267" xr:uid="{00000000-0005-0000-0000-00007F5F0000}"/>
    <cellStyle name="Normal 799 2 3" xfId="24268" xr:uid="{00000000-0005-0000-0000-0000805F0000}"/>
    <cellStyle name="Normal 799 2 4" xfId="24269" xr:uid="{00000000-0005-0000-0000-0000815F0000}"/>
    <cellStyle name="Normal 799 3" xfId="24270" xr:uid="{00000000-0005-0000-0000-0000825F0000}"/>
    <cellStyle name="Normal 799 3 2" xfId="24271" xr:uid="{00000000-0005-0000-0000-0000835F0000}"/>
    <cellStyle name="Normal 799 3 3" xfId="24272" xr:uid="{00000000-0005-0000-0000-0000845F0000}"/>
    <cellStyle name="Normal 799 4" xfId="24273" xr:uid="{00000000-0005-0000-0000-0000855F0000}"/>
    <cellStyle name="Normal 799 5" xfId="24274" xr:uid="{00000000-0005-0000-0000-0000865F0000}"/>
    <cellStyle name="Normal 8" xfId="2" xr:uid="{00000000-0005-0000-0000-0000875F0000}"/>
    <cellStyle name="Normal 8 10" xfId="24276" xr:uid="{00000000-0005-0000-0000-0000885F0000}"/>
    <cellStyle name="Normal 8 11" xfId="24277" xr:uid="{00000000-0005-0000-0000-0000895F0000}"/>
    <cellStyle name="Normal 8 12" xfId="24278" xr:uid="{00000000-0005-0000-0000-00008A5F0000}"/>
    <cellStyle name="Normal 8 13" xfId="24279" xr:uid="{00000000-0005-0000-0000-00008B5F0000}"/>
    <cellStyle name="Normal 8 14" xfId="24280" xr:uid="{00000000-0005-0000-0000-00008C5F0000}"/>
    <cellStyle name="Normal 8 15" xfId="24281" xr:uid="{00000000-0005-0000-0000-00008D5F0000}"/>
    <cellStyle name="Normal 8 16" xfId="24282" xr:uid="{00000000-0005-0000-0000-00008E5F0000}"/>
    <cellStyle name="Normal 8 17" xfId="24283" xr:uid="{00000000-0005-0000-0000-00008F5F0000}"/>
    <cellStyle name="Normal 8 18" xfId="24284" xr:uid="{00000000-0005-0000-0000-0000905F0000}"/>
    <cellStyle name="Normal 8 19" xfId="24285" xr:uid="{00000000-0005-0000-0000-0000915F0000}"/>
    <cellStyle name="Normal 8 2" xfId="24286" xr:uid="{00000000-0005-0000-0000-0000925F0000}"/>
    <cellStyle name="Normal 8 2 2" xfId="24287" xr:uid="{00000000-0005-0000-0000-0000935F0000}"/>
    <cellStyle name="Normal 8 2 2 2" xfId="24288" xr:uid="{00000000-0005-0000-0000-0000945F0000}"/>
    <cellStyle name="Normal 8 2 2 2 2" xfId="24289" xr:uid="{00000000-0005-0000-0000-0000955F0000}"/>
    <cellStyle name="Normal 8 2 2 2 3" xfId="24290" xr:uid="{00000000-0005-0000-0000-0000965F0000}"/>
    <cellStyle name="Normal 8 2 2 3" xfId="24291" xr:uid="{00000000-0005-0000-0000-0000975F0000}"/>
    <cellStyle name="Normal 8 2 2 3 2" xfId="24292" xr:uid="{00000000-0005-0000-0000-0000985F0000}"/>
    <cellStyle name="Normal 8 2 2 3 3" xfId="24293" xr:uid="{00000000-0005-0000-0000-0000995F0000}"/>
    <cellStyle name="Normal 8 2 2 4" xfId="24294" xr:uid="{00000000-0005-0000-0000-00009A5F0000}"/>
    <cellStyle name="Normal 8 2 2 4 2" xfId="24295" xr:uid="{00000000-0005-0000-0000-00009B5F0000}"/>
    <cellStyle name="Normal 8 2 2 4 3" xfId="24296" xr:uid="{00000000-0005-0000-0000-00009C5F0000}"/>
    <cellStyle name="Normal 8 2 2 5" xfId="24297" xr:uid="{00000000-0005-0000-0000-00009D5F0000}"/>
    <cellStyle name="Normal 8 2 2 6" xfId="24298" xr:uid="{00000000-0005-0000-0000-00009E5F0000}"/>
    <cellStyle name="Normal 8 2 3" xfId="24299" xr:uid="{00000000-0005-0000-0000-00009F5F0000}"/>
    <cellStyle name="Normal 8 2 3 2" xfId="24300" xr:uid="{00000000-0005-0000-0000-0000A05F0000}"/>
    <cellStyle name="Normal 8 2 3 3" xfId="24301" xr:uid="{00000000-0005-0000-0000-0000A15F0000}"/>
    <cellStyle name="Normal 8 2 4" xfId="24302" xr:uid="{00000000-0005-0000-0000-0000A25F0000}"/>
    <cellStyle name="Normal 8 2 4 2" xfId="24303" xr:uid="{00000000-0005-0000-0000-0000A35F0000}"/>
    <cellStyle name="Normal 8 2 4 3" xfId="24304" xr:uid="{00000000-0005-0000-0000-0000A45F0000}"/>
    <cellStyle name="Normal 8 2 5" xfId="24305" xr:uid="{00000000-0005-0000-0000-0000A55F0000}"/>
    <cellStyle name="Normal 8 2 5 2" xfId="24306" xr:uid="{00000000-0005-0000-0000-0000A65F0000}"/>
    <cellStyle name="Normal 8 2 5 3" xfId="24307" xr:uid="{00000000-0005-0000-0000-0000A75F0000}"/>
    <cellStyle name="Normal 8 2 6" xfId="24308" xr:uid="{00000000-0005-0000-0000-0000A85F0000}"/>
    <cellStyle name="Normal 8 2 7" xfId="24309" xr:uid="{00000000-0005-0000-0000-0000A95F0000}"/>
    <cellStyle name="Normal 8 2 8" xfId="24310" xr:uid="{00000000-0005-0000-0000-0000AA5F0000}"/>
    <cellStyle name="Normal 8 2 9" xfId="24311" xr:uid="{00000000-0005-0000-0000-0000AB5F0000}"/>
    <cellStyle name="Normal 8 20" xfId="24312" xr:uid="{00000000-0005-0000-0000-0000AC5F0000}"/>
    <cellStyle name="Normal 8 21" xfId="24313" xr:uid="{00000000-0005-0000-0000-0000AD5F0000}"/>
    <cellStyle name="Normal 8 22" xfId="24314" xr:uid="{00000000-0005-0000-0000-0000AE5F0000}"/>
    <cellStyle name="Normal 8 23" xfId="24315" xr:uid="{00000000-0005-0000-0000-0000AF5F0000}"/>
    <cellStyle name="Normal 8 24" xfId="24316" xr:uid="{00000000-0005-0000-0000-0000B05F0000}"/>
    <cellStyle name="Normal 8 25" xfId="24317" xr:uid="{00000000-0005-0000-0000-0000B15F0000}"/>
    <cellStyle name="Normal 8 26" xfId="24318" xr:uid="{00000000-0005-0000-0000-0000B25F0000}"/>
    <cellStyle name="Normal 8 27" xfId="24319" xr:uid="{00000000-0005-0000-0000-0000B35F0000}"/>
    <cellStyle name="Normal 8 28" xfId="24320" xr:uid="{00000000-0005-0000-0000-0000B45F0000}"/>
    <cellStyle name="Normal 8 29" xfId="24321" xr:uid="{00000000-0005-0000-0000-0000B55F0000}"/>
    <cellStyle name="Normal 8 3" xfId="24322" xr:uid="{00000000-0005-0000-0000-0000B65F0000}"/>
    <cellStyle name="Normal 8 3 2" xfId="24323" xr:uid="{00000000-0005-0000-0000-0000B75F0000}"/>
    <cellStyle name="Normal 8 3 2 2" xfId="24324" xr:uid="{00000000-0005-0000-0000-0000B85F0000}"/>
    <cellStyle name="Normal 8 3 2 3" xfId="24325" xr:uid="{00000000-0005-0000-0000-0000B95F0000}"/>
    <cellStyle name="Normal 8 3 3" xfId="24326" xr:uid="{00000000-0005-0000-0000-0000BA5F0000}"/>
    <cellStyle name="Normal 8 3 3 2" xfId="24327" xr:uid="{00000000-0005-0000-0000-0000BB5F0000}"/>
    <cellStyle name="Normal 8 3 3 3" xfId="24328" xr:uid="{00000000-0005-0000-0000-0000BC5F0000}"/>
    <cellStyle name="Normal 8 3 4" xfId="24329" xr:uid="{00000000-0005-0000-0000-0000BD5F0000}"/>
    <cellStyle name="Normal 8 3 5" xfId="24330" xr:uid="{00000000-0005-0000-0000-0000BE5F0000}"/>
    <cellStyle name="Normal 8 3 6" xfId="24331" xr:uid="{00000000-0005-0000-0000-0000BF5F0000}"/>
    <cellStyle name="Normal 8 30" xfId="24332" xr:uid="{00000000-0005-0000-0000-0000C05F0000}"/>
    <cellStyle name="Normal 8 31" xfId="24333" xr:uid="{00000000-0005-0000-0000-0000C15F0000}"/>
    <cellStyle name="Normal 8 32" xfId="24334" xr:uid="{00000000-0005-0000-0000-0000C25F0000}"/>
    <cellStyle name="Normal 8 33" xfId="24335" xr:uid="{00000000-0005-0000-0000-0000C35F0000}"/>
    <cellStyle name="Normal 8 34" xfId="24336" xr:uid="{00000000-0005-0000-0000-0000C45F0000}"/>
    <cellStyle name="Normal 8 35" xfId="24337" xr:uid="{00000000-0005-0000-0000-0000C55F0000}"/>
    <cellStyle name="Normal 8 36" xfId="24338" xr:uid="{00000000-0005-0000-0000-0000C65F0000}"/>
    <cellStyle name="Normal 8 37" xfId="24339" xr:uid="{00000000-0005-0000-0000-0000C75F0000}"/>
    <cellStyle name="Normal 8 38" xfId="24340" xr:uid="{00000000-0005-0000-0000-0000C85F0000}"/>
    <cellStyle name="Normal 8 39" xfId="24275" xr:uid="{00000000-0005-0000-0000-0000C95F0000}"/>
    <cellStyle name="Normal 8 4" xfId="24341" xr:uid="{00000000-0005-0000-0000-0000CA5F0000}"/>
    <cellStyle name="Normal 8 4 2" xfId="24342" xr:uid="{00000000-0005-0000-0000-0000CB5F0000}"/>
    <cellStyle name="Normal 8 4 2 2" xfId="24343" xr:uid="{00000000-0005-0000-0000-0000CC5F0000}"/>
    <cellStyle name="Normal 8 4 2 3" xfId="24344" xr:uid="{00000000-0005-0000-0000-0000CD5F0000}"/>
    <cellStyle name="Normal 8 4 3" xfId="24345" xr:uid="{00000000-0005-0000-0000-0000CE5F0000}"/>
    <cellStyle name="Normal 8 4 3 2" xfId="24346" xr:uid="{00000000-0005-0000-0000-0000CF5F0000}"/>
    <cellStyle name="Normal 8 4 3 3" xfId="24347" xr:uid="{00000000-0005-0000-0000-0000D05F0000}"/>
    <cellStyle name="Normal 8 4 4" xfId="24348" xr:uid="{00000000-0005-0000-0000-0000D15F0000}"/>
    <cellStyle name="Normal 8 4 5" xfId="24349" xr:uid="{00000000-0005-0000-0000-0000D25F0000}"/>
    <cellStyle name="Normal 8 40" xfId="33285" xr:uid="{00000000-0005-0000-0000-0000D35F0000}"/>
    <cellStyle name="Normal 8 41" xfId="33360" xr:uid="{2C664896-0345-47E4-93D0-236ECF9CB607}"/>
    <cellStyle name="Normal 8 5" xfId="24350" xr:uid="{00000000-0005-0000-0000-0000D45F0000}"/>
    <cellStyle name="Normal 8 5 2" xfId="24351" xr:uid="{00000000-0005-0000-0000-0000D55F0000}"/>
    <cellStyle name="Normal 8 5 3" xfId="24352" xr:uid="{00000000-0005-0000-0000-0000D65F0000}"/>
    <cellStyle name="Normal 8 6" xfId="24353" xr:uid="{00000000-0005-0000-0000-0000D75F0000}"/>
    <cellStyle name="Normal 8 7" xfId="24354" xr:uid="{00000000-0005-0000-0000-0000D85F0000}"/>
    <cellStyle name="Normal 8 8" xfId="24355" xr:uid="{00000000-0005-0000-0000-0000D95F0000}"/>
    <cellStyle name="Normal 8 9" xfId="24356" xr:uid="{00000000-0005-0000-0000-0000DA5F0000}"/>
    <cellStyle name="Normal 8_Coding_CAP_Feb'13_P Aey_020213_Na" xfId="24357" xr:uid="{00000000-0005-0000-0000-0000DB5F0000}"/>
    <cellStyle name="Normal 80" xfId="168" xr:uid="{00000000-0005-0000-0000-0000DC5F0000}"/>
    <cellStyle name="Normal 80 2" xfId="24358" xr:uid="{00000000-0005-0000-0000-0000DD5F0000}"/>
    <cellStyle name="Normal 80 2 2" xfId="24359" xr:uid="{00000000-0005-0000-0000-0000DE5F0000}"/>
    <cellStyle name="Normal 80 2 3" xfId="24360" xr:uid="{00000000-0005-0000-0000-0000DF5F0000}"/>
    <cellStyle name="Normal 80 3" xfId="24361" xr:uid="{00000000-0005-0000-0000-0000E05F0000}"/>
    <cellStyle name="Normal 80 3 2" xfId="24362" xr:uid="{00000000-0005-0000-0000-0000E15F0000}"/>
    <cellStyle name="Normal 80 3 3" xfId="24363" xr:uid="{00000000-0005-0000-0000-0000E25F0000}"/>
    <cellStyle name="Normal 80 4" xfId="24364" xr:uid="{00000000-0005-0000-0000-0000E35F0000}"/>
    <cellStyle name="Normal 80 5" xfId="24365" xr:uid="{00000000-0005-0000-0000-0000E45F0000}"/>
    <cellStyle name="Normal 80 6" xfId="24366" xr:uid="{00000000-0005-0000-0000-0000E55F0000}"/>
    <cellStyle name="Normal 800" xfId="24367" xr:uid="{00000000-0005-0000-0000-0000E65F0000}"/>
    <cellStyle name="Normal 800 2" xfId="24368" xr:uid="{00000000-0005-0000-0000-0000E75F0000}"/>
    <cellStyle name="Normal 800 2 2" xfId="24369" xr:uid="{00000000-0005-0000-0000-0000E85F0000}"/>
    <cellStyle name="Normal 800 2 2 2" xfId="24370" xr:uid="{00000000-0005-0000-0000-0000E95F0000}"/>
    <cellStyle name="Normal 800 2 2 3" xfId="24371" xr:uid="{00000000-0005-0000-0000-0000EA5F0000}"/>
    <cellStyle name="Normal 800 2 3" xfId="24372" xr:uid="{00000000-0005-0000-0000-0000EB5F0000}"/>
    <cellStyle name="Normal 800 2 4" xfId="24373" xr:uid="{00000000-0005-0000-0000-0000EC5F0000}"/>
    <cellStyle name="Normal 800 3" xfId="24374" xr:uid="{00000000-0005-0000-0000-0000ED5F0000}"/>
    <cellStyle name="Normal 800 3 2" xfId="24375" xr:uid="{00000000-0005-0000-0000-0000EE5F0000}"/>
    <cellStyle name="Normal 800 3 3" xfId="24376" xr:uid="{00000000-0005-0000-0000-0000EF5F0000}"/>
    <cellStyle name="Normal 800 4" xfId="24377" xr:uid="{00000000-0005-0000-0000-0000F05F0000}"/>
    <cellStyle name="Normal 800 5" xfId="24378" xr:uid="{00000000-0005-0000-0000-0000F15F0000}"/>
    <cellStyle name="Normal 801" xfId="24379" xr:uid="{00000000-0005-0000-0000-0000F25F0000}"/>
    <cellStyle name="Normal 801 2" xfId="24380" xr:uid="{00000000-0005-0000-0000-0000F35F0000}"/>
    <cellStyle name="Normal 801 2 2" xfId="24381" xr:uid="{00000000-0005-0000-0000-0000F45F0000}"/>
    <cellStyle name="Normal 801 2 2 2" xfId="24382" xr:uid="{00000000-0005-0000-0000-0000F55F0000}"/>
    <cellStyle name="Normal 801 2 2 3" xfId="24383" xr:uid="{00000000-0005-0000-0000-0000F65F0000}"/>
    <cellStyle name="Normal 801 2 3" xfId="24384" xr:uid="{00000000-0005-0000-0000-0000F75F0000}"/>
    <cellStyle name="Normal 801 2 4" xfId="24385" xr:uid="{00000000-0005-0000-0000-0000F85F0000}"/>
    <cellStyle name="Normal 801 3" xfId="24386" xr:uid="{00000000-0005-0000-0000-0000F95F0000}"/>
    <cellStyle name="Normal 801 3 2" xfId="24387" xr:uid="{00000000-0005-0000-0000-0000FA5F0000}"/>
    <cellStyle name="Normal 801 3 3" xfId="24388" xr:uid="{00000000-0005-0000-0000-0000FB5F0000}"/>
    <cellStyle name="Normal 801 4" xfId="24389" xr:uid="{00000000-0005-0000-0000-0000FC5F0000}"/>
    <cellStyle name="Normal 801 5" xfId="24390" xr:uid="{00000000-0005-0000-0000-0000FD5F0000}"/>
    <cellStyle name="Normal 802" xfId="24391" xr:uid="{00000000-0005-0000-0000-0000FE5F0000}"/>
    <cellStyle name="Normal 802 2" xfId="24392" xr:uid="{00000000-0005-0000-0000-0000FF5F0000}"/>
    <cellStyle name="Normal 802 2 2" xfId="24393" xr:uid="{00000000-0005-0000-0000-000000600000}"/>
    <cellStyle name="Normal 802 2 2 2" xfId="24394" xr:uid="{00000000-0005-0000-0000-000001600000}"/>
    <cellStyle name="Normal 802 2 2 3" xfId="24395" xr:uid="{00000000-0005-0000-0000-000002600000}"/>
    <cellStyle name="Normal 802 2 3" xfId="24396" xr:uid="{00000000-0005-0000-0000-000003600000}"/>
    <cellStyle name="Normal 802 2 4" xfId="24397" xr:uid="{00000000-0005-0000-0000-000004600000}"/>
    <cellStyle name="Normal 802 3" xfId="24398" xr:uid="{00000000-0005-0000-0000-000005600000}"/>
    <cellStyle name="Normal 802 3 2" xfId="24399" xr:uid="{00000000-0005-0000-0000-000006600000}"/>
    <cellStyle name="Normal 802 3 3" xfId="24400" xr:uid="{00000000-0005-0000-0000-000007600000}"/>
    <cellStyle name="Normal 802 4" xfId="24401" xr:uid="{00000000-0005-0000-0000-000008600000}"/>
    <cellStyle name="Normal 802 5" xfId="24402" xr:uid="{00000000-0005-0000-0000-000009600000}"/>
    <cellStyle name="Normal 803" xfId="24403" xr:uid="{00000000-0005-0000-0000-00000A600000}"/>
    <cellStyle name="Normal 803 2" xfId="24404" xr:uid="{00000000-0005-0000-0000-00000B600000}"/>
    <cellStyle name="Normal 803 2 2" xfId="24405" xr:uid="{00000000-0005-0000-0000-00000C600000}"/>
    <cellStyle name="Normal 803 2 2 2" xfId="24406" xr:uid="{00000000-0005-0000-0000-00000D600000}"/>
    <cellStyle name="Normal 803 2 2 3" xfId="24407" xr:uid="{00000000-0005-0000-0000-00000E600000}"/>
    <cellStyle name="Normal 803 2 3" xfId="24408" xr:uid="{00000000-0005-0000-0000-00000F600000}"/>
    <cellStyle name="Normal 803 2 4" xfId="24409" xr:uid="{00000000-0005-0000-0000-000010600000}"/>
    <cellStyle name="Normal 803 3" xfId="24410" xr:uid="{00000000-0005-0000-0000-000011600000}"/>
    <cellStyle name="Normal 803 3 2" xfId="24411" xr:uid="{00000000-0005-0000-0000-000012600000}"/>
    <cellStyle name="Normal 803 3 3" xfId="24412" xr:uid="{00000000-0005-0000-0000-000013600000}"/>
    <cellStyle name="Normal 803 4" xfId="24413" xr:uid="{00000000-0005-0000-0000-000014600000}"/>
    <cellStyle name="Normal 803 5" xfId="24414" xr:uid="{00000000-0005-0000-0000-000015600000}"/>
    <cellStyle name="Normal 804" xfId="24415" xr:uid="{00000000-0005-0000-0000-000016600000}"/>
    <cellStyle name="Normal 804 2" xfId="24416" xr:uid="{00000000-0005-0000-0000-000017600000}"/>
    <cellStyle name="Normal 804 2 2" xfId="24417" xr:uid="{00000000-0005-0000-0000-000018600000}"/>
    <cellStyle name="Normal 804 2 2 2" xfId="24418" xr:uid="{00000000-0005-0000-0000-000019600000}"/>
    <cellStyle name="Normal 804 2 2 3" xfId="24419" xr:uid="{00000000-0005-0000-0000-00001A600000}"/>
    <cellStyle name="Normal 804 2 3" xfId="24420" xr:uid="{00000000-0005-0000-0000-00001B600000}"/>
    <cellStyle name="Normal 804 2 4" xfId="24421" xr:uid="{00000000-0005-0000-0000-00001C600000}"/>
    <cellStyle name="Normal 804 3" xfId="24422" xr:uid="{00000000-0005-0000-0000-00001D600000}"/>
    <cellStyle name="Normal 804 3 2" xfId="24423" xr:uid="{00000000-0005-0000-0000-00001E600000}"/>
    <cellStyle name="Normal 804 3 3" xfId="24424" xr:uid="{00000000-0005-0000-0000-00001F600000}"/>
    <cellStyle name="Normal 804 4" xfId="24425" xr:uid="{00000000-0005-0000-0000-000020600000}"/>
    <cellStyle name="Normal 804 5" xfId="24426" xr:uid="{00000000-0005-0000-0000-000021600000}"/>
    <cellStyle name="Normal 805" xfId="24427" xr:uid="{00000000-0005-0000-0000-000022600000}"/>
    <cellStyle name="Normal 805 2" xfId="24428" xr:uid="{00000000-0005-0000-0000-000023600000}"/>
    <cellStyle name="Normal 805 2 2" xfId="24429" xr:uid="{00000000-0005-0000-0000-000024600000}"/>
    <cellStyle name="Normal 805 2 2 2" xfId="24430" xr:uid="{00000000-0005-0000-0000-000025600000}"/>
    <cellStyle name="Normal 805 2 2 3" xfId="24431" xr:uid="{00000000-0005-0000-0000-000026600000}"/>
    <cellStyle name="Normal 805 2 3" xfId="24432" xr:uid="{00000000-0005-0000-0000-000027600000}"/>
    <cellStyle name="Normal 805 2 4" xfId="24433" xr:uid="{00000000-0005-0000-0000-000028600000}"/>
    <cellStyle name="Normal 805 3" xfId="24434" xr:uid="{00000000-0005-0000-0000-000029600000}"/>
    <cellStyle name="Normal 805 3 2" xfId="24435" xr:uid="{00000000-0005-0000-0000-00002A600000}"/>
    <cellStyle name="Normal 805 3 3" xfId="24436" xr:uid="{00000000-0005-0000-0000-00002B600000}"/>
    <cellStyle name="Normal 805 4" xfId="24437" xr:uid="{00000000-0005-0000-0000-00002C600000}"/>
    <cellStyle name="Normal 805 5" xfId="24438" xr:uid="{00000000-0005-0000-0000-00002D600000}"/>
    <cellStyle name="Normal 806" xfId="24439" xr:uid="{00000000-0005-0000-0000-00002E600000}"/>
    <cellStyle name="Normal 806 2" xfId="24440" xr:uid="{00000000-0005-0000-0000-00002F600000}"/>
    <cellStyle name="Normal 806 2 2" xfId="24441" xr:uid="{00000000-0005-0000-0000-000030600000}"/>
    <cellStyle name="Normal 806 2 2 2" xfId="24442" xr:uid="{00000000-0005-0000-0000-000031600000}"/>
    <cellStyle name="Normal 806 2 2 3" xfId="24443" xr:uid="{00000000-0005-0000-0000-000032600000}"/>
    <cellStyle name="Normal 806 2 3" xfId="24444" xr:uid="{00000000-0005-0000-0000-000033600000}"/>
    <cellStyle name="Normal 806 2 4" xfId="24445" xr:uid="{00000000-0005-0000-0000-000034600000}"/>
    <cellStyle name="Normal 806 3" xfId="24446" xr:uid="{00000000-0005-0000-0000-000035600000}"/>
    <cellStyle name="Normal 806 3 2" xfId="24447" xr:uid="{00000000-0005-0000-0000-000036600000}"/>
    <cellStyle name="Normal 806 3 3" xfId="24448" xr:uid="{00000000-0005-0000-0000-000037600000}"/>
    <cellStyle name="Normal 806 4" xfId="24449" xr:uid="{00000000-0005-0000-0000-000038600000}"/>
    <cellStyle name="Normal 806 5" xfId="24450" xr:uid="{00000000-0005-0000-0000-000039600000}"/>
    <cellStyle name="Normal 807" xfId="24451" xr:uid="{00000000-0005-0000-0000-00003A600000}"/>
    <cellStyle name="Normal 807 2" xfId="24452" xr:uid="{00000000-0005-0000-0000-00003B600000}"/>
    <cellStyle name="Normal 807 2 2" xfId="24453" xr:uid="{00000000-0005-0000-0000-00003C600000}"/>
    <cellStyle name="Normal 807 2 2 2" xfId="24454" xr:uid="{00000000-0005-0000-0000-00003D600000}"/>
    <cellStyle name="Normal 807 2 2 3" xfId="24455" xr:uid="{00000000-0005-0000-0000-00003E600000}"/>
    <cellStyle name="Normal 807 2 3" xfId="24456" xr:uid="{00000000-0005-0000-0000-00003F600000}"/>
    <cellStyle name="Normal 807 2 4" xfId="24457" xr:uid="{00000000-0005-0000-0000-000040600000}"/>
    <cellStyle name="Normal 807 3" xfId="24458" xr:uid="{00000000-0005-0000-0000-000041600000}"/>
    <cellStyle name="Normal 807 3 2" xfId="24459" xr:uid="{00000000-0005-0000-0000-000042600000}"/>
    <cellStyle name="Normal 807 3 3" xfId="24460" xr:uid="{00000000-0005-0000-0000-000043600000}"/>
    <cellStyle name="Normal 807 4" xfId="24461" xr:uid="{00000000-0005-0000-0000-000044600000}"/>
    <cellStyle name="Normal 807 5" xfId="24462" xr:uid="{00000000-0005-0000-0000-000045600000}"/>
    <cellStyle name="Normal 808" xfId="24463" xr:uid="{00000000-0005-0000-0000-000046600000}"/>
    <cellStyle name="Normal 808 2" xfId="24464" xr:uid="{00000000-0005-0000-0000-000047600000}"/>
    <cellStyle name="Normal 808 2 2" xfId="24465" xr:uid="{00000000-0005-0000-0000-000048600000}"/>
    <cellStyle name="Normal 808 2 2 2" xfId="24466" xr:uid="{00000000-0005-0000-0000-000049600000}"/>
    <cellStyle name="Normal 808 2 2 3" xfId="24467" xr:uid="{00000000-0005-0000-0000-00004A600000}"/>
    <cellStyle name="Normal 808 2 3" xfId="24468" xr:uid="{00000000-0005-0000-0000-00004B600000}"/>
    <cellStyle name="Normal 808 2 4" xfId="24469" xr:uid="{00000000-0005-0000-0000-00004C600000}"/>
    <cellStyle name="Normal 808 3" xfId="24470" xr:uid="{00000000-0005-0000-0000-00004D600000}"/>
    <cellStyle name="Normal 808 3 2" xfId="24471" xr:uid="{00000000-0005-0000-0000-00004E600000}"/>
    <cellStyle name="Normal 808 3 3" xfId="24472" xr:uid="{00000000-0005-0000-0000-00004F600000}"/>
    <cellStyle name="Normal 808 4" xfId="24473" xr:uid="{00000000-0005-0000-0000-000050600000}"/>
    <cellStyle name="Normal 808 5" xfId="24474" xr:uid="{00000000-0005-0000-0000-000051600000}"/>
    <cellStyle name="Normal 809" xfId="24475" xr:uid="{00000000-0005-0000-0000-000052600000}"/>
    <cellStyle name="Normal 809 2" xfId="24476" xr:uid="{00000000-0005-0000-0000-000053600000}"/>
    <cellStyle name="Normal 809 2 2" xfId="24477" xr:uid="{00000000-0005-0000-0000-000054600000}"/>
    <cellStyle name="Normal 809 2 2 2" xfId="24478" xr:uid="{00000000-0005-0000-0000-000055600000}"/>
    <cellStyle name="Normal 809 2 2 3" xfId="24479" xr:uid="{00000000-0005-0000-0000-000056600000}"/>
    <cellStyle name="Normal 809 2 3" xfId="24480" xr:uid="{00000000-0005-0000-0000-000057600000}"/>
    <cellStyle name="Normal 809 2 4" xfId="24481" xr:uid="{00000000-0005-0000-0000-000058600000}"/>
    <cellStyle name="Normal 809 3" xfId="24482" xr:uid="{00000000-0005-0000-0000-000059600000}"/>
    <cellStyle name="Normal 809 3 2" xfId="24483" xr:uid="{00000000-0005-0000-0000-00005A600000}"/>
    <cellStyle name="Normal 809 3 3" xfId="24484" xr:uid="{00000000-0005-0000-0000-00005B600000}"/>
    <cellStyle name="Normal 809 4" xfId="24485" xr:uid="{00000000-0005-0000-0000-00005C600000}"/>
    <cellStyle name="Normal 809 5" xfId="24486" xr:uid="{00000000-0005-0000-0000-00005D600000}"/>
    <cellStyle name="Normal 81" xfId="169" xr:uid="{00000000-0005-0000-0000-00005E600000}"/>
    <cellStyle name="Normal 81 2" xfId="24487" xr:uid="{00000000-0005-0000-0000-00005F600000}"/>
    <cellStyle name="Normal 81 2 2" xfId="24488" xr:uid="{00000000-0005-0000-0000-000060600000}"/>
    <cellStyle name="Normal 81 2 3" xfId="24489" xr:uid="{00000000-0005-0000-0000-000061600000}"/>
    <cellStyle name="Normal 81 3" xfId="24490" xr:uid="{00000000-0005-0000-0000-000062600000}"/>
    <cellStyle name="Normal 81 4" xfId="24491" xr:uid="{00000000-0005-0000-0000-000063600000}"/>
    <cellStyle name="Normal 81 5" xfId="24492" xr:uid="{00000000-0005-0000-0000-000064600000}"/>
    <cellStyle name="Normal 810" xfId="24493" xr:uid="{00000000-0005-0000-0000-000065600000}"/>
    <cellStyle name="Normal 810 2" xfId="24494" xr:uid="{00000000-0005-0000-0000-000066600000}"/>
    <cellStyle name="Normal 810 2 2" xfId="24495" xr:uid="{00000000-0005-0000-0000-000067600000}"/>
    <cellStyle name="Normal 810 2 2 2" xfId="24496" xr:uid="{00000000-0005-0000-0000-000068600000}"/>
    <cellStyle name="Normal 810 2 2 3" xfId="24497" xr:uid="{00000000-0005-0000-0000-000069600000}"/>
    <cellStyle name="Normal 810 2 3" xfId="24498" xr:uid="{00000000-0005-0000-0000-00006A600000}"/>
    <cellStyle name="Normal 810 2 4" xfId="24499" xr:uid="{00000000-0005-0000-0000-00006B600000}"/>
    <cellStyle name="Normal 810 3" xfId="24500" xr:uid="{00000000-0005-0000-0000-00006C600000}"/>
    <cellStyle name="Normal 810 3 2" xfId="24501" xr:uid="{00000000-0005-0000-0000-00006D600000}"/>
    <cellStyle name="Normal 810 3 3" xfId="24502" xr:uid="{00000000-0005-0000-0000-00006E600000}"/>
    <cellStyle name="Normal 810 4" xfId="24503" xr:uid="{00000000-0005-0000-0000-00006F600000}"/>
    <cellStyle name="Normal 810 5" xfId="24504" xr:uid="{00000000-0005-0000-0000-000070600000}"/>
    <cellStyle name="Normal 811" xfId="24505" xr:uid="{00000000-0005-0000-0000-000071600000}"/>
    <cellStyle name="Normal 811 2" xfId="24506" xr:uid="{00000000-0005-0000-0000-000072600000}"/>
    <cellStyle name="Normal 811 2 2" xfId="24507" xr:uid="{00000000-0005-0000-0000-000073600000}"/>
    <cellStyle name="Normal 811 2 2 2" xfId="24508" xr:uid="{00000000-0005-0000-0000-000074600000}"/>
    <cellStyle name="Normal 811 2 2 3" xfId="24509" xr:uid="{00000000-0005-0000-0000-000075600000}"/>
    <cellStyle name="Normal 811 2 3" xfId="24510" xr:uid="{00000000-0005-0000-0000-000076600000}"/>
    <cellStyle name="Normal 811 2 4" xfId="24511" xr:uid="{00000000-0005-0000-0000-000077600000}"/>
    <cellStyle name="Normal 811 3" xfId="24512" xr:uid="{00000000-0005-0000-0000-000078600000}"/>
    <cellStyle name="Normal 811 3 2" xfId="24513" xr:uid="{00000000-0005-0000-0000-000079600000}"/>
    <cellStyle name="Normal 811 3 3" xfId="24514" xr:uid="{00000000-0005-0000-0000-00007A600000}"/>
    <cellStyle name="Normal 811 4" xfId="24515" xr:uid="{00000000-0005-0000-0000-00007B600000}"/>
    <cellStyle name="Normal 811 5" xfId="24516" xr:uid="{00000000-0005-0000-0000-00007C600000}"/>
    <cellStyle name="Normal 812" xfId="24517" xr:uid="{00000000-0005-0000-0000-00007D600000}"/>
    <cellStyle name="Normal 812 2" xfId="24518" xr:uid="{00000000-0005-0000-0000-00007E600000}"/>
    <cellStyle name="Normal 812 2 2" xfId="24519" xr:uid="{00000000-0005-0000-0000-00007F600000}"/>
    <cellStyle name="Normal 812 2 2 2" xfId="24520" xr:uid="{00000000-0005-0000-0000-000080600000}"/>
    <cellStyle name="Normal 812 2 2 3" xfId="24521" xr:uid="{00000000-0005-0000-0000-000081600000}"/>
    <cellStyle name="Normal 812 2 3" xfId="24522" xr:uid="{00000000-0005-0000-0000-000082600000}"/>
    <cellStyle name="Normal 812 2 4" xfId="24523" xr:uid="{00000000-0005-0000-0000-000083600000}"/>
    <cellStyle name="Normal 812 3" xfId="24524" xr:uid="{00000000-0005-0000-0000-000084600000}"/>
    <cellStyle name="Normal 812 3 2" xfId="24525" xr:uid="{00000000-0005-0000-0000-000085600000}"/>
    <cellStyle name="Normal 812 3 3" xfId="24526" xr:uid="{00000000-0005-0000-0000-000086600000}"/>
    <cellStyle name="Normal 812 4" xfId="24527" xr:uid="{00000000-0005-0000-0000-000087600000}"/>
    <cellStyle name="Normal 812 5" xfId="24528" xr:uid="{00000000-0005-0000-0000-000088600000}"/>
    <cellStyle name="Normal 813" xfId="24529" xr:uid="{00000000-0005-0000-0000-000089600000}"/>
    <cellStyle name="Normal 813 2" xfId="24530" xr:uid="{00000000-0005-0000-0000-00008A600000}"/>
    <cellStyle name="Normal 813 2 2" xfId="24531" xr:uid="{00000000-0005-0000-0000-00008B600000}"/>
    <cellStyle name="Normal 813 2 2 2" xfId="24532" xr:uid="{00000000-0005-0000-0000-00008C600000}"/>
    <cellStyle name="Normal 813 2 2 3" xfId="24533" xr:uid="{00000000-0005-0000-0000-00008D600000}"/>
    <cellStyle name="Normal 813 2 3" xfId="24534" xr:uid="{00000000-0005-0000-0000-00008E600000}"/>
    <cellStyle name="Normal 813 2 4" xfId="24535" xr:uid="{00000000-0005-0000-0000-00008F600000}"/>
    <cellStyle name="Normal 813 3" xfId="24536" xr:uid="{00000000-0005-0000-0000-000090600000}"/>
    <cellStyle name="Normal 813 3 2" xfId="24537" xr:uid="{00000000-0005-0000-0000-000091600000}"/>
    <cellStyle name="Normal 813 3 3" xfId="24538" xr:uid="{00000000-0005-0000-0000-000092600000}"/>
    <cellStyle name="Normal 813 4" xfId="24539" xr:uid="{00000000-0005-0000-0000-000093600000}"/>
    <cellStyle name="Normal 813 5" xfId="24540" xr:uid="{00000000-0005-0000-0000-000094600000}"/>
    <cellStyle name="Normal 814" xfId="24541" xr:uid="{00000000-0005-0000-0000-000095600000}"/>
    <cellStyle name="Normal 814 2" xfId="24542" xr:uid="{00000000-0005-0000-0000-000096600000}"/>
    <cellStyle name="Normal 814 2 2" xfId="24543" xr:uid="{00000000-0005-0000-0000-000097600000}"/>
    <cellStyle name="Normal 814 2 2 2" xfId="24544" xr:uid="{00000000-0005-0000-0000-000098600000}"/>
    <cellStyle name="Normal 814 2 2 3" xfId="24545" xr:uid="{00000000-0005-0000-0000-000099600000}"/>
    <cellStyle name="Normal 814 2 3" xfId="24546" xr:uid="{00000000-0005-0000-0000-00009A600000}"/>
    <cellStyle name="Normal 814 2 4" xfId="24547" xr:uid="{00000000-0005-0000-0000-00009B600000}"/>
    <cellStyle name="Normal 814 3" xfId="24548" xr:uid="{00000000-0005-0000-0000-00009C600000}"/>
    <cellStyle name="Normal 814 3 2" xfId="24549" xr:uid="{00000000-0005-0000-0000-00009D600000}"/>
    <cellStyle name="Normal 814 3 3" xfId="24550" xr:uid="{00000000-0005-0000-0000-00009E600000}"/>
    <cellStyle name="Normal 814 4" xfId="24551" xr:uid="{00000000-0005-0000-0000-00009F600000}"/>
    <cellStyle name="Normal 814 5" xfId="24552" xr:uid="{00000000-0005-0000-0000-0000A0600000}"/>
    <cellStyle name="Normal 815" xfId="24553" xr:uid="{00000000-0005-0000-0000-0000A1600000}"/>
    <cellStyle name="Normal 815 2" xfId="24554" xr:uid="{00000000-0005-0000-0000-0000A2600000}"/>
    <cellStyle name="Normal 815 2 2" xfId="24555" xr:uid="{00000000-0005-0000-0000-0000A3600000}"/>
    <cellStyle name="Normal 815 2 2 2" xfId="24556" xr:uid="{00000000-0005-0000-0000-0000A4600000}"/>
    <cellStyle name="Normal 815 2 2 3" xfId="24557" xr:uid="{00000000-0005-0000-0000-0000A5600000}"/>
    <cellStyle name="Normal 815 2 3" xfId="24558" xr:uid="{00000000-0005-0000-0000-0000A6600000}"/>
    <cellStyle name="Normal 815 2 4" xfId="24559" xr:uid="{00000000-0005-0000-0000-0000A7600000}"/>
    <cellStyle name="Normal 815 3" xfId="24560" xr:uid="{00000000-0005-0000-0000-0000A8600000}"/>
    <cellStyle name="Normal 815 3 2" xfId="24561" xr:uid="{00000000-0005-0000-0000-0000A9600000}"/>
    <cellStyle name="Normal 815 3 3" xfId="24562" xr:uid="{00000000-0005-0000-0000-0000AA600000}"/>
    <cellStyle name="Normal 815 4" xfId="24563" xr:uid="{00000000-0005-0000-0000-0000AB600000}"/>
    <cellStyle name="Normal 815 5" xfId="24564" xr:uid="{00000000-0005-0000-0000-0000AC600000}"/>
    <cellStyle name="Normal 816" xfId="24565" xr:uid="{00000000-0005-0000-0000-0000AD600000}"/>
    <cellStyle name="Normal 816 2" xfId="24566" xr:uid="{00000000-0005-0000-0000-0000AE600000}"/>
    <cellStyle name="Normal 816 2 2" xfId="24567" xr:uid="{00000000-0005-0000-0000-0000AF600000}"/>
    <cellStyle name="Normal 816 2 2 2" xfId="24568" xr:uid="{00000000-0005-0000-0000-0000B0600000}"/>
    <cellStyle name="Normal 816 2 2 3" xfId="24569" xr:uid="{00000000-0005-0000-0000-0000B1600000}"/>
    <cellStyle name="Normal 816 2 3" xfId="24570" xr:uid="{00000000-0005-0000-0000-0000B2600000}"/>
    <cellStyle name="Normal 816 2 4" xfId="24571" xr:uid="{00000000-0005-0000-0000-0000B3600000}"/>
    <cellStyle name="Normal 816 3" xfId="24572" xr:uid="{00000000-0005-0000-0000-0000B4600000}"/>
    <cellStyle name="Normal 816 3 2" xfId="24573" xr:uid="{00000000-0005-0000-0000-0000B5600000}"/>
    <cellStyle name="Normal 816 3 3" xfId="24574" xr:uid="{00000000-0005-0000-0000-0000B6600000}"/>
    <cellStyle name="Normal 816 4" xfId="24575" xr:uid="{00000000-0005-0000-0000-0000B7600000}"/>
    <cellStyle name="Normal 816 5" xfId="24576" xr:uid="{00000000-0005-0000-0000-0000B8600000}"/>
    <cellStyle name="Normal 817" xfId="24577" xr:uid="{00000000-0005-0000-0000-0000B9600000}"/>
    <cellStyle name="Normal 817 2" xfId="24578" xr:uid="{00000000-0005-0000-0000-0000BA600000}"/>
    <cellStyle name="Normal 817 2 2" xfId="24579" xr:uid="{00000000-0005-0000-0000-0000BB600000}"/>
    <cellStyle name="Normal 817 2 2 2" xfId="24580" xr:uid="{00000000-0005-0000-0000-0000BC600000}"/>
    <cellStyle name="Normal 817 2 2 3" xfId="24581" xr:uid="{00000000-0005-0000-0000-0000BD600000}"/>
    <cellStyle name="Normal 817 2 3" xfId="24582" xr:uid="{00000000-0005-0000-0000-0000BE600000}"/>
    <cellStyle name="Normal 817 2 4" xfId="24583" xr:uid="{00000000-0005-0000-0000-0000BF600000}"/>
    <cellStyle name="Normal 817 3" xfId="24584" xr:uid="{00000000-0005-0000-0000-0000C0600000}"/>
    <cellStyle name="Normal 817 3 2" xfId="24585" xr:uid="{00000000-0005-0000-0000-0000C1600000}"/>
    <cellStyle name="Normal 817 3 3" xfId="24586" xr:uid="{00000000-0005-0000-0000-0000C2600000}"/>
    <cellStyle name="Normal 817 4" xfId="24587" xr:uid="{00000000-0005-0000-0000-0000C3600000}"/>
    <cellStyle name="Normal 817 5" xfId="24588" xr:uid="{00000000-0005-0000-0000-0000C4600000}"/>
    <cellStyle name="Normal 818" xfId="24589" xr:uid="{00000000-0005-0000-0000-0000C5600000}"/>
    <cellStyle name="Normal 818 2" xfId="24590" xr:uid="{00000000-0005-0000-0000-0000C6600000}"/>
    <cellStyle name="Normal 818 2 2" xfId="24591" xr:uid="{00000000-0005-0000-0000-0000C7600000}"/>
    <cellStyle name="Normal 818 2 2 2" xfId="24592" xr:uid="{00000000-0005-0000-0000-0000C8600000}"/>
    <cellStyle name="Normal 818 2 2 3" xfId="24593" xr:uid="{00000000-0005-0000-0000-0000C9600000}"/>
    <cellStyle name="Normal 818 2 3" xfId="24594" xr:uid="{00000000-0005-0000-0000-0000CA600000}"/>
    <cellStyle name="Normal 818 2 4" xfId="24595" xr:uid="{00000000-0005-0000-0000-0000CB600000}"/>
    <cellStyle name="Normal 818 3" xfId="24596" xr:uid="{00000000-0005-0000-0000-0000CC600000}"/>
    <cellStyle name="Normal 818 3 2" xfId="24597" xr:uid="{00000000-0005-0000-0000-0000CD600000}"/>
    <cellStyle name="Normal 818 3 3" xfId="24598" xr:uid="{00000000-0005-0000-0000-0000CE600000}"/>
    <cellStyle name="Normal 818 4" xfId="24599" xr:uid="{00000000-0005-0000-0000-0000CF600000}"/>
    <cellStyle name="Normal 818 5" xfId="24600" xr:uid="{00000000-0005-0000-0000-0000D0600000}"/>
    <cellStyle name="Normal 819" xfId="24601" xr:uid="{00000000-0005-0000-0000-0000D1600000}"/>
    <cellStyle name="Normal 819 2" xfId="24602" xr:uid="{00000000-0005-0000-0000-0000D2600000}"/>
    <cellStyle name="Normal 819 2 2" xfId="24603" xr:uid="{00000000-0005-0000-0000-0000D3600000}"/>
    <cellStyle name="Normal 819 2 2 2" xfId="24604" xr:uid="{00000000-0005-0000-0000-0000D4600000}"/>
    <cellStyle name="Normal 819 2 2 3" xfId="24605" xr:uid="{00000000-0005-0000-0000-0000D5600000}"/>
    <cellStyle name="Normal 819 2 3" xfId="24606" xr:uid="{00000000-0005-0000-0000-0000D6600000}"/>
    <cellStyle name="Normal 819 2 4" xfId="24607" xr:uid="{00000000-0005-0000-0000-0000D7600000}"/>
    <cellStyle name="Normal 819 3" xfId="24608" xr:uid="{00000000-0005-0000-0000-0000D8600000}"/>
    <cellStyle name="Normal 819 3 2" xfId="24609" xr:uid="{00000000-0005-0000-0000-0000D9600000}"/>
    <cellStyle name="Normal 819 3 3" xfId="24610" xr:uid="{00000000-0005-0000-0000-0000DA600000}"/>
    <cellStyle name="Normal 819 4" xfId="24611" xr:uid="{00000000-0005-0000-0000-0000DB600000}"/>
    <cellStyle name="Normal 819 5" xfId="24612" xr:uid="{00000000-0005-0000-0000-0000DC600000}"/>
    <cellStyle name="Normal 82" xfId="170" xr:uid="{00000000-0005-0000-0000-0000DD600000}"/>
    <cellStyle name="Normal 82 2" xfId="24613" xr:uid="{00000000-0005-0000-0000-0000DE600000}"/>
    <cellStyle name="Normal 82 2 2" xfId="24614" xr:uid="{00000000-0005-0000-0000-0000DF600000}"/>
    <cellStyle name="Normal 82 2 2 2" xfId="24615" xr:uid="{00000000-0005-0000-0000-0000E0600000}"/>
    <cellStyle name="Normal 82 2 2 2 2" xfId="24616" xr:uid="{00000000-0005-0000-0000-0000E1600000}"/>
    <cellStyle name="Normal 82 2 2 2 2 2" xfId="24617" xr:uid="{00000000-0005-0000-0000-0000E2600000}"/>
    <cellStyle name="Normal 82 2 2 2 3" xfId="24618" xr:uid="{00000000-0005-0000-0000-0000E3600000}"/>
    <cellStyle name="Normal 82 2 2 2 4" xfId="24619" xr:uid="{00000000-0005-0000-0000-0000E4600000}"/>
    <cellStyle name="Normal 82 2 2 3" xfId="24620" xr:uid="{00000000-0005-0000-0000-0000E5600000}"/>
    <cellStyle name="Normal 82 2 2 3 2" xfId="24621" xr:uid="{00000000-0005-0000-0000-0000E6600000}"/>
    <cellStyle name="Normal 82 2 2 4" xfId="24622" xr:uid="{00000000-0005-0000-0000-0000E7600000}"/>
    <cellStyle name="Normal 82 2 2 5" xfId="24623" xr:uid="{00000000-0005-0000-0000-0000E8600000}"/>
    <cellStyle name="Normal 82 2 3" xfId="24624" xr:uid="{00000000-0005-0000-0000-0000E9600000}"/>
    <cellStyle name="Normal 82 2 3 2" xfId="24625" xr:uid="{00000000-0005-0000-0000-0000EA600000}"/>
    <cellStyle name="Normal 82 2 3 2 2" xfId="24626" xr:uid="{00000000-0005-0000-0000-0000EB600000}"/>
    <cellStyle name="Normal 82 2 3 3" xfId="24627" xr:uid="{00000000-0005-0000-0000-0000EC600000}"/>
    <cellStyle name="Normal 82 2 3 4" xfId="24628" xr:uid="{00000000-0005-0000-0000-0000ED600000}"/>
    <cellStyle name="Normal 82 2 4" xfId="24629" xr:uid="{00000000-0005-0000-0000-0000EE600000}"/>
    <cellStyle name="Normal 82 2 4 2" xfId="24630" xr:uid="{00000000-0005-0000-0000-0000EF600000}"/>
    <cellStyle name="Normal 82 2 5" xfId="24631" xr:uid="{00000000-0005-0000-0000-0000F0600000}"/>
    <cellStyle name="Normal 82 2 6" xfId="24632" xr:uid="{00000000-0005-0000-0000-0000F1600000}"/>
    <cellStyle name="Normal 82 3" xfId="24633" xr:uid="{00000000-0005-0000-0000-0000F2600000}"/>
    <cellStyle name="Normal 82 3 2" xfId="24634" xr:uid="{00000000-0005-0000-0000-0000F3600000}"/>
    <cellStyle name="Normal 82 3 2 2" xfId="24635" xr:uid="{00000000-0005-0000-0000-0000F4600000}"/>
    <cellStyle name="Normal 82 3 2 2 2" xfId="24636" xr:uid="{00000000-0005-0000-0000-0000F5600000}"/>
    <cellStyle name="Normal 82 3 2 3" xfId="24637" xr:uid="{00000000-0005-0000-0000-0000F6600000}"/>
    <cellStyle name="Normal 82 3 2 4" xfId="24638" xr:uid="{00000000-0005-0000-0000-0000F7600000}"/>
    <cellStyle name="Normal 82 3 3" xfId="24639" xr:uid="{00000000-0005-0000-0000-0000F8600000}"/>
    <cellStyle name="Normal 82 3 3 2" xfId="24640" xr:uid="{00000000-0005-0000-0000-0000F9600000}"/>
    <cellStyle name="Normal 82 3 4" xfId="24641" xr:uid="{00000000-0005-0000-0000-0000FA600000}"/>
    <cellStyle name="Normal 82 3 5" xfId="24642" xr:uid="{00000000-0005-0000-0000-0000FB600000}"/>
    <cellStyle name="Normal 82 4" xfId="24643" xr:uid="{00000000-0005-0000-0000-0000FC600000}"/>
    <cellStyle name="Normal 82 4 2" xfId="24644" xr:uid="{00000000-0005-0000-0000-0000FD600000}"/>
    <cellStyle name="Normal 82 4 2 2" xfId="24645" xr:uid="{00000000-0005-0000-0000-0000FE600000}"/>
    <cellStyle name="Normal 82 4 2 2 2" xfId="24646" xr:uid="{00000000-0005-0000-0000-0000FF600000}"/>
    <cellStyle name="Normal 82 4 2 3" xfId="24647" xr:uid="{00000000-0005-0000-0000-000000610000}"/>
    <cellStyle name="Normal 82 4 3" xfId="24648" xr:uid="{00000000-0005-0000-0000-000001610000}"/>
    <cellStyle name="Normal 82 4 3 2" xfId="24649" xr:uid="{00000000-0005-0000-0000-000002610000}"/>
    <cellStyle name="Normal 82 4 4" xfId="24650" xr:uid="{00000000-0005-0000-0000-000003610000}"/>
    <cellStyle name="Normal 82 4 5" xfId="24651" xr:uid="{00000000-0005-0000-0000-000004610000}"/>
    <cellStyle name="Normal 82 5" xfId="24652" xr:uid="{00000000-0005-0000-0000-000005610000}"/>
    <cellStyle name="Normal 82 5 2" xfId="24653" xr:uid="{00000000-0005-0000-0000-000006610000}"/>
    <cellStyle name="Normal 82 6" xfId="24654" xr:uid="{00000000-0005-0000-0000-000007610000}"/>
    <cellStyle name="Normal 82 7" xfId="24655" xr:uid="{00000000-0005-0000-0000-000008610000}"/>
    <cellStyle name="Normal 82_April 14" xfId="24656" xr:uid="{00000000-0005-0000-0000-000009610000}"/>
    <cellStyle name="Normal 820" xfId="24657" xr:uid="{00000000-0005-0000-0000-00000A610000}"/>
    <cellStyle name="Normal 820 2" xfId="24658" xr:uid="{00000000-0005-0000-0000-00000B610000}"/>
    <cellStyle name="Normal 820 2 2" xfId="24659" xr:uid="{00000000-0005-0000-0000-00000C610000}"/>
    <cellStyle name="Normal 820 2 2 2" xfId="24660" xr:uid="{00000000-0005-0000-0000-00000D610000}"/>
    <cellStyle name="Normal 820 2 2 3" xfId="24661" xr:uid="{00000000-0005-0000-0000-00000E610000}"/>
    <cellStyle name="Normal 820 2 3" xfId="24662" xr:uid="{00000000-0005-0000-0000-00000F610000}"/>
    <cellStyle name="Normal 820 2 4" xfId="24663" xr:uid="{00000000-0005-0000-0000-000010610000}"/>
    <cellStyle name="Normal 820 3" xfId="24664" xr:uid="{00000000-0005-0000-0000-000011610000}"/>
    <cellStyle name="Normal 820 3 2" xfId="24665" xr:uid="{00000000-0005-0000-0000-000012610000}"/>
    <cellStyle name="Normal 820 3 3" xfId="24666" xr:uid="{00000000-0005-0000-0000-000013610000}"/>
    <cellStyle name="Normal 820 4" xfId="24667" xr:uid="{00000000-0005-0000-0000-000014610000}"/>
    <cellStyle name="Normal 820 5" xfId="24668" xr:uid="{00000000-0005-0000-0000-000015610000}"/>
    <cellStyle name="Normal 821" xfId="24669" xr:uid="{00000000-0005-0000-0000-000016610000}"/>
    <cellStyle name="Normal 821 2" xfId="24670" xr:uid="{00000000-0005-0000-0000-000017610000}"/>
    <cellStyle name="Normal 821 2 2" xfId="24671" xr:uid="{00000000-0005-0000-0000-000018610000}"/>
    <cellStyle name="Normal 821 2 2 2" xfId="24672" xr:uid="{00000000-0005-0000-0000-000019610000}"/>
    <cellStyle name="Normal 821 2 2 3" xfId="24673" xr:uid="{00000000-0005-0000-0000-00001A610000}"/>
    <cellStyle name="Normal 821 2 3" xfId="24674" xr:uid="{00000000-0005-0000-0000-00001B610000}"/>
    <cellStyle name="Normal 821 2 4" xfId="24675" xr:uid="{00000000-0005-0000-0000-00001C610000}"/>
    <cellStyle name="Normal 821 3" xfId="24676" xr:uid="{00000000-0005-0000-0000-00001D610000}"/>
    <cellStyle name="Normal 821 3 2" xfId="24677" xr:uid="{00000000-0005-0000-0000-00001E610000}"/>
    <cellStyle name="Normal 821 3 3" xfId="24678" xr:uid="{00000000-0005-0000-0000-00001F610000}"/>
    <cellStyle name="Normal 821 4" xfId="24679" xr:uid="{00000000-0005-0000-0000-000020610000}"/>
    <cellStyle name="Normal 821 5" xfId="24680" xr:uid="{00000000-0005-0000-0000-000021610000}"/>
    <cellStyle name="Normal 822" xfId="24681" xr:uid="{00000000-0005-0000-0000-000022610000}"/>
    <cellStyle name="Normal 822 2" xfId="24682" xr:uid="{00000000-0005-0000-0000-000023610000}"/>
    <cellStyle name="Normal 822 2 2" xfId="24683" xr:uid="{00000000-0005-0000-0000-000024610000}"/>
    <cellStyle name="Normal 822 2 2 2" xfId="24684" xr:uid="{00000000-0005-0000-0000-000025610000}"/>
    <cellStyle name="Normal 822 2 2 3" xfId="24685" xr:uid="{00000000-0005-0000-0000-000026610000}"/>
    <cellStyle name="Normal 822 2 3" xfId="24686" xr:uid="{00000000-0005-0000-0000-000027610000}"/>
    <cellStyle name="Normal 822 2 4" xfId="24687" xr:uid="{00000000-0005-0000-0000-000028610000}"/>
    <cellStyle name="Normal 822 3" xfId="24688" xr:uid="{00000000-0005-0000-0000-000029610000}"/>
    <cellStyle name="Normal 822 3 2" xfId="24689" xr:uid="{00000000-0005-0000-0000-00002A610000}"/>
    <cellStyle name="Normal 822 3 3" xfId="24690" xr:uid="{00000000-0005-0000-0000-00002B610000}"/>
    <cellStyle name="Normal 822 4" xfId="24691" xr:uid="{00000000-0005-0000-0000-00002C610000}"/>
    <cellStyle name="Normal 822 5" xfId="24692" xr:uid="{00000000-0005-0000-0000-00002D610000}"/>
    <cellStyle name="Normal 823" xfId="24693" xr:uid="{00000000-0005-0000-0000-00002E610000}"/>
    <cellStyle name="Normal 823 2" xfId="24694" xr:uid="{00000000-0005-0000-0000-00002F610000}"/>
    <cellStyle name="Normal 823 2 2" xfId="24695" xr:uid="{00000000-0005-0000-0000-000030610000}"/>
    <cellStyle name="Normal 823 2 2 2" xfId="24696" xr:uid="{00000000-0005-0000-0000-000031610000}"/>
    <cellStyle name="Normal 823 2 2 3" xfId="24697" xr:uid="{00000000-0005-0000-0000-000032610000}"/>
    <cellStyle name="Normal 823 2 3" xfId="24698" xr:uid="{00000000-0005-0000-0000-000033610000}"/>
    <cellStyle name="Normal 823 2 4" xfId="24699" xr:uid="{00000000-0005-0000-0000-000034610000}"/>
    <cellStyle name="Normal 823 3" xfId="24700" xr:uid="{00000000-0005-0000-0000-000035610000}"/>
    <cellStyle name="Normal 823 3 2" xfId="24701" xr:uid="{00000000-0005-0000-0000-000036610000}"/>
    <cellStyle name="Normal 823 3 3" xfId="24702" xr:uid="{00000000-0005-0000-0000-000037610000}"/>
    <cellStyle name="Normal 823 4" xfId="24703" xr:uid="{00000000-0005-0000-0000-000038610000}"/>
    <cellStyle name="Normal 823 5" xfId="24704" xr:uid="{00000000-0005-0000-0000-000039610000}"/>
    <cellStyle name="Normal 824" xfId="24705" xr:uid="{00000000-0005-0000-0000-00003A610000}"/>
    <cellStyle name="Normal 824 2" xfId="24706" xr:uid="{00000000-0005-0000-0000-00003B610000}"/>
    <cellStyle name="Normal 824 2 2" xfId="24707" xr:uid="{00000000-0005-0000-0000-00003C610000}"/>
    <cellStyle name="Normal 824 2 2 2" xfId="24708" xr:uid="{00000000-0005-0000-0000-00003D610000}"/>
    <cellStyle name="Normal 824 2 2 3" xfId="24709" xr:uid="{00000000-0005-0000-0000-00003E610000}"/>
    <cellStyle name="Normal 824 2 3" xfId="24710" xr:uid="{00000000-0005-0000-0000-00003F610000}"/>
    <cellStyle name="Normal 824 2 4" xfId="24711" xr:uid="{00000000-0005-0000-0000-000040610000}"/>
    <cellStyle name="Normal 824 3" xfId="24712" xr:uid="{00000000-0005-0000-0000-000041610000}"/>
    <cellStyle name="Normal 824 3 2" xfId="24713" xr:uid="{00000000-0005-0000-0000-000042610000}"/>
    <cellStyle name="Normal 824 3 3" xfId="24714" xr:uid="{00000000-0005-0000-0000-000043610000}"/>
    <cellStyle name="Normal 824 4" xfId="24715" xr:uid="{00000000-0005-0000-0000-000044610000}"/>
    <cellStyle name="Normal 824 5" xfId="24716" xr:uid="{00000000-0005-0000-0000-000045610000}"/>
    <cellStyle name="Normal 825" xfId="24717" xr:uid="{00000000-0005-0000-0000-000046610000}"/>
    <cellStyle name="Normal 825 2" xfId="24718" xr:uid="{00000000-0005-0000-0000-000047610000}"/>
    <cellStyle name="Normal 825 2 2" xfId="24719" xr:uid="{00000000-0005-0000-0000-000048610000}"/>
    <cellStyle name="Normal 825 2 2 2" xfId="24720" xr:uid="{00000000-0005-0000-0000-000049610000}"/>
    <cellStyle name="Normal 825 2 2 3" xfId="24721" xr:uid="{00000000-0005-0000-0000-00004A610000}"/>
    <cellStyle name="Normal 825 2 3" xfId="24722" xr:uid="{00000000-0005-0000-0000-00004B610000}"/>
    <cellStyle name="Normal 825 2 4" xfId="24723" xr:uid="{00000000-0005-0000-0000-00004C610000}"/>
    <cellStyle name="Normal 825 3" xfId="24724" xr:uid="{00000000-0005-0000-0000-00004D610000}"/>
    <cellStyle name="Normal 825 3 2" xfId="24725" xr:uid="{00000000-0005-0000-0000-00004E610000}"/>
    <cellStyle name="Normal 825 3 3" xfId="24726" xr:uid="{00000000-0005-0000-0000-00004F610000}"/>
    <cellStyle name="Normal 825 4" xfId="24727" xr:uid="{00000000-0005-0000-0000-000050610000}"/>
    <cellStyle name="Normal 825 5" xfId="24728" xr:uid="{00000000-0005-0000-0000-000051610000}"/>
    <cellStyle name="Normal 826" xfId="24729" xr:uid="{00000000-0005-0000-0000-000052610000}"/>
    <cellStyle name="Normal 826 2" xfId="24730" xr:uid="{00000000-0005-0000-0000-000053610000}"/>
    <cellStyle name="Normal 826 2 2" xfId="24731" xr:uid="{00000000-0005-0000-0000-000054610000}"/>
    <cellStyle name="Normal 826 2 2 2" xfId="24732" xr:uid="{00000000-0005-0000-0000-000055610000}"/>
    <cellStyle name="Normal 826 2 2 3" xfId="24733" xr:uid="{00000000-0005-0000-0000-000056610000}"/>
    <cellStyle name="Normal 826 2 3" xfId="24734" xr:uid="{00000000-0005-0000-0000-000057610000}"/>
    <cellStyle name="Normal 826 2 4" xfId="24735" xr:uid="{00000000-0005-0000-0000-000058610000}"/>
    <cellStyle name="Normal 826 3" xfId="24736" xr:uid="{00000000-0005-0000-0000-000059610000}"/>
    <cellStyle name="Normal 826 3 2" xfId="24737" xr:uid="{00000000-0005-0000-0000-00005A610000}"/>
    <cellStyle name="Normal 826 3 3" xfId="24738" xr:uid="{00000000-0005-0000-0000-00005B610000}"/>
    <cellStyle name="Normal 826 4" xfId="24739" xr:uid="{00000000-0005-0000-0000-00005C610000}"/>
    <cellStyle name="Normal 826 5" xfId="24740" xr:uid="{00000000-0005-0000-0000-00005D610000}"/>
    <cellStyle name="Normal 827" xfId="24741" xr:uid="{00000000-0005-0000-0000-00005E610000}"/>
    <cellStyle name="Normal 827 2" xfId="24742" xr:uid="{00000000-0005-0000-0000-00005F610000}"/>
    <cellStyle name="Normal 827 2 2" xfId="24743" xr:uid="{00000000-0005-0000-0000-000060610000}"/>
    <cellStyle name="Normal 827 2 2 2" xfId="24744" xr:uid="{00000000-0005-0000-0000-000061610000}"/>
    <cellStyle name="Normal 827 2 2 3" xfId="24745" xr:uid="{00000000-0005-0000-0000-000062610000}"/>
    <cellStyle name="Normal 827 2 3" xfId="24746" xr:uid="{00000000-0005-0000-0000-000063610000}"/>
    <cellStyle name="Normal 827 2 4" xfId="24747" xr:uid="{00000000-0005-0000-0000-000064610000}"/>
    <cellStyle name="Normal 827 3" xfId="24748" xr:uid="{00000000-0005-0000-0000-000065610000}"/>
    <cellStyle name="Normal 827 3 2" xfId="24749" xr:uid="{00000000-0005-0000-0000-000066610000}"/>
    <cellStyle name="Normal 827 3 3" xfId="24750" xr:uid="{00000000-0005-0000-0000-000067610000}"/>
    <cellStyle name="Normal 827 4" xfId="24751" xr:uid="{00000000-0005-0000-0000-000068610000}"/>
    <cellStyle name="Normal 827 5" xfId="24752" xr:uid="{00000000-0005-0000-0000-000069610000}"/>
    <cellStyle name="Normal 828" xfId="24753" xr:uid="{00000000-0005-0000-0000-00006A610000}"/>
    <cellStyle name="Normal 828 2" xfId="24754" xr:uid="{00000000-0005-0000-0000-00006B610000}"/>
    <cellStyle name="Normal 828 2 2" xfId="24755" xr:uid="{00000000-0005-0000-0000-00006C610000}"/>
    <cellStyle name="Normal 828 2 2 2" xfId="24756" xr:uid="{00000000-0005-0000-0000-00006D610000}"/>
    <cellStyle name="Normal 828 2 2 3" xfId="24757" xr:uid="{00000000-0005-0000-0000-00006E610000}"/>
    <cellStyle name="Normal 828 2 3" xfId="24758" xr:uid="{00000000-0005-0000-0000-00006F610000}"/>
    <cellStyle name="Normal 828 2 4" xfId="24759" xr:uid="{00000000-0005-0000-0000-000070610000}"/>
    <cellStyle name="Normal 828 3" xfId="24760" xr:uid="{00000000-0005-0000-0000-000071610000}"/>
    <cellStyle name="Normal 828 3 2" xfId="24761" xr:uid="{00000000-0005-0000-0000-000072610000}"/>
    <cellStyle name="Normal 828 3 3" xfId="24762" xr:uid="{00000000-0005-0000-0000-000073610000}"/>
    <cellStyle name="Normal 828 4" xfId="24763" xr:uid="{00000000-0005-0000-0000-000074610000}"/>
    <cellStyle name="Normal 828 5" xfId="24764" xr:uid="{00000000-0005-0000-0000-000075610000}"/>
    <cellStyle name="Normal 829" xfId="24765" xr:uid="{00000000-0005-0000-0000-000076610000}"/>
    <cellStyle name="Normal 829 2" xfId="24766" xr:uid="{00000000-0005-0000-0000-000077610000}"/>
    <cellStyle name="Normal 829 2 2" xfId="24767" xr:uid="{00000000-0005-0000-0000-000078610000}"/>
    <cellStyle name="Normal 829 2 2 2" xfId="24768" xr:uid="{00000000-0005-0000-0000-000079610000}"/>
    <cellStyle name="Normal 829 2 2 3" xfId="24769" xr:uid="{00000000-0005-0000-0000-00007A610000}"/>
    <cellStyle name="Normal 829 2 3" xfId="24770" xr:uid="{00000000-0005-0000-0000-00007B610000}"/>
    <cellStyle name="Normal 829 2 4" xfId="24771" xr:uid="{00000000-0005-0000-0000-00007C610000}"/>
    <cellStyle name="Normal 829 3" xfId="24772" xr:uid="{00000000-0005-0000-0000-00007D610000}"/>
    <cellStyle name="Normal 829 3 2" xfId="24773" xr:uid="{00000000-0005-0000-0000-00007E610000}"/>
    <cellStyle name="Normal 829 3 3" xfId="24774" xr:uid="{00000000-0005-0000-0000-00007F610000}"/>
    <cellStyle name="Normal 829 4" xfId="24775" xr:uid="{00000000-0005-0000-0000-000080610000}"/>
    <cellStyle name="Normal 829 5" xfId="24776" xr:uid="{00000000-0005-0000-0000-000081610000}"/>
    <cellStyle name="Normal 83" xfId="171" xr:uid="{00000000-0005-0000-0000-000082610000}"/>
    <cellStyle name="Normal 83 2" xfId="24777" xr:uid="{00000000-0005-0000-0000-000083610000}"/>
    <cellStyle name="Normal 83 2 2" xfId="24778" xr:uid="{00000000-0005-0000-0000-000084610000}"/>
    <cellStyle name="Normal 83 2 2 2" xfId="24779" xr:uid="{00000000-0005-0000-0000-000085610000}"/>
    <cellStyle name="Normal 83 2 2 3" xfId="24780" xr:uid="{00000000-0005-0000-0000-000086610000}"/>
    <cellStyle name="Normal 83 2 3" xfId="24781" xr:uid="{00000000-0005-0000-0000-000087610000}"/>
    <cellStyle name="Normal 83 2 3 2" xfId="24782" xr:uid="{00000000-0005-0000-0000-000088610000}"/>
    <cellStyle name="Normal 83 2 3 2 2" xfId="24783" xr:uid="{00000000-0005-0000-0000-000089610000}"/>
    <cellStyle name="Normal 83 2 3 2 2 2" xfId="24784" xr:uid="{00000000-0005-0000-0000-00008A610000}"/>
    <cellStyle name="Normal 83 2 3 2 2 2 2" xfId="24785" xr:uid="{00000000-0005-0000-0000-00008B610000}"/>
    <cellStyle name="Normal 83 2 3 2 2 3" xfId="24786" xr:uid="{00000000-0005-0000-0000-00008C610000}"/>
    <cellStyle name="Normal 83 2 3 2 2 4" xfId="24787" xr:uid="{00000000-0005-0000-0000-00008D610000}"/>
    <cellStyle name="Normal 83 2 3 2 3" xfId="24788" xr:uid="{00000000-0005-0000-0000-00008E610000}"/>
    <cellStyle name="Normal 83 2 3 2 3 2" xfId="24789" xr:uid="{00000000-0005-0000-0000-00008F610000}"/>
    <cellStyle name="Normal 83 2 3 2 4" xfId="24790" xr:uid="{00000000-0005-0000-0000-000090610000}"/>
    <cellStyle name="Normal 83 2 3 2 5" xfId="24791" xr:uid="{00000000-0005-0000-0000-000091610000}"/>
    <cellStyle name="Normal 83 2 3 3" xfId="24792" xr:uid="{00000000-0005-0000-0000-000092610000}"/>
    <cellStyle name="Normal 83 2 3 3 2" xfId="24793" xr:uid="{00000000-0005-0000-0000-000093610000}"/>
    <cellStyle name="Normal 83 2 3 3 2 2" xfId="24794" xr:uid="{00000000-0005-0000-0000-000094610000}"/>
    <cellStyle name="Normal 83 2 3 3 3" xfId="24795" xr:uid="{00000000-0005-0000-0000-000095610000}"/>
    <cellStyle name="Normal 83 2 3 3 4" xfId="24796" xr:uid="{00000000-0005-0000-0000-000096610000}"/>
    <cellStyle name="Normal 83 2 3 4" xfId="24797" xr:uid="{00000000-0005-0000-0000-000097610000}"/>
    <cellStyle name="Normal 83 2 3 4 2" xfId="24798" xr:uid="{00000000-0005-0000-0000-000098610000}"/>
    <cellStyle name="Normal 83 2 3 5" xfId="24799" xr:uid="{00000000-0005-0000-0000-000099610000}"/>
    <cellStyle name="Normal 83 2 3 6" xfId="24800" xr:uid="{00000000-0005-0000-0000-00009A610000}"/>
    <cellStyle name="Normal 83 2 4" xfId="24801" xr:uid="{00000000-0005-0000-0000-00009B610000}"/>
    <cellStyle name="Normal 83 2 4 2" xfId="24802" xr:uid="{00000000-0005-0000-0000-00009C610000}"/>
    <cellStyle name="Normal 83 2 4 2 2" xfId="24803" xr:uid="{00000000-0005-0000-0000-00009D610000}"/>
    <cellStyle name="Normal 83 2 4 2 2 2" xfId="24804" xr:uid="{00000000-0005-0000-0000-00009E610000}"/>
    <cellStyle name="Normal 83 2 4 2 3" xfId="24805" xr:uid="{00000000-0005-0000-0000-00009F610000}"/>
    <cellStyle name="Normal 83 2 4 2 4" xfId="24806" xr:uid="{00000000-0005-0000-0000-0000A0610000}"/>
    <cellStyle name="Normal 83 2 4 3" xfId="24807" xr:uid="{00000000-0005-0000-0000-0000A1610000}"/>
    <cellStyle name="Normal 83 2 4 3 2" xfId="24808" xr:uid="{00000000-0005-0000-0000-0000A2610000}"/>
    <cellStyle name="Normal 83 2 4 4" xfId="24809" xr:uid="{00000000-0005-0000-0000-0000A3610000}"/>
    <cellStyle name="Normal 83 2 4 5" xfId="24810" xr:uid="{00000000-0005-0000-0000-0000A4610000}"/>
    <cellStyle name="Normal 83 2 5" xfId="24811" xr:uid="{00000000-0005-0000-0000-0000A5610000}"/>
    <cellStyle name="Normal 83 2 5 2" xfId="24812" xr:uid="{00000000-0005-0000-0000-0000A6610000}"/>
    <cellStyle name="Normal 83 2 5 2 2" xfId="24813" xr:uid="{00000000-0005-0000-0000-0000A7610000}"/>
    <cellStyle name="Normal 83 2 5 3" xfId="24814" xr:uid="{00000000-0005-0000-0000-0000A8610000}"/>
    <cellStyle name="Normal 83 2 5 4" xfId="24815" xr:uid="{00000000-0005-0000-0000-0000A9610000}"/>
    <cellStyle name="Normal 83 2 6" xfId="24816" xr:uid="{00000000-0005-0000-0000-0000AA610000}"/>
    <cellStyle name="Normal 83 2 6 2" xfId="24817" xr:uid="{00000000-0005-0000-0000-0000AB610000}"/>
    <cellStyle name="Normal 83 2 7" xfId="24818" xr:uid="{00000000-0005-0000-0000-0000AC610000}"/>
    <cellStyle name="Normal 83 2 8" xfId="24819" xr:uid="{00000000-0005-0000-0000-0000AD610000}"/>
    <cellStyle name="Normal 83 3" xfId="24820" xr:uid="{00000000-0005-0000-0000-0000AE610000}"/>
    <cellStyle name="Normal 83 3 2" xfId="24821" xr:uid="{00000000-0005-0000-0000-0000AF610000}"/>
    <cellStyle name="Normal 83 3 2 2" xfId="24822" xr:uid="{00000000-0005-0000-0000-0000B0610000}"/>
    <cellStyle name="Normal 83 3 2 2 2" xfId="24823" xr:uid="{00000000-0005-0000-0000-0000B1610000}"/>
    <cellStyle name="Normal 83 3 2 3" xfId="24824" xr:uid="{00000000-0005-0000-0000-0000B2610000}"/>
    <cellStyle name="Normal 83 3 2 4" xfId="24825" xr:uid="{00000000-0005-0000-0000-0000B3610000}"/>
    <cellStyle name="Normal 83 3 3" xfId="24826" xr:uid="{00000000-0005-0000-0000-0000B4610000}"/>
    <cellStyle name="Normal 83 3 3 2" xfId="24827" xr:uid="{00000000-0005-0000-0000-0000B5610000}"/>
    <cellStyle name="Normal 83 3 4" xfId="24828" xr:uid="{00000000-0005-0000-0000-0000B6610000}"/>
    <cellStyle name="Normal 83 3 5" xfId="24829" xr:uid="{00000000-0005-0000-0000-0000B7610000}"/>
    <cellStyle name="Normal 83 4" xfId="24830" xr:uid="{00000000-0005-0000-0000-0000B8610000}"/>
    <cellStyle name="Normal 83 4 2" xfId="24831" xr:uid="{00000000-0005-0000-0000-0000B9610000}"/>
    <cellStyle name="Normal 83 4 2 2" xfId="24832" xr:uid="{00000000-0005-0000-0000-0000BA610000}"/>
    <cellStyle name="Normal 83 4 2 2 2" xfId="24833" xr:uid="{00000000-0005-0000-0000-0000BB610000}"/>
    <cellStyle name="Normal 83 4 2 3" xfId="24834" xr:uid="{00000000-0005-0000-0000-0000BC610000}"/>
    <cellStyle name="Normal 83 4 3" xfId="24835" xr:uid="{00000000-0005-0000-0000-0000BD610000}"/>
    <cellStyle name="Normal 83 4 3 2" xfId="24836" xr:uid="{00000000-0005-0000-0000-0000BE610000}"/>
    <cellStyle name="Normal 83 4 4" xfId="24837" xr:uid="{00000000-0005-0000-0000-0000BF610000}"/>
    <cellStyle name="Normal 83 4 5" xfId="24838" xr:uid="{00000000-0005-0000-0000-0000C0610000}"/>
    <cellStyle name="Normal 83 5" xfId="24839" xr:uid="{00000000-0005-0000-0000-0000C1610000}"/>
    <cellStyle name="Normal 83 5 2" xfId="24840" xr:uid="{00000000-0005-0000-0000-0000C2610000}"/>
    <cellStyle name="Normal 83 6" xfId="24841" xr:uid="{00000000-0005-0000-0000-0000C3610000}"/>
    <cellStyle name="Normal 83 7" xfId="24842" xr:uid="{00000000-0005-0000-0000-0000C4610000}"/>
    <cellStyle name="Normal 83_April 14" xfId="24843" xr:uid="{00000000-0005-0000-0000-0000C5610000}"/>
    <cellStyle name="Normal 830" xfId="24844" xr:uid="{00000000-0005-0000-0000-0000C6610000}"/>
    <cellStyle name="Normal 830 2" xfId="24845" xr:uid="{00000000-0005-0000-0000-0000C7610000}"/>
    <cellStyle name="Normal 830 2 2" xfId="24846" xr:uid="{00000000-0005-0000-0000-0000C8610000}"/>
    <cellStyle name="Normal 830 2 2 2" xfId="24847" xr:uid="{00000000-0005-0000-0000-0000C9610000}"/>
    <cellStyle name="Normal 830 2 2 3" xfId="24848" xr:uid="{00000000-0005-0000-0000-0000CA610000}"/>
    <cellStyle name="Normal 830 2 3" xfId="24849" xr:uid="{00000000-0005-0000-0000-0000CB610000}"/>
    <cellStyle name="Normal 830 2 4" xfId="24850" xr:uid="{00000000-0005-0000-0000-0000CC610000}"/>
    <cellStyle name="Normal 830 3" xfId="24851" xr:uid="{00000000-0005-0000-0000-0000CD610000}"/>
    <cellStyle name="Normal 830 3 2" xfId="24852" xr:uid="{00000000-0005-0000-0000-0000CE610000}"/>
    <cellStyle name="Normal 830 3 3" xfId="24853" xr:uid="{00000000-0005-0000-0000-0000CF610000}"/>
    <cellStyle name="Normal 830 4" xfId="24854" xr:uid="{00000000-0005-0000-0000-0000D0610000}"/>
    <cellStyle name="Normal 830 5" xfId="24855" xr:uid="{00000000-0005-0000-0000-0000D1610000}"/>
    <cellStyle name="Normal 831" xfId="24856" xr:uid="{00000000-0005-0000-0000-0000D2610000}"/>
    <cellStyle name="Normal 831 2" xfId="24857" xr:uid="{00000000-0005-0000-0000-0000D3610000}"/>
    <cellStyle name="Normal 831 2 2" xfId="24858" xr:uid="{00000000-0005-0000-0000-0000D4610000}"/>
    <cellStyle name="Normal 831 2 2 2" xfId="24859" xr:uid="{00000000-0005-0000-0000-0000D5610000}"/>
    <cellStyle name="Normal 831 2 2 3" xfId="24860" xr:uid="{00000000-0005-0000-0000-0000D6610000}"/>
    <cellStyle name="Normal 831 2 3" xfId="24861" xr:uid="{00000000-0005-0000-0000-0000D7610000}"/>
    <cellStyle name="Normal 831 2 4" xfId="24862" xr:uid="{00000000-0005-0000-0000-0000D8610000}"/>
    <cellStyle name="Normal 831 3" xfId="24863" xr:uid="{00000000-0005-0000-0000-0000D9610000}"/>
    <cellStyle name="Normal 831 3 2" xfId="24864" xr:uid="{00000000-0005-0000-0000-0000DA610000}"/>
    <cellStyle name="Normal 831 3 3" xfId="24865" xr:uid="{00000000-0005-0000-0000-0000DB610000}"/>
    <cellStyle name="Normal 831 4" xfId="24866" xr:uid="{00000000-0005-0000-0000-0000DC610000}"/>
    <cellStyle name="Normal 831 5" xfId="24867" xr:uid="{00000000-0005-0000-0000-0000DD610000}"/>
    <cellStyle name="Normal 832" xfId="24868" xr:uid="{00000000-0005-0000-0000-0000DE610000}"/>
    <cellStyle name="Normal 832 2" xfId="24869" xr:uid="{00000000-0005-0000-0000-0000DF610000}"/>
    <cellStyle name="Normal 832 2 2" xfId="24870" xr:uid="{00000000-0005-0000-0000-0000E0610000}"/>
    <cellStyle name="Normal 832 2 2 2" xfId="24871" xr:uid="{00000000-0005-0000-0000-0000E1610000}"/>
    <cellStyle name="Normal 832 2 2 3" xfId="24872" xr:uid="{00000000-0005-0000-0000-0000E2610000}"/>
    <cellStyle name="Normal 832 2 3" xfId="24873" xr:uid="{00000000-0005-0000-0000-0000E3610000}"/>
    <cellStyle name="Normal 832 2 4" xfId="24874" xr:uid="{00000000-0005-0000-0000-0000E4610000}"/>
    <cellStyle name="Normal 832 3" xfId="24875" xr:uid="{00000000-0005-0000-0000-0000E5610000}"/>
    <cellStyle name="Normal 832 3 2" xfId="24876" xr:uid="{00000000-0005-0000-0000-0000E6610000}"/>
    <cellStyle name="Normal 832 3 3" xfId="24877" xr:uid="{00000000-0005-0000-0000-0000E7610000}"/>
    <cellStyle name="Normal 832 4" xfId="24878" xr:uid="{00000000-0005-0000-0000-0000E8610000}"/>
    <cellStyle name="Normal 832 5" xfId="24879" xr:uid="{00000000-0005-0000-0000-0000E9610000}"/>
    <cellStyle name="Normal 833" xfId="24880" xr:uid="{00000000-0005-0000-0000-0000EA610000}"/>
    <cellStyle name="Normal 833 2" xfId="24881" xr:uid="{00000000-0005-0000-0000-0000EB610000}"/>
    <cellStyle name="Normal 833 2 2" xfId="24882" xr:uid="{00000000-0005-0000-0000-0000EC610000}"/>
    <cellStyle name="Normal 833 2 2 2" xfId="24883" xr:uid="{00000000-0005-0000-0000-0000ED610000}"/>
    <cellStyle name="Normal 833 2 2 3" xfId="24884" xr:uid="{00000000-0005-0000-0000-0000EE610000}"/>
    <cellStyle name="Normal 833 2 3" xfId="24885" xr:uid="{00000000-0005-0000-0000-0000EF610000}"/>
    <cellStyle name="Normal 833 2 4" xfId="24886" xr:uid="{00000000-0005-0000-0000-0000F0610000}"/>
    <cellStyle name="Normal 833 3" xfId="24887" xr:uid="{00000000-0005-0000-0000-0000F1610000}"/>
    <cellStyle name="Normal 833 3 2" xfId="24888" xr:uid="{00000000-0005-0000-0000-0000F2610000}"/>
    <cellStyle name="Normal 833 3 3" xfId="24889" xr:uid="{00000000-0005-0000-0000-0000F3610000}"/>
    <cellStyle name="Normal 833 4" xfId="24890" xr:uid="{00000000-0005-0000-0000-0000F4610000}"/>
    <cellStyle name="Normal 833 5" xfId="24891" xr:uid="{00000000-0005-0000-0000-0000F5610000}"/>
    <cellStyle name="Normal 834" xfId="24892" xr:uid="{00000000-0005-0000-0000-0000F6610000}"/>
    <cellStyle name="Normal 834 2" xfId="24893" xr:uid="{00000000-0005-0000-0000-0000F7610000}"/>
    <cellStyle name="Normal 834 2 2" xfId="24894" xr:uid="{00000000-0005-0000-0000-0000F8610000}"/>
    <cellStyle name="Normal 834 2 2 2" xfId="24895" xr:uid="{00000000-0005-0000-0000-0000F9610000}"/>
    <cellStyle name="Normal 834 2 2 3" xfId="24896" xr:uid="{00000000-0005-0000-0000-0000FA610000}"/>
    <cellStyle name="Normal 834 2 3" xfId="24897" xr:uid="{00000000-0005-0000-0000-0000FB610000}"/>
    <cellStyle name="Normal 834 2 4" xfId="24898" xr:uid="{00000000-0005-0000-0000-0000FC610000}"/>
    <cellStyle name="Normal 834 3" xfId="24899" xr:uid="{00000000-0005-0000-0000-0000FD610000}"/>
    <cellStyle name="Normal 834 3 2" xfId="24900" xr:uid="{00000000-0005-0000-0000-0000FE610000}"/>
    <cellStyle name="Normal 834 3 3" xfId="24901" xr:uid="{00000000-0005-0000-0000-0000FF610000}"/>
    <cellStyle name="Normal 834 4" xfId="24902" xr:uid="{00000000-0005-0000-0000-000000620000}"/>
    <cellStyle name="Normal 834 5" xfId="24903" xr:uid="{00000000-0005-0000-0000-000001620000}"/>
    <cellStyle name="Normal 835" xfId="24904" xr:uid="{00000000-0005-0000-0000-000002620000}"/>
    <cellStyle name="Normal 835 2" xfId="24905" xr:uid="{00000000-0005-0000-0000-000003620000}"/>
    <cellStyle name="Normal 835 2 2" xfId="24906" xr:uid="{00000000-0005-0000-0000-000004620000}"/>
    <cellStyle name="Normal 835 2 2 2" xfId="24907" xr:uid="{00000000-0005-0000-0000-000005620000}"/>
    <cellStyle name="Normal 835 2 2 3" xfId="24908" xr:uid="{00000000-0005-0000-0000-000006620000}"/>
    <cellStyle name="Normal 835 2 3" xfId="24909" xr:uid="{00000000-0005-0000-0000-000007620000}"/>
    <cellStyle name="Normal 835 2 4" xfId="24910" xr:uid="{00000000-0005-0000-0000-000008620000}"/>
    <cellStyle name="Normal 835 3" xfId="24911" xr:uid="{00000000-0005-0000-0000-000009620000}"/>
    <cellStyle name="Normal 835 3 2" xfId="24912" xr:uid="{00000000-0005-0000-0000-00000A620000}"/>
    <cellStyle name="Normal 835 3 3" xfId="24913" xr:uid="{00000000-0005-0000-0000-00000B620000}"/>
    <cellStyle name="Normal 835 4" xfId="24914" xr:uid="{00000000-0005-0000-0000-00000C620000}"/>
    <cellStyle name="Normal 835 5" xfId="24915" xr:uid="{00000000-0005-0000-0000-00000D620000}"/>
    <cellStyle name="Normal 836" xfId="24916" xr:uid="{00000000-0005-0000-0000-00000E620000}"/>
    <cellStyle name="Normal 836 2" xfId="24917" xr:uid="{00000000-0005-0000-0000-00000F620000}"/>
    <cellStyle name="Normal 836 2 2" xfId="24918" xr:uid="{00000000-0005-0000-0000-000010620000}"/>
    <cellStyle name="Normal 836 2 2 2" xfId="24919" xr:uid="{00000000-0005-0000-0000-000011620000}"/>
    <cellStyle name="Normal 836 2 2 3" xfId="24920" xr:uid="{00000000-0005-0000-0000-000012620000}"/>
    <cellStyle name="Normal 836 2 3" xfId="24921" xr:uid="{00000000-0005-0000-0000-000013620000}"/>
    <cellStyle name="Normal 836 2 4" xfId="24922" xr:uid="{00000000-0005-0000-0000-000014620000}"/>
    <cellStyle name="Normal 836 3" xfId="24923" xr:uid="{00000000-0005-0000-0000-000015620000}"/>
    <cellStyle name="Normal 836 3 2" xfId="24924" xr:uid="{00000000-0005-0000-0000-000016620000}"/>
    <cellStyle name="Normal 836 3 3" xfId="24925" xr:uid="{00000000-0005-0000-0000-000017620000}"/>
    <cellStyle name="Normal 836 4" xfId="24926" xr:uid="{00000000-0005-0000-0000-000018620000}"/>
    <cellStyle name="Normal 836 5" xfId="24927" xr:uid="{00000000-0005-0000-0000-000019620000}"/>
    <cellStyle name="Normal 837" xfId="24928" xr:uid="{00000000-0005-0000-0000-00001A620000}"/>
    <cellStyle name="Normal 837 2" xfId="24929" xr:uid="{00000000-0005-0000-0000-00001B620000}"/>
    <cellStyle name="Normal 837 2 2" xfId="24930" xr:uid="{00000000-0005-0000-0000-00001C620000}"/>
    <cellStyle name="Normal 837 2 2 2" xfId="24931" xr:uid="{00000000-0005-0000-0000-00001D620000}"/>
    <cellStyle name="Normal 837 2 2 3" xfId="24932" xr:uid="{00000000-0005-0000-0000-00001E620000}"/>
    <cellStyle name="Normal 837 2 3" xfId="24933" xr:uid="{00000000-0005-0000-0000-00001F620000}"/>
    <cellStyle name="Normal 837 2 4" xfId="24934" xr:uid="{00000000-0005-0000-0000-000020620000}"/>
    <cellStyle name="Normal 837 3" xfId="24935" xr:uid="{00000000-0005-0000-0000-000021620000}"/>
    <cellStyle name="Normal 837 3 2" xfId="24936" xr:uid="{00000000-0005-0000-0000-000022620000}"/>
    <cellStyle name="Normal 837 3 3" xfId="24937" xr:uid="{00000000-0005-0000-0000-000023620000}"/>
    <cellStyle name="Normal 837 4" xfId="24938" xr:uid="{00000000-0005-0000-0000-000024620000}"/>
    <cellStyle name="Normal 837 5" xfId="24939" xr:uid="{00000000-0005-0000-0000-000025620000}"/>
    <cellStyle name="Normal 838" xfId="24940" xr:uid="{00000000-0005-0000-0000-000026620000}"/>
    <cellStyle name="Normal 838 2" xfId="24941" xr:uid="{00000000-0005-0000-0000-000027620000}"/>
    <cellStyle name="Normal 838 2 2" xfId="24942" xr:uid="{00000000-0005-0000-0000-000028620000}"/>
    <cellStyle name="Normal 838 2 2 2" xfId="24943" xr:uid="{00000000-0005-0000-0000-000029620000}"/>
    <cellStyle name="Normal 838 2 2 3" xfId="24944" xr:uid="{00000000-0005-0000-0000-00002A620000}"/>
    <cellStyle name="Normal 838 2 3" xfId="24945" xr:uid="{00000000-0005-0000-0000-00002B620000}"/>
    <cellStyle name="Normal 838 2 4" xfId="24946" xr:uid="{00000000-0005-0000-0000-00002C620000}"/>
    <cellStyle name="Normal 838 3" xfId="24947" xr:uid="{00000000-0005-0000-0000-00002D620000}"/>
    <cellStyle name="Normal 838 3 2" xfId="24948" xr:uid="{00000000-0005-0000-0000-00002E620000}"/>
    <cellStyle name="Normal 838 3 3" xfId="24949" xr:uid="{00000000-0005-0000-0000-00002F620000}"/>
    <cellStyle name="Normal 838 4" xfId="24950" xr:uid="{00000000-0005-0000-0000-000030620000}"/>
    <cellStyle name="Normal 838 5" xfId="24951" xr:uid="{00000000-0005-0000-0000-000031620000}"/>
    <cellStyle name="Normal 839" xfId="24952" xr:uid="{00000000-0005-0000-0000-000032620000}"/>
    <cellStyle name="Normal 839 2" xfId="24953" xr:uid="{00000000-0005-0000-0000-000033620000}"/>
    <cellStyle name="Normal 839 2 2" xfId="24954" xr:uid="{00000000-0005-0000-0000-000034620000}"/>
    <cellStyle name="Normal 839 2 2 2" xfId="24955" xr:uid="{00000000-0005-0000-0000-000035620000}"/>
    <cellStyle name="Normal 839 2 2 3" xfId="24956" xr:uid="{00000000-0005-0000-0000-000036620000}"/>
    <cellStyle name="Normal 839 2 3" xfId="24957" xr:uid="{00000000-0005-0000-0000-000037620000}"/>
    <cellStyle name="Normal 839 2 4" xfId="24958" xr:uid="{00000000-0005-0000-0000-000038620000}"/>
    <cellStyle name="Normal 839 3" xfId="24959" xr:uid="{00000000-0005-0000-0000-000039620000}"/>
    <cellStyle name="Normal 839 3 2" xfId="24960" xr:uid="{00000000-0005-0000-0000-00003A620000}"/>
    <cellStyle name="Normal 839 3 3" xfId="24961" xr:uid="{00000000-0005-0000-0000-00003B620000}"/>
    <cellStyle name="Normal 839 4" xfId="24962" xr:uid="{00000000-0005-0000-0000-00003C620000}"/>
    <cellStyle name="Normal 839 5" xfId="24963" xr:uid="{00000000-0005-0000-0000-00003D620000}"/>
    <cellStyle name="Normal 84" xfId="172" xr:uid="{00000000-0005-0000-0000-00003E620000}"/>
    <cellStyle name="Normal 84 2" xfId="24964" xr:uid="{00000000-0005-0000-0000-00003F620000}"/>
    <cellStyle name="Normal 84 2 2" xfId="24965" xr:uid="{00000000-0005-0000-0000-000040620000}"/>
    <cellStyle name="Normal 84 2 2 2" xfId="24966" xr:uid="{00000000-0005-0000-0000-000041620000}"/>
    <cellStyle name="Normal 84 2 2 3" xfId="24967" xr:uid="{00000000-0005-0000-0000-000042620000}"/>
    <cellStyle name="Normal 84 2 3" xfId="24968" xr:uid="{00000000-0005-0000-0000-000043620000}"/>
    <cellStyle name="Normal 84 2 3 2" xfId="24969" xr:uid="{00000000-0005-0000-0000-000044620000}"/>
    <cellStyle name="Normal 84 2 3 2 2" xfId="24970" xr:uid="{00000000-0005-0000-0000-000045620000}"/>
    <cellStyle name="Normal 84 2 3 2 2 2" xfId="24971" xr:uid="{00000000-0005-0000-0000-000046620000}"/>
    <cellStyle name="Normal 84 2 3 2 2 2 2" xfId="24972" xr:uid="{00000000-0005-0000-0000-000047620000}"/>
    <cellStyle name="Normal 84 2 3 2 2 3" xfId="24973" xr:uid="{00000000-0005-0000-0000-000048620000}"/>
    <cellStyle name="Normal 84 2 3 2 2 4" xfId="24974" xr:uid="{00000000-0005-0000-0000-000049620000}"/>
    <cellStyle name="Normal 84 2 3 2 3" xfId="24975" xr:uid="{00000000-0005-0000-0000-00004A620000}"/>
    <cellStyle name="Normal 84 2 3 2 3 2" xfId="24976" xr:uid="{00000000-0005-0000-0000-00004B620000}"/>
    <cellStyle name="Normal 84 2 3 2 4" xfId="24977" xr:uid="{00000000-0005-0000-0000-00004C620000}"/>
    <cellStyle name="Normal 84 2 3 2 5" xfId="24978" xr:uid="{00000000-0005-0000-0000-00004D620000}"/>
    <cellStyle name="Normal 84 2 3 3" xfId="24979" xr:uid="{00000000-0005-0000-0000-00004E620000}"/>
    <cellStyle name="Normal 84 2 3 3 2" xfId="24980" xr:uid="{00000000-0005-0000-0000-00004F620000}"/>
    <cellStyle name="Normal 84 2 3 3 2 2" xfId="24981" xr:uid="{00000000-0005-0000-0000-000050620000}"/>
    <cellStyle name="Normal 84 2 3 3 3" xfId="24982" xr:uid="{00000000-0005-0000-0000-000051620000}"/>
    <cellStyle name="Normal 84 2 3 3 4" xfId="24983" xr:uid="{00000000-0005-0000-0000-000052620000}"/>
    <cellStyle name="Normal 84 2 3 4" xfId="24984" xr:uid="{00000000-0005-0000-0000-000053620000}"/>
    <cellStyle name="Normal 84 2 3 4 2" xfId="24985" xr:uid="{00000000-0005-0000-0000-000054620000}"/>
    <cellStyle name="Normal 84 2 3 5" xfId="24986" xr:uid="{00000000-0005-0000-0000-000055620000}"/>
    <cellStyle name="Normal 84 2 3 6" xfId="24987" xr:uid="{00000000-0005-0000-0000-000056620000}"/>
    <cellStyle name="Normal 84 2 4" xfId="24988" xr:uid="{00000000-0005-0000-0000-000057620000}"/>
    <cellStyle name="Normal 84 2 4 2" xfId="24989" xr:uid="{00000000-0005-0000-0000-000058620000}"/>
    <cellStyle name="Normal 84 2 4 2 2" xfId="24990" xr:uid="{00000000-0005-0000-0000-000059620000}"/>
    <cellStyle name="Normal 84 2 4 2 2 2" xfId="24991" xr:uid="{00000000-0005-0000-0000-00005A620000}"/>
    <cellStyle name="Normal 84 2 4 2 3" xfId="24992" xr:uid="{00000000-0005-0000-0000-00005B620000}"/>
    <cellStyle name="Normal 84 2 4 2 4" xfId="24993" xr:uid="{00000000-0005-0000-0000-00005C620000}"/>
    <cellStyle name="Normal 84 2 4 3" xfId="24994" xr:uid="{00000000-0005-0000-0000-00005D620000}"/>
    <cellStyle name="Normal 84 2 4 3 2" xfId="24995" xr:uid="{00000000-0005-0000-0000-00005E620000}"/>
    <cellStyle name="Normal 84 2 4 4" xfId="24996" xr:uid="{00000000-0005-0000-0000-00005F620000}"/>
    <cellStyle name="Normal 84 2 4 5" xfId="24997" xr:uid="{00000000-0005-0000-0000-000060620000}"/>
    <cellStyle name="Normal 84 2 5" xfId="24998" xr:uid="{00000000-0005-0000-0000-000061620000}"/>
    <cellStyle name="Normal 84 2 5 2" xfId="24999" xr:uid="{00000000-0005-0000-0000-000062620000}"/>
    <cellStyle name="Normal 84 2 5 2 2" xfId="25000" xr:uid="{00000000-0005-0000-0000-000063620000}"/>
    <cellStyle name="Normal 84 2 5 3" xfId="25001" xr:uid="{00000000-0005-0000-0000-000064620000}"/>
    <cellStyle name="Normal 84 2 5 4" xfId="25002" xr:uid="{00000000-0005-0000-0000-000065620000}"/>
    <cellStyle name="Normal 84 2 6" xfId="25003" xr:uid="{00000000-0005-0000-0000-000066620000}"/>
    <cellStyle name="Normal 84 2 6 2" xfId="25004" xr:uid="{00000000-0005-0000-0000-000067620000}"/>
    <cellStyle name="Normal 84 2 7" xfId="25005" xr:uid="{00000000-0005-0000-0000-000068620000}"/>
    <cellStyle name="Normal 84 2 8" xfId="25006" xr:uid="{00000000-0005-0000-0000-000069620000}"/>
    <cellStyle name="Normal 84 3" xfId="25007" xr:uid="{00000000-0005-0000-0000-00006A620000}"/>
    <cellStyle name="Normal 84 3 2" xfId="25008" xr:uid="{00000000-0005-0000-0000-00006B620000}"/>
    <cellStyle name="Normal 84 3 2 2" xfId="25009" xr:uid="{00000000-0005-0000-0000-00006C620000}"/>
    <cellStyle name="Normal 84 3 2 2 2" xfId="25010" xr:uid="{00000000-0005-0000-0000-00006D620000}"/>
    <cellStyle name="Normal 84 3 2 3" xfId="25011" xr:uid="{00000000-0005-0000-0000-00006E620000}"/>
    <cellStyle name="Normal 84 3 2 4" xfId="25012" xr:uid="{00000000-0005-0000-0000-00006F620000}"/>
    <cellStyle name="Normal 84 3 3" xfId="25013" xr:uid="{00000000-0005-0000-0000-000070620000}"/>
    <cellStyle name="Normal 84 3 3 2" xfId="25014" xr:uid="{00000000-0005-0000-0000-000071620000}"/>
    <cellStyle name="Normal 84 3 4" xfId="25015" xr:uid="{00000000-0005-0000-0000-000072620000}"/>
    <cellStyle name="Normal 84 3 5" xfId="25016" xr:uid="{00000000-0005-0000-0000-000073620000}"/>
    <cellStyle name="Normal 84 4" xfId="25017" xr:uid="{00000000-0005-0000-0000-000074620000}"/>
    <cellStyle name="Normal 84 4 2" xfId="25018" xr:uid="{00000000-0005-0000-0000-000075620000}"/>
    <cellStyle name="Normal 84 4 2 2" xfId="25019" xr:uid="{00000000-0005-0000-0000-000076620000}"/>
    <cellStyle name="Normal 84 4 2 2 2" xfId="25020" xr:uid="{00000000-0005-0000-0000-000077620000}"/>
    <cellStyle name="Normal 84 4 2 3" xfId="25021" xr:uid="{00000000-0005-0000-0000-000078620000}"/>
    <cellStyle name="Normal 84 4 3" xfId="25022" xr:uid="{00000000-0005-0000-0000-000079620000}"/>
    <cellStyle name="Normal 84 4 3 2" xfId="25023" xr:uid="{00000000-0005-0000-0000-00007A620000}"/>
    <cellStyle name="Normal 84 4 4" xfId="25024" xr:uid="{00000000-0005-0000-0000-00007B620000}"/>
    <cellStyle name="Normal 84 4 5" xfId="25025" xr:uid="{00000000-0005-0000-0000-00007C620000}"/>
    <cellStyle name="Normal 84 5" xfId="25026" xr:uid="{00000000-0005-0000-0000-00007D620000}"/>
    <cellStyle name="Normal 84 5 2" xfId="25027" xr:uid="{00000000-0005-0000-0000-00007E620000}"/>
    <cellStyle name="Normal 84 6" xfId="25028" xr:uid="{00000000-0005-0000-0000-00007F620000}"/>
    <cellStyle name="Normal 84 7" xfId="25029" xr:uid="{00000000-0005-0000-0000-000080620000}"/>
    <cellStyle name="Normal 84_April 14" xfId="25030" xr:uid="{00000000-0005-0000-0000-000081620000}"/>
    <cellStyle name="Normal 840" xfId="25031" xr:uid="{00000000-0005-0000-0000-000082620000}"/>
    <cellStyle name="Normal 840 2" xfId="25032" xr:uid="{00000000-0005-0000-0000-000083620000}"/>
    <cellStyle name="Normal 840 2 2" xfId="25033" xr:uid="{00000000-0005-0000-0000-000084620000}"/>
    <cellStyle name="Normal 840 2 2 2" xfId="25034" xr:uid="{00000000-0005-0000-0000-000085620000}"/>
    <cellStyle name="Normal 840 2 2 3" xfId="25035" xr:uid="{00000000-0005-0000-0000-000086620000}"/>
    <cellStyle name="Normal 840 2 3" xfId="25036" xr:uid="{00000000-0005-0000-0000-000087620000}"/>
    <cellStyle name="Normal 840 2 4" xfId="25037" xr:uid="{00000000-0005-0000-0000-000088620000}"/>
    <cellStyle name="Normal 840 3" xfId="25038" xr:uid="{00000000-0005-0000-0000-000089620000}"/>
    <cellStyle name="Normal 840 3 2" xfId="25039" xr:uid="{00000000-0005-0000-0000-00008A620000}"/>
    <cellStyle name="Normal 840 3 3" xfId="25040" xr:uid="{00000000-0005-0000-0000-00008B620000}"/>
    <cellStyle name="Normal 840 4" xfId="25041" xr:uid="{00000000-0005-0000-0000-00008C620000}"/>
    <cellStyle name="Normal 840 5" xfId="25042" xr:uid="{00000000-0005-0000-0000-00008D620000}"/>
    <cellStyle name="Normal 841" xfId="25043" xr:uid="{00000000-0005-0000-0000-00008E620000}"/>
    <cellStyle name="Normal 841 2" xfId="25044" xr:uid="{00000000-0005-0000-0000-00008F620000}"/>
    <cellStyle name="Normal 841 2 2" xfId="25045" xr:uid="{00000000-0005-0000-0000-000090620000}"/>
    <cellStyle name="Normal 841 2 2 2" xfId="25046" xr:uid="{00000000-0005-0000-0000-000091620000}"/>
    <cellStyle name="Normal 841 2 2 3" xfId="25047" xr:uid="{00000000-0005-0000-0000-000092620000}"/>
    <cellStyle name="Normal 841 2 3" xfId="25048" xr:uid="{00000000-0005-0000-0000-000093620000}"/>
    <cellStyle name="Normal 841 2 4" xfId="25049" xr:uid="{00000000-0005-0000-0000-000094620000}"/>
    <cellStyle name="Normal 841 3" xfId="25050" xr:uid="{00000000-0005-0000-0000-000095620000}"/>
    <cellStyle name="Normal 841 3 2" xfId="25051" xr:uid="{00000000-0005-0000-0000-000096620000}"/>
    <cellStyle name="Normal 841 3 3" xfId="25052" xr:uid="{00000000-0005-0000-0000-000097620000}"/>
    <cellStyle name="Normal 841 4" xfId="25053" xr:uid="{00000000-0005-0000-0000-000098620000}"/>
    <cellStyle name="Normal 841 5" xfId="25054" xr:uid="{00000000-0005-0000-0000-000099620000}"/>
    <cellStyle name="Normal 842" xfId="25055" xr:uid="{00000000-0005-0000-0000-00009A620000}"/>
    <cellStyle name="Normal 842 2" xfId="25056" xr:uid="{00000000-0005-0000-0000-00009B620000}"/>
    <cellStyle name="Normal 842 2 2" xfId="25057" xr:uid="{00000000-0005-0000-0000-00009C620000}"/>
    <cellStyle name="Normal 842 2 2 2" xfId="25058" xr:uid="{00000000-0005-0000-0000-00009D620000}"/>
    <cellStyle name="Normal 842 2 2 3" xfId="25059" xr:uid="{00000000-0005-0000-0000-00009E620000}"/>
    <cellStyle name="Normal 842 2 3" xfId="25060" xr:uid="{00000000-0005-0000-0000-00009F620000}"/>
    <cellStyle name="Normal 842 2 4" xfId="25061" xr:uid="{00000000-0005-0000-0000-0000A0620000}"/>
    <cellStyle name="Normal 842 3" xfId="25062" xr:uid="{00000000-0005-0000-0000-0000A1620000}"/>
    <cellStyle name="Normal 842 3 2" xfId="25063" xr:uid="{00000000-0005-0000-0000-0000A2620000}"/>
    <cellStyle name="Normal 842 3 3" xfId="25064" xr:uid="{00000000-0005-0000-0000-0000A3620000}"/>
    <cellStyle name="Normal 842 4" xfId="25065" xr:uid="{00000000-0005-0000-0000-0000A4620000}"/>
    <cellStyle name="Normal 842 5" xfId="25066" xr:uid="{00000000-0005-0000-0000-0000A5620000}"/>
    <cellStyle name="Normal 843" xfId="25067" xr:uid="{00000000-0005-0000-0000-0000A6620000}"/>
    <cellStyle name="Normal 843 2" xfId="25068" xr:uid="{00000000-0005-0000-0000-0000A7620000}"/>
    <cellStyle name="Normal 843 2 2" xfId="25069" xr:uid="{00000000-0005-0000-0000-0000A8620000}"/>
    <cellStyle name="Normal 843 2 2 2" xfId="25070" xr:uid="{00000000-0005-0000-0000-0000A9620000}"/>
    <cellStyle name="Normal 843 2 2 3" xfId="25071" xr:uid="{00000000-0005-0000-0000-0000AA620000}"/>
    <cellStyle name="Normal 843 2 3" xfId="25072" xr:uid="{00000000-0005-0000-0000-0000AB620000}"/>
    <cellStyle name="Normal 843 2 4" xfId="25073" xr:uid="{00000000-0005-0000-0000-0000AC620000}"/>
    <cellStyle name="Normal 843 3" xfId="25074" xr:uid="{00000000-0005-0000-0000-0000AD620000}"/>
    <cellStyle name="Normal 843 3 2" xfId="25075" xr:uid="{00000000-0005-0000-0000-0000AE620000}"/>
    <cellStyle name="Normal 843 3 3" xfId="25076" xr:uid="{00000000-0005-0000-0000-0000AF620000}"/>
    <cellStyle name="Normal 843 4" xfId="25077" xr:uid="{00000000-0005-0000-0000-0000B0620000}"/>
    <cellStyle name="Normal 843 5" xfId="25078" xr:uid="{00000000-0005-0000-0000-0000B1620000}"/>
    <cellStyle name="Normal 844" xfId="25079" xr:uid="{00000000-0005-0000-0000-0000B2620000}"/>
    <cellStyle name="Normal 844 2" xfId="25080" xr:uid="{00000000-0005-0000-0000-0000B3620000}"/>
    <cellStyle name="Normal 844 2 2" xfId="25081" xr:uid="{00000000-0005-0000-0000-0000B4620000}"/>
    <cellStyle name="Normal 844 2 2 2" xfId="25082" xr:uid="{00000000-0005-0000-0000-0000B5620000}"/>
    <cellStyle name="Normal 844 2 2 3" xfId="25083" xr:uid="{00000000-0005-0000-0000-0000B6620000}"/>
    <cellStyle name="Normal 844 2 3" xfId="25084" xr:uid="{00000000-0005-0000-0000-0000B7620000}"/>
    <cellStyle name="Normal 844 2 4" xfId="25085" xr:uid="{00000000-0005-0000-0000-0000B8620000}"/>
    <cellStyle name="Normal 844 3" xfId="25086" xr:uid="{00000000-0005-0000-0000-0000B9620000}"/>
    <cellStyle name="Normal 844 3 2" xfId="25087" xr:uid="{00000000-0005-0000-0000-0000BA620000}"/>
    <cellStyle name="Normal 844 3 3" xfId="25088" xr:uid="{00000000-0005-0000-0000-0000BB620000}"/>
    <cellStyle name="Normal 844 4" xfId="25089" xr:uid="{00000000-0005-0000-0000-0000BC620000}"/>
    <cellStyle name="Normal 844 5" xfId="25090" xr:uid="{00000000-0005-0000-0000-0000BD620000}"/>
    <cellStyle name="Normal 845" xfId="25091" xr:uid="{00000000-0005-0000-0000-0000BE620000}"/>
    <cellStyle name="Normal 845 2" xfId="25092" xr:uid="{00000000-0005-0000-0000-0000BF620000}"/>
    <cellStyle name="Normal 845 2 2" xfId="25093" xr:uid="{00000000-0005-0000-0000-0000C0620000}"/>
    <cellStyle name="Normal 845 2 2 2" xfId="25094" xr:uid="{00000000-0005-0000-0000-0000C1620000}"/>
    <cellStyle name="Normal 845 2 2 3" xfId="25095" xr:uid="{00000000-0005-0000-0000-0000C2620000}"/>
    <cellStyle name="Normal 845 2 3" xfId="25096" xr:uid="{00000000-0005-0000-0000-0000C3620000}"/>
    <cellStyle name="Normal 845 2 4" xfId="25097" xr:uid="{00000000-0005-0000-0000-0000C4620000}"/>
    <cellStyle name="Normal 845 3" xfId="25098" xr:uid="{00000000-0005-0000-0000-0000C5620000}"/>
    <cellStyle name="Normal 845 3 2" xfId="25099" xr:uid="{00000000-0005-0000-0000-0000C6620000}"/>
    <cellStyle name="Normal 845 3 3" xfId="25100" xr:uid="{00000000-0005-0000-0000-0000C7620000}"/>
    <cellStyle name="Normal 845 4" xfId="25101" xr:uid="{00000000-0005-0000-0000-0000C8620000}"/>
    <cellStyle name="Normal 845 5" xfId="25102" xr:uid="{00000000-0005-0000-0000-0000C9620000}"/>
    <cellStyle name="Normal 846" xfId="25103" xr:uid="{00000000-0005-0000-0000-0000CA620000}"/>
    <cellStyle name="Normal 846 2" xfId="25104" xr:uid="{00000000-0005-0000-0000-0000CB620000}"/>
    <cellStyle name="Normal 846 2 2" xfId="25105" xr:uid="{00000000-0005-0000-0000-0000CC620000}"/>
    <cellStyle name="Normal 846 2 2 2" xfId="25106" xr:uid="{00000000-0005-0000-0000-0000CD620000}"/>
    <cellStyle name="Normal 846 2 2 3" xfId="25107" xr:uid="{00000000-0005-0000-0000-0000CE620000}"/>
    <cellStyle name="Normal 846 2 3" xfId="25108" xr:uid="{00000000-0005-0000-0000-0000CF620000}"/>
    <cellStyle name="Normal 846 2 4" xfId="25109" xr:uid="{00000000-0005-0000-0000-0000D0620000}"/>
    <cellStyle name="Normal 846 3" xfId="25110" xr:uid="{00000000-0005-0000-0000-0000D1620000}"/>
    <cellStyle name="Normal 846 3 2" xfId="25111" xr:uid="{00000000-0005-0000-0000-0000D2620000}"/>
    <cellStyle name="Normal 846 3 3" xfId="25112" xr:uid="{00000000-0005-0000-0000-0000D3620000}"/>
    <cellStyle name="Normal 846 4" xfId="25113" xr:uid="{00000000-0005-0000-0000-0000D4620000}"/>
    <cellStyle name="Normal 846 5" xfId="25114" xr:uid="{00000000-0005-0000-0000-0000D5620000}"/>
    <cellStyle name="Normal 847" xfId="25115" xr:uid="{00000000-0005-0000-0000-0000D6620000}"/>
    <cellStyle name="Normal 847 2" xfId="25116" xr:uid="{00000000-0005-0000-0000-0000D7620000}"/>
    <cellStyle name="Normal 847 2 2" xfId="25117" xr:uid="{00000000-0005-0000-0000-0000D8620000}"/>
    <cellStyle name="Normal 847 2 2 2" xfId="25118" xr:uid="{00000000-0005-0000-0000-0000D9620000}"/>
    <cellStyle name="Normal 847 2 2 3" xfId="25119" xr:uid="{00000000-0005-0000-0000-0000DA620000}"/>
    <cellStyle name="Normal 847 2 3" xfId="25120" xr:uid="{00000000-0005-0000-0000-0000DB620000}"/>
    <cellStyle name="Normal 847 2 4" xfId="25121" xr:uid="{00000000-0005-0000-0000-0000DC620000}"/>
    <cellStyle name="Normal 847 3" xfId="25122" xr:uid="{00000000-0005-0000-0000-0000DD620000}"/>
    <cellStyle name="Normal 847 3 2" xfId="25123" xr:uid="{00000000-0005-0000-0000-0000DE620000}"/>
    <cellStyle name="Normal 847 3 3" xfId="25124" xr:uid="{00000000-0005-0000-0000-0000DF620000}"/>
    <cellStyle name="Normal 847 4" xfId="25125" xr:uid="{00000000-0005-0000-0000-0000E0620000}"/>
    <cellStyle name="Normal 847 5" xfId="25126" xr:uid="{00000000-0005-0000-0000-0000E1620000}"/>
    <cellStyle name="Normal 848" xfId="25127" xr:uid="{00000000-0005-0000-0000-0000E2620000}"/>
    <cellStyle name="Normal 848 2" xfId="25128" xr:uid="{00000000-0005-0000-0000-0000E3620000}"/>
    <cellStyle name="Normal 848 2 2" xfId="25129" xr:uid="{00000000-0005-0000-0000-0000E4620000}"/>
    <cellStyle name="Normal 848 2 2 2" xfId="25130" xr:uid="{00000000-0005-0000-0000-0000E5620000}"/>
    <cellStyle name="Normal 848 2 2 3" xfId="25131" xr:uid="{00000000-0005-0000-0000-0000E6620000}"/>
    <cellStyle name="Normal 848 2 3" xfId="25132" xr:uid="{00000000-0005-0000-0000-0000E7620000}"/>
    <cellStyle name="Normal 848 2 4" xfId="25133" xr:uid="{00000000-0005-0000-0000-0000E8620000}"/>
    <cellStyle name="Normal 848 3" xfId="25134" xr:uid="{00000000-0005-0000-0000-0000E9620000}"/>
    <cellStyle name="Normal 848 3 2" xfId="25135" xr:uid="{00000000-0005-0000-0000-0000EA620000}"/>
    <cellStyle name="Normal 848 3 3" xfId="25136" xr:uid="{00000000-0005-0000-0000-0000EB620000}"/>
    <cellStyle name="Normal 848 4" xfId="25137" xr:uid="{00000000-0005-0000-0000-0000EC620000}"/>
    <cellStyle name="Normal 848 5" xfId="25138" xr:uid="{00000000-0005-0000-0000-0000ED620000}"/>
    <cellStyle name="Normal 849" xfId="25139" xr:uid="{00000000-0005-0000-0000-0000EE620000}"/>
    <cellStyle name="Normal 849 2" xfId="25140" xr:uid="{00000000-0005-0000-0000-0000EF620000}"/>
    <cellStyle name="Normal 849 2 2" xfId="25141" xr:uid="{00000000-0005-0000-0000-0000F0620000}"/>
    <cellStyle name="Normal 849 2 2 2" xfId="25142" xr:uid="{00000000-0005-0000-0000-0000F1620000}"/>
    <cellStyle name="Normal 849 2 2 3" xfId="25143" xr:uid="{00000000-0005-0000-0000-0000F2620000}"/>
    <cellStyle name="Normal 849 2 3" xfId="25144" xr:uid="{00000000-0005-0000-0000-0000F3620000}"/>
    <cellStyle name="Normal 849 2 4" xfId="25145" xr:uid="{00000000-0005-0000-0000-0000F4620000}"/>
    <cellStyle name="Normal 849 3" xfId="25146" xr:uid="{00000000-0005-0000-0000-0000F5620000}"/>
    <cellStyle name="Normal 849 3 2" xfId="25147" xr:uid="{00000000-0005-0000-0000-0000F6620000}"/>
    <cellStyle name="Normal 849 3 3" xfId="25148" xr:uid="{00000000-0005-0000-0000-0000F7620000}"/>
    <cellStyle name="Normal 849 4" xfId="25149" xr:uid="{00000000-0005-0000-0000-0000F8620000}"/>
    <cellStyle name="Normal 849 5" xfId="25150" xr:uid="{00000000-0005-0000-0000-0000F9620000}"/>
    <cellStyle name="Normal 85" xfId="173" xr:uid="{00000000-0005-0000-0000-0000FA620000}"/>
    <cellStyle name="Normal 85 2" xfId="25151" xr:uid="{00000000-0005-0000-0000-0000FB620000}"/>
    <cellStyle name="Normal 85 2 2" xfId="25152" xr:uid="{00000000-0005-0000-0000-0000FC620000}"/>
    <cellStyle name="Normal 85 2 2 2" xfId="25153" xr:uid="{00000000-0005-0000-0000-0000FD620000}"/>
    <cellStyle name="Normal 85 2 2 2 2" xfId="25154" xr:uid="{00000000-0005-0000-0000-0000FE620000}"/>
    <cellStyle name="Normal 85 2 2 2 2 2" xfId="25155" xr:uid="{00000000-0005-0000-0000-0000FF620000}"/>
    <cellStyle name="Normal 85 2 2 2 3" xfId="25156" xr:uid="{00000000-0005-0000-0000-000000630000}"/>
    <cellStyle name="Normal 85 2 2 2 4" xfId="25157" xr:uid="{00000000-0005-0000-0000-000001630000}"/>
    <cellStyle name="Normal 85 2 2 3" xfId="25158" xr:uid="{00000000-0005-0000-0000-000002630000}"/>
    <cellStyle name="Normal 85 2 2 3 2" xfId="25159" xr:uid="{00000000-0005-0000-0000-000003630000}"/>
    <cellStyle name="Normal 85 2 2 4" xfId="25160" xr:uid="{00000000-0005-0000-0000-000004630000}"/>
    <cellStyle name="Normal 85 2 2 5" xfId="25161" xr:uid="{00000000-0005-0000-0000-000005630000}"/>
    <cellStyle name="Normal 85 2 3" xfId="25162" xr:uid="{00000000-0005-0000-0000-000006630000}"/>
    <cellStyle name="Normal 85 2 3 2" xfId="25163" xr:uid="{00000000-0005-0000-0000-000007630000}"/>
    <cellStyle name="Normal 85 2 3 2 2" xfId="25164" xr:uid="{00000000-0005-0000-0000-000008630000}"/>
    <cellStyle name="Normal 85 2 3 3" xfId="25165" xr:uid="{00000000-0005-0000-0000-000009630000}"/>
    <cellStyle name="Normal 85 2 3 4" xfId="25166" xr:uid="{00000000-0005-0000-0000-00000A630000}"/>
    <cellStyle name="Normal 85 2 4" xfId="25167" xr:uid="{00000000-0005-0000-0000-00000B630000}"/>
    <cellStyle name="Normal 85 2 4 2" xfId="25168" xr:uid="{00000000-0005-0000-0000-00000C630000}"/>
    <cellStyle name="Normal 85 2 5" xfId="25169" xr:uid="{00000000-0005-0000-0000-00000D630000}"/>
    <cellStyle name="Normal 85 2 6" xfId="25170" xr:uid="{00000000-0005-0000-0000-00000E630000}"/>
    <cellStyle name="Normal 85 3" xfId="25171" xr:uid="{00000000-0005-0000-0000-00000F630000}"/>
    <cellStyle name="Normal 85 3 2" xfId="25172" xr:uid="{00000000-0005-0000-0000-000010630000}"/>
    <cellStyle name="Normal 85 3 2 2" xfId="25173" xr:uid="{00000000-0005-0000-0000-000011630000}"/>
    <cellStyle name="Normal 85 3 2 2 2" xfId="25174" xr:uid="{00000000-0005-0000-0000-000012630000}"/>
    <cellStyle name="Normal 85 3 2 3" xfId="25175" xr:uid="{00000000-0005-0000-0000-000013630000}"/>
    <cellStyle name="Normal 85 3 2 4" xfId="25176" xr:uid="{00000000-0005-0000-0000-000014630000}"/>
    <cellStyle name="Normal 85 3 3" xfId="25177" xr:uid="{00000000-0005-0000-0000-000015630000}"/>
    <cellStyle name="Normal 85 3 3 2" xfId="25178" xr:uid="{00000000-0005-0000-0000-000016630000}"/>
    <cellStyle name="Normal 85 3 4" xfId="25179" xr:uid="{00000000-0005-0000-0000-000017630000}"/>
    <cellStyle name="Normal 85 3 5" xfId="25180" xr:uid="{00000000-0005-0000-0000-000018630000}"/>
    <cellStyle name="Normal 85 4" xfId="25181" xr:uid="{00000000-0005-0000-0000-000019630000}"/>
    <cellStyle name="Normal 85 4 2" xfId="25182" xr:uid="{00000000-0005-0000-0000-00001A630000}"/>
    <cellStyle name="Normal 85 4 2 2" xfId="25183" xr:uid="{00000000-0005-0000-0000-00001B630000}"/>
    <cellStyle name="Normal 85 4 2 2 2" xfId="25184" xr:uid="{00000000-0005-0000-0000-00001C630000}"/>
    <cellStyle name="Normal 85 4 2 3" xfId="25185" xr:uid="{00000000-0005-0000-0000-00001D630000}"/>
    <cellStyle name="Normal 85 4 3" xfId="25186" xr:uid="{00000000-0005-0000-0000-00001E630000}"/>
    <cellStyle name="Normal 85 4 3 2" xfId="25187" xr:uid="{00000000-0005-0000-0000-00001F630000}"/>
    <cellStyle name="Normal 85 4 4" xfId="25188" xr:uid="{00000000-0005-0000-0000-000020630000}"/>
    <cellStyle name="Normal 85 4 5" xfId="25189" xr:uid="{00000000-0005-0000-0000-000021630000}"/>
    <cellStyle name="Normal 85 5" xfId="25190" xr:uid="{00000000-0005-0000-0000-000022630000}"/>
    <cellStyle name="Normal 85 5 2" xfId="25191" xr:uid="{00000000-0005-0000-0000-000023630000}"/>
    <cellStyle name="Normal 85 6" xfId="25192" xr:uid="{00000000-0005-0000-0000-000024630000}"/>
    <cellStyle name="Normal 85 7" xfId="25193" xr:uid="{00000000-0005-0000-0000-000025630000}"/>
    <cellStyle name="Normal 85_April 14" xfId="25194" xr:uid="{00000000-0005-0000-0000-000026630000}"/>
    <cellStyle name="Normal 850" xfId="25195" xr:uid="{00000000-0005-0000-0000-000027630000}"/>
    <cellStyle name="Normal 850 2" xfId="25196" xr:uid="{00000000-0005-0000-0000-000028630000}"/>
    <cellStyle name="Normal 850 2 2" xfId="25197" xr:uid="{00000000-0005-0000-0000-000029630000}"/>
    <cellStyle name="Normal 850 2 2 2" xfId="25198" xr:uid="{00000000-0005-0000-0000-00002A630000}"/>
    <cellStyle name="Normal 850 2 2 3" xfId="25199" xr:uid="{00000000-0005-0000-0000-00002B630000}"/>
    <cellStyle name="Normal 850 2 3" xfId="25200" xr:uid="{00000000-0005-0000-0000-00002C630000}"/>
    <cellStyle name="Normal 850 2 4" xfId="25201" xr:uid="{00000000-0005-0000-0000-00002D630000}"/>
    <cellStyle name="Normal 850 3" xfId="25202" xr:uid="{00000000-0005-0000-0000-00002E630000}"/>
    <cellStyle name="Normal 850 3 2" xfId="25203" xr:uid="{00000000-0005-0000-0000-00002F630000}"/>
    <cellStyle name="Normal 850 3 3" xfId="25204" xr:uid="{00000000-0005-0000-0000-000030630000}"/>
    <cellStyle name="Normal 850 4" xfId="25205" xr:uid="{00000000-0005-0000-0000-000031630000}"/>
    <cellStyle name="Normal 850 5" xfId="25206" xr:uid="{00000000-0005-0000-0000-000032630000}"/>
    <cellStyle name="Normal 851" xfId="25207" xr:uid="{00000000-0005-0000-0000-000033630000}"/>
    <cellStyle name="Normal 851 2" xfId="25208" xr:uid="{00000000-0005-0000-0000-000034630000}"/>
    <cellStyle name="Normal 851 2 2" xfId="25209" xr:uid="{00000000-0005-0000-0000-000035630000}"/>
    <cellStyle name="Normal 851 2 2 2" xfId="25210" xr:uid="{00000000-0005-0000-0000-000036630000}"/>
    <cellStyle name="Normal 851 2 2 3" xfId="25211" xr:uid="{00000000-0005-0000-0000-000037630000}"/>
    <cellStyle name="Normal 851 2 3" xfId="25212" xr:uid="{00000000-0005-0000-0000-000038630000}"/>
    <cellStyle name="Normal 851 2 4" xfId="25213" xr:uid="{00000000-0005-0000-0000-000039630000}"/>
    <cellStyle name="Normal 851 3" xfId="25214" xr:uid="{00000000-0005-0000-0000-00003A630000}"/>
    <cellStyle name="Normal 851 3 2" xfId="25215" xr:uid="{00000000-0005-0000-0000-00003B630000}"/>
    <cellStyle name="Normal 851 3 3" xfId="25216" xr:uid="{00000000-0005-0000-0000-00003C630000}"/>
    <cellStyle name="Normal 851 4" xfId="25217" xr:uid="{00000000-0005-0000-0000-00003D630000}"/>
    <cellStyle name="Normal 851 5" xfId="25218" xr:uid="{00000000-0005-0000-0000-00003E630000}"/>
    <cellStyle name="Normal 852" xfId="25219" xr:uid="{00000000-0005-0000-0000-00003F630000}"/>
    <cellStyle name="Normal 852 2" xfId="25220" xr:uid="{00000000-0005-0000-0000-000040630000}"/>
    <cellStyle name="Normal 852 2 2" xfId="25221" xr:uid="{00000000-0005-0000-0000-000041630000}"/>
    <cellStyle name="Normal 852 2 2 2" xfId="25222" xr:uid="{00000000-0005-0000-0000-000042630000}"/>
    <cellStyle name="Normal 852 2 2 3" xfId="25223" xr:uid="{00000000-0005-0000-0000-000043630000}"/>
    <cellStyle name="Normal 852 2 3" xfId="25224" xr:uid="{00000000-0005-0000-0000-000044630000}"/>
    <cellStyle name="Normal 852 2 4" xfId="25225" xr:uid="{00000000-0005-0000-0000-000045630000}"/>
    <cellStyle name="Normal 852 3" xfId="25226" xr:uid="{00000000-0005-0000-0000-000046630000}"/>
    <cellStyle name="Normal 852 3 2" xfId="25227" xr:uid="{00000000-0005-0000-0000-000047630000}"/>
    <cellStyle name="Normal 852 3 3" xfId="25228" xr:uid="{00000000-0005-0000-0000-000048630000}"/>
    <cellStyle name="Normal 852 4" xfId="25229" xr:uid="{00000000-0005-0000-0000-000049630000}"/>
    <cellStyle name="Normal 852 5" xfId="25230" xr:uid="{00000000-0005-0000-0000-00004A630000}"/>
    <cellStyle name="Normal 853" xfId="25231" xr:uid="{00000000-0005-0000-0000-00004B630000}"/>
    <cellStyle name="Normal 853 2" xfId="25232" xr:uid="{00000000-0005-0000-0000-00004C630000}"/>
    <cellStyle name="Normal 853 2 2" xfId="25233" xr:uid="{00000000-0005-0000-0000-00004D630000}"/>
    <cellStyle name="Normal 853 2 2 2" xfId="25234" xr:uid="{00000000-0005-0000-0000-00004E630000}"/>
    <cellStyle name="Normal 853 2 2 3" xfId="25235" xr:uid="{00000000-0005-0000-0000-00004F630000}"/>
    <cellStyle name="Normal 853 2 3" xfId="25236" xr:uid="{00000000-0005-0000-0000-000050630000}"/>
    <cellStyle name="Normal 853 2 4" xfId="25237" xr:uid="{00000000-0005-0000-0000-000051630000}"/>
    <cellStyle name="Normal 853 3" xfId="25238" xr:uid="{00000000-0005-0000-0000-000052630000}"/>
    <cellStyle name="Normal 853 3 2" xfId="25239" xr:uid="{00000000-0005-0000-0000-000053630000}"/>
    <cellStyle name="Normal 853 3 3" xfId="25240" xr:uid="{00000000-0005-0000-0000-000054630000}"/>
    <cellStyle name="Normal 853 4" xfId="25241" xr:uid="{00000000-0005-0000-0000-000055630000}"/>
    <cellStyle name="Normal 853 5" xfId="25242" xr:uid="{00000000-0005-0000-0000-000056630000}"/>
    <cellStyle name="Normal 854" xfId="25243" xr:uid="{00000000-0005-0000-0000-000057630000}"/>
    <cellStyle name="Normal 854 2" xfId="25244" xr:uid="{00000000-0005-0000-0000-000058630000}"/>
    <cellStyle name="Normal 854 2 2" xfId="25245" xr:uid="{00000000-0005-0000-0000-000059630000}"/>
    <cellStyle name="Normal 854 2 2 2" xfId="25246" xr:uid="{00000000-0005-0000-0000-00005A630000}"/>
    <cellStyle name="Normal 854 2 2 3" xfId="25247" xr:uid="{00000000-0005-0000-0000-00005B630000}"/>
    <cellStyle name="Normal 854 2 3" xfId="25248" xr:uid="{00000000-0005-0000-0000-00005C630000}"/>
    <cellStyle name="Normal 854 2 4" xfId="25249" xr:uid="{00000000-0005-0000-0000-00005D630000}"/>
    <cellStyle name="Normal 854 3" xfId="25250" xr:uid="{00000000-0005-0000-0000-00005E630000}"/>
    <cellStyle name="Normal 854 3 2" xfId="25251" xr:uid="{00000000-0005-0000-0000-00005F630000}"/>
    <cellStyle name="Normal 854 3 3" xfId="25252" xr:uid="{00000000-0005-0000-0000-000060630000}"/>
    <cellStyle name="Normal 854 4" xfId="25253" xr:uid="{00000000-0005-0000-0000-000061630000}"/>
    <cellStyle name="Normal 854 5" xfId="25254" xr:uid="{00000000-0005-0000-0000-000062630000}"/>
    <cellStyle name="Normal 855" xfId="25255" xr:uid="{00000000-0005-0000-0000-000063630000}"/>
    <cellStyle name="Normal 855 2" xfId="25256" xr:uid="{00000000-0005-0000-0000-000064630000}"/>
    <cellStyle name="Normal 855 2 2" xfId="25257" xr:uid="{00000000-0005-0000-0000-000065630000}"/>
    <cellStyle name="Normal 855 2 2 2" xfId="25258" xr:uid="{00000000-0005-0000-0000-000066630000}"/>
    <cellStyle name="Normal 855 2 2 3" xfId="25259" xr:uid="{00000000-0005-0000-0000-000067630000}"/>
    <cellStyle name="Normal 855 2 3" xfId="25260" xr:uid="{00000000-0005-0000-0000-000068630000}"/>
    <cellStyle name="Normal 855 2 4" xfId="25261" xr:uid="{00000000-0005-0000-0000-000069630000}"/>
    <cellStyle name="Normal 855 3" xfId="25262" xr:uid="{00000000-0005-0000-0000-00006A630000}"/>
    <cellStyle name="Normal 855 3 2" xfId="25263" xr:uid="{00000000-0005-0000-0000-00006B630000}"/>
    <cellStyle name="Normal 855 3 3" xfId="25264" xr:uid="{00000000-0005-0000-0000-00006C630000}"/>
    <cellStyle name="Normal 855 4" xfId="25265" xr:uid="{00000000-0005-0000-0000-00006D630000}"/>
    <cellStyle name="Normal 855 5" xfId="25266" xr:uid="{00000000-0005-0000-0000-00006E630000}"/>
    <cellStyle name="Normal 856" xfId="25267" xr:uid="{00000000-0005-0000-0000-00006F630000}"/>
    <cellStyle name="Normal 856 2" xfId="25268" xr:uid="{00000000-0005-0000-0000-000070630000}"/>
    <cellStyle name="Normal 856 2 2" xfId="25269" xr:uid="{00000000-0005-0000-0000-000071630000}"/>
    <cellStyle name="Normal 856 2 3" xfId="25270" xr:uid="{00000000-0005-0000-0000-000072630000}"/>
    <cellStyle name="Normal 856 3" xfId="25271" xr:uid="{00000000-0005-0000-0000-000073630000}"/>
    <cellStyle name="Normal 856 4" xfId="25272" xr:uid="{00000000-0005-0000-0000-000074630000}"/>
    <cellStyle name="Normal 857" xfId="25273" xr:uid="{00000000-0005-0000-0000-000075630000}"/>
    <cellStyle name="Normal 857 2" xfId="25274" xr:uid="{00000000-0005-0000-0000-000076630000}"/>
    <cellStyle name="Normal 857 2 2" xfId="25275" xr:uid="{00000000-0005-0000-0000-000077630000}"/>
    <cellStyle name="Normal 857 2 2 2" xfId="25276" xr:uid="{00000000-0005-0000-0000-000078630000}"/>
    <cellStyle name="Normal 857 2 2 3" xfId="25277" xr:uid="{00000000-0005-0000-0000-000079630000}"/>
    <cellStyle name="Normal 857 2 3" xfId="25278" xr:uid="{00000000-0005-0000-0000-00007A630000}"/>
    <cellStyle name="Normal 857 2 4" xfId="25279" xr:uid="{00000000-0005-0000-0000-00007B630000}"/>
    <cellStyle name="Normal 857 3" xfId="25280" xr:uid="{00000000-0005-0000-0000-00007C630000}"/>
    <cellStyle name="Normal 857 3 2" xfId="25281" xr:uid="{00000000-0005-0000-0000-00007D630000}"/>
    <cellStyle name="Normal 857 3 3" xfId="25282" xr:uid="{00000000-0005-0000-0000-00007E630000}"/>
    <cellStyle name="Normal 857 4" xfId="25283" xr:uid="{00000000-0005-0000-0000-00007F630000}"/>
    <cellStyle name="Normal 857 5" xfId="25284" xr:uid="{00000000-0005-0000-0000-000080630000}"/>
    <cellStyle name="Normal 858" xfId="25285" xr:uid="{00000000-0005-0000-0000-000081630000}"/>
    <cellStyle name="Normal 858 2" xfId="25286" xr:uid="{00000000-0005-0000-0000-000082630000}"/>
    <cellStyle name="Normal 858 2 2" xfId="25287" xr:uid="{00000000-0005-0000-0000-000083630000}"/>
    <cellStyle name="Normal 858 2 2 2" xfId="25288" xr:uid="{00000000-0005-0000-0000-000084630000}"/>
    <cellStyle name="Normal 858 2 2 3" xfId="25289" xr:uid="{00000000-0005-0000-0000-000085630000}"/>
    <cellStyle name="Normal 858 2 3" xfId="25290" xr:uid="{00000000-0005-0000-0000-000086630000}"/>
    <cellStyle name="Normal 858 2 4" xfId="25291" xr:uid="{00000000-0005-0000-0000-000087630000}"/>
    <cellStyle name="Normal 858 3" xfId="25292" xr:uid="{00000000-0005-0000-0000-000088630000}"/>
    <cellStyle name="Normal 858 3 2" xfId="25293" xr:uid="{00000000-0005-0000-0000-000089630000}"/>
    <cellStyle name="Normal 858 3 3" xfId="25294" xr:uid="{00000000-0005-0000-0000-00008A630000}"/>
    <cellStyle name="Normal 858 4" xfId="25295" xr:uid="{00000000-0005-0000-0000-00008B630000}"/>
    <cellStyle name="Normal 858 5" xfId="25296" xr:uid="{00000000-0005-0000-0000-00008C630000}"/>
    <cellStyle name="Normal 859" xfId="25297" xr:uid="{00000000-0005-0000-0000-00008D630000}"/>
    <cellStyle name="Normal 859 2" xfId="25298" xr:uid="{00000000-0005-0000-0000-00008E630000}"/>
    <cellStyle name="Normal 859 2 2" xfId="25299" xr:uid="{00000000-0005-0000-0000-00008F630000}"/>
    <cellStyle name="Normal 859 2 2 2" xfId="25300" xr:uid="{00000000-0005-0000-0000-000090630000}"/>
    <cellStyle name="Normal 859 2 2 3" xfId="25301" xr:uid="{00000000-0005-0000-0000-000091630000}"/>
    <cellStyle name="Normal 859 2 3" xfId="25302" xr:uid="{00000000-0005-0000-0000-000092630000}"/>
    <cellStyle name="Normal 859 2 4" xfId="25303" xr:uid="{00000000-0005-0000-0000-000093630000}"/>
    <cellStyle name="Normal 859 3" xfId="25304" xr:uid="{00000000-0005-0000-0000-000094630000}"/>
    <cellStyle name="Normal 859 3 2" xfId="25305" xr:uid="{00000000-0005-0000-0000-000095630000}"/>
    <cellStyle name="Normal 859 3 3" xfId="25306" xr:uid="{00000000-0005-0000-0000-000096630000}"/>
    <cellStyle name="Normal 859 4" xfId="25307" xr:uid="{00000000-0005-0000-0000-000097630000}"/>
    <cellStyle name="Normal 859 5" xfId="25308" xr:uid="{00000000-0005-0000-0000-000098630000}"/>
    <cellStyle name="Normal 86" xfId="174" xr:uid="{00000000-0005-0000-0000-000099630000}"/>
    <cellStyle name="Normal 86 2" xfId="25309" xr:uid="{00000000-0005-0000-0000-00009A630000}"/>
    <cellStyle name="Normal 86 2 2" xfId="25310" xr:uid="{00000000-0005-0000-0000-00009B630000}"/>
    <cellStyle name="Normal 86 2 2 2" xfId="25311" xr:uid="{00000000-0005-0000-0000-00009C630000}"/>
    <cellStyle name="Normal 86 2 2 2 2" xfId="25312" xr:uid="{00000000-0005-0000-0000-00009D630000}"/>
    <cellStyle name="Normal 86 2 2 2 3" xfId="25313" xr:uid="{00000000-0005-0000-0000-00009E630000}"/>
    <cellStyle name="Normal 86 2 2 3" xfId="25314" xr:uid="{00000000-0005-0000-0000-00009F630000}"/>
    <cellStyle name="Normal 86 2 2 4" xfId="25315" xr:uid="{00000000-0005-0000-0000-0000A0630000}"/>
    <cellStyle name="Normal 86 2 3" xfId="25316" xr:uid="{00000000-0005-0000-0000-0000A1630000}"/>
    <cellStyle name="Normal 86 2 3 2" xfId="25317" xr:uid="{00000000-0005-0000-0000-0000A2630000}"/>
    <cellStyle name="Normal 86 2 3 3" xfId="25318" xr:uid="{00000000-0005-0000-0000-0000A3630000}"/>
    <cellStyle name="Normal 86 2 4" xfId="25319" xr:uid="{00000000-0005-0000-0000-0000A4630000}"/>
    <cellStyle name="Normal 86 2 5" xfId="25320" xr:uid="{00000000-0005-0000-0000-0000A5630000}"/>
    <cellStyle name="Normal 86 2 6" xfId="25321" xr:uid="{00000000-0005-0000-0000-0000A6630000}"/>
    <cellStyle name="Normal 86 3" xfId="25322" xr:uid="{00000000-0005-0000-0000-0000A7630000}"/>
    <cellStyle name="Normal 86 3 2" xfId="25323" xr:uid="{00000000-0005-0000-0000-0000A8630000}"/>
    <cellStyle name="Normal 86 3 3" xfId="25324" xr:uid="{00000000-0005-0000-0000-0000A9630000}"/>
    <cellStyle name="Normal 86 4" xfId="25325" xr:uid="{00000000-0005-0000-0000-0000AA630000}"/>
    <cellStyle name="Normal 86 5" xfId="25326" xr:uid="{00000000-0005-0000-0000-0000AB630000}"/>
    <cellStyle name="Normal 86 6" xfId="25327" xr:uid="{00000000-0005-0000-0000-0000AC630000}"/>
    <cellStyle name="Normal 860" xfId="25328" xr:uid="{00000000-0005-0000-0000-0000AD630000}"/>
    <cellStyle name="Normal 860 2" xfId="25329" xr:uid="{00000000-0005-0000-0000-0000AE630000}"/>
    <cellStyle name="Normal 860 2 2" xfId="25330" xr:uid="{00000000-0005-0000-0000-0000AF630000}"/>
    <cellStyle name="Normal 860 2 2 2" xfId="25331" xr:uid="{00000000-0005-0000-0000-0000B0630000}"/>
    <cellStyle name="Normal 860 2 2 3" xfId="25332" xr:uid="{00000000-0005-0000-0000-0000B1630000}"/>
    <cellStyle name="Normal 860 2 3" xfId="25333" xr:uid="{00000000-0005-0000-0000-0000B2630000}"/>
    <cellStyle name="Normal 860 2 4" xfId="25334" xr:uid="{00000000-0005-0000-0000-0000B3630000}"/>
    <cellStyle name="Normal 860 3" xfId="25335" xr:uid="{00000000-0005-0000-0000-0000B4630000}"/>
    <cellStyle name="Normal 860 3 2" xfId="25336" xr:uid="{00000000-0005-0000-0000-0000B5630000}"/>
    <cellStyle name="Normal 860 3 3" xfId="25337" xr:uid="{00000000-0005-0000-0000-0000B6630000}"/>
    <cellStyle name="Normal 860 4" xfId="25338" xr:uid="{00000000-0005-0000-0000-0000B7630000}"/>
    <cellStyle name="Normal 860 5" xfId="25339" xr:uid="{00000000-0005-0000-0000-0000B8630000}"/>
    <cellStyle name="Normal 861" xfId="25340" xr:uid="{00000000-0005-0000-0000-0000B9630000}"/>
    <cellStyle name="Normal 861 2" xfId="25341" xr:uid="{00000000-0005-0000-0000-0000BA630000}"/>
    <cellStyle name="Normal 861 2 2" xfId="25342" xr:uid="{00000000-0005-0000-0000-0000BB630000}"/>
    <cellStyle name="Normal 861 2 2 2" xfId="25343" xr:uid="{00000000-0005-0000-0000-0000BC630000}"/>
    <cellStyle name="Normal 861 2 2 3" xfId="25344" xr:uid="{00000000-0005-0000-0000-0000BD630000}"/>
    <cellStyle name="Normal 861 2 3" xfId="25345" xr:uid="{00000000-0005-0000-0000-0000BE630000}"/>
    <cellStyle name="Normal 861 2 4" xfId="25346" xr:uid="{00000000-0005-0000-0000-0000BF630000}"/>
    <cellStyle name="Normal 861 3" xfId="25347" xr:uid="{00000000-0005-0000-0000-0000C0630000}"/>
    <cellStyle name="Normal 861 3 2" xfId="25348" xr:uid="{00000000-0005-0000-0000-0000C1630000}"/>
    <cellStyle name="Normal 861 3 3" xfId="25349" xr:uid="{00000000-0005-0000-0000-0000C2630000}"/>
    <cellStyle name="Normal 861 4" xfId="25350" xr:uid="{00000000-0005-0000-0000-0000C3630000}"/>
    <cellStyle name="Normal 861 5" xfId="25351" xr:uid="{00000000-0005-0000-0000-0000C4630000}"/>
    <cellStyle name="Normal 862" xfId="25352" xr:uid="{00000000-0005-0000-0000-0000C5630000}"/>
    <cellStyle name="Normal 862 2" xfId="25353" xr:uid="{00000000-0005-0000-0000-0000C6630000}"/>
    <cellStyle name="Normal 862 2 2" xfId="25354" xr:uid="{00000000-0005-0000-0000-0000C7630000}"/>
    <cellStyle name="Normal 862 2 2 2" xfId="25355" xr:uid="{00000000-0005-0000-0000-0000C8630000}"/>
    <cellStyle name="Normal 862 2 2 3" xfId="25356" xr:uid="{00000000-0005-0000-0000-0000C9630000}"/>
    <cellStyle name="Normal 862 2 3" xfId="25357" xr:uid="{00000000-0005-0000-0000-0000CA630000}"/>
    <cellStyle name="Normal 862 2 4" xfId="25358" xr:uid="{00000000-0005-0000-0000-0000CB630000}"/>
    <cellStyle name="Normal 862 3" xfId="25359" xr:uid="{00000000-0005-0000-0000-0000CC630000}"/>
    <cellStyle name="Normal 862 3 2" xfId="25360" xr:uid="{00000000-0005-0000-0000-0000CD630000}"/>
    <cellStyle name="Normal 862 3 3" xfId="25361" xr:uid="{00000000-0005-0000-0000-0000CE630000}"/>
    <cellStyle name="Normal 862 4" xfId="25362" xr:uid="{00000000-0005-0000-0000-0000CF630000}"/>
    <cellStyle name="Normal 862 5" xfId="25363" xr:uid="{00000000-0005-0000-0000-0000D0630000}"/>
    <cellStyle name="Normal 863" xfId="25364" xr:uid="{00000000-0005-0000-0000-0000D1630000}"/>
    <cellStyle name="Normal 863 2" xfId="25365" xr:uid="{00000000-0005-0000-0000-0000D2630000}"/>
    <cellStyle name="Normal 863 2 2" xfId="25366" xr:uid="{00000000-0005-0000-0000-0000D3630000}"/>
    <cellStyle name="Normal 863 2 2 2" xfId="25367" xr:uid="{00000000-0005-0000-0000-0000D4630000}"/>
    <cellStyle name="Normal 863 2 2 3" xfId="25368" xr:uid="{00000000-0005-0000-0000-0000D5630000}"/>
    <cellStyle name="Normal 863 2 3" xfId="25369" xr:uid="{00000000-0005-0000-0000-0000D6630000}"/>
    <cellStyle name="Normal 863 2 4" xfId="25370" xr:uid="{00000000-0005-0000-0000-0000D7630000}"/>
    <cellStyle name="Normal 863 3" xfId="25371" xr:uid="{00000000-0005-0000-0000-0000D8630000}"/>
    <cellStyle name="Normal 863 3 2" xfId="25372" xr:uid="{00000000-0005-0000-0000-0000D9630000}"/>
    <cellStyle name="Normal 863 3 3" xfId="25373" xr:uid="{00000000-0005-0000-0000-0000DA630000}"/>
    <cellStyle name="Normal 863 4" xfId="25374" xr:uid="{00000000-0005-0000-0000-0000DB630000}"/>
    <cellStyle name="Normal 863 5" xfId="25375" xr:uid="{00000000-0005-0000-0000-0000DC630000}"/>
    <cellStyle name="Normal 864" xfId="25376" xr:uid="{00000000-0005-0000-0000-0000DD630000}"/>
    <cellStyle name="Normal 864 2" xfId="25377" xr:uid="{00000000-0005-0000-0000-0000DE630000}"/>
    <cellStyle name="Normal 864 2 2" xfId="25378" xr:uid="{00000000-0005-0000-0000-0000DF630000}"/>
    <cellStyle name="Normal 864 2 2 2" xfId="25379" xr:uid="{00000000-0005-0000-0000-0000E0630000}"/>
    <cellStyle name="Normal 864 2 2 3" xfId="25380" xr:uid="{00000000-0005-0000-0000-0000E1630000}"/>
    <cellStyle name="Normal 864 2 3" xfId="25381" xr:uid="{00000000-0005-0000-0000-0000E2630000}"/>
    <cellStyle name="Normal 864 2 4" xfId="25382" xr:uid="{00000000-0005-0000-0000-0000E3630000}"/>
    <cellStyle name="Normal 864 3" xfId="25383" xr:uid="{00000000-0005-0000-0000-0000E4630000}"/>
    <cellStyle name="Normal 864 3 2" xfId="25384" xr:uid="{00000000-0005-0000-0000-0000E5630000}"/>
    <cellStyle name="Normal 864 3 3" xfId="25385" xr:uid="{00000000-0005-0000-0000-0000E6630000}"/>
    <cellStyle name="Normal 864 4" xfId="25386" xr:uid="{00000000-0005-0000-0000-0000E7630000}"/>
    <cellStyle name="Normal 864 5" xfId="25387" xr:uid="{00000000-0005-0000-0000-0000E8630000}"/>
    <cellStyle name="Normal 865" xfId="25388" xr:uid="{00000000-0005-0000-0000-0000E9630000}"/>
    <cellStyle name="Normal 865 2" xfId="25389" xr:uid="{00000000-0005-0000-0000-0000EA630000}"/>
    <cellStyle name="Normal 865 2 2" xfId="25390" xr:uid="{00000000-0005-0000-0000-0000EB630000}"/>
    <cellStyle name="Normal 865 2 2 2" xfId="25391" xr:uid="{00000000-0005-0000-0000-0000EC630000}"/>
    <cellStyle name="Normal 865 2 2 3" xfId="25392" xr:uid="{00000000-0005-0000-0000-0000ED630000}"/>
    <cellStyle name="Normal 865 2 3" xfId="25393" xr:uid="{00000000-0005-0000-0000-0000EE630000}"/>
    <cellStyle name="Normal 865 2 4" xfId="25394" xr:uid="{00000000-0005-0000-0000-0000EF630000}"/>
    <cellStyle name="Normal 865 3" xfId="25395" xr:uid="{00000000-0005-0000-0000-0000F0630000}"/>
    <cellStyle name="Normal 865 3 2" xfId="25396" xr:uid="{00000000-0005-0000-0000-0000F1630000}"/>
    <cellStyle name="Normal 865 3 3" xfId="25397" xr:uid="{00000000-0005-0000-0000-0000F2630000}"/>
    <cellStyle name="Normal 865 4" xfId="25398" xr:uid="{00000000-0005-0000-0000-0000F3630000}"/>
    <cellStyle name="Normal 865 5" xfId="25399" xr:uid="{00000000-0005-0000-0000-0000F4630000}"/>
    <cellStyle name="Normal 866" xfId="25400" xr:uid="{00000000-0005-0000-0000-0000F5630000}"/>
    <cellStyle name="Normal 866 2" xfId="25401" xr:uid="{00000000-0005-0000-0000-0000F6630000}"/>
    <cellStyle name="Normal 866 2 2" xfId="25402" xr:uid="{00000000-0005-0000-0000-0000F7630000}"/>
    <cellStyle name="Normal 866 2 2 2" xfId="25403" xr:uid="{00000000-0005-0000-0000-0000F8630000}"/>
    <cellStyle name="Normal 866 2 2 3" xfId="25404" xr:uid="{00000000-0005-0000-0000-0000F9630000}"/>
    <cellStyle name="Normal 866 2 3" xfId="25405" xr:uid="{00000000-0005-0000-0000-0000FA630000}"/>
    <cellStyle name="Normal 866 2 4" xfId="25406" xr:uid="{00000000-0005-0000-0000-0000FB630000}"/>
    <cellStyle name="Normal 866 3" xfId="25407" xr:uid="{00000000-0005-0000-0000-0000FC630000}"/>
    <cellStyle name="Normal 866 3 2" xfId="25408" xr:uid="{00000000-0005-0000-0000-0000FD630000}"/>
    <cellStyle name="Normal 866 3 3" xfId="25409" xr:uid="{00000000-0005-0000-0000-0000FE630000}"/>
    <cellStyle name="Normal 866 4" xfId="25410" xr:uid="{00000000-0005-0000-0000-0000FF630000}"/>
    <cellStyle name="Normal 866 5" xfId="25411" xr:uid="{00000000-0005-0000-0000-000000640000}"/>
    <cellStyle name="Normal 867" xfId="25412" xr:uid="{00000000-0005-0000-0000-000001640000}"/>
    <cellStyle name="Normal 867 2" xfId="25413" xr:uid="{00000000-0005-0000-0000-000002640000}"/>
    <cellStyle name="Normal 867 2 2" xfId="25414" xr:uid="{00000000-0005-0000-0000-000003640000}"/>
    <cellStyle name="Normal 867 2 2 2" xfId="25415" xr:uid="{00000000-0005-0000-0000-000004640000}"/>
    <cellStyle name="Normal 867 2 2 3" xfId="25416" xr:uid="{00000000-0005-0000-0000-000005640000}"/>
    <cellStyle name="Normal 867 2 3" xfId="25417" xr:uid="{00000000-0005-0000-0000-000006640000}"/>
    <cellStyle name="Normal 867 2 4" xfId="25418" xr:uid="{00000000-0005-0000-0000-000007640000}"/>
    <cellStyle name="Normal 867 3" xfId="25419" xr:uid="{00000000-0005-0000-0000-000008640000}"/>
    <cellStyle name="Normal 867 3 2" xfId="25420" xr:uid="{00000000-0005-0000-0000-000009640000}"/>
    <cellStyle name="Normal 867 3 3" xfId="25421" xr:uid="{00000000-0005-0000-0000-00000A640000}"/>
    <cellStyle name="Normal 867 4" xfId="25422" xr:uid="{00000000-0005-0000-0000-00000B640000}"/>
    <cellStyle name="Normal 867 5" xfId="25423" xr:uid="{00000000-0005-0000-0000-00000C640000}"/>
    <cellStyle name="Normal 868" xfId="25424" xr:uid="{00000000-0005-0000-0000-00000D640000}"/>
    <cellStyle name="Normal 868 2" xfId="25425" xr:uid="{00000000-0005-0000-0000-00000E640000}"/>
    <cellStyle name="Normal 868 2 2" xfId="25426" xr:uid="{00000000-0005-0000-0000-00000F640000}"/>
    <cellStyle name="Normal 868 2 2 2" xfId="25427" xr:uid="{00000000-0005-0000-0000-000010640000}"/>
    <cellStyle name="Normal 868 2 2 3" xfId="25428" xr:uid="{00000000-0005-0000-0000-000011640000}"/>
    <cellStyle name="Normal 868 2 3" xfId="25429" xr:uid="{00000000-0005-0000-0000-000012640000}"/>
    <cellStyle name="Normal 868 2 4" xfId="25430" xr:uid="{00000000-0005-0000-0000-000013640000}"/>
    <cellStyle name="Normal 868 3" xfId="25431" xr:uid="{00000000-0005-0000-0000-000014640000}"/>
    <cellStyle name="Normal 868 3 2" xfId="25432" xr:uid="{00000000-0005-0000-0000-000015640000}"/>
    <cellStyle name="Normal 868 3 3" xfId="25433" xr:uid="{00000000-0005-0000-0000-000016640000}"/>
    <cellStyle name="Normal 868 4" xfId="25434" xr:uid="{00000000-0005-0000-0000-000017640000}"/>
    <cellStyle name="Normal 868 5" xfId="25435" xr:uid="{00000000-0005-0000-0000-000018640000}"/>
    <cellStyle name="Normal 869" xfId="25436" xr:uid="{00000000-0005-0000-0000-000019640000}"/>
    <cellStyle name="Normal 869 2" xfId="25437" xr:uid="{00000000-0005-0000-0000-00001A640000}"/>
    <cellStyle name="Normal 869 2 2" xfId="25438" xr:uid="{00000000-0005-0000-0000-00001B640000}"/>
    <cellStyle name="Normal 869 2 2 2" xfId="25439" xr:uid="{00000000-0005-0000-0000-00001C640000}"/>
    <cellStyle name="Normal 869 2 2 3" xfId="25440" xr:uid="{00000000-0005-0000-0000-00001D640000}"/>
    <cellStyle name="Normal 869 2 3" xfId="25441" xr:uid="{00000000-0005-0000-0000-00001E640000}"/>
    <cellStyle name="Normal 869 2 4" xfId="25442" xr:uid="{00000000-0005-0000-0000-00001F640000}"/>
    <cellStyle name="Normal 869 3" xfId="25443" xr:uid="{00000000-0005-0000-0000-000020640000}"/>
    <cellStyle name="Normal 869 3 2" xfId="25444" xr:uid="{00000000-0005-0000-0000-000021640000}"/>
    <cellStyle name="Normal 869 3 3" xfId="25445" xr:uid="{00000000-0005-0000-0000-000022640000}"/>
    <cellStyle name="Normal 869 4" xfId="25446" xr:uid="{00000000-0005-0000-0000-000023640000}"/>
    <cellStyle name="Normal 869 5" xfId="25447" xr:uid="{00000000-0005-0000-0000-000024640000}"/>
    <cellStyle name="Normal 87" xfId="175" xr:uid="{00000000-0005-0000-0000-000025640000}"/>
    <cellStyle name="Normal 87 2" xfId="25448" xr:uid="{00000000-0005-0000-0000-000026640000}"/>
    <cellStyle name="Normal 87 2 2" xfId="25449" xr:uid="{00000000-0005-0000-0000-000027640000}"/>
    <cellStyle name="Normal 87 2 2 2" xfId="25450" xr:uid="{00000000-0005-0000-0000-000028640000}"/>
    <cellStyle name="Normal 87 2 2 3" xfId="25451" xr:uid="{00000000-0005-0000-0000-000029640000}"/>
    <cellStyle name="Normal 87 2 3" xfId="25452" xr:uid="{00000000-0005-0000-0000-00002A640000}"/>
    <cellStyle name="Normal 87 2 3 2" xfId="25453" xr:uid="{00000000-0005-0000-0000-00002B640000}"/>
    <cellStyle name="Normal 87 2 3 2 2" xfId="25454" xr:uid="{00000000-0005-0000-0000-00002C640000}"/>
    <cellStyle name="Normal 87 2 3 2 2 2" xfId="25455" xr:uid="{00000000-0005-0000-0000-00002D640000}"/>
    <cellStyle name="Normal 87 2 3 2 2 2 2" xfId="25456" xr:uid="{00000000-0005-0000-0000-00002E640000}"/>
    <cellStyle name="Normal 87 2 3 2 2 3" xfId="25457" xr:uid="{00000000-0005-0000-0000-00002F640000}"/>
    <cellStyle name="Normal 87 2 3 2 2 4" xfId="25458" xr:uid="{00000000-0005-0000-0000-000030640000}"/>
    <cellStyle name="Normal 87 2 3 2 3" xfId="25459" xr:uid="{00000000-0005-0000-0000-000031640000}"/>
    <cellStyle name="Normal 87 2 3 2 3 2" xfId="25460" xr:uid="{00000000-0005-0000-0000-000032640000}"/>
    <cellStyle name="Normal 87 2 3 2 4" xfId="25461" xr:uid="{00000000-0005-0000-0000-000033640000}"/>
    <cellStyle name="Normal 87 2 3 2 5" xfId="25462" xr:uid="{00000000-0005-0000-0000-000034640000}"/>
    <cellStyle name="Normal 87 2 3 3" xfId="25463" xr:uid="{00000000-0005-0000-0000-000035640000}"/>
    <cellStyle name="Normal 87 2 3 3 2" xfId="25464" xr:uid="{00000000-0005-0000-0000-000036640000}"/>
    <cellStyle name="Normal 87 2 3 3 2 2" xfId="25465" xr:uid="{00000000-0005-0000-0000-000037640000}"/>
    <cellStyle name="Normal 87 2 3 3 3" xfId="25466" xr:uid="{00000000-0005-0000-0000-000038640000}"/>
    <cellStyle name="Normal 87 2 3 3 4" xfId="25467" xr:uid="{00000000-0005-0000-0000-000039640000}"/>
    <cellStyle name="Normal 87 2 3 4" xfId="25468" xr:uid="{00000000-0005-0000-0000-00003A640000}"/>
    <cellStyle name="Normal 87 2 3 4 2" xfId="25469" xr:uid="{00000000-0005-0000-0000-00003B640000}"/>
    <cellStyle name="Normal 87 2 3 5" xfId="25470" xr:uid="{00000000-0005-0000-0000-00003C640000}"/>
    <cellStyle name="Normal 87 2 3 6" xfId="25471" xr:uid="{00000000-0005-0000-0000-00003D640000}"/>
    <cellStyle name="Normal 87 2 4" xfId="25472" xr:uid="{00000000-0005-0000-0000-00003E640000}"/>
    <cellStyle name="Normal 87 2 4 2" xfId="25473" xr:uid="{00000000-0005-0000-0000-00003F640000}"/>
    <cellStyle name="Normal 87 2 4 2 2" xfId="25474" xr:uid="{00000000-0005-0000-0000-000040640000}"/>
    <cellStyle name="Normal 87 2 4 2 2 2" xfId="25475" xr:uid="{00000000-0005-0000-0000-000041640000}"/>
    <cellStyle name="Normal 87 2 4 2 3" xfId="25476" xr:uid="{00000000-0005-0000-0000-000042640000}"/>
    <cellStyle name="Normal 87 2 4 2 4" xfId="25477" xr:uid="{00000000-0005-0000-0000-000043640000}"/>
    <cellStyle name="Normal 87 2 4 3" xfId="25478" xr:uid="{00000000-0005-0000-0000-000044640000}"/>
    <cellStyle name="Normal 87 2 4 3 2" xfId="25479" xr:uid="{00000000-0005-0000-0000-000045640000}"/>
    <cellStyle name="Normal 87 2 4 4" xfId="25480" xr:uid="{00000000-0005-0000-0000-000046640000}"/>
    <cellStyle name="Normal 87 2 4 5" xfId="25481" xr:uid="{00000000-0005-0000-0000-000047640000}"/>
    <cellStyle name="Normal 87 2 5" xfId="25482" xr:uid="{00000000-0005-0000-0000-000048640000}"/>
    <cellStyle name="Normal 87 2 5 2" xfId="25483" xr:uid="{00000000-0005-0000-0000-000049640000}"/>
    <cellStyle name="Normal 87 2 5 2 2" xfId="25484" xr:uid="{00000000-0005-0000-0000-00004A640000}"/>
    <cellStyle name="Normal 87 2 5 3" xfId="25485" xr:uid="{00000000-0005-0000-0000-00004B640000}"/>
    <cellStyle name="Normal 87 2 5 4" xfId="25486" xr:uid="{00000000-0005-0000-0000-00004C640000}"/>
    <cellStyle name="Normal 87 2 6" xfId="25487" xr:uid="{00000000-0005-0000-0000-00004D640000}"/>
    <cellStyle name="Normal 87 2 6 2" xfId="25488" xr:uid="{00000000-0005-0000-0000-00004E640000}"/>
    <cellStyle name="Normal 87 2 7" xfId="25489" xr:uid="{00000000-0005-0000-0000-00004F640000}"/>
    <cellStyle name="Normal 87 2 8" xfId="25490" xr:uid="{00000000-0005-0000-0000-000050640000}"/>
    <cellStyle name="Normal 87 3" xfId="25491" xr:uid="{00000000-0005-0000-0000-000051640000}"/>
    <cellStyle name="Normal 87 3 2" xfId="25492" xr:uid="{00000000-0005-0000-0000-000052640000}"/>
    <cellStyle name="Normal 87 3 2 2" xfId="25493" xr:uid="{00000000-0005-0000-0000-000053640000}"/>
    <cellStyle name="Normal 87 3 2 2 2" xfId="25494" xr:uid="{00000000-0005-0000-0000-000054640000}"/>
    <cellStyle name="Normal 87 3 2 3" xfId="25495" xr:uid="{00000000-0005-0000-0000-000055640000}"/>
    <cellStyle name="Normal 87 3 2 4" xfId="25496" xr:uid="{00000000-0005-0000-0000-000056640000}"/>
    <cellStyle name="Normal 87 3 3" xfId="25497" xr:uid="{00000000-0005-0000-0000-000057640000}"/>
    <cellStyle name="Normal 87 3 3 2" xfId="25498" xr:uid="{00000000-0005-0000-0000-000058640000}"/>
    <cellStyle name="Normal 87 3 4" xfId="25499" xr:uid="{00000000-0005-0000-0000-000059640000}"/>
    <cellStyle name="Normal 87 3 5" xfId="25500" xr:uid="{00000000-0005-0000-0000-00005A640000}"/>
    <cellStyle name="Normal 87 4" xfId="25501" xr:uid="{00000000-0005-0000-0000-00005B640000}"/>
    <cellStyle name="Normal 87 4 2" xfId="25502" xr:uid="{00000000-0005-0000-0000-00005C640000}"/>
    <cellStyle name="Normal 87 4 2 2" xfId="25503" xr:uid="{00000000-0005-0000-0000-00005D640000}"/>
    <cellStyle name="Normal 87 4 2 2 2" xfId="25504" xr:uid="{00000000-0005-0000-0000-00005E640000}"/>
    <cellStyle name="Normal 87 4 2 3" xfId="25505" xr:uid="{00000000-0005-0000-0000-00005F640000}"/>
    <cellStyle name="Normal 87 4 3" xfId="25506" xr:uid="{00000000-0005-0000-0000-000060640000}"/>
    <cellStyle name="Normal 87 4 3 2" xfId="25507" xr:uid="{00000000-0005-0000-0000-000061640000}"/>
    <cellStyle name="Normal 87 4 4" xfId="25508" xr:uid="{00000000-0005-0000-0000-000062640000}"/>
    <cellStyle name="Normal 87 4 5" xfId="25509" xr:uid="{00000000-0005-0000-0000-000063640000}"/>
    <cellStyle name="Normal 87 5" xfId="25510" xr:uid="{00000000-0005-0000-0000-000064640000}"/>
    <cellStyle name="Normal 87 5 2" xfId="25511" xr:uid="{00000000-0005-0000-0000-000065640000}"/>
    <cellStyle name="Normal 87 6" xfId="25512" xr:uid="{00000000-0005-0000-0000-000066640000}"/>
    <cellStyle name="Normal 87 7" xfId="25513" xr:uid="{00000000-0005-0000-0000-000067640000}"/>
    <cellStyle name="Normal 87_April 14" xfId="25514" xr:uid="{00000000-0005-0000-0000-000068640000}"/>
    <cellStyle name="Normal 870" xfId="25515" xr:uid="{00000000-0005-0000-0000-000069640000}"/>
    <cellStyle name="Normal 870 2" xfId="25516" xr:uid="{00000000-0005-0000-0000-00006A640000}"/>
    <cellStyle name="Normal 870 2 2" xfId="25517" xr:uid="{00000000-0005-0000-0000-00006B640000}"/>
    <cellStyle name="Normal 870 2 2 2" xfId="25518" xr:uid="{00000000-0005-0000-0000-00006C640000}"/>
    <cellStyle name="Normal 870 2 2 3" xfId="25519" xr:uid="{00000000-0005-0000-0000-00006D640000}"/>
    <cellStyle name="Normal 870 2 3" xfId="25520" xr:uid="{00000000-0005-0000-0000-00006E640000}"/>
    <cellStyle name="Normal 870 2 4" xfId="25521" xr:uid="{00000000-0005-0000-0000-00006F640000}"/>
    <cellStyle name="Normal 870 3" xfId="25522" xr:uid="{00000000-0005-0000-0000-000070640000}"/>
    <cellStyle name="Normal 870 3 2" xfId="25523" xr:uid="{00000000-0005-0000-0000-000071640000}"/>
    <cellStyle name="Normal 870 3 3" xfId="25524" xr:uid="{00000000-0005-0000-0000-000072640000}"/>
    <cellStyle name="Normal 870 4" xfId="25525" xr:uid="{00000000-0005-0000-0000-000073640000}"/>
    <cellStyle name="Normal 870 5" xfId="25526" xr:uid="{00000000-0005-0000-0000-000074640000}"/>
    <cellStyle name="Normal 871" xfId="25527" xr:uid="{00000000-0005-0000-0000-000075640000}"/>
    <cellStyle name="Normal 871 2" xfId="25528" xr:uid="{00000000-0005-0000-0000-000076640000}"/>
    <cellStyle name="Normal 871 2 2" xfId="25529" xr:uid="{00000000-0005-0000-0000-000077640000}"/>
    <cellStyle name="Normal 871 2 2 2" xfId="25530" xr:uid="{00000000-0005-0000-0000-000078640000}"/>
    <cellStyle name="Normal 871 2 2 3" xfId="25531" xr:uid="{00000000-0005-0000-0000-000079640000}"/>
    <cellStyle name="Normal 871 2 3" xfId="25532" xr:uid="{00000000-0005-0000-0000-00007A640000}"/>
    <cellStyle name="Normal 871 2 4" xfId="25533" xr:uid="{00000000-0005-0000-0000-00007B640000}"/>
    <cellStyle name="Normal 871 3" xfId="25534" xr:uid="{00000000-0005-0000-0000-00007C640000}"/>
    <cellStyle name="Normal 871 3 2" xfId="25535" xr:uid="{00000000-0005-0000-0000-00007D640000}"/>
    <cellStyle name="Normal 871 3 3" xfId="25536" xr:uid="{00000000-0005-0000-0000-00007E640000}"/>
    <cellStyle name="Normal 871 4" xfId="25537" xr:uid="{00000000-0005-0000-0000-00007F640000}"/>
    <cellStyle name="Normal 871 5" xfId="25538" xr:uid="{00000000-0005-0000-0000-000080640000}"/>
    <cellStyle name="Normal 872" xfId="25539" xr:uid="{00000000-0005-0000-0000-000081640000}"/>
    <cellStyle name="Normal 872 2" xfId="25540" xr:uid="{00000000-0005-0000-0000-000082640000}"/>
    <cellStyle name="Normal 872 2 2" xfId="25541" xr:uid="{00000000-0005-0000-0000-000083640000}"/>
    <cellStyle name="Normal 872 2 2 2" xfId="25542" xr:uid="{00000000-0005-0000-0000-000084640000}"/>
    <cellStyle name="Normal 872 2 2 3" xfId="25543" xr:uid="{00000000-0005-0000-0000-000085640000}"/>
    <cellStyle name="Normal 872 2 3" xfId="25544" xr:uid="{00000000-0005-0000-0000-000086640000}"/>
    <cellStyle name="Normal 872 2 4" xfId="25545" xr:uid="{00000000-0005-0000-0000-000087640000}"/>
    <cellStyle name="Normal 872 3" xfId="25546" xr:uid="{00000000-0005-0000-0000-000088640000}"/>
    <cellStyle name="Normal 872 3 2" xfId="25547" xr:uid="{00000000-0005-0000-0000-000089640000}"/>
    <cellStyle name="Normal 872 3 3" xfId="25548" xr:uid="{00000000-0005-0000-0000-00008A640000}"/>
    <cellStyle name="Normal 872 4" xfId="25549" xr:uid="{00000000-0005-0000-0000-00008B640000}"/>
    <cellStyle name="Normal 872 5" xfId="25550" xr:uid="{00000000-0005-0000-0000-00008C640000}"/>
    <cellStyle name="Normal 873" xfId="25551" xr:uid="{00000000-0005-0000-0000-00008D640000}"/>
    <cellStyle name="Normal 873 2" xfId="25552" xr:uid="{00000000-0005-0000-0000-00008E640000}"/>
    <cellStyle name="Normal 873 2 2" xfId="25553" xr:uid="{00000000-0005-0000-0000-00008F640000}"/>
    <cellStyle name="Normal 873 2 2 2" xfId="25554" xr:uid="{00000000-0005-0000-0000-000090640000}"/>
    <cellStyle name="Normal 873 2 2 3" xfId="25555" xr:uid="{00000000-0005-0000-0000-000091640000}"/>
    <cellStyle name="Normal 873 2 3" xfId="25556" xr:uid="{00000000-0005-0000-0000-000092640000}"/>
    <cellStyle name="Normal 873 2 4" xfId="25557" xr:uid="{00000000-0005-0000-0000-000093640000}"/>
    <cellStyle name="Normal 873 3" xfId="25558" xr:uid="{00000000-0005-0000-0000-000094640000}"/>
    <cellStyle name="Normal 873 3 2" xfId="25559" xr:uid="{00000000-0005-0000-0000-000095640000}"/>
    <cellStyle name="Normal 873 3 3" xfId="25560" xr:uid="{00000000-0005-0000-0000-000096640000}"/>
    <cellStyle name="Normal 873 4" xfId="25561" xr:uid="{00000000-0005-0000-0000-000097640000}"/>
    <cellStyle name="Normal 873 5" xfId="25562" xr:uid="{00000000-0005-0000-0000-000098640000}"/>
    <cellStyle name="Normal 874" xfId="25563" xr:uid="{00000000-0005-0000-0000-000099640000}"/>
    <cellStyle name="Normal 874 2" xfId="25564" xr:uid="{00000000-0005-0000-0000-00009A640000}"/>
    <cellStyle name="Normal 874 3" xfId="25565" xr:uid="{00000000-0005-0000-0000-00009B640000}"/>
    <cellStyle name="Normal 875" xfId="25566" xr:uid="{00000000-0005-0000-0000-00009C640000}"/>
    <cellStyle name="Normal 875 2" xfId="25567" xr:uid="{00000000-0005-0000-0000-00009D640000}"/>
    <cellStyle name="Normal 875 3" xfId="25568" xr:uid="{00000000-0005-0000-0000-00009E640000}"/>
    <cellStyle name="Normal 876" xfId="25569" xr:uid="{00000000-0005-0000-0000-00009F640000}"/>
    <cellStyle name="Normal 876 2" xfId="25570" xr:uid="{00000000-0005-0000-0000-0000A0640000}"/>
    <cellStyle name="Normal 876 3" xfId="25571" xr:uid="{00000000-0005-0000-0000-0000A1640000}"/>
    <cellStyle name="Normal 877" xfId="25572" xr:uid="{00000000-0005-0000-0000-0000A2640000}"/>
    <cellStyle name="Normal 877 2" xfId="25573" xr:uid="{00000000-0005-0000-0000-0000A3640000}"/>
    <cellStyle name="Normal 877 3" xfId="25574" xr:uid="{00000000-0005-0000-0000-0000A4640000}"/>
    <cellStyle name="Normal 878" xfId="25575" xr:uid="{00000000-0005-0000-0000-0000A5640000}"/>
    <cellStyle name="Normal 878 2" xfId="25576" xr:uid="{00000000-0005-0000-0000-0000A6640000}"/>
    <cellStyle name="Normal 878 2 2" xfId="25577" xr:uid="{00000000-0005-0000-0000-0000A7640000}"/>
    <cellStyle name="Normal 878 2 2 2" xfId="25578" xr:uid="{00000000-0005-0000-0000-0000A8640000}"/>
    <cellStyle name="Normal 878 2 2 3" xfId="25579" xr:uid="{00000000-0005-0000-0000-0000A9640000}"/>
    <cellStyle name="Normal 878 2 3" xfId="25580" xr:uid="{00000000-0005-0000-0000-0000AA640000}"/>
    <cellStyle name="Normal 878 2 4" xfId="25581" xr:uid="{00000000-0005-0000-0000-0000AB640000}"/>
    <cellStyle name="Normal 878 3" xfId="25582" xr:uid="{00000000-0005-0000-0000-0000AC640000}"/>
    <cellStyle name="Normal 878 3 2" xfId="25583" xr:uid="{00000000-0005-0000-0000-0000AD640000}"/>
    <cellStyle name="Normal 878 3 3" xfId="25584" xr:uid="{00000000-0005-0000-0000-0000AE640000}"/>
    <cellStyle name="Normal 878 4" xfId="25585" xr:uid="{00000000-0005-0000-0000-0000AF640000}"/>
    <cellStyle name="Normal 878 5" xfId="25586" xr:uid="{00000000-0005-0000-0000-0000B0640000}"/>
    <cellStyle name="Normal 879" xfId="25587" xr:uid="{00000000-0005-0000-0000-0000B1640000}"/>
    <cellStyle name="Normal 879 2" xfId="25588" xr:uid="{00000000-0005-0000-0000-0000B2640000}"/>
    <cellStyle name="Normal 879 2 2" xfId="25589" xr:uid="{00000000-0005-0000-0000-0000B3640000}"/>
    <cellStyle name="Normal 879 2 2 2" xfId="25590" xr:uid="{00000000-0005-0000-0000-0000B4640000}"/>
    <cellStyle name="Normal 879 2 2 3" xfId="25591" xr:uid="{00000000-0005-0000-0000-0000B5640000}"/>
    <cellStyle name="Normal 879 2 3" xfId="25592" xr:uid="{00000000-0005-0000-0000-0000B6640000}"/>
    <cellStyle name="Normal 879 2 4" xfId="25593" xr:uid="{00000000-0005-0000-0000-0000B7640000}"/>
    <cellStyle name="Normal 879 3" xfId="25594" xr:uid="{00000000-0005-0000-0000-0000B8640000}"/>
    <cellStyle name="Normal 879 3 2" xfId="25595" xr:uid="{00000000-0005-0000-0000-0000B9640000}"/>
    <cellStyle name="Normal 879 3 3" xfId="25596" xr:uid="{00000000-0005-0000-0000-0000BA640000}"/>
    <cellStyle name="Normal 879 4" xfId="25597" xr:uid="{00000000-0005-0000-0000-0000BB640000}"/>
    <cellStyle name="Normal 879 5" xfId="25598" xr:uid="{00000000-0005-0000-0000-0000BC640000}"/>
    <cellStyle name="Normal 88" xfId="176" xr:uid="{00000000-0005-0000-0000-0000BD640000}"/>
    <cellStyle name="Normal 88 2" xfId="25599" xr:uid="{00000000-0005-0000-0000-0000BE640000}"/>
    <cellStyle name="Normal 88 2 2" xfId="25600" xr:uid="{00000000-0005-0000-0000-0000BF640000}"/>
    <cellStyle name="Normal 88 2 2 2" xfId="25601" xr:uid="{00000000-0005-0000-0000-0000C0640000}"/>
    <cellStyle name="Normal 88 2 2 2 2" xfId="25602" xr:uid="{00000000-0005-0000-0000-0000C1640000}"/>
    <cellStyle name="Normal 88 2 2 2 2 2" xfId="25603" xr:uid="{00000000-0005-0000-0000-0000C2640000}"/>
    <cellStyle name="Normal 88 2 2 2 3" xfId="25604" xr:uid="{00000000-0005-0000-0000-0000C3640000}"/>
    <cellStyle name="Normal 88 2 2 2 4" xfId="25605" xr:uid="{00000000-0005-0000-0000-0000C4640000}"/>
    <cellStyle name="Normal 88 2 2 3" xfId="25606" xr:uid="{00000000-0005-0000-0000-0000C5640000}"/>
    <cellStyle name="Normal 88 2 2 3 2" xfId="25607" xr:uid="{00000000-0005-0000-0000-0000C6640000}"/>
    <cellStyle name="Normal 88 2 2 4" xfId="25608" xr:uid="{00000000-0005-0000-0000-0000C7640000}"/>
    <cellStyle name="Normal 88 2 2 5" xfId="25609" xr:uid="{00000000-0005-0000-0000-0000C8640000}"/>
    <cellStyle name="Normal 88 2 3" xfId="25610" xr:uid="{00000000-0005-0000-0000-0000C9640000}"/>
    <cellStyle name="Normal 88 2 3 2" xfId="25611" xr:uid="{00000000-0005-0000-0000-0000CA640000}"/>
    <cellStyle name="Normal 88 2 3 2 2" xfId="25612" xr:uid="{00000000-0005-0000-0000-0000CB640000}"/>
    <cellStyle name="Normal 88 2 3 3" xfId="25613" xr:uid="{00000000-0005-0000-0000-0000CC640000}"/>
    <cellStyle name="Normal 88 2 3 4" xfId="25614" xr:uid="{00000000-0005-0000-0000-0000CD640000}"/>
    <cellStyle name="Normal 88 2 4" xfId="25615" xr:uid="{00000000-0005-0000-0000-0000CE640000}"/>
    <cellStyle name="Normal 88 2 4 2" xfId="25616" xr:uid="{00000000-0005-0000-0000-0000CF640000}"/>
    <cellStyle name="Normal 88 2 5" xfId="25617" xr:uid="{00000000-0005-0000-0000-0000D0640000}"/>
    <cellStyle name="Normal 88 2 6" xfId="25618" xr:uid="{00000000-0005-0000-0000-0000D1640000}"/>
    <cellStyle name="Normal 88 3" xfId="25619" xr:uid="{00000000-0005-0000-0000-0000D2640000}"/>
    <cellStyle name="Normal 88 3 2" xfId="25620" xr:uid="{00000000-0005-0000-0000-0000D3640000}"/>
    <cellStyle name="Normal 88 3 2 2" xfId="25621" xr:uid="{00000000-0005-0000-0000-0000D4640000}"/>
    <cellStyle name="Normal 88 3 2 2 2" xfId="25622" xr:uid="{00000000-0005-0000-0000-0000D5640000}"/>
    <cellStyle name="Normal 88 3 2 3" xfId="25623" xr:uid="{00000000-0005-0000-0000-0000D6640000}"/>
    <cellStyle name="Normal 88 3 2 4" xfId="25624" xr:uid="{00000000-0005-0000-0000-0000D7640000}"/>
    <cellStyle name="Normal 88 3 3" xfId="25625" xr:uid="{00000000-0005-0000-0000-0000D8640000}"/>
    <cellStyle name="Normal 88 3 3 2" xfId="25626" xr:uid="{00000000-0005-0000-0000-0000D9640000}"/>
    <cellStyle name="Normal 88 3 4" xfId="25627" xr:uid="{00000000-0005-0000-0000-0000DA640000}"/>
    <cellStyle name="Normal 88 3 5" xfId="25628" xr:uid="{00000000-0005-0000-0000-0000DB640000}"/>
    <cellStyle name="Normal 88 4" xfId="25629" xr:uid="{00000000-0005-0000-0000-0000DC640000}"/>
    <cellStyle name="Normal 88 4 2" xfId="25630" xr:uid="{00000000-0005-0000-0000-0000DD640000}"/>
    <cellStyle name="Normal 88 4 2 2" xfId="25631" xr:uid="{00000000-0005-0000-0000-0000DE640000}"/>
    <cellStyle name="Normal 88 4 2 2 2" xfId="25632" xr:uid="{00000000-0005-0000-0000-0000DF640000}"/>
    <cellStyle name="Normal 88 4 2 3" xfId="25633" xr:uid="{00000000-0005-0000-0000-0000E0640000}"/>
    <cellStyle name="Normal 88 4 3" xfId="25634" xr:uid="{00000000-0005-0000-0000-0000E1640000}"/>
    <cellStyle name="Normal 88 4 3 2" xfId="25635" xr:uid="{00000000-0005-0000-0000-0000E2640000}"/>
    <cellStyle name="Normal 88 4 4" xfId="25636" xr:uid="{00000000-0005-0000-0000-0000E3640000}"/>
    <cellStyle name="Normal 88 4 5" xfId="25637" xr:uid="{00000000-0005-0000-0000-0000E4640000}"/>
    <cellStyle name="Normal 88 5" xfId="25638" xr:uid="{00000000-0005-0000-0000-0000E5640000}"/>
    <cellStyle name="Normal 88 5 2" xfId="25639" xr:uid="{00000000-0005-0000-0000-0000E6640000}"/>
    <cellStyle name="Normal 88 6" xfId="25640" xr:uid="{00000000-0005-0000-0000-0000E7640000}"/>
    <cellStyle name="Normal 88 7" xfId="25641" xr:uid="{00000000-0005-0000-0000-0000E8640000}"/>
    <cellStyle name="Normal 88_April 14" xfId="25642" xr:uid="{00000000-0005-0000-0000-0000E9640000}"/>
    <cellStyle name="Normal 880" xfId="25643" xr:uid="{00000000-0005-0000-0000-0000EA640000}"/>
    <cellStyle name="Normal 880 2" xfId="25644" xr:uid="{00000000-0005-0000-0000-0000EB640000}"/>
    <cellStyle name="Normal 880 3" xfId="25645" xr:uid="{00000000-0005-0000-0000-0000EC640000}"/>
    <cellStyle name="Normal 881" xfId="25646" xr:uid="{00000000-0005-0000-0000-0000ED640000}"/>
    <cellStyle name="Normal 881 2" xfId="25647" xr:uid="{00000000-0005-0000-0000-0000EE640000}"/>
    <cellStyle name="Normal 881 3" xfId="25648" xr:uid="{00000000-0005-0000-0000-0000EF640000}"/>
    <cellStyle name="Normal 882" xfId="25649" xr:uid="{00000000-0005-0000-0000-0000F0640000}"/>
    <cellStyle name="Normal 882 2" xfId="25650" xr:uid="{00000000-0005-0000-0000-0000F1640000}"/>
    <cellStyle name="Normal 882 3" xfId="25651" xr:uid="{00000000-0005-0000-0000-0000F2640000}"/>
    <cellStyle name="Normal 883" xfId="25652" xr:uid="{00000000-0005-0000-0000-0000F3640000}"/>
    <cellStyle name="Normal 883 2" xfId="25653" xr:uid="{00000000-0005-0000-0000-0000F4640000}"/>
    <cellStyle name="Normal 883 3" xfId="25654" xr:uid="{00000000-0005-0000-0000-0000F5640000}"/>
    <cellStyle name="Normal 884" xfId="25655" xr:uid="{00000000-0005-0000-0000-0000F6640000}"/>
    <cellStyle name="Normal 884 2" xfId="25656" xr:uid="{00000000-0005-0000-0000-0000F7640000}"/>
    <cellStyle name="Normal 884 3" xfId="25657" xr:uid="{00000000-0005-0000-0000-0000F8640000}"/>
    <cellStyle name="Normal 885" xfId="25658" xr:uid="{00000000-0005-0000-0000-0000F9640000}"/>
    <cellStyle name="Normal 885 2" xfId="25659" xr:uid="{00000000-0005-0000-0000-0000FA640000}"/>
    <cellStyle name="Normal 885 3" xfId="25660" xr:uid="{00000000-0005-0000-0000-0000FB640000}"/>
    <cellStyle name="Normal 886" xfId="25661" xr:uid="{00000000-0005-0000-0000-0000FC640000}"/>
    <cellStyle name="Normal 886 2" xfId="25662" xr:uid="{00000000-0005-0000-0000-0000FD640000}"/>
    <cellStyle name="Normal 886 2 2" xfId="25663" xr:uid="{00000000-0005-0000-0000-0000FE640000}"/>
    <cellStyle name="Normal 886 2 2 2" xfId="25664" xr:uid="{00000000-0005-0000-0000-0000FF640000}"/>
    <cellStyle name="Normal 886 2 2 3" xfId="25665" xr:uid="{00000000-0005-0000-0000-000000650000}"/>
    <cellStyle name="Normal 886 2 3" xfId="25666" xr:uid="{00000000-0005-0000-0000-000001650000}"/>
    <cellStyle name="Normal 886 2 4" xfId="25667" xr:uid="{00000000-0005-0000-0000-000002650000}"/>
    <cellStyle name="Normal 886 3" xfId="25668" xr:uid="{00000000-0005-0000-0000-000003650000}"/>
    <cellStyle name="Normal 886 3 2" xfId="25669" xr:uid="{00000000-0005-0000-0000-000004650000}"/>
    <cellStyle name="Normal 886 3 3" xfId="25670" xr:uid="{00000000-0005-0000-0000-000005650000}"/>
    <cellStyle name="Normal 886 4" xfId="25671" xr:uid="{00000000-0005-0000-0000-000006650000}"/>
    <cellStyle name="Normal 886 5" xfId="25672" xr:uid="{00000000-0005-0000-0000-000007650000}"/>
    <cellStyle name="Normal 887" xfId="25673" xr:uid="{00000000-0005-0000-0000-000008650000}"/>
    <cellStyle name="Normal 887 2" xfId="25674" xr:uid="{00000000-0005-0000-0000-000009650000}"/>
    <cellStyle name="Normal 887 2 2" xfId="25675" xr:uid="{00000000-0005-0000-0000-00000A650000}"/>
    <cellStyle name="Normal 887 2 2 2" xfId="25676" xr:uid="{00000000-0005-0000-0000-00000B650000}"/>
    <cellStyle name="Normal 887 2 2 3" xfId="25677" xr:uid="{00000000-0005-0000-0000-00000C650000}"/>
    <cellStyle name="Normal 887 2 3" xfId="25678" xr:uid="{00000000-0005-0000-0000-00000D650000}"/>
    <cellStyle name="Normal 887 2 4" xfId="25679" xr:uid="{00000000-0005-0000-0000-00000E650000}"/>
    <cellStyle name="Normal 887 3" xfId="25680" xr:uid="{00000000-0005-0000-0000-00000F650000}"/>
    <cellStyle name="Normal 887 3 2" xfId="25681" xr:uid="{00000000-0005-0000-0000-000010650000}"/>
    <cellStyle name="Normal 887 3 2 2" xfId="25682" xr:uid="{00000000-0005-0000-0000-000011650000}"/>
    <cellStyle name="Normal 887 3 2 2 2" xfId="25683" xr:uid="{00000000-0005-0000-0000-000012650000}"/>
    <cellStyle name="Normal 887 3 2 2 2 2" xfId="25684" xr:uid="{00000000-0005-0000-0000-000013650000}"/>
    <cellStyle name="Normal 887 3 2 2 3" xfId="25685" xr:uid="{00000000-0005-0000-0000-000014650000}"/>
    <cellStyle name="Normal 887 3 2 2 4" xfId="25686" xr:uid="{00000000-0005-0000-0000-000015650000}"/>
    <cellStyle name="Normal 887 3 2 3" xfId="25687" xr:uid="{00000000-0005-0000-0000-000016650000}"/>
    <cellStyle name="Normal 887 3 2 3 2" xfId="25688" xr:uid="{00000000-0005-0000-0000-000017650000}"/>
    <cellStyle name="Normal 887 3 2 4" xfId="25689" xr:uid="{00000000-0005-0000-0000-000018650000}"/>
    <cellStyle name="Normal 887 3 2 5" xfId="25690" xr:uid="{00000000-0005-0000-0000-000019650000}"/>
    <cellStyle name="Normal 887 3 3" xfId="25691" xr:uid="{00000000-0005-0000-0000-00001A650000}"/>
    <cellStyle name="Normal 887 3 3 2" xfId="25692" xr:uid="{00000000-0005-0000-0000-00001B650000}"/>
    <cellStyle name="Normal 887 3 3 2 2" xfId="25693" xr:uid="{00000000-0005-0000-0000-00001C650000}"/>
    <cellStyle name="Normal 887 3 3 3" xfId="25694" xr:uid="{00000000-0005-0000-0000-00001D650000}"/>
    <cellStyle name="Normal 887 3 3 4" xfId="25695" xr:uid="{00000000-0005-0000-0000-00001E650000}"/>
    <cellStyle name="Normal 887 3 4" xfId="25696" xr:uid="{00000000-0005-0000-0000-00001F650000}"/>
    <cellStyle name="Normal 887 3 4 2" xfId="25697" xr:uid="{00000000-0005-0000-0000-000020650000}"/>
    <cellStyle name="Normal 887 3 5" xfId="25698" xr:uid="{00000000-0005-0000-0000-000021650000}"/>
    <cellStyle name="Normal 887 3 6" xfId="25699" xr:uid="{00000000-0005-0000-0000-000022650000}"/>
    <cellStyle name="Normal 887 4" xfId="25700" xr:uid="{00000000-0005-0000-0000-000023650000}"/>
    <cellStyle name="Normal 887 4 2" xfId="25701" xr:uid="{00000000-0005-0000-0000-000024650000}"/>
    <cellStyle name="Normal 887 4 2 2" xfId="25702" xr:uid="{00000000-0005-0000-0000-000025650000}"/>
    <cellStyle name="Normal 887 4 2 2 2" xfId="25703" xr:uid="{00000000-0005-0000-0000-000026650000}"/>
    <cellStyle name="Normal 887 4 2 3" xfId="25704" xr:uid="{00000000-0005-0000-0000-000027650000}"/>
    <cellStyle name="Normal 887 4 2 4" xfId="25705" xr:uid="{00000000-0005-0000-0000-000028650000}"/>
    <cellStyle name="Normal 887 4 3" xfId="25706" xr:uid="{00000000-0005-0000-0000-000029650000}"/>
    <cellStyle name="Normal 887 4 3 2" xfId="25707" xr:uid="{00000000-0005-0000-0000-00002A650000}"/>
    <cellStyle name="Normal 887 4 4" xfId="25708" xr:uid="{00000000-0005-0000-0000-00002B650000}"/>
    <cellStyle name="Normal 887 4 5" xfId="25709" xr:uid="{00000000-0005-0000-0000-00002C650000}"/>
    <cellStyle name="Normal 887 5" xfId="25710" xr:uid="{00000000-0005-0000-0000-00002D650000}"/>
    <cellStyle name="Normal 887 5 2" xfId="25711" xr:uid="{00000000-0005-0000-0000-00002E650000}"/>
    <cellStyle name="Normal 887 5 2 2" xfId="25712" xr:uid="{00000000-0005-0000-0000-00002F650000}"/>
    <cellStyle name="Normal 887 5 3" xfId="25713" xr:uid="{00000000-0005-0000-0000-000030650000}"/>
    <cellStyle name="Normal 887 5 4" xfId="25714" xr:uid="{00000000-0005-0000-0000-000031650000}"/>
    <cellStyle name="Normal 887 6" xfId="25715" xr:uid="{00000000-0005-0000-0000-000032650000}"/>
    <cellStyle name="Normal 887 6 2" xfId="25716" xr:uid="{00000000-0005-0000-0000-000033650000}"/>
    <cellStyle name="Normal 887 7" xfId="25717" xr:uid="{00000000-0005-0000-0000-000034650000}"/>
    <cellStyle name="Normal 887 8" xfId="25718" xr:uid="{00000000-0005-0000-0000-000035650000}"/>
    <cellStyle name="Normal 888" xfId="25719" xr:uid="{00000000-0005-0000-0000-000036650000}"/>
    <cellStyle name="Normal 888 2" xfId="25720" xr:uid="{00000000-0005-0000-0000-000037650000}"/>
    <cellStyle name="Normal 888 3" xfId="25721" xr:uid="{00000000-0005-0000-0000-000038650000}"/>
    <cellStyle name="Normal 889" xfId="25722" xr:uid="{00000000-0005-0000-0000-000039650000}"/>
    <cellStyle name="Normal 889 2" xfId="25723" xr:uid="{00000000-0005-0000-0000-00003A650000}"/>
    <cellStyle name="Normal 889 2 2" xfId="25724" xr:uid="{00000000-0005-0000-0000-00003B650000}"/>
    <cellStyle name="Normal 889 2 2 2" xfId="25725" xr:uid="{00000000-0005-0000-0000-00003C650000}"/>
    <cellStyle name="Normal 889 2 2 3" xfId="25726" xr:uid="{00000000-0005-0000-0000-00003D650000}"/>
    <cellStyle name="Normal 889 2 3" xfId="25727" xr:uid="{00000000-0005-0000-0000-00003E650000}"/>
    <cellStyle name="Normal 889 2 4" xfId="25728" xr:uid="{00000000-0005-0000-0000-00003F650000}"/>
    <cellStyle name="Normal 889 3" xfId="25729" xr:uid="{00000000-0005-0000-0000-000040650000}"/>
    <cellStyle name="Normal 889 3 2" xfId="25730" xr:uid="{00000000-0005-0000-0000-000041650000}"/>
    <cellStyle name="Normal 889 3 2 2" xfId="25731" xr:uid="{00000000-0005-0000-0000-000042650000}"/>
    <cellStyle name="Normal 889 3 2 2 2" xfId="25732" xr:uid="{00000000-0005-0000-0000-000043650000}"/>
    <cellStyle name="Normal 889 3 2 2 2 2" xfId="25733" xr:uid="{00000000-0005-0000-0000-000044650000}"/>
    <cellStyle name="Normal 889 3 2 2 3" xfId="25734" xr:uid="{00000000-0005-0000-0000-000045650000}"/>
    <cellStyle name="Normal 889 3 2 2 4" xfId="25735" xr:uid="{00000000-0005-0000-0000-000046650000}"/>
    <cellStyle name="Normal 889 3 2 3" xfId="25736" xr:uid="{00000000-0005-0000-0000-000047650000}"/>
    <cellStyle name="Normal 889 3 2 3 2" xfId="25737" xr:uid="{00000000-0005-0000-0000-000048650000}"/>
    <cellStyle name="Normal 889 3 2 4" xfId="25738" xr:uid="{00000000-0005-0000-0000-000049650000}"/>
    <cellStyle name="Normal 889 3 2 5" xfId="25739" xr:uid="{00000000-0005-0000-0000-00004A650000}"/>
    <cellStyle name="Normal 889 3 3" xfId="25740" xr:uid="{00000000-0005-0000-0000-00004B650000}"/>
    <cellStyle name="Normal 889 3 3 2" xfId="25741" xr:uid="{00000000-0005-0000-0000-00004C650000}"/>
    <cellStyle name="Normal 889 3 3 2 2" xfId="25742" xr:uid="{00000000-0005-0000-0000-00004D650000}"/>
    <cellStyle name="Normal 889 3 3 3" xfId="25743" xr:uid="{00000000-0005-0000-0000-00004E650000}"/>
    <cellStyle name="Normal 889 3 3 4" xfId="25744" xr:uid="{00000000-0005-0000-0000-00004F650000}"/>
    <cellStyle name="Normal 889 3 4" xfId="25745" xr:uid="{00000000-0005-0000-0000-000050650000}"/>
    <cellStyle name="Normal 889 3 4 2" xfId="25746" xr:uid="{00000000-0005-0000-0000-000051650000}"/>
    <cellStyle name="Normal 889 3 5" xfId="25747" xr:uid="{00000000-0005-0000-0000-000052650000}"/>
    <cellStyle name="Normal 889 3 6" xfId="25748" xr:uid="{00000000-0005-0000-0000-000053650000}"/>
    <cellStyle name="Normal 889 4" xfId="25749" xr:uid="{00000000-0005-0000-0000-000054650000}"/>
    <cellStyle name="Normal 889 4 2" xfId="25750" xr:uid="{00000000-0005-0000-0000-000055650000}"/>
    <cellStyle name="Normal 889 4 2 2" xfId="25751" xr:uid="{00000000-0005-0000-0000-000056650000}"/>
    <cellStyle name="Normal 889 4 2 2 2" xfId="25752" xr:uid="{00000000-0005-0000-0000-000057650000}"/>
    <cellStyle name="Normal 889 4 2 3" xfId="25753" xr:uid="{00000000-0005-0000-0000-000058650000}"/>
    <cellStyle name="Normal 889 4 2 4" xfId="25754" xr:uid="{00000000-0005-0000-0000-000059650000}"/>
    <cellStyle name="Normal 889 4 3" xfId="25755" xr:uid="{00000000-0005-0000-0000-00005A650000}"/>
    <cellStyle name="Normal 889 4 3 2" xfId="25756" xr:uid="{00000000-0005-0000-0000-00005B650000}"/>
    <cellStyle name="Normal 889 4 4" xfId="25757" xr:uid="{00000000-0005-0000-0000-00005C650000}"/>
    <cellStyle name="Normal 889 4 5" xfId="25758" xr:uid="{00000000-0005-0000-0000-00005D650000}"/>
    <cellStyle name="Normal 889 5" xfId="25759" xr:uid="{00000000-0005-0000-0000-00005E650000}"/>
    <cellStyle name="Normal 889 5 2" xfId="25760" xr:uid="{00000000-0005-0000-0000-00005F650000}"/>
    <cellStyle name="Normal 889 5 2 2" xfId="25761" xr:uid="{00000000-0005-0000-0000-000060650000}"/>
    <cellStyle name="Normal 889 5 3" xfId="25762" xr:uid="{00000000-0005-0000-0000-000061650000}"/>
    <cellStyle name="Normal 889 5 4" xfId="25763" xr:uid="{00000000-0005-0000-0000-000062650000}"/>
    <cellStyle name="Normal 889 6" xfId="25764" xr:uid="{00000000-0005-0000-0000-000063650000}"/>
    <cellStyle name="Normal 889 6 2" xfId="25765" xr:uid="{00000000-0005-0000-0000-000064650000}"/>
    <cellStyle name="Normal 889 7" xfId="25766" xr:uid="{00000000-0005-0000-0000-000065650000}"/>
    <cellStyle name="Normal 889 8" xfId="25767" xr:uid="{00000000-0005-0000-0000-000066650000}"/>
    <cellStyle name="Normal 89" xfId="177" xr:uid="{00000000-0005-0000-0000-000067650000}"/>
    <cellStyle name="Normal 89 2" xfId="25768" xr:uid="{00000000-0005-0000-0000-000068650000}"/>
    <cellStyle name="Normal 89 2 2" xfId="25769" xr:uid="{00000000-0005-0000-0000-000069650000}"/>
    <cellStyle name="Normal 89 2 2 2" xfId="25770" xr:uid="{00000000-0005-0000-0000-00006A650000}"/>
    <cellStyle name="Normal 89 2 2 3" xfId="25771" xr:uid="{00000000-0005-0000-0000-00006B650000}"/>
    <cellStyle name="Normal 89 2 3" xfId="25772" xr:uid="{00000000-0005-0000-0000-00006C650000}"/>
    <cellStyle name="Normal 89 2 4" xfId="25773" xr:uid="{00000000-0005-0000-0000-00006D650000}"/>
    <cellStyle name="Normal 89 2 5" xfId="25774" xr:uid="{00000000-0005-0000-0000-00006E650000}"/>
    <cellStyle name="Normal 89 3" xfId="25775" xr:uid="{00000000-0005-0000-0000-00006F650000}"/>
    <cellStyle name="Normal 89 3 2" xfId="25776" xr:uid="{00000000-0005-0000-0000-000070650000}"/>
    <cellStyle name="Normal 89 3 3" xfId="25777" xr:uid="{00000000-0005-0000-0000-000071650000}"/>
    <cellStyle name="Normal 89 4" xfId="25778" xr:uid="{00000000-0005-0000-0000-000072650000}"/>
    <cellStyle name="Normal 89 5" xfId="25779" xr:uid="{00000000-0005-0000-0000-000073650000}"/>
    <cellStyle name="Normal 89 6" xfId="25780" xr:uid="{00000000-0005-0000-0000-000074650000}"/>
    <cellStyle name="Normal 890" xfId="25781" xr:uid="{00000000-0005-0000-0000-000075650000}"/>
    <cellStyle name="Normal 890 2" xfId="25782" xr:uid="{00000000-0005-0000-0000-000076650000}"/>
    <cellStyle name="Normal 890 2 2" xfId="25783" xr:uid="{00000000-0005-0000-0000-000077650000}"/>
    <cellStyle name="Normal 890 2 2 2" xfId="25784" xr:uid="{00000000-0005-0000-0000-000078650000}"/>
    <cellStyle name="Normal 890 2 2 3" xfId="25785" xr:uid="{00000000-0005-0000-0000-000079650000}"/>
    <cellStyle name="Normal 890 2 3" xfId="25786" xr:uid="{00000000-0005-0000-0000-00007A650000}"/>
    <cellStyle name="Normal 890 2 4" xfId="25787" xr:uid="{00000000-0005-0000-0000-00007B650000}"/>
    <cellStyle name="Normal 890 3" xfId="25788" xr:uid="{00000000-0005-0000-0000-00007C650000}"/>
    <cellStyle name="Normal 890 3 2" xfId="25789" xr:uid="{00000000-0005-0000-0000-00007D650000}"/>
    <cellStyle name="Normal 890 3 2 2" xfId="25790" xr:uid="{00000000-0005-0000-0000-00007E650000}"/>
    <cellStyle name="Normal 890 3 2 2 2" xfId="25791" xr:uid="{00000000-0005-0000-0000-00007F650000}"/>
    <cellStyle name="Normal 890 3 2 2 2 2" xfId="25792" xr:uid="{00000000-0005-0000-0000-000080650000}"/>
    <cellStyle name="Normal 890 3 2 2 3" xfId="25793" xr:uid="{00000000-0005-0000-0000-000081650000}"/>
    <cellStyle name="Normal 890 3 2 2 4" xfId="25794" xr:uid="{00000000-0005-0000-0000-000082650000}"/>
    <cellStyle name="Normal 890 3 2 3" xfId="25795" xr:uid="{00000000-0005-0000-0000-000083650000}"/>
    <cellStyle name="Normal 890 3 2 3 2" xfId="25796" xr:uid="{00000000-0005-0000-0000-000084650000}"/>
    <cellStyle name="Normal 890 3 2 4" xfId="25797" xr:uid="{00000000-0005-0000-0000-000085650000}"/>
    <cellStyle name="Normal 890 3 2 5" xfId="25798" xr:uid="{00000000-0005-0000-0000-000086650000}"/>
    <cellStyle name="Normal 890 3 3" xfId="25799" xr:uid="{00000000-0005-0000-0000-000087650000}"/>
    <cellStyle name="Normal 890 3 3 2" xfId="25800" xr:uid="{00000000-0005-0000-0000-000088650000}"/>
    <cellStyle name="Normal 890 3 3 2 2" xfId="25801" xr:uid="{00000000-0005-0000-0000-000089650000}"/>
    <cellStyle name="Normal 890 3 3 3" xfId="25802" xr:uid="{00000000-0005-0000-0000-00008A650000}"/>
    <cellStyle name="Normal 890 3 3 4" xfId="25803" xr:uid="{00000000-0005-0000-0000-00008B650000}"/>
    <cellStyle name="Normal 890 3 4" xfId="25804" xr:uid="{00000000-0005-0000-0000-00008C650000}"/>
    <cellStyle name="Normal 890 3 4 2" xfId="25805" xr:uid="{00000000-0005-0000-0000-00008D650000}"/>
    <cellStyle name="Normal 890 3 5" xfId="25806" xr:uid="{00000000-0005-0000-0000-00008E650000}"/>
    <cellStyle name="Normal 890 3 6" xfId="25807" xr:uid="{00000000-0005-0000-0000-00008F650000}"/>
    <cellStyle name="Normal 890 4" xfId="25808" xr:uid="{00000000-0005-0000-0000-000090650000}"/>
    <cellStyle name="Normal 890 4 2" xfId="25809" xr:uid="{00000000-0005-0000-0000-000091650000}"/>
    <cellStyle name="Normal 890 4 2 2" xfId="25810" xr:uid="{00000000-0005-0000-0000-000092650000}"/>
    <cellStyle name="Normal 890 4 3" xfId="25811" xr:uid="{00000000-0005-0000-0000-000093650000}"/>
    <cellStyle name="Normal 890 4 4" xfId="25812" xr:uid="{00000000-0005-0000-0000-000094650000}"/>
    <cellStyle name="Normal 890 5" xfId="25813" xr:uid="{00000000-0005-0000-0000-000095650000}"/>
    <cellStyle name="Normal 890 5 2" xfId="25814" xr:uid="{00000000-0005-0000-0000-000096650000}"/>
    <cellStyle name="Normal 890 6" xfId="25815" xr:uid="{00000000-0005-0000-0000-000097650000}"/>
    <cellStyle name="Normal 890 7" xfId="25816" xr:uid="{00000000-0005-0000-0000-000098650000}"/>
    <cellStyle name="Normal 891" xfId="25817" xr:uid="{00000000-0005-0000-0000-000099650000}"/>
    <cellStyle name="Normal 891 2" xfId="25818" xr:uid="{00000000-0005-0000-0000-00009A650000}"/>
    <cellStyle name="Normal 891 2 2" xfId="25819" xr:uid="{00000000-0005-0000-0000-00009B650000}"/>
    <cellStyle name="Normal 891 2 2 2" xfId="25820" xr:uid="{00000000-0005-0000-0000-00009C650000}"/>
    <cellStyle name="Normal 891 2 2 3" xfId="25821" xr:uid="{00000000-0005-0000-0000-00009D650000}"/>
    <cellStyle name="Normal 891 2 3" xfId="25822" xr:uid="{00000000-0005-0000-0000-00009E650000}"/>
    <cellStyle name="Normal 891 2 4" xfId="25823" xr:uid="{00000000-0005-0000-0000-00009F650000}"/>
    <cellStyle name="Normal 891 3" xfId="25824" xr:uid="{00000000-0005-0000-0000-0000A0650000}"/>
    <cellStyle name="Normal 891 3 2" xfId="25825" xr:uid="{00000000-0005-0000-0000-0000A1650000}"/>
    <cellStyle name="Normal 891 3 3" xfId="25826" xr:uid="{00000000-0005-0000-0000-0000A2650000}"/>
    <cellStyle name="Normal 891 4" xfId="25827" xr:uid="{00000000-0005-0000-0000-0000A3650000}"/>
    <cellStyle name="Normal 891 5" xfId="25828" xr:uid="{00000000-0005-0000-0000-0000A4650000}"/>
    <cellStyle name="Normal 892" xfId="25829" xr:uid="{00000000-0005-0000-0000-0000A5650000}"/>
    <cellStyle name="Normal 892 2" xfId="25830" xr:uid="{00000000-0005-0000-0000-0000A6650000}"/>
    <cellStyle name="Normal 892 2 2" xfId="25831" xr:uid="{00000000-0005-0000-0000-0000A7650000}"/>
    <cellStyle name="Normal 892 2 2 2" xfId="25832" xr:uid="{00000000-0005-0000-0000-0000A8650000}"/>
    <cellStyle name="Normal 892 2 2 3" xfId="25833" xr:uid="{00000000-0005-0000-0000-0000A9650000}"/>
    <cellStyle name="Normal 892 2 3" xfId="25834" xr:uid="{00000000-0005-0000-0000-0000AA650000}"/>
    <cellStyle name="Normal 892 2 4" xfId="25835" xr:uid="{00000000-0005-0000-0000-0000AB650000}"/>
    <cellStyle name="Normal 892 3" xfId="25836" xr:uid="{00000000-0005-0000-0000-0000AC650000}"/>
    <cellStyle name="Normal 892 3 2" xfId="25837" xr:uid="{00000000-0005-0000-0000-0000AD650000}"/>
    <cellStyle name="Normal 892 3 3" xfId="25838" xr:uid="{00000000-0005-0000-0000-0000AE650000}"/>
    <cellStyle name="Normal 892 4" xfId="25839" xr:uid="{00000000-0005-0000-0000-0000AF650000}"/>
    <cellStyle name="Normal 892 5" xfId="25840" xr:uid="{00000000-0005-0000-0000-0000B0650000}"/>
    <cellStyle name="Normal 893" xfId="25841" xr:uid="{00000000-0005-0000-0000-0000B1650000}"/>
    <cellStyle name="Normal 893 2" xfId="25842" xr:uid="{00000000-0005-0000-0000-0000B2650000}"/>
    <cellStyle name="Normal 893 2 2" xfId="25843" xr:uid="{00000000-0005-0000-0000-0000B3650000}"/>
    <cellStyle name="Normal 893 2 2 2" xfId="25844" xr:uid="{00000000-0005-0000-0000-0000B4650000}"/>
    <cellStyle name="Normal 893 2 2 3" xfId="25845" xr:uid="{00000000-0005-0000-0000-0000B5650000}"/>
    <cellStyle name="Normal 893 2 3" xfId="25846" xr:uid="{00000000-0005-0000-0000-0000B6650000}"/>
    <cellStyle name="Normal 893 2 4" xfId="25847" xr:uid="{00000000-0005-0000-0000-0000B7650000}"/>
    <cellStyle name="Normal 893 3" xfId="25848" xr:uid="{00000000-0005-0000-0000-0000B8650000}"/>
    <cellStyle name="Normal 893 3 2" xfId="25849" xr:uid="{00000000-0005-0000-0000-0000B9650000}"/>
    <cellStyle name="Normal 893 3 3" xfId="25850" xr:uid="{00000000-0005-0000-0000-0000BA650000}"/>
    <cellStyle name="Normal 893 4" xfId="25851" xr:uid="{00000000-0005-0000-0000-0000BB650000}"/>
    <cellStyle name="Normal 893 5" xfId="25852" xr:uid="{00000000-0005-0000-0000-0000BC650000}"/>
    <cellStyle name="Normal 894" xfId="25853" xr:uid="{00000000-0005-0000-0000-0000BD650000}"/>
    <cellStyle name="Normal 894 2" xfId="25854" xr:uid="{00000000-0005-0000-0000-0000BE650000}"/>
    <cellStyle name="Normal 894 2 2" xfId="25855" xr:uid="{00000000-0005-0000-0000-0000BF650000}"/>
    <cellStyle name="Normal 894 2 2 2" xfId="25856" xr:uid="{00000000-0005-0000-0000-0000C0650000}"/>
    <cellStyle name="Normal 894 2 2 3" xfId="25857" xr:uid="{00000000-0005-0000-0000-0000C1650000}"/>
    <cellStyle name="Normal 894 2 3" xfId="25858" xr:uid="{00000000-0005-0000-0000-0000C2650000}"/>
    <cellStyle name="Normal 894 2 4" xfId="25859" xr:uid="{00000000-0005-0000-0000-0000C3650000}"/>
    <cellStyle name="Normal 894 3" xfId="25860" xr:uid="{00000000-0005-0000-0000-0000C4650000}"/>
    <cellStyle name="Normal 894 3 2" xfId="25861" xr:uid="{00000000-0005-0000-0000-0000C5650000}"/>
    <cellStyle name="Normal 894 3 3" xfId="25862" xr:uid="{00000000-0005-0000-0000-0000C6650000}"/>
    <cellStyle name="Normal 894 4" xfId="25863" xr:uid="{00000000-0005-0000-0000-0000C7650000}"/>
    <cellStyle name="Normal 894 5" xfId="25864" xr:uid="{00000000-0005-0000-0000-0000C8650000}"/>
    <cellStyle name="Normal 895" xfId="25865" xr:uid="{00000000-0005-0000-0000-0000C9650000}"/>
    <cellStyle name="Normal 895 2" xfId="25866" xr:uid="{00000000-0005-0000-0000-0000CA650000}"/>
    <cellStyle name="Normal 895 2 2" xfId="25867" xr:uid="{00000000-0005-0000-0000-0000CB650000}"/>
    <cellStyle name="Normal 895 2 2 2" xfId="25868" xr:uid="{00000000-0005-0000-0000-0000CC650000}"/>
    <cellStyle name="Normal 895 2 2 3" xfId="25869" xr:uid="{00000000-0005-0000-0000-0000CD650000}"/>
    <cellStyle name="Normal 895 2 3" xfId="25870" xr:uid="{00000000-0005-0000-0000-0000CE650000}"/>
    <cellStyle name="Normal 895 2 4" xfId="25871" xr:uid="{00000000-0005-0000-0000-0000CF650000}"/>
    <cellStyle name="Normal 895 3" xfId="25872" xr:uid="{00000000-0005-0000-0000-0000D0650000}"/>
    <cellStyle name="Normal 895 3 2" xfId="25873" xr:uid="{00000000-0005-0000-0000-0000D1650000}"/>
    <cellStyle name="Normal 895 3 3" xfId="25874" xr:uid="{00000000-0005-0000-0000-0000D2650000}"/>
    <cellStyle name="Normal 895 4" xfId="25875" xr:uid="{00000000-0005-0000-0000-0000D3650000}"/>
    <cellStyle name="Normal 895 5" xfId="25876" xr:uid="{00000000-0005-0000-0000-0000D4650000}"/>
    <cellStyle name="Normal 896" xfId="25877" xr:uid="{00000000-0005-0000-0000-0000D5650000}"/>
    <cellStyle name="Normal 896 2" xfId="25878" xr:uid="{00000000-0005-0000-0000-0000D6650000}"/>
    <cellStyle name="Normal 896 2 2" xfId="25879" xr:uid="{00000000-0005-0000-0000-0000D7650000}"/>
    <cellStyle name="Normal 896 2 2 2" xfId="25880" xr:uid="{00000000-0005-0000-0000-0000D8650000}"/>
    <cellStyle name="Normal 896 2 2 3" xfId="25881" xr:uid="{00000000-0005-0000-0000-0000D9650000}"/>
    <cellStyle name="Normal 896 2 3" xfId="25882" xr:uid="{00000000-0005-0000-0000-0000DA650000}"/>
    <cellStyle name="Normal 896 2 4" xfId="25883" xr:uid="{00000000-0005-0000-0000-0000DB650000}"/>
    <cellStyle name="Normal 896 3" xfId="25884" xr:uid="{00000000-0005-0000-0000-0000DC650000}"/>
    <cellStyle name="Normal 896 3 2" xfId="25885" xr:uid="{00000000-0005-0000-0000-0000DD650000}"/>
    <cellStyle name="Normal 896 3 2 2" xfId="25886" xr:uid="{00000000-0005-0000-0000-0000DE650000}"/>
    <cellStyle name="Normal 896 3 2 2 2" xfId="25887" xr:uid="{00000000-0005-0000-0000-0000DF650000}"/>
    <cellStyle name="Normal 896 3 2 3" xfId="25888" xr:uid="{00000000-0005-0000-0000-0000E0650000}"/>
    <cellStyle name="Normal 896 3 2 4" xfId="25889" xr:uid="{00000000-0005-0000-0000-0000E1650000}"/>
    <cellStyle name="Normal 896 3 3" xfId="25890" xr:uid="{00000000-0005-0000-0000-0000E2650000}"/>
    <cellStyle name="Normal 896 3 3 2" xfId="25891" xr:uid="{00000000-0005-0000-0000-0000E3650000}"/>
    <cellStyle name="Normal 896 3 4" xfId="25892" xr:uid="{00000000-0005-0000-0000-0000E4650000}"/>
    <cellStyle name="Normal 896 3 5" xfId="25893" xr:uid="{00000000-0005-0000-0000-0000E5650000}"/>
    <cellStyle name="Normal 896 4" xfId="25894" xr:uid="{00000000-0005-0000-0000-0000E6650000}"/>
    <cellStyle name="Normal 896 4 2" xfId="25895" xr:uid="{00000000-0005-0000-0000-0000E7650000}"/>
    <cellStyle name="Normal 896 4 2 2" xfId="25896" xr:uid="{00000000-0005-0000-0000-0000E8650000}"/>
    <cellStyle name="Normal 896 4 3" xfId="25897" xr:uid="{00000000-0005-0000-0000-0000E9650000}"/>
    <cellStyle name="Normal 896 4 3 2" xfId="25898" xr:uid="{00000000-0005-0000-0000-0000EA650000}"/>
    <cellStyle name="Normal 896 4 4" xfId="25899" xr:uid="{00000000-0005-0000-0000-0000EB650000}"/>
    <cellStyle name="Normal 896 4 5" xfId="25900" xr:uid="{00000000-0005-0000-0000-0000EC650000}"/>
    <cellStyle name="Normal 896 5" xfId="25901" xr:uid="{00000000-0005-0000-0000-0000ED650000}"/>
    <cellStyle name="Normal 896 5 2" xfId="25902" xr:uid="{00000000-0005-0000-0000-0000EE650000}"/>
    <cellStyle name="Normal 896 6" xfId="25903" xr:uid="{00000000-0005-0000-0000-0000EF650000}"/>
    <cellStyle name="Normal 896 7" xfId="25904" xr:uid="{00000000-0005-0000-0000-0000F0650000}"/>
    <cellStyle name="Normal 897" xfId="25905" xr:uid="{00000000-0005-0000-0000-0000F1650000}"/>
    <cellStyle name="Normal 897 2" xfId="25906" xr:uid="{00000000-0005-0000-0000-0000F2650000}"/>
    <cellStyle name="Normal 897 2 2" xfId="25907" xr:uid="{00000000-0005-0000-0000-0000F3650000}"/>
    <cellStyle name="Normal 897 2 2 2" xfId="25908" xr:uid="{00000000-0005-0000-0000-0000F4650000}"/>
    <cellStyle name="Normal 897 2 2 3" xfId="25909" xr:uid="{00000000-0005-0000-0000-0000F5650000}"/>
    <cellStyle name="Normal 897 2 3" xfId="25910" xr:uid="{00000000-0005-0000-0000-0000F6650000}"/>
    <cellStyle name="Normal 897 2 4" xfId="25911" xr:uid="{00000000-0005-0000-0000-0000F7650000}"/>
    <cellStyle name="Normal 897 3" xfId="25912" xr:uid="{00000000-0005-0000-0000-0000F8650000}"/>
    <cellStyle name="Normal 897 3 2" xfId="25913" xr:uid="{00000000-0005-0000-0000-0000F9650000}"/>
    <cellStyle name="Normal 897 3 3" xfId="25914" xr:uid="{00000000-0005-0000-0000-0000FA650000}"/>
    <cellStyle name="Normal 897 4" xfId="25915" xr:uid="{00000000-0005-0000-0000-0000FB650000}"/>
    <cellStyle name="Normal 897 5" xfId="25916" xr:uid="{00000000-0005-0000-0000-0000FC650000}"/>
    <cellStyle name="Normal 898" xfId="25917" xr:uid="{00000000-0005-0000-0000-0000FD650000}"/>
    <cellStyle name="Normal 898 2" xfId="25918" xr:uid="{00000000-0005-0000-0000-0000FE650000}"/>
    <cellStyle name="Normal 898 2 2" xfId="25919" xr:uid="{00000000-0005-0000-0000-0000FF650000}"/>
    <cellStyle name="Normal 898 2 2 2" xfId="25920" xr:uid="{00000000-0005-0000-0000-000000660000}"/>
    <cellStyle name="Normal 898 2 2 3" xfId="25921" xr:uid="{00000000-0005-0000-0000-000001660000}"/>
    <cellStyle name="Normal 898 2 3" xfId="25922" xr:uid="{00000000-0005-0000-0000-000002660000}"/>
    <cellStyle name="Normal 898 2 4" xfId="25923" xr:uid="{00000000-0005-0000-0000-000003660000}"/>
    <cellStyle name="Normal 898 3" xfId="25924" xr:uid="{00000000-0005-0000-0000-000004660000}"/>
    <cellStyle name="Normal 898 3 2" xfId="25925" xr:uid="{00000000-0005-0000-0000-000005660000}"/>
    <cellStyle name="Normal 898 3 3" xfId="25926" xr:uid="{00000000-0005-0000-0000-000006660000}"/>
    <cellStyle name="Normal 898 4" xfId="25927" xr:uid="{00000000-0005-0000-0000-000007660000}"/>
    <cellStyle name="Normal 898 5" xfId="25928" xr:uid="{00000000-0005-0000-0000-000008660000}"/>
    <cellStyle name="Normal 899" xfId="25929" xr:uid="{00000000-0005-0000-0000-000009660000}"/>
    <cellStyle name="Normal 899 2" xfId="25930" xr:uid="{00000000-0005-0000-0000-00000A660000}"/>
    <cellStyle name="Normal 899 2 2" xfId="25931" xr:uid="{00000000-0005-0000-0000-00000B660000}"/>
    <cellStyle name="Normal 899 2 2 2" xfId="25932" xr:uid="{00000000-0005-0000-0000-00000C660000}"/>
    <cellStyle name="Normal 899 2 2 3" xfId="25933" xr:uid="{00000000-0005-0000-0000-00000D660000}"/>
    <cellStyle name="Normal 899 2 3" xfId="25934" xr:uid="{00000000-0005-0000-0000-00000E660000}"/>
    <cellStyle name="Normal 899 2 4" xfId="25935" xr:uid="{00000000-0005-0000-0000-00000F660000}"/>
    <cellStyle name="Normal 899 3" xfId="25936" xr:uid="{00000000-0005-0000-0000-000010660000}"/>
    <cellStyle name="Normal 899 3 2" xfId="25937" xr:uid="{00000000-0005-0000-0000-000011660000}"/>
    <cellStyle name="Normal 899 3 3" xfId="25938" xr:uid="{00000000-0005-0000-0000-000012660000}"/>
    <cellStyle name="Normal 899 4" xfId="25939" xr:uid="{00000000-0005-0000-0000-000013660000}"/>
    <cellStyle name="Normal 899 5" xfId="25940" xr:uid="{00000000-0005-0000-0000-000014660000}"/>
    <cellStyle name="Normal 9" xfId="178" xr:uid="{00000000-0005-0000-0000-000015660000}"/>
    <cellStyle name="Normal 9 10" xfId="25941" xr:uid="{00000000-0005-0000-0000-000016660000}"/>
    <cellStyle name="Normal 9 11" xfId="25942" xr:uid="{00000000-0005-0000-0000-000017660000}"/>
    <cellStyle name="Normal 9 12" xfId="25943" xr:uid="{00000000-0005-0000-0000-000018660000}"/>
    <cellStyle name="Normal 9 13" xfId="25944" xr:uid="{00000000-0005-0000-0000-000019660000}"/>
    <cellStyle name="Normal 9 14" xfId="25945" xr:uid="{00000000-0005-0000-0000-00001A660000}"/>
    <cellStyle name="Normal 9 15" xfId="25946" xr:uid="{00000000-0005-0000-0000-00001B660000}"/>
    <cellStyle name="Normal 9 16" xfId="25947" xr:uid="{00000000-0005-0000-0000-00001C660000}"/>
    <cellStyle name="Normal 9 17" xfId="25948" xr:uid="{00000000-0005-0000-0000-00001D660000}"/>
    <cellStyle name="Normal 9 18" xfId="25949" xr:uid="{00000000-0005-0000-0000-00001E660000}"/>
    <cellStyle name="Normal 9 19" xfId="25950" xr:uid="{00000000-0005-0000-0000-00001F660000}"/>
    <cellStyle name="Normal 9 2" xfId="25951" xr:uid="{00000000-0005-0000-0000-000020660000}"/>
    <cellStyle name="Normal 9 2 2" xfId="25952" xr:uid="{00000000-0005-0000-0000-000021660000}"/>
    <cellStyle name="Normal 9 2 2 2" xfId="25953" xr:uid="{00000000-0005-0000-0000-000022660000}"/>
    <cellStyle name="Normal 9 2 2 3" xfId="25954" xr:uid="{00000000-0005-0000-0000-000023660000}"/>
    <cellStyle name="Normal 9 2 3" xfId="25955" xr:uid="{00000000-0005-0000-0000-000024660000}"/>
    <cellStyle name="Normal 9 2 3 2" xfId="25956" xr:uid="{00000000-0005-0000-0000-000025660000}"/>
    <cellStyle name="Normal 9 2 3 3" xfId="25957" xr:uid="{00000000-0005-0000-0000-000026660000}"/>
    <cellStyle name="Normal 9 2 4" xfId="25958" xr:uid="{00000000-0005-0000-0000-000027660000}"/>
    <cellStyle name="Normal 9 2 5" xfId="25959" xr:uid="{00000000-0005-0000-0000-000028660000}"/>
    <cellStyle name="Normal 9 2 6" xfId="25960" xr:uid="{00000000-0005-0000-0000-000029660000}"/>
    <cellStyle name="Normal 9 20" xfId="25961" xr:uid="{00000000-0005-0000-0000-00002A660000}"/>
    <cellStyle name="Normal 9 21" xfId="25962" xr:uid="{00000000-0005-0000-0000-00002B660000}"/>
    <cellStyle name="Normal 9 22" xfId="25963" xr:uid="{00000000-0005-0000-0000-00002C660000}"/>
    <cellStyle name="Normal 9 23" xfId="25964" xr:uid="{00000000-0005-0000-0000-00002D660000}"/>
    <cellStyle name="Normal 9 24" xfId="25965" xr:uid="{00000000-0005-0000-0000-00002E660000}"/>
    <cellStyle name="Normal 9 25" xfId="25966" xr:uid="{00000000-0005-0000-0000-00002F660000}"/>
    <cellStyle name="Normal 9 26" xfId="25967" xr:uid="{00000000-0005-0000-0000-000030660000}"/>
    <cellStyle name="Normal 9 27" xfId="25968" xr:uid="{00000000-0005-0000-0000-000031660000}"/>
    <cellStyle name="Normal 9 28" xfId="25969" xr:uid="{00000000-0005-0000-0000-000032660000}"/>
    <cellStyle name="Normal 9 29" xfId="25970" xr:uid="{00000000-0005-0000-0000-000033660000}"/>
    <cellStyle name="Normal 9 3" xfId="25971" xr:uid="{00000000-0005-0000-0000-000034660000}"/>
    <cellStyle name="Normal 9 3 2" xfId="25972" xr:uid="{00000000-0005-0000-0000-000035660000}"/>
    <cellStyle name="Normal 9 3 2 2" xfId="25973" xr:uid="{00000000-0005-0000-0000-000036660000}"/>
    <cellStyle name="Normal 9 3 2 3" xfId="25974" xr:uid="{00000000-0005-0000-0000-000037660000}"/>
    <cellStyle name="Normal 9 3 3" xfId="25975" xr:uid="{00000000-0005-0000-0000-000038660000}"/>
    <cellStyle name="Normal 9 3 3 2" xfId="25976" xr:uid="{00000000-0005-0000-0000-000039660000}"/>
    <cellStyle name="Normal 9 3 3 2 2" xfId="25977" xr:uid="{00000000-0005-0000-0000-00003A660000}"/>
    <cellStyle name="Normal 9 3 3 2 3" xfId="25978" xr:uid="{00000000-0005-0000-0000-00003B660000}"/>
    <cellStyle name="Normal 9 3 3 3" xfId="25979" xr:uid="{00000000-0005-0000-0000-00003C660000}"/>
    <cellStyle name="Normal 9 3 3 4" xfId="25980" xr:uid="{00000000-0005-0000-0000-00003D660000}"/>
    <cellStyle name="Normal 9 3 4" xfId="25981" xr:uid="{00000000-0005-0000-0000-00003E660000}"/>
    <cellStyle name="Normal 9 3 4 2" xfId="25982" xr:uid="{00000000-0005-0000-0000-00003F660000}"/>
    <cellStyle name="Normal 9 3 4 3" xfId="25983" xr:uid="{00000000-0005-0000-0000-000040660000}"/>
    <cellStyle name="Normal 9 3 5" xfId="25984" xr:uid="{00000000-0005-0000-0000-000041660000}"/>
    <cellStyle name="Normal 9 3 6" xfId="25985" xr:uid="{00000000-0005-0000-0000-000042660000}"/>
    <cellStyle name="Normal 9 30" xfId="25986" xr:uid="{00000000-0005-0000-0000-000043660000}"/>
    <cellStyle name="Normal 9 31" xfId="25987" xr:uid="{00000000-0005-0000-0000-000044660000}"/>
    <cellStyle name="Normal 9 32" xfId="25988" xr:uid="{00000000-0005-0000-0000-000045660000}"/>
    <cellStyle name="Normal 9 33" xfId="25989" xr:uid="{00000000-0005-0000-0000-000046660000}"/>
    <cellStyle name="Normal 9 34" xfId="25990" xr:uid="{00000000-0005-0000-0000-000047660000}"/>
    <cellStyle name="Normal 9 35" xfId="25991" xr:uid="{00000000-0005-0000-0000-000048660000}"/>
    <cellStyle name="Normal 9 36" xfId="25992" xr:uid="{00000000-0005-0000-0000-000049660000}"/>
    <cellStyle name="Normal 9 37" xfId="25993" xr:uid="{00000000-0005-0000-0000-00004A660000}"/>
    <cellStyle name="Normal 9 38" xfId="25994" xr:uid="{00000000-0005-0000-0000-00004B660000}"/>
    <cellStyle name="Normal 9 4" xfId="25995" xr:uid="{00000000-0005-0000-0000-00004C660000}"/>
    <cellStyle name="Normal 9 4 2" xfId="25996" xr:uid="{00000000-0005-0000-0000-00004D660000}"/>
    <cellStyle name="Normal 9 4 3" xfId="25997" xr:uid="{00000000-0005-0000-0000-00004E660000}"/>
    <cellStyle name="Normal 9 5" xfId="25998" xr:uid="{00000000-0005-0000-0000-00004F660000}"/>
    <cellStyle name="Normal 9 5 2" xfId="25999" xr:uid="{00000000-0005-0000-0000-000050660000}"/>
    <cellStyle name="Normal 9 5 3" xfId="26000" xr:uid="{00000000-0005-0000-0000-000051660000}"/>
    <cellStyle name="Normal 9 6" xfId="26001" xr:uid="{00000000-0005-0000-0000-000052660000}"/>
    <cellStyle name="Normal 9 7" xfId="26002" xr:uid="{00000000-0005-0000-0000-000053660000}"/>
    <cellStyle name="Normal 9 8" xfId="26003" xr:uid="{00000000-0005-0000-0000-000054660000}"/>
    <cellStyle name="Normal 9 9" xfId="26004" xr:uid="{00000000-0005-0000-0000-000055660000}"/>
    <cellStyle name="Normal 9_Inventoryday Report" xfId="26005" xr:uid="{00000000-0005-0000-0000-000056660000}"/>
    <cellStyle name="Normal 90" xfId="179" xr:uid="{00000000-0005-0000-0000-000057660000}"/>
    <cellStyle name="Normal 90 2" xfId="26006" xr:uid="{00000000-0005-0000-0000-000058660000}"/>
    <cellStyle name="Normal 90 2 2" xfId="26007" xr:uid="{00000000-0005-0000-0000-000059660000}"/>
    <cellStyle name="Normal 90 2 2 2" xfId="26008" xr:uid="{00000000-0005-0000-0000-00005A660000}"/>
    <cellStyle name="Normal 90 2 2 2 2" xfId="26009" xr:uid="{00000000-0005-0000-0000-00005B660000}"/>
    <cellStyle name="Normal 90 2 2 2 2 2" xfId="26010" xr:uid="{00000000-0005-0000-0000-00005C660000}"/>
    <cellStyle name="Normal 90 2 2 2 3" xfId="26011" xr:uid="{00000000-0005-0000-0000-00005D660000}"/>
    <cellStyle name="Normal 90 2 2 2 4" xfId="26012" xr:uid="{00000000-0005-0000-0000-00005E660000}"/>
    <cellStyle name="Normal 90 2 2 3" xfId="26013" xr:uid="{00000000-0005-0000-0000-00005F660000}"/>
    <cellStyle name="Normal 90 2 2 3 2" xfId="26014" xr:uid="{00000000-0005-0000-0000-000060660000}"/>
    <cellStyle name="Normal 90 2 2 4" xfId="26015" xr:uid="{00000000-0005-0000-0000-000061660000}"/>
    <cellStyle name="Normal 90 2 2 5" xfId="26016" xr:uid="{00000000-0005-0000-0000-000062660000}"/>
    <cellStyle name="Normal 90 2 3" xfId="26017" xr:uid="{00000000-0005-0000-0000-000063660000}"/>
    <cellStyle name="Normal 90 2 3 2" xfId="26018" xr:uid="{00000000-0005-0000-0000-000064660000}"/>
    <cellStyle name="Normal 90 2 3 2 2" xfId="26019" xr:uid="{00000000-0005-0000-0000-000065660000}"/>
    <cellStyle name="Normal 90 2 3 3" xfId="26020" xr:uid="{00000000-0005-0000-0000-000066660000}"/>
    <cellStyle name="Normal 90 2 3 4" xfId="26021" xr:uid="{00000000-0005-0000-0000-000067660000}"/>
    <cellStyle name="Normal 90 2 4" xfId="26022" xr:uid="{00000000-0005-0000-0000-000068660000}"/>
    <cellStyle name="Normal 90 2 4 2" xfId="26023" xr:uid="{00000000-0005-0000-0000-000069660000}"/>
    <cellStyle name="Normal 90 2 5" xfId="26024" xr:uid="{00000000-0005-0000-0000-00006A660000}"/>
    <cellStyle name="Normal 90 2 6" xfId="26025" xr:uid="{00000000-0005-0000-0000-00006B660000}"/>
    <cellStyle name="Normal 90 3" xfId="26026" xr:uid="{00000000-0005-0000-0000-00006C660000}"/>
    <cellStyle name="Normal 90 3 2" xfId="26027" xr:uid="{00000000-0005-0000-0000-00006D660000}"/>
    <cellStyle name="Normal 90 3 2 2" xfId="26028" xr:uid="{00000000-0005-0000-0000-00006E660000}"/>
    <cellStyle name="Normal 90 3 2 2 2" xfId="26029" xr:uid="{00000000-0005-0000-0000-00006F660000}"/>
    <cellStyle name="Normal 90 3 2 3" xfId="26030" xr:uid="{00000000-0005-0000-0000-000070660000}"/>
    <cellStyle name="Normal 90 3 2 4" xfId="26031" xr:uid="{00000000-0005-0000-0000-000071660000}"/>
    <cellStyle name="Normal 90 3 3" xfId="26032" xr:uid="{00000000-0005-0000-0000-000072660000}"/>
    <cellStyle name="Normal 90 3 3 2" xfId="26033" xr:uid="{00000000-0005-0000-0000-000073660000}"/>
    <cellStyle name="Normal 90 3 4" xfId="26034" xr:uid="{00000000-0005-0000-0000-000074660000}"/>
    <cellStyle name="Normal 90 3 5" xfId="26035" xr:uid="{00000000-0005-0000-0000-000075660000}"/>
    <cellStyle name="Normal 90 4" xfId="26036" xr:uid="{00000000-0005-0000-0000-000076660000}"/>
    <cellStyle name="Normal 90 4 2" xfId="26037" xr:uid="{00000000-0005-0000-0000-000077660000}"/>
    <cellStyle name="Normal 90 4 2 2" xfId="26038" xr:uid="{00000000-0005-0000-0000-000078660000}"/>
    <cellStyle name="Normal 90 4 2 2 2" xfId="26039" xr:uid="{00000000-0005-0000-0000-000079660000}"/>
    <cellStyle name="Normal 90 4 2 3" xfId="26040" xr:uid="{00000000-0005-0000-0000-00007A660000}"/>
    <cellStyle name="Normal 90 4 3" xfId="26041" xr:uid="{00000000-0005-0000-0000-00007B660000}"/>
    <cellStyle name="Normal 90 4 3 2" xfId="26042" xr:uid="{00000000-0005-0000-0000-00007C660000}"/>
    <cellStyle name="Normal 90 4 4" xfId="26043" xr:uid="{00000000-0005-0000-0000-00007D660000}"/>
    <cellStyle name="Normal 90 4 5" xfId="26044" xr:uid="{00000000-0005-0000-0000-00007E660000}"/>
    <cellStyle name="Normal 90 5" xfId="26045" xr:uid="{00000000-0005-0000-0000-00007F660000}"/>
    <cellStyle name="Normal 90 5 2" xfId="26046" xr:uid="{00000000-0005-0000-0000-000080660000}"/>
    <cellStyle name="Normal 90 6" xfId="26047" xr:uid="{00000000-0005-0000-0000-000081660000}"/>
    <cellStyle name="Normal 90 7" xfId="26048" xr:uid="{00000000-0005-0000-0000-000082660000}"/>
    <cellStyle name="Normal 90_April 14" xfId="26049" xr:uid="{00000000-0005-0000-0000-000083660000}"/>
    <cellStyle name="Normal 900" xfId="26050" xr:uid="{00000000-0005-0000-0000-000084660000}"/>
    <cellStyle name="Normal 900 2" xfId="26051" xr:uid="{00000000-0005-0000-0000-000085660000}"/>
    <cellStyle name="Normal 900 2 2" xfId="26052" xr:uid="{00000000-0005-0000-0000-000086660000}"/>
    <cellStyle name="Normal 900 2 2 2" xfId="26053" xr:uid="{00000000-0005-0000-0000-000087660000}"/>
    <cellStyle name="Normal 900 2 2 3" xfId="26054" xr:uid="{00000000-0005-0000-0000-000088660000}"/>
    <cellStyle name="Normal 900 2 3" xfId="26055" xr:uid="{00000000-0005-0000-0000-000089660000}"/>
    <cellStyle name="Normal 900 2 4" xfId="26056" xr:uid="{00000000-0005-0000-0000-00008A660000}"/>
    <cellStyle name="Normal 900 3" xfId="26057" xr:uid="{00000000-0005-0000-0000-00008B660000}"/>
    <cellStyle name="Normal 900 3 2" xfId="26058" xr:uid="{00000000-0005-0000-0000-00008C660000}"/>
    <cellStyle name="Normal 900 3 3" xfId="26059" xr:uid="{00000000-0005-0000-0000-00008D660000}"/>
    <cellStyle name="Normal 900 4" xfId="26060" xr:uid="{00000000-0005-0000-0000-00008E660000}"/>
    <cellStyle name="Normal 900 5" xfId="26061" xr:uid="{00000000-0005-0000-0000-00008F660000}"/>
    <cellStyle name="Normal 901" xfId="26062" xr:uid="{00000000-0005-0000-0000-000090660000}"/>
    <cellStyle name="Normal 901 2" xfId="26063" xr:uid="{00000000-0005-0000-0000-000091660000}"/>
    <cellStyle name="Normal 901 2 2" xfId="26064" xr:uid="{00000000-0005-0000-0000-000092660000}"/>
    <cellStyle name="Normal 901 2 2 2" xfId="26065" xr:uid="{00000000-0005-0000-0000-000093660000}"/>
    <cellStyle name="Normal 901 2 2 3" xfId="26066" xr:uid="{00000000-0005-0000-0000-000094660000}"/>
    <cellStyle name="Normal 901 2 3" xfId="26067" xr:uid="{00000000-0005-0000-0000-000095660000}"/>
    <cellStyle name="Normal 901 2 4" xfId="26068" xr:uid="{00000000-0005-0000-0000-000096660000}"/>
    <cellStyle name="Normal 901 3" xfId="26069" xr:uid="{00000000-0005-0000-0000-000097660000}"/>
    <cellStyle name="Normal 901 3 2" xfId="26070" xr:uid="{00000000-0005-0000-0000-000098660000}"/>
    <cellStyle name="Normal 901 3 3" xfId="26071" xr:uid="{00000000-0005-0000-0000-000099660000}"/>
    <cellStyle name="Normal 901 4" xfId="26072" xr:uid="{00000000-0005-0000-0000-00009A660000}"/>
    <cellStyle name="Normal 901 5" xfId="26073" xr:uid="{00000000-0005-0000-0000-00009B660000}"/>
    <cellStyle name="Normal 902" xfId="26074" xr:uid="{00000000-0005-0000-0000-00009C660000}"/>
    <cellStyle name="Normal 902 2" xfId="26075" xr:uid="{00000000-0005-0000-0000-00009D660000}"/>
    <cellStyle name="Normal 902 2 2" xfId="26076" xr:uid="{00000000-0005-0000-0000-00009E660000}"/>
    <cellStyle name="Normal 902 2 2 2" xfId="26077" xr:uid="{00000000-0005-0000-0000-00009F660000}"/>
    <cellStyle name="Normal 902 2 2 3" xfId="26078" xr:uid="{00000000-0005-0000-0000-0000A0660000}"/>
    <cellStyle name="Normal 902 2 3" xfId="26079" xr:uid="{00000000-0005-0000-0000-0000A1660000}"/>
    <cellStyle name="Normal 902 2 4" xfId="26080" xr:uid="{00000000-0005-0000-0000-0000A2660000}"/>
    <cellStyle name="Normal 902 3" xfId="26081" xr:uid="{00000000-0005-0000-0000-0000A3660000}"/>
    <cellStyle name="Normal 902 3 2" xfId="26082" xr:uid="{00000000-0005-0000-0000-0000A4660000}"/>
    <cellStyle name="Normal 902 3 3" xfId="26083" xr:uid="{00000000-0005-0000-0000-0000A5660000}"/>
    <cellStyle name="Normal 902 4" xfId="26084" xr:uid="{00000000-0005-0000-0000-0000A6660000}"/>
    <cellStyle name="Normal 902 5" xfId="26085" xr:uid="{00000000-0005-0000-0000-0000A7660000}"/>
    <cellStyle name="Normal 903" xfId="26086" xr:uid="{00000000-0005-0000-0000-0000A8660000}"/>
    <cellStyle name="Normal 903 2" xfId="26087" xr:uid="{00000000-0005-0000-0000-0000A9660000}"/>
    <cellStyle name="Normal 903 2 2" xfId="26088" xr:uid="{00000000-0005-0000-0000-0000AA660000}"/>
    <cellStyle name="Normal 903 2 2 2" xfId="26089" xr:uid="{00000000-0005-0000-0000-0000AB660000}"/>
    <cellStyle name="Normal 903 2 2 3" xfId="26090" xr:uid="{00000000-0005-0000-0000-0000AC660000}"/>
    <cellStyle name="Normal 903 2 3" xfId="26091" xr:uid="{00000000-0005-0000-0000-0000AD660000}"/>
    <cellStyle name="Normal 903 2 4" xfId="26092" xr:uid="{00000000-0005-0000-0000-0000AE660000}"/>
    <cellStyle name="Normal 903 3" xfId="26093" xr:uid="{00000000-0005-0000-0000-0000AF660000}"/>
    <cellStyle name="Normal 903 3 2" xfId="26094" xr:uid="{00000000-0005-0000-0000-0000B0660000}"/>
    <cellStyle name="Normal 903 3 3" xfId="26095" xr:uid="{00000000-0005-0000-0000-0000B1660000}"/>
    <cellStyle name="Normal 903 4" xfId="26096" xr:uid="{00000000-0005-0000-0000-0000B2660000}"/>
    <cellStyle name="Normal 903 5" xfId="26097" xr:uid="{00000000-0005-0000-0000-0000B3660000}"/>
    <cellStyle name="Normal 904" xfId="26098" xr:uid="{00000000-0005-0000-0000-0000B4660000}"/>
    <cellStyle name="Normal 904 2" xfId="26099" xr:uid="{00000000-0005-0000-0000-0000B5660000}"/>
    <cellStyle name="Normal 904 2 2" xfId="26100" xr:uid="{00000000-0005-0000-0000-0000B6660000}"/>
    <cellStyle name="Normal 904 2 2 2" xfId="26101" xr:uid="{00000000-0005-0000-0000-0000B7660000}"/>
    <cellStyle name="Normal 904 2 2 3" xfId="26102" xr:uid="{00000000-0005-0000-0000-0000B8660000}"/>
    <cellStyle name="Normal 904 2 3" xfId="26103" xr:uid="{00000000-0005-0000-0000-0000B9660000}"/>
    <cellStyle name="Normal 904 2 4" xfId="26104" xr:uid="{00000000-0005-0000-0000-0000BA660000}"/>
    <cellStyle name="Normal 904 3" xfId="26105" xr:uid="{00000000-0005-0000-0000-0000BB660000}"/>
    <cellStyle name="Normal 904 3 2" xfId="26106" xr:uid="{00000000-0005-0000-0000-0000BC660000}"/>
    <cellStyle name="Normal 904 3 3" xfId="26107" xr:uid="{00000000-0005-0000-0000-0000BD660000}"/>
    <cellStyle name="Normal 904 4" xfId="26108" xr:uid="{00000000-0005-0000-0000-0000BE660000}"/>
    <cellStyle name="Normal 904 5" xfId="26109" xr:uid="{00000000-0005-0000-0000-0000BF660000}"/>
    <cellStyle name="Normal 905" xfId="26110" xr:uid="{00000000-0005-0000-0000-0000C0660000}"/>
    <cellStyle name="Normal 905 2" xfId="26111" xr:uid="{00000000-0005-0000-0000-0000C1660000}"/>
    <cellStyle name="Normal 905 2 2" xfId="26112" xr:uid="{00000000-0005-0000-0000-0000C2660000}"/>
    <cellStyle name="Normal 905 2 2 2" xfId="26113" xr:uid="{00000000-0005-0000-0000-0000C3660000}"/>
    <cellStyle name="Normal 905 2 2 3" xfId="26114" xr:uid="{00000000-0005-0000-0000-0000C4660000}"/>
    <cellStyle name="Normal 905 2 3" xfId="26115" xr:uid="{00000000-0005-0000-0000-0000C5660000}"/>
    <cellStyle name="Normal 905 2 4" xfId="26116" xr:uid="{00000000-0005-0000-0000-0000C6660000}"/>
    <cellStyle name="Normal 905 3" xfId="26117" xr:uid="{00000000-0005-0000-0000-0000C7660000}"/>
    <cellStyle name="Normal 905 3 2" xfId="26118" xr:uid="{00000000-0005-0000-0000-0000C8660000}"/>
    <cellStyle name="Normal 905 3 3" xfId="26119" xr:uid="{00000000-0005-0000-0000-0000C9660000}"/>
    <cellStyle name="Normal 905 4" xfId="26120" xr:uid="{00000000-0005-0000-0000-0000CA660000}"/>
    <cellStyle name="Normal 905 5" xfId="26121" xr:uid="{00000000-0005-0000-0000-0000CB660000}"/>
    <cellStyle name="Normal 906" xfId="26122" xr:uid="{00000000-0005-0000-0000-0000CC660000}"/>
    <cellStyle name="Normal 906 2" xfId="26123" xr:uid="{00000000-0005-0000-0000-0000CD660000}"/>
    <cellStyle name="Normal 906 2 2" xfId="26124" xr:uid="{00000000-0005-0000-0000-0000CE660000}"/>
    <cellStyle name="Normal 906 2 2 2" xfId="26125" xr:uid="{00000000-0005-0000-0000-0000CF660000}"/>
    <cellStyle name="Normal 906 2 2 3" xfId="26126" xr:uid="{00000000-0005-0000-0000-0000D0660000}"/>
    <cellStyle name="Normal 906 2 3" xfId="26127" xr:uid="{00000000-0005-0000-0000-0000D1660000}"/>
    <cellStyle name="Normal 906 2 4" xfId="26128" xr:uid="{00000000-0005-0000-0000-0000D2660000}"/>
    <cellStyle name="Normal 906 3" xfId="26129" xr:uid="{00000000-0005-0000-0000-0000D3660000}"/>
    <cellStyle name="Normal 906 3 2" xfId="26130" xr:uid="{00000000-0005-0000-0000-0000D4660000}"/>
    <cellStyle name="Normal 906 3 3" xfId="26131" xr:uid="{00000000-0005-0000-0000-0000D5660000}"/>
    <cellStyle name="Normal 906 4" xfId="26132" xr:uid="{00000000-0005-0000-0000-0000D6660000}"/>
    <cellStyle name="Normal 906 5" xfId="26133" xr:uid="{00000000-0005-0000-0000-0000D7660000}"/>
    <cellStyle name="Normal 907" xfId="26134" xr:uid="{00000000-0005-0000-0000-0000D8660000}"/>
    <cellStyle name="Normal 907 2" xfId="26135" xr:uid="{00000000-0005-0000-0000-0000D9660000}"/>
    <cellStyle name="Normal 907 2 2" xfId="26136" xr:uid="{00000000-0005-0000-0000-0000DA660000}"/>
    <cellStyle name="Normal 907 2 2 2" xfId="26137" xr:uid="{00000000-0005-0000-0000-0000DB660000}"/>
    <cellStyle name="Normal 907 2 2 3" xfId="26138" xr:uid="{00000000-0005-0000-0000-0000DC660000}"/>
    <cellStyle name="Normal 907 2 3" xfId="26139" xr:uid="{00000000-0005-0000-0000-0000DD660000}"/>
    <cellStyle name="Normal 907 2 4" xfId="26140" xr:uid="{00000000-0005-0000-0000-0000DE660000}"/>
    <cellStyle name="Normal 907 3" xfId="26141" xr:uid="{00000000-0005-0000-0000-0000DF660000}"/>
    <cellStyle name="Normal 907 3 2" xfId="26142" xr:uid="{00000000-0005-0000-0000-0000E0660000}"/>
    <cellStyle name="Normal 907 3 3" xfId="26143" xr:uid="{00000000-0005-0000-0000-0000E1660000}"/>
    <cellStyle name="Normal 907 4" xfId="26144" xr:uid="{00000000-0005-0000-0000-0000E2660000}"/>
    <cellStyle name="Normal 907 5" xfId="26145" xr:uid="{00000000-0005-0000-0000-0000E3660000}"/>
    <cellStyle name="Normal 908" xfId="26146" xr:uid="{00000000-0005-0000-0000-0000E4660000}"/>
    <cellStyle name="Normal 908 2" xfId="26147" xr:uid="{00000000-0005-0000-0000-0000E5660000}"/>
    <cellStyle name="Normal 908 2 2" xfId="26148" xr:uid="{00000000-0005-0000-0000-0000E6660000}"/>
    <cellStyle name="Normal 908 2 2 2" xfId="26149" xr:uid="{00000000-0005-0000-0000-0000E7660000}"/>
    <cellStyle name="Normal 908 2 2 2 2" xfId="26150" xr:uid="{00000000-0005-0000-0000-0000E8660000}"/>
    <cellStyle name="Normal 908 2 2 3" xfId="26151" xr:uid="{00000000-0005-0000-0000-0000E9660000}"/>
    <cellStyle name="Normal 908 2 2 4" xfId="26152" xr:uid="{00000000-0005-0000-0000-0000EA660000}"/>
    <cellStyle name="Normal 908 2 3" xfId="26153" xr:uid="{00000000-0005-0000-0000-0000EB660000}"/>
    <cellStyle name="Normal 908 2 3 2" xfId="26154" xr:uid="{00000000-0005-0000-0000-0000EC660000}"/>
    <cellStyle name="Normal 908 2 4" xfId="26155" xr:uid="{00000000-0005-0000-0000-0000ED660000}"/>
    <cellStyle name="Normal 908 2 5" xfId="26156" xr:uid="{00000000-0005-0000-0000-0000EE660000}"/>
    <cellStyle name="Normal 908 3" xfId="26157" xr:uid="{00000000-0005-0000-0000-0000EF660000}"/>
    <cellStyle name="Normal 908 3 2" xfId="26158" xr:uid="{00000000-0005-0000-0000-0000F0660000}"/>
    <cellStyle name="Normal 908 3 2 2" xfId="26159" xr:uid="{00000000-0005-0000-0000-0000F1660000}"/>
    <cellStyle name="Normal 908 3 3" xfId="26160" xr:uid="{00000000-0005-0000-0000-0000F2660000}"/>
    <cellStyle name="Normal 908 3 4" xfId="26161" xr:uid="{00000000-0005-0000-0000-0000F3660000}"/>
    <cellStyle name="Normal 908 4" xfId="26162" xr:uid="{00000000-0005-0000-0000-0000F4660000}"/>
    <cellStyle name="Normal 908 4 2" xfId="26163" xr:uid="{00000000-0005-0000-0000-0000F5660000}"/>
    <cellStyle name="Normal 908 5" xfId="26164" xr:uid="{00000000-0005-0000-0000-0000F6660000}"/>
    <cellStyle name="Normal 908 6" xfId="26165" xr:uid="{00000000-0005-0000-0000-0000F7660000}"/>
    <cellStyle name="Normal 909" xfId="26166" xr:uid="{00000000-0005-0000-0000-0000F8660000}"/>
    <cellStyle name="Normal 909 2" xfId="26167" xr:uid="{00000000-0005-0000-0000-0000F9660000}"/>
    <cellStyle name="Normal 909 2 2" xfId="26168" xr:uid="{00000000-0005-0000-0000-0000FA660000}"/>
    <cellStyle name="Normal 909 2 3" xfId="26169" xr:uid="{00000000-0005-0000-0000-0000FB660000}"/>
    <cellStyle name="Normal 909 3" xfId="26170" xr:uid="{00000000-0005-0000-0000-0000FC660000}"/>
    <cellStyle name="Normal 909 4" xfId="26171" xr:uid="{00000000-0005-0000-0000-0000FD660000}"/>
    <cellStyle name="Normal 91" xfId="180" xr:uid="{00000000-0005-0000-0000-0000FE660000}"/>
    <cellStyle name="Normal 91 2" xfId="26172" xr:uid="{00000000-0005-0000-0000-0000FF660000}"/>
    <cellStyle name="Normal 91 2 2" xfId="26173" xr:uid="{00000000-0005-0000-0000-000000670000}"/>
    <cellStyle name="Normal 91 2 2 2" xfId="26174" xr:uid="{00000000-0005-0000-0000-000001670000}"/>
    <cellStyle name="Normal 91 2 2 2 2" xfId="26175" xr:uid="{00000000-0005-0000-0000-000002670000}"/>
    <cellStyle name="Normal 91 2 2 2 2 2" xfId="26176" xr:uid="{00000000-0005-0000-0000-000003670000}"/>
    <cellStyle name="Normal 91 2 2 2 3" xfId="26177" xr:uid="{00000000-0005-0000-0000-000004670000}"/>
    <cellStyle name="Normal 91 2 2 2 4" xfId="26178" xr:uid="{00000000-0005-0000-0000-000005670000}"/>
    <cellStyle name="Normal 91 2 2 3" xfId="26179" xr:uid="{00000000-0005-0000-0000-000006670000}"/>
    <cellStyle name="Normal 91 2 2 3 2" xfId="26180" xr:uid="{00000000-0005-0000-0000-000007670000}"/>
    <cellStyle name="Normal 91 2 2 4" xfId="26181" xr:uid="{00000000-0005-0000-0000-000008670000}"/>
    <cellStyle name="Normal 91 2 2 5" xfId="26182" xr:uid="{00000000-0005-0000-0000-000009670000}"/>
    <cellStyle name="Normal 91 2 3" xfId="26183" xr:uid="{00000000-0005-0000-0000-00000A670000}"/>
    <cellStyle name="Normal 91 2 3 2" xfId="26184" xr:uid="{00000000-0005-0000-0000-00000B670000}"/>
    <cellStyle name="Normal 91 2 3 2 2" xfId="26185" xr:uid="{00000000-0005-0000-0000-00000C670000}"/>
    <cellStyle name="Normal 91 2 3 3" xfId="26186" xr:uid="{00000000-0005-0000-0000-00000D670000}"/>
    <cellStyle name="Normal 91 2 3 4" xfId="26187" xr:uid="{00000000-0005-0000-0000-00000E670000}"/>
    <cellStyle name="Normal 91 2 4" xfId="26188" xr:uid="{00000000-0005-0000-0000-00000F670000}"/>
    <cellStyle name="Normal 91 2 4 2" xfId="26189" xr:uid="{00000000-0005-0000-0000-000010670000}"/>
    <cellStyle name="Normal 91 2 5" xfId="26190" xr:uid="{00000000-0005-0000-0000-000011670000}"/>
    <cellStyle name="Normal 91 2 6" xfId="26191" xr:uid="{00000000-0005-0000-0000-000012670000}"/>
    <cellStyle name="Normal 91 3" xfId="26192" xr:uid="{00000000-0005-0000-0000-000013670000}"/>
    <cellStyle name="Normal 91 3 2" xfId="26193" xr:uid="{00000000-0005-0000-0000-000014670000}"/>
    <cellStyle name="Normal 91 3 2 2" xfId="26194" xr:uid="{00000000-0005-0000-0000-000015670000}"/>
    <cellStyle name="Normal 91 3 2 2 2" xfId="26195" xr:uid="{00000000-0005-0000-0000-000016670000}"/>
    <cellStyle name="Normal 91 3 2 3" xfId="26196" xr:uid="{00000000-0005-0000-0000-000017670000}"/>
    <cellStyle name="Normal 91 3 2 4" xfId="26197" xr:uid="{00000000-0005-0000-0000-000018670000}"/>
    <cellStyle name="Normal 91 3 3" xfId="26198" xr:uid="{00000000-0005-0000-0000-000019670000}"/>
    <cellStyle name="Normal 91 3 3 2" xfId="26199" xr:uid="{00000000-0005-0000-0000-00001A670000}"/>
    <cellStyle name="Normal 91 3 4" xfId="26200" xr:uid="{00000000-0005-0000-0000-00001B670000}"/>
    <cellStyle name="Normal 91 3 5" xfId="26201" xr:uid="{00000000-0005-0000-0000-00001C670000}"/>
    <cellStyle name="Normal 91 4" xfId="26202" xr:uid="{00000000-0005-0000-0000-00001D670000}"/>
    <cellStyle name="Normal 91 4 2" xfId="26203" xr:uid="{00000000-0005-0000-0000-00001E670000}"/>
    <cellStyle name="Normal 91 4 2 2" xfId="26204" xr:uid="{00000000-0005-0000-0000-00001F670000}"/>
    <cellStyle name="Normal 91 4 2 2 2" xfId="26205" xr:uid="{00000000-0005-0000-0000-000020670000}"/>
    <cellStyle name="Normal 91 4 2 3" xfId="26206" xr:uid="{00000000-0005-0000-0000-000021670000}"/>
    <cellStyle name="Normal 91 4 3" xfId="26207" xr:uid="{00000000-0005-0000-0000-000022670000}"/>
    <cellStyle name="Normal 91 4 3 2" xfId="26208" xr:uid="{00000000-0005-0000-0000-000023670000}"/>
    <cellStyle name="Normal 91 4 4" xfId="26209" xr:uid="{00000000-0005-0000-0000-000024670000}"/>
    <cellStyle name="Normal 91 4 5" xfId="26210" xr:uid="{00000000-0005-0000-0000-000025670000}"/>
    <cellStyle name="Normal 91 5" xfId="26211" xr:uid="{00000000-0005-0000-0000-000026670000}"/>
    <cellStyle name="Normal 91 5 2" xfId="26212" xr:uid="{00000000-0005-0000-0000-000027670000}"/>
    <cellStyle name="Normal 91 6" xfId="26213" xr:uid="{00000000-0005-0000-0000-000028670000}"/>
    <cellStyle name="Normal 91 7" xfId="26214" xr:uid="{00000000-0005-0000-0000-000029670000}"/>
    <cellStyle name="Normal 91_April 14" xfId="26215" xr:uid="{00000000-0005-0000-0000-00002A670000}"/>
    <cellStyle name="Normal 910" xfId="26216" xr:uid="{00000000-0005-0000-0000-00002B670000}"/>
    <cellStyle name="Normal 910 2" xfId="26217" xr:uid="{00000000-0005-0000-0000-00002C670000}"/>
    <cellStyle name="Normal 910 2 2" xfId="26218" xr:uid="{00000000-0005-0000-0000-00002D670000}"/>
    <cellStyle name="Normal 910 2 3" xfId="26219" xr:uid="{00000000-0005-0000-0000-00002E670000}"/>
    <cellStyle name="Normal 910 3" xfId="26220" xr:uid="{00000000-0005-0000-0000-00002F670000}"/>
    <cellStyle name="Normal 910 4" xfId="26221" xr:uid="{00000000-0005-0000-0000-000030670000}"/>
    <cellStyle name="Normal 911" xfId="26222" xr:uid="{00000000-0005-0000-0000-000031670000}"/>
    <cellStyle name="Normal 911 2" xfId="26223" xr:uid="{00000000-0005-0000-0000-000032670000}"/>
    <cellStyle name="Normal 911 2 2" xfId="26224" xr:uid="{00000000-0005-0000-0000-000033670000}"/>
    <cellStyle name="Normal 911 2 3" xfId="26225" xr:uid="{00000000-0005-0000-0000-000034670000}"/>
    <cellStyle name="Normal 911 3" xfId="26226" xr:uid="{00000000-0005-0000-0000-000035670000}"/>
    <cellStyle name="Normal 911 4" xfId="26227" xr:uid="{00000000-0005-0000-0000-000036670000}"/>
    <cellStyle name="Normal 912" xfId="26228" xr:uid="{00000000-0005-0000-0000-000037670000}"/>
    <cellStyle name="Normal 912 2" xfId="26229" xr:uid="{00000000-0005-0000-0000-000038670000}"/>
    <cellStyle name="Normal 912 2 2" xfId="26230" xr:uid="{00000000-0005-0000-0000-000039670000}"/>
    <cellStyle name="Normal 912 2 2 2" xfId="26231" xr:uid="{00000000-0005-0000-0000-00003A670000}"/>
    <cellStyle name="Normal 912 2 2 2 2" xfId="26232" xr:uid="{00000000-0005-0000-0000-00003B670000}"/>
    <cellStyle name="Normal 912 2 2 3" xfId="26233" xr:uid="{00000000-0005-0000-0000-00003C670000}"/>
    <cellStyle name="Normal 912 2 2 4" xfId="26234" xr:uid="{00000000-0005-0000-0000-00003D670000}"/>
    <cellStyle name="Normal 912 2 3" xfId="26235" xr:uid="{00000000-0005-0000-0000-00003E670000}"/>
    <cellStyle name="Normal 912 2 3 2" xfId="26236" xr:uid="{00000000-0005-0000-0000-00003F670000}"/>
    <cellStyle name="Normal 912 2 4" xfId="26237" xr:uid="{00000000-0005-0000-0000-000040670000}"/>
    <cellStyle name="Normal 912 2 5" xfId="26238" xr:uid="{00000000-0005-0000-0000-000041670000}"/>
    <cellStyle name="Normal 912 3" xfId="26239" xr:uid="{00000000-0005-0000-0000-000042670000}"/>
    <cellStyle name="Normal 912 3 2" xfId="26240" xr:uid="{00000000-0005-0000-0000-000043670000}"/>
    <cellStyle name="Normal 912 3 2 2" xfId="26241" xr:uid="{00000000-0005-0000-0000-000044670000}"/>
    <cellStyle name="Normal 912 3 2 2 2" xfId="26242" xr:uid="{00000000-0005-0000-0000-000045670000}"/>
    <cellStyle name="Normal 912 3 3" xfId="26243" xr:uid="{00000000-0005-0000-0000-000046670000}"/>
    <cellStyle name="Normal 912 3 3 2" xfId="26244" xr:uid="{00000000-0005-0000-0000-000047670000}"/>
    <cellStyle name="Normal 912 3 4" xfId="26245" xr:uid="{00000000-0005-0000-0000-000048670000}"/>
    <cellStyle name="Normal 912 3 5" xfId="26246" xr:uid="{00000000-0005-0000-0000-000049670000}"/>
    <cellStyle name="Normal 912 4" xfId="26247" xr:uid="{00000000-0005-0000-0000-00004A670000}"/>
    <cellStyle name="Normal 912 4 2" xfId="26248" xr:uid="{00000000-0005-0000-0000-00004B670000}"/>
    <cellStyle name="Normal 912 4 3" xfId="26249" xr:uid="{00000000-0005-0000-0000-00004C670000}"/>
    <cellStyle name="Normal 912 5" xfId="26250" xr:uid="{00000000-0005-0000-0000-00004D670000}"/>
    <cellStyle name="Normal 912 5 2" xfId="26251" xr:uid="{00000000-0005-0000-0000-00004E670000}"/>
    <cellStyle name="Normal 912 6" xfId="26252" xr:uid="{00000000-0005-0000-0000-00004F670000}"/>
    <cellStyle name="Normal 912 7" xfId="26253" xr:uid="{00000000-0005-0000-0000-000050670000}"/>
    <cellStyle name="Normal 913" xfId="26254" xr:uid="{00000000-0005-0000-0000-000051670000}"/>
    <cellStyle name="Normal 913 2" xfId="26255" xr:uid="{00000000-0005-0000-0000-000052670000}"/>
    <cellStyle name="Normal 913 2 2" xfId="26256" xr:uid="{00000000-0005-0000-0000-000053670000}"/>
    <cellStyle name="Normal 913 2 2 2" xfId="26257" xr:uid="{00000000-0005-0000-0000-000054670000}"/>
    <cellStyle name="Normal 913 2 3" xfId="26258" xr:uid="{00000000-0005-0000-0000-000055670000}"/>
    <cellStyle name="Normal 913 2 4" xfId="26259" xr:uid="{00000000-0005-0000-0000-000056670000}"/>
    <cellStyle name="Normal 913 3" xfId="26260" xr:uid="{00000000-0005-0000-0000-000057670000}"/>
    <cellStyle name="Normal 913 3 2" xfId="26261" xr:uid="{00000000-0005-0000-0000-000058670000}"/>
    <cellStyle name="Normal 913 3 3" xfId="26262" xr:uid="{00000000-0005-0000-0000-000059670000}"/>
    <cellStyle name="Normal 913 4" xfId="26263" xr:uid="{00000000-0005-0000-0000-00005A670000}"/>
    <cellStyle name="Normal 913 4 2" xfId="26264" xr:uid="{00000000-0005-0000-0000-00005B670000}"/>
    <cellStyle name="Normal 913 4 3" xfId="26265" xr:uid="{00000000-0005-0000-0000-00005C670000}"/>
    <cellStyle name="Normal 913 5" xfId="26266" xr:uid="{00000000-0005-0000-0000-00005D670000}"/>
    <cellStyle name="Normal 913 6" xfId="26267" xr:uid="{00000000-0005-0000-0000-00005E670000}"/>
    <cellStyle name="Normal 914" xfId="26268" xr:uid="{00000000-0005-0000-0000-00005F670000}"/>
    <cellStyle name="Normal 914 2" xfId="26269" xr:uid="{00000000-0005-0000-0000-000060670000}"/>
    <cellStyle name="Normal 914 2 2" xfId="26270" xr:uid="{00000000-0005-0000-0000-000061670000}"/>
    <cellStyle name="Normal 914 2 2 2" xfId="26271" xr:uid="{00000000-0005-0000-0000-000062670000}"/>
    <cellStyle name="Normal 914 2 3" xfId="26272" xr:uid="{00000000-0005-0000-0000-000063670000}"/>
    <cellStyle name="Normal 914 2 4" xfId="26273" xr:uid="{00000000-0005-0000-0000-000064670000}"/>
    <cellStyle name="Normal 914 2 5" xfId="26274" xr:uid="{00000000-0005-0000-0000-000065670000}"/>
    <cellStyle name="Normal 914 3" xfId="26275" xr:uid="{00000000-0005-0000-0000-000066670000}"/>
    <cellStyle name="Normal 914 3 2" xfId="26276" xr:uid="{00000000-0005-0000-0000-000067670000}"/>
    <cellStyle name="Normal 914 3 3" xfId="26277" xr:uid="{00000000-0005-0000-0000-000068670000}"/>
    <cellStyle name="Normal 914 4" xfId="26278" xr:uid="{00000000-0005-0000-0000-000069670000}"/>
    <cellStyle name="Normal 914 4 2" xfId="26279" xr:uid="{00000000-0005-0000-0000-00006A670000}"/>
    <cellStyle name="Normal 914 4 3" xfId="26280" xr:uid="{00000000-0005-0000-0000-00006B670000}"/>
    <cellStyle name="Normal 914 5" xfId="26281" xr:uid="{00000000-0005-0000-0000-00006C670000}"/>
    <cellStyle name="Normal 914 6" xfId="26282" xr:uid="{00000000-0005-0000-0000-00006D670000}"/>
    <cellStyle name="Normal 915" xfId="26283" xr:uid="{00000000-0005-0000-0000-00006E670000}"/>
    <cellStyle name="Normal 915 2" xfId="26284" xr:uid="{00000000-0005-0000-0000-00006F670000}"/>
    <cellStyle name="Normal 915 2 2" xfId="26285" xr:uid="{00000000-0005-0000-0000-000070670000}"/>
    <cellStyle name="Normal 915 2 2 2" xfId="26286" xr:uid="{00000000-0005-0000-0000-000071670000}"/>
    <cellStyle name="Normal 915 2 3" xfId="26287" xr:uid="{00000000-0005-0000-0000-000072670000}"/>
    <cellStyle name="Normal 915 2 4" xfId="26288" xr:uid="{00000000-0005-0000-0000-000073670000}"/>
    <cellStyle name="Normal 915 3" xfId="26289" xr:uid="{00000000-0005-0000-0000-000074670000}"/>
    <cellStyle name="Normal 915 3 2" xfId="26290" xr:uid="{00000000-0005-0000-0000-000075670000}"/>
    <cellStyle name="Normal 915 3 3" xfId="26291" xr:uid="{00000000-0005-0000-0000-000076670000}"/>
    <cellStyle name="Normal 915 4" xfId="26292" xr:uid="{00000000-0005-0000-0000-000077670000}"/>
    <cellStyle name="Normal 915 4 2" xfId="26293" xr:uid="{00000000-0005-0000-0000-000078670000}"/>
    <cellStyle name="Normal 915 4 3" xfId="26294" xr:uid="{00000000-0005-0000-0000-000079670000}"/>
    <cellStyle name="Normal 915 5" xfId="26295" xr:uid="{00000000-0005-0000-0000-00007A670000}"/>
    <cellStyle name="Normal 915 6" xfId="26296" xr:uid="{00000000-0005-0000-0000-00007B670000}"/>
    <cellStyle name="Normal 916" xfId="26297" xr:uid="{00000000-0005-0000-0000-00007C670000}"/>
    <cellStyle name="Normal 916 2" xfId="26298" xr:uid="{00000000-0005-0000-0000-00007D670000}"/>
    <cellStyle name="Normal 916 2 2" xfId="26299" xr:uid="{00000000-0005-0000-0000-00007E670000}"/>
    <cellStyle name="Normal 916 2 3" xfId="26300" xr:uid="{00000000-0005-0000-0000-00007F670000}"/>
    <cellStyle name="Normal 916 3" xfId="26301" xr:uid="{00000000-0005-0000-0000-000080670000}"/>
    <cellStyle name="Normal 916 3 2" xfId="26302" xr:uid="{00000000-0005-0000-0000-000081670000}"/>
    <cellStyle name="Normal 916 3 3" xfId="26303" xr:uid="{00000000-0005-0000-0000-000082670000}"/>
    <cellStyle name="Normal 916 4" xfId="26304" xr:uid="{00000000-0005-0000-0000-000083670000}"/>
    <cellStyle name="Normal 916 4 2" xfId="26305" xr:uid="{00000000-0005-0000-0000-000084670000}"/>
    <cellStyle name="Normal 916 5" xfId="26306" xr:uid="{00000000-0005-0000-0000-000085670000}"/>
    <cellStyle name="Normal 916 6" xfId="26307" xr:uid="{00000000-0005-0000-0000-000086670000}"/>
    <cellStyle name="Normal 917" xfId="26308" xr:uid="{00000000-0005-0000-0000-000087670000}"/>
    <cellStyle name="Normal 917 2" xfId="26309" xr:uid="{00000000-0005-0000-0000-000088670000}"/>
    <cellStyle name="Normal 917 2 2" xfId="26310" xr:uid="{00000000-0005-0000-0000-000089670000}"/>
    <cellStyle name="Normal 917 2 3" xfId="26311" xr:uid="{00000000-0005-0000-0000-00008A670000}"/>
    <cellStyle name="Normal 917 3" xfId="26312" xr:uid="{00000000-0005-0000-0000-00008B670000}"/>
    <cellStyle name="Normal 917 3 2" xfId="26313" xr:uid="{00000000-0005-0000-0000-00008C670000}"/>
    <cellStyle name="Normal 917 4" xfId="26314" xr:uid="{00000000-0005-0000-0000-00008D670000}"/>
    <cellStyle name="Normal 917 5" xfId="26315" xr:uid="{00000000-0005-0000-0000-00008E670000}"/>
    <cellStyle name="Normal 918" xfId="26316" xr:uid="{00000000-0005-0000-0000-00008F670000}"/>
    <cellStyle name="Normal 918 2" xfId="26317" xr:uid="{00000000-0005-0000-0000-000090670000}"/>
    <cellStyle name="Normal 918 2 2" xfId="26318" xr:uid="{00000000-0005-0000-0000-000091670000}"/>
    <cellStyle name="Normal 918 2 3" xfId="26319" xr:uid="{00000000-0005-0000-0000-000092670000}"/>
    <cellStyle name="Normal 918 3" xfId="26320" xr:uid="{00000000-0005-0000-0000-000093670000}"/>
    <cellStyle name="Normal 918 4" xfId="26321" xr:uid="{00000000-0005-0000-0000-000094670000}"/>
    <cellStyle name="Normal 919" xfId="26322" xr:uid="{00000000-0005-0000-0000-000095670000}"/>
    <cellStyle name="Normal 919 2" xfId="26323" xr:uid="{00000000-0005-0000-0000-000096670000}"/>
    <cellStyle name="Normal 919 2 2" xfId="26324" xr:uid="{00000000-0005-0000-0000-000097670000}"/>
    <cellStyle name="Normal 919 2 3" xfId="26325" xr:uid="{00000000-0005-0000-0000-000098670000}"/>
    <cellStyle name="Normal 919 3" xfId="26326" xr:uid="{00000000-0005-0000-0000-000099670000}"/>
    <cellStyle name="Normal 919 4" xfId="26327" xr:uid="{00000000-0005-0000-0000-00009A670000}"/>
    <cellStyle name="Normal 92" xfId="181" xr:uid="{00000000-0005-0000-0000-00009B670000}"/>
    <cellStyle name="Normal 92 2" xfId="26328" xr:uid="{00000000-0005-0000-0000-00009C670000}"/>
    <cellStyle name="Normal 92 2 2" xfId="26329" xr:uid="{00000000-0005-0000-0000-00009D670000}"/>
    <cellStyle name="Normal 92 2 2 2" xfId="26330" xr:uid="{00000000-0005-0000-0000-00009E670000}"/>
    <cellStyle name="Normal 92 2 2 2 2" xfId="26331" xr:uid="{00000000-0005-0000-0000-00009F670000}"/>
    <cellStyle name="Normal 92 2 2 2 2 2" xfId="26332" xr:uid="{00000000-0005-0000-0000-0000A0670000}"/>
    <cellStyle name="Normal 92 2 2 2 3" xfId="26333" xr:uid="{00000000-0005-0000-0000-0000A1670000}"/>
    <cellStyle name="Normal 92 2 2 2 4" xfId="26334" xr:uid="{00000000-0005-0000-0000-0000A2670000}"/>
    <cellStyle name="Normal 92 2 2 3" xfId="26335" xr:uid="{00000000-0005-0000-0000-0000A3670000}"/>
    <cellStyle name="Normal 92 2 2 3 2" xfId="26336" xr:uid="{00000000-0005-0000-0000-0000A4670000}"/>
    <cellStyle name="Normal 92 2 2 4" xfId="26337" xr:uid="{00000000-0005-0000-0000-0000A5670000}"/>
    <cellStyle name="Normal 92 2 2 5" xfId="26338" xr:uid="{00000000-0005-0000-0000-0000A6670000}"/>
    <cellStyle name="Normal 92 2 3" xfId="26339" xr:uid="{00000000-0005-0000-0000-0000A7670000}"/>
    <cellStyle name="Normal 92 2 3 2" xfId="26340" xr:uid="{00000000-0005-0000-0000-0000A8670000}"/>
    <cellStyle name="Normal 92 2 3 2 2" xfId="26341" xr:uid="{00000000-0005-0000-0000-0000A9670000}"/>
    <cellStyle name="Normal 92 2 3 3" xfId="26342" xr:uid="{00000000-0005-0000-0000-0000AA670000}"/>
    <cellStyle name="Normal 92 2 3 4" xfId="26343" xr:uid="{00000000-0005-0000-0000-0000AB670000}"/>
    <cellStyle name="Normal 92 2 4" xfId="26344" xr:uid="{00000000-0005-0000-0000-0000AC670000}"/>
    <cellStyle name="Normal 92 2 4 2" xfId="26345" xr:uid="{00000000-0005-0000-0000-0000AD670000}"/>
    <cellStyle name="Normal 92 2 5" xfId="26346" xr:uid="{00000000-0005-0000-0000-0000AE670000}"/>
    <cellStyle name="Normal 92 2 6" xfId="26347" xr:uid="{00000000-0005-0000-0000-0000AF670000}"/>
    <cellStyle name="Normal 92 3" xfId="26348" xr:uid="{00000000-0005-0000-0000-0000B0670000}"/>
    <cellStyle name="Normal 92 3 2" xfId="26349" xr:uid="{00000000-0005-0000-0000-0000B1670000}"/>
    <cellStyle name="Normal 92 3 2 2" xfId="26350" xr:uid="{00000000-0005-0000-0000-0000B2670000}"/>
    <cellStyle name="Normal 92 3 2 2 2" xfId="26351" xr:uid="{00000000-0005-0000-0000-0000B3670000}"/>
    <cellStyle name="Normal 92 3 2 3" xfId="26352" xr:uid="{00000000-0005-0000-0000-0000B4670000}"/>
    <cellStyle name="Normal 92 3 2 4" xfId="26353" xr:uid="{00000000-0005-0000-0000-0000B5670000}"/>
    <cellStyle name="Normal 92 3 3" xfId="26354" xr:uid="{00000000-0005-0000-0000-0000B6670000}"/>
    <cellStyle name="Normal 92 3 3 2" xfId="26355" xr:uid="{00000000-0005-0000-0000-0000B7670000}"/>
    <cellStyle name="Normal 92 3 4" xfId="26356" xr:uid="{00000000-0005-0000-0000-0000B8670000}"/>
    <cellStyle name="Normal 92 3 5" xfId="26357" xr:uid="{00000000-0005-0000-0000-0000B9670000}"/>
    <cellStyle name="Normal 92 4" xfId="26358" xr:uid="{00000000-0005-0000-0000-0000BA670000}"/>
    <cellStyle name="Normal 92 4 2" xfId="26359" xr:uid="{00000000-0005-0000-0000-0000BB670000}"/>
    <cellStyle name="Normal 92 4 2 2" xfId="26360" xr:uid="{00000000-0005-0000-0000-0000BC670000}"/>
    <cellStyle name="Normal 92 4 2 2 2" xfId="26361" xr:uid="{00000000-0005-0000-0000-0000BD670000}"/>
    <cellStyle name="Normal 92 4 2 3" xfId="26362" xr:uid="{00000000-0005-0000-0000-0000BE670000}"/>
    <cellStyle name="Normal 92 4 3" xfId="26363" xr:uid="{00000000-0005-0000-0000-0000BF670000}"/>
    <cellStyle name="Normal 92 4 3 2" xfId="26364" xr:uid="{00000000-0005-0000-0000-0000C0670000}"/>
    <cellStyle name="Normal 92 4 4" xfId="26365" xr:uid="{00000000-0005-0000-0000-0000C1670000}"/>
    <cellStyle name="Normal 92 4 5" xfId="26366" xr:uid="{00000000-0005-0000-0000-0000C2670000}"/>
    <cellStyle name="Normal 92 5" xfId="26367" xr:uid="{00000000-0005-0000-0000-0000C3670000}"/>
    <cellStyle name="Normal 92 5 2" xfId="26368" xr:uid="{00000000-0005-0000-0000-0000C4670000}"/>
    <cellStyle name="Normal 92 6" xfId="26369" xr:uid="{00000000-0005-0000-0000-0000C5670000}"/>
    <cellStyle name="Normal 92 7" xfId="26370" xr:uid="{00000000-0005-0000-0000-0000C6670000}"/>
    <cellStyle name="Normal 92_April 14" xfId="26371" xr:uid="{00000000-0005-0000-0000-0000C7670000}"/>
    <cellStyle name="Normal 920" xfId="26372" xr:uid="{00000000-0005-0000-0000-0000C8670000}"/>
    <cellStyle name="Normal 920 2" xfId="26373" xr:uid="{00000000-0005-0000-0000-0000C9670000}"/>
    <cellStyle name="Normal 920 2 2" xfId="26374" xr:uid="{00000000-0005-0000-0000-0000CA670000}"/>
    <cellStyle name="Normal 920 2 3" xfId="26375" xr:uid="{00000000-0005-0000-0000-0000CB670000}"/>
    <cellStyle name="Normal 920 3" xfId="26376" xr:uid="{00000000-0005-0000-0000-0000CC670000}"/>
    <cellStyle name="Normal 920 4" xfId="26377" xr:uid="{00000000-0005-0000-0000-0000CD670000}"/>
    <cellStyle name="Normal 921" xfId="26378" xr:uid="{00000000-0005-0000-0000-0000CE670000}"/>
    <cellStyle name="Normal 921 2" xfId="26379" xr:uid="{00000000-0005-0000-0000-0000CF670000}"/>
    <cellStyle name="Normal 921 2 2" xfId="26380" xr:uid="{00000000-0005-0000-0000-0000D0670000}"/>
    <cellStyle name="Normal 921 3" xfId="26381" xr:uid="{00000000-0005-0000-0000-0000D1670000}"/>
    <cellStyle name="Normal 921 4" xfId="26382" xr:uid="{00000000-0005-0000-0000-0000D2670000}"/>
    <cellStyle name="Normal 922" xfId="26383" xr:uid="{00000000-0005-0000-0000-0000D3670000}"/>
    <cellStyle name="Normal 922 2" xfId="26384" xr:uid="{00000000-0005-0000-0000-0000D4670000}"/>
    <cellStyle name="Normal 922 2 2" xfId="26385" xr:uid="{00000000-0005-0000-0000-0000D5670000}"/>
    <cellStyle name="Normal 922 3" xfId="26386" xr:uid="{00000000-0005-0000-0000-0000D6670000}"/>
    <cellStyle name="Normal 922 4" xfId="26387" xr:uid="{00000000-0005-0000-0000-0000D7670000}"/>
    <cellStyle name="Normal 923" xfId="26388" xr:uid="{00000000-0005-0000-0000-0000D8670000}"/>
    <cellStyle name="Normal 923 2" xfId="26389" xr:uid="{00000000-0005-0000-0000-0000D9670000}"/>
    <cellStyle name="Normal 924" xfId="26390" xr:uid="{00000000-0005-0000-0000-0000DA670000}"/>
    <cellStyle name="Normal 924 2" xfId="26391" xr:uid="{00000000-0005-0000-0000-0000DB670000}"/>
    <cellStyle name="Normal 925" xfId="26392" xr:uid="{00000000-0005-0000-0000-0000DC670000}"/>
    <cellStyle name="Normal 926" xfId="26393" xr:uid="{00000000-0005-0000-0000-0000DD670000}"/>
    <cellStyle name="Normal 927" xfId="26394" xr:uid="{00000000-0005-0000-0000-0000DE670000}"/>
    <cellStyle name="Normal 928" xfId="26395" xr:uid="{00000000-0005-0000-0000-0000DF670000}"/>
    <cellStyle name="Normal 929" xfId="26396" xr:uid="{00000000-0005-0000-0000-0000E0670000}"/>
    <cellStyle name="Normal 93" xfId="182" xr:uid="{00000000-0005-0000-0000-0000E1670000}"/>
    <cellStyle name="Normal 93 2" xfId="26397" xr:uid="{00000000-0005-0000-0000-0000E2670000}"/>
    <cellStyle name="Normal 93 2 2" xfId="26398" xr:uid="{00000000-0005-0000-0000-0000E3670000}"/>
    <cellStyle name="Normal 93 2 2 2" xfId="26399" xr:uid="{00000000-0005-0000-0000-0000E4670000}"/>
    <cellStyle name="Normal 93 2 2 2 2" xfId="26400" xr:uid="{00000000-0005-0000-0000-0000E5670000}"/>
    <cellStyle name="Normal 93 2 2 2 2 2" xfId="26401" xr:uid="{00000000-0005-0000-0000-0000E6670000}"/>
    <cellStyle name="Normal 93 2 2 2 3" xfId="26402" xr:uid="{00000000-0005-0000-0000-0000E7670000}"/>
    <cellStyle name="Normal 93 2 2 2 4" xfId="26403" xr:uid="{00000000-0005-0000-0000-0000E8670000}"/>
    <cellStyle name="Normal 93 2 2 3" xfId="26404" xr:uid="{00000000-0005-0000-0000-0000E9670000}"/>
    <cellStyle name="Normal 93 2 2 3 2" xfId="26405" xr:uid="{00000000-0005-0000-0000-0000EA670000}"/>
    <cellStyle name="Normal 93 2 2 4" xfId="26406" xr:uid="{00000000-0005-0000-0000-0000EB670000}"/>
    <cellStyle name="Normal 93 2 2 5" xfId="26407" xr:uid="{00000000-0005-0000-0000-0000EC670000}"/>
    <cellStyle name="Normal 93 2 3" xfId="26408" xr:uid="{00000000-0005-0000-0000-0000ED670000}"/>
    <cellStyle name="Normal 93 2 3 2" xfId="26409" xr:uid="{00000000-0005-0000-0000-0000EE670000}"/>
    <cellStyle name="Normal 93 2 3 2 2" xfId="26410" xr:uid="{00000000-0005-0000-0000-0000EF670000}"/>
    <cellStyle name="Normal 93 2 3 3" xfId="26411" xr:uid="{00000000-0005-0000-0000-0000F0670000}"/>
    <cellStyle name="Normal 93 2 3 4" xfId="26412" xr:uid="{00000000-0005-0000-0000-0000F1670000}"/>
    <cellStyle name="Normal 93 2 4" xfId="26413" xr:uid="{00000000-0005-0000-0000-0000F2670000}"/>
    <cellStyle name="Normal 93 2 4 2" xfId="26414" xr:uid="{00000000-0005-0000-0000-0000F3670000}"/>
    <cellStyle name="Normal 93 2 5" xfId="26415" xr:uid="{00000000-0005-0000-0000-0000F4670000}"/>
    <cellStyle name="Normal 93 2 6" xfId="26416" xr:uid="{00000000-0005-0000-0000-0000F5670000}"/>
    <cellStyle name="Normal 93 3" xfId="26417" xr:uid="{00000000-0005-0000-0000-0000F6670000}"/>
    <cellStyle name="Normal 93 3 2" xfId="26418" xr:uid="{00000000-0005-0000-0000-0000F7670000}"/>
    <cellStyle name="Normal 93 3 2 2" xfId="26419" xr:uid="{00000000-0005-0000-0000-0000F8670000}"/>
    <cellStyle name="Normal 93 3 2 2 2" xfId="26420" xr:uid="{00000000-0005-0000-0000-0000F9670000}"/>
    <cellStyle name="Normal 93 3 2 3" xfId="26421" xr:uid="{00000000-0005-0000-0000-0000FA670000}"/>
    <cellStyle name="Normal 93 3 2 4" xfId="26422" xr:uid="{00000000-0005-0000-0000-0000FB670000}"/>
    <cellStyle name="Normal 93 3 3" xfId="26423" xr:uid="{00000000-0005-0000-0000-0000FC670000}"/>
    <cellStyle name="Normal 93 3 3 2" xfId="26424" xr:uid="{00000000-0005-0000-0000-0000FD670000}"/>
    <cellStyle name="Normal 93 3 4" xfId="26425" xr:uid="{00000000-0005-0000-0000-0000FE670000}"/>
    <cellStyle name="Normal 93 3 5" xfId="26426" xr:uid="{00000000-0005-0000-0000-0000FF670000}"/>
    <cellStyle name="Normal 93 4" xfId="26427" xr:uid="{00000000-0005-0000-0000-000000680000}"/>
    <cellStyle name="Normal 93 4 2" xfId="26428" xr:uid="{00000000-0005-0000-0000-000001680000}"/>
    <cellStyle name="Normal 93 4 2 2" xfId="26429" xr:uid="{00000000-0005-0000-0000-000002680000}"/>
    <cellStyle name="Normal 93 4 2 2 2" xfId="26430" xr:uid="{00000000-0005-0000-0000-000003680000}"/>
    <cellStyle name="Normal 93 4 2 3" xfId="26431" xr:uid="{00000000-0005-0000-0000-000004680000}"/>
    <cellStyle name="Normal 93 4 3" xfId="26432" xr:uid="{00000000-0005-0000-0000-000005680000}"/>
    <cellStyle name="Normal 93 4 3 2" xfId="26433" xr:uid="{00000000-0005-0000-0000-000006680000}"/>
    <cellStyle name="Normal 93 4 4" xfId="26434" xr:uid="{00000000-0005-0000-0000-000007680000}"/>
    <cellStyle name="Normal 93 4 5" xfId="26435" xr:uid="{00000000-0005-0000-0000-000008680000}"/>
    <cellStyle name="Normal 93 5" xfId="26436" xr:uid="{00000000-0005-0000-0000-000009680000}"/>
    <cellStyle name="Normal 93 5 2" xfId="26437" xr:uid="{00000000-0005-0000-0000-00000A680000}"/>
    <cellStyle name="Normal 93 6" xfId="26438" xr:uid="{00000000-0005-0000-0000-00000B680000}"/>
    <cellStyle name="Normal 93 7" xfId="26439" xr:uid="{00000000-0005-0000-0000-00000C680000}"/>
    <cellStyle name="Normal 93_April 14" xfId="26440" xr:uid="{00000000-0005-0000-0000-00000D680000}"/>
    <cellStyle name="Normal 930" xfId="26441" xr:uid="{00000000-0005-0000-0000-00000E680000}"/>
    <cellStyle name="Normal 931" xfId="26442" xr:uid="{00000000-0005-0000-0000-00000F680000}"/>
    <cellStyle name="Normal 932" xfId="26443" xr:uid="{00000000-0005-0000-0000-000010680000}"/>
    <cellStyle name="Normal 933" xfId="26444" xr:uid="{00000000-0005-0000-0000-000011680000}"/>
    <cellStyle name="Normal 934" xfId="26445" xr:uid="{00000000-0005-0000-0000-000012680000}"/>
    <cellStyle name="Normal 935" xfId="26446" xr:uid="{00000000-0005-0000-0000-000013680000}"/>
    <cellStyle name="Normal 936" xfId="26447" xr:uid="{00000000-0005-0000-0000-000014680000}"/>
    <cellStyle name="Normal 937" xfId="26448" xr:uid="{00000000-0005-0000-0000-000015680000}"/>
    <cellStyle name="Normal 938" xfId="26449" xr:uid="{00000000-0005-0000-0000-000016680000}"/>
    <cellStyle name="Normal 939" xfId="305" xr:uid="{00000000-0005-0000-0000-000017680000}"/>
    <cellStyle name="Normal 939 2" xfId="33145" xr:uid="{00000000-0005-0000-0000-000018680000}"/>
    <cellStyle name="Normal 939 3" xfId="33286" xr:uid="{00000000-0005-0000-0000-000019680000}"/>
    <cellStyle name="Normal 939 4" xfId="33361" xr:uid="{FB63F8F5-98F9-44BB-BB1C-09229615A6FE}"/>
    <cellStyle name="Normal 94" xfId="183" xr:uid="{00000000-0005-0000-0000-00001A680000}"/>
    <cellStyle name="Normal 94 2" xfId="26450" xr:uid="{00000000-0005-0000-0000-00001B680000}"/>
    <cellStyle name="Normal 94 2 2" xfId="26451" xr:uid="{00000000-0005-0000-0000-00001C680000}"/>
    <cellStyle name="Normal 94 2 2 2" xfId="26452" xr:uid="{00000000-0005-0000-0000-00001D680000}"/>
    <cellStyle name="Normal 94 2 2 2 2" xfId="26453" xr:uid="{00000000-0005-0000-0000-00001E680000}"/>
    <cellStyle name="Normal 94 2 2 2 2 2" xfId="26454" xr:uid="{00000000-0005-0000-0000-00001F680000}"/>
    <cellStyle name="Normal 94 2 2 2 3" xfId="26455" xr:uid="{00000000-0005-0000-0000-000020680000}"/>
    <cellStyle name="Normal 94 2 2 2 4" xfId="26456" xr:uid="{00000000-0005-0000-0000-000021680000}"/>
    <cellStyle name="Normal 94 2 2 3" xfId="26457" xr:uid="{00000000-0005-0000-0000-000022680000}"/>
    <cellStyle name="Normal 94 2 2 3 2" xfId="26458" xr:uid="{00000000-0005-0000-0000-000023680000}"/>
    <cellStyle name="Normal 94 2 2 4" xfId="26459" xr:uid="{00000000-0005-0000-0000-000024680000}"/>
    <cellStyle name="Normal 94 2 2 5" xfId="26460" xr:uid="{00000000-0005-0000-0000-000025680000}"/>
    <cellStyle name="Normal 94 2 3" xfId="26461" xr:uid="{00000000-0005-0000-0000-000026680000}"/>
    <cellStyle name="Normal 94 2 3 2" xfId="26462" xr:uid="{00000000-0005-0000-0000-000027680000}"/>
    <cellStyle name="Normal 94 2 3 2 2" xfId="26463" xr:uid="{00000000-0005-0000-0000-000028680000}"/>
    <cellStyle name="Normal 94 2 3 3" xfId="26464" xr:uid="{00000000-0005-0000-0000-000029680000}"/>
    <cellStyle name="Normal 94 2 3 4" xfId="26465" xr:uid="{00000000-0005-0000-0000-00002A680000}"/>
    <cellStyle name="Normal 94 2 4" xfId="26466" xr:uid="{00000000-0005-0000-0000-00002B680000}"/>
    <cellStyle name="Normal 94 2 4 2" xfId="26467" xr:uid="{00000000-0005-0000-0000-00002C680000}"/>
    <cellStyle name="Normal 94 2 5" xfId="26468" xr:uid="{00000000-0005-0000-0000-00002D680000}"/>
    <cellStyle name="Normal 94 2 6" xfId="26469" xr:uid="{00000000-0005-0000-0000-00002E680000}"/>
    <cellStyle name="Normal 94 3" xfId="26470" xr:uid="{00000000-0005-0000-0000-00002F680000}"/>
    <cellStyle name="Normal 94 3 2" xfId="26471" xr:uid="{00000000-0005-0000-0000-000030680000}"/>
    <cellStyle name="Normal 94 3 2 2" xfId="26472" xr:uid="{00000000-0005-0000-0000-000031680000}"/>
    <cellStyle name="Normal 94 3 2 2 2" xfId="26473" xr:uid="{00000000-0005-0000-0000-000032680000}"/>
    <cellStyle name="Normal 94 3 2 3" xfId="26474" xr:uid="{00000000-0005-0000-0000-000033680000}"/>
    <cellStyle name="Normal 94 3 2 4" xfId="26475" xr:uid="{00000000-0005-0000-0000-000034680000}"/>
    <cellStyle name="Normal 94 3 3" xfId="26476" xr:uid="{00000000-0005-0000-0000-000035680000}"/>
    <cellStyle name="Normal 94 3 3 2" xfId="26477" xr:uid="{00000000-0005-0000-0000-000036680000}"/>
    <cellStyle name="Normal 94 3 4" xfId="26478" xr:uid="{00000000-0005-0000-0000-000037680000}"/>
    <cellStyle name="Normal 94 3 5" xfId="26479" xr:uid="{00000000-0005-0000-0000-000038680000}"/>
    <cellStyle name="Normal 94 4" xfId="26480" xr:uid="{00000000-0005-0000-0000-000039680000}"/>
    <cellStyle name="Normal 94 4 2" xfId="26481" xr:uid="{00000000-0005-0000-0000-00003A680000}"/>
    <cellStyle name="Normal 94 4 2 2" xfId="26482" xr:uid="{00000000-0005-0000-0000-00003B680000}"/>
    <cellStyle name="Normal 94 4 2 2 2" xfId="26483" xr:uid="{00000000-0005-0000-0000-00003C680000}"/>
    <cellStyle name="Normal 94 4 2 3" xfId="26484" xr:uid="{00000000-0005-0000-0000-00003D680000}"/>
    <cellStyle name="Normal 94 4 3" xfId="26485" xr:uid="{00000000-0005-0000-0000-00003E680000}"/>
    <cellStyle name="Normal 94 4 3 2" xfId="26486" xr:uid="{00000000-0005-0000-0000-00003F680000}"/>
    <cellStyle name="Normal 94 4 4" xfId="26487" xr:uid="{00000000-0005-0000-0000-000040680000}"/>
    <cellStyle name="Normal 94 4 5" xfId="26488" xr:uid="{00000000-0005-0000-0000-000041680000}"/>
    <cellStyle name="Normal 94 5" xfId="26489" xr:uid="{00000000-0005-0000-0000-000042680000}"/>
    <cellStyle name="Normal 94 5 2" xfId="26490" xr:uid="{00000000-0005-0000-0000-000043680000}"/>
    <cellStyle name="Normal 94 6" xfId="26491" xr:uid="{00000000-0005-0000-0000-000044680000}"/>
    <cellStyle name="Normal 94 7" xfId="26492" xr:uid="{00000000-0005-0000-0000-000045680000}"/>
    <cellStyle name="Normal 94_April 14" xfId="26493" xr:uid="{00000000-0005-0000-0000-000046680000}"/>
    <cellStyle name="Normal 940" xfId="26494" xr:uid="{00000000-0005-0000-0000-000047680000}"/>
    <cellStyle name="Normal 941" xfId="303" xr:uid="{00000000-0005-0000-0000-000048680000}"/>
    <cellStyle name="Normal 942" xfId="33014" xr:uid="{00000000-0005-0000-0000-000049680000}"/>
    <cellStyle name="Normal 942 2" xfId="33287" xr:uid="{00000000-0005-0000-0000-00004A680000}"/>
    <cellStyle name="Normal 942 3" xfId="33362" xr:uid="{60F345C3-479C-4336-871C-8B4E8F5F6B18}"/>
    <cellStyle name="Normal 943" xfId="33016" xr:uid="{00000000-0005-0000-0000-00004B680000}"/>
    <cellStyle name="Normal 944" xfId="33017" xr:uid="{00000000-0005-0000-0000-00004C680000}"/>
    <cellStyle name="Normal 945" xfId="33018" xr:uid="{00000000-0005-0000-0000-00004D680000}"/>
    <cellStyle name="Normal 946" xfId="33019" xr:uid="{00000000-0005-0000-0000-00004E680000}"/>
    <cellStyle name="Normal 947" xfId="33020" xr:uid="{00000000-0005-0000-0000-00004F680000}"/>
    <cellStyle name="Normal 948" xfId="33025" xr:uid="{00000000-0005-0000-0000-000050680000}"/>
    <cellStyle name="Normal 949" xfId="33029" xr:uid="{00000000-0005-0000-0000-000051680000}"/>
    <cellStyle name="Normal 95" xfId="1" xr:uid="{00000000-0005-0000-0000-000052680000}"/>
    <cellStyle name="Normal 95 2" xfId="184" xr:uid="{00000000-0005-0000-0000-000053680000}"/>
    <cellStyle name="Normal 95 2 2" xfId="26496" xr:uid="{00000000-0005-0000-0000-000054680000}"/>
    <cellStyle name="Normal 95 2 2 2" xfId="26497" xr:uid="{00000000-0005-0000-0000-000055680000}"/>
    <cellStyle name="Normal 95 2 2 2 2" xfId="26498" xr:uid="{00000000-0005-0000-0000-000056680000}"/>
    <cellStyle name="Normal 95 2 2 2 2 2" xfId="26499" xr:uid="{00000000-0005-0000-0000-000057680000}"/>
    <cellStyle name="Normal 95 2 2 2 3" xfId="26500" xr:uid="{00000000-0005-0000-0000-000058680000}"/>
    <cellStyle name="Normal 95 2 2 2 4" xfId="26501" xr:uid="{00000000-0005-0000-0000-000059680000}"/>
    <cellStyle name="Normal 95 2 2 3" xfId="26502" xr:uid="{00000000-0005-0000-0000-00005A680000}"/>
    <cellStyle name="Normal 95 2 2 3 2" xfId="26503" xr:uid="{00000000-0005-0000-0000-00005B680000}"/>
    <cellStyle name="Normal 95 2 2 4" xfId="26504" xr:uid="{00000000-0005-0000-0000-00005C680000}"/>
    <cellStyle name="Normal 95 2 2 5" xfId="26505" xr:uid="{00000000-0005-0000-0000-00005D680000}"/>
    <cellStyle name="Normal 95 2 3" xfId="26506" xr:uid="{00000000-0005-0000-0000-00005E680000}"/>
    <cellStyle name="Normal 95 2 3 2" xfId="26507" xr:uid="{00000000-0005-0000-0000-00005F680000}"/>
    <cellStyle name="Normal 95 2 3 2 2" xfId="26508" xr:uid="{00000000-0005-0000-0000-000060680000}"/>
    <cellStyle name="Normal 95 2 3 3" xfId="26509" xr:uid="{00000000-0005-0000-0000-000061680000}"/>
    <cellStyle name="Normal 95 2 3 4" xfId="26510" xr:uid="{00000000-0005-0000-0000-000062680000}"/>
    <cellStyle name="Normal 95 2 4" xfId="26511" xr:uid="{00000000-0005-0000-0000-000063680000}"/>
    <cellStyle name="Normal 95 2 4 2" xfId="26512" xr:uid="{00000000-0005-0000-0000-000064680000}"/>
    <cellStyle name="Normal 95 2 5" xfId="26513" xr:uid="{00000000-0005-0000-0000-000065680000}"/>
    <cellStyle name="Normal 95 2 6" xfId="26514" xr:uid="{00000000-0005-0000-0000-000066680000}"/>
    <cellStyle name="Normal 95 2 7" xfId="26495" xr:uid="{00000000-0005-0000-0000-000067680000}"/>
    <cellStyle name="Normal 95 3" xfId="26515" xr:uid="{00000000-0005-0000-0000-000068680000}"/>
    <cellStyle name="Normal 95 3 2" xfId="26516" xr:uid="{00000000-0005-0000-0000-000069680000}"/>
    <cellStyle name="Normal 95 3 2 2" xfId="26517" xr:uid="{00000000-0005-0000-0000-00006A680000}"/>
    <cellStyle name="Normal 95 3 2 2 2" xfId="26518" xr:uid="{00000000-0005-0000-0000-00006B680000}"/>
    <cellStyle name="Normal 95 3 2 3" xfId="26519" xr:uid="{00000000-0005-0000-0000-00006C680000}"/>
    <cellStyle name="Normal 95 3 2 4" xfId="26520" xr:uid="{00000000-0005-0000-0000-00006D680000}"/>
    <cellStyle name="Normal 95 3 3" xfId="26521" xr:uid="{00000000-0005-0000-0000-00006E680000}"/>
    <cellStyle name="Normal 95 3 3 2" xfId="26522" xr:uid="{00000000-0005-0000-0000-00006F680000}"/>
    <cellStyle name="Normal 95 3 4" xfId="26523" xr:uid="{00000000-0005-0000-0000-000070680000}"/>
    <cellStyle name="Normal 95 3 5" xfId="26524" xr:uid="{00000000-0005-0000-0000-000071680000}"/>
    <cellStyle name="Normal 95 4" xfId="26525" xr:uid="{00000000-0005-0000-0000-000072680000}"/>
    <cellStyle name="Normal 95 4 2" xfId="26526" xr:uid="{00000000-0005-0000-0000-000073680000}"/>
    <cellStyle name="Normal 95 4 2 2" xfId="26527" xr:uid="{00000000-0005-0000-0000-000074680000}"/>
    <cellStyle name="Normal 95 4 2 2 2" xfId="26528" xr:uid="{00000000-0005-0000-0000-000075680000}"/>
    <cellStyle name="Normal 95 4 2 3" xfId="26529" xr:uid="{00000000-0005-0000-0000-000076680000}"/>
    <cellStyle name="Normal 95 4 3" xfId="26530" xr:uid="{00000000-0005-0000-0000-000077680000}"/>
    <cellStyle name="Normal 95 4 3 2" xfId="26531" xr:uid="{00000000-0005-0000-0000-000078680000}"/>
    <cellStyle name="Normal 95 4 4" xfId="26532" xr:uid="{00000000-0005-0000-0000-000079680000}"/>
    <cellStyle name="Normal 95 4 5" xfId="26533" xr:uid="{00000000-0005-0000-0000-00007A680000}"/>
    <cellStyle name="Normal 95 5" xfId="26534" xr:uid="{00000000-0005-0000-0000-00007B680000}"/>
    <cellStyle name="Normal 95 5 2" xfId="26535" xr:uid="{00000000-0005-0000-0000-00007C680000}"/>
    <cellStyle name="Normal 95 6" xfId="26536" xr:uid="{00000000-0005-0000-0000-00007D680000}"/>
    <cellStyle name="Normal 95 7" xfId="26537" xr:uid="{00000000-0005-0000-0000-00007E680000}"/>
    <cellStyle name="Normal 95_April 14" xfId="26538" xr:uid="{00000000-0005-0000-0000-00007F680000}"/>
    <cellStyle name="Normal 950" xfId="33030" xr:uid="{00000000-0005-0000-0000-000080680000}"/>
    <cellStyle name="Normal 951" xfId="33031" xr:uid="{00000000-0005-0000-0000-000081680000}"/>
    <cellStyle name="Normal 952" xfId="33033" xr:uid="{00000000-0005-0000-0000-000082680000}"/>
    <cellStyle name="Normal 953" xfId="33035" xr:uid="{00000000-0005-0000-0000-000083680000}"/>
    <cellStyle name="Normal 954" xfId="33037" xr:uid="{00000000-0005-0000-0000-000084680000}"/>
    <cellStyle name="Normal 955" xfId="33039" xr:uid="{00000000-0005-0000-0000-000085680000}"/>
    <cellStyle name="Normal 956" xfId="33041" xr:uid="{00000000-0005-0000-0000-000086680000}"/>
    <cellStyle name="Normal 957" xfId="33043" xr:uid="{00000000-0005-0000-0000-000087680000}"/>
    <cellStyle name="Normal 958" xfId="33045" xr:uid="{00000000-0005-0000-0000-000088680000}"/>
    <cellStyle name="Normal 959" xfId="33047" xr:uid="{00000000-0005-0000-0000-000089680000}"/>
    <cellStyle name="Normal 96" xfId="185" xr:uid="{00000000-0005-0000-0000-00008A680000}"/>
    <cellStyle name="Normal 96 2" xfId="26539" xr:uid="{00000000-0005-0000-0000-00008B680000}"/>
    <cellStyle name="Normal 96 2 2" xfId="26540" xr:uid="{00000000-0005-0000-0000-00008C680000}"/>
    <cellStyle name="Normal 96 2 2 2" xfId="26541" xr:uid="{00000000-0005-0000-0000-00008D680000}"/>
    <cellStyle name="Normal 96 2 2 2 2" xfId="26542" xr:uid="{00000000-0005-0000-0000-00008E680000}"/>
    <cellStyle name="Normal 96 2 2 2 2 2" xfId="26543" xr:uid="{00000000-0005-0000-0000-00008F680000}"/>
    <cellStyle name="Normal 96 2 2 2 3" xfId="26544" xr:uid="{00000000-0005-0000-0000-000090680000}"/>
    <cellStyle name="Normal 96 2 2 2 4" xfId="26545" xr:uid="{00000000-0005-0000-0000-000091680000}"/>
    <cellStyle name="Normal 96 2 2 3" xfId="26546" xr:uid="{00000000-0005-0000-0000-000092680000}"/>
    <cellStyle name="Normal 96 2 2 3 2" xfId="26547" xr:uid="{00000000-0005-0000-0000-000093680000}"/>
    <cellStyle name="Normal 96 2 2 4" xfId="26548" xr:uid="{00000000-0005-0000-0000-000094680000}"/>
    <cellStyle name="Normal 96 2 2 5" xfId="26549" xr:uid="{00000000-0005-0000-0000-000095680000}"/>
    <cellStyle name="Normal 96 2 3" xfId="26550" xr:uid="{00000000-0005-0000-0000-000096680000}"/>
    <cellStyle name="Normal 96 2 3 2" xfId="26551" xr:uid="{00000000-0005-0000-0000-000097680000}"/>
    <cellStyle name="Normal 96 2 3 2 2" xfId="26552" xr:uid="{00000000-0005-0000-0000-000098680000}"/>
    <cellStyle name="Normal 96 2 3 3" xfId="26553" xr:uid="{00000000-0005-0000-0000-000099680000}"/>
    <cellStyle name="Normal 96 2 3 4" xfId="26554" xr:uid="{00000000-0005-0000-0000-00009A680000}"/>
    <cellStyle name="Normal 96 2 4" xfId="26555" xr:uid="{00000000-0005-0000-0000-00009B680000}"/>
    <cellStyle name="Normal 96 2 4 2" xfId="26556" xr:uid="{00000000-0005-0000-0000-00009C680000}"/>
    <cellStyle name="Normal 96 2 5" xfId="26557" xr:uid="{00000000-0005-0000-0000-00009D680000}"/>
    <cellStyle name="Normal 96 2 6" xfId="26558" xr:uid="{00000000-0005-0000-0000-00009E680000}"/>
    <cellStyle name="Normal 96 3" xfId="26559" xr:uid="{00000000-0005-0000-0000-00009F680000}"/>
    <cellStyle name="Normal 96 3 2" xfId="26560" xr:uid="{00000000-0005-0000-0000-0000A0680000}"/>
    <cellStyle name="Normal 96 3 2 2" xfId="26561" xr:uid="{00000000-0005-0000-0000-0000A1680000}"/>
    <cellStyle name="Normal 96 3 2 2 2" xfId="26562" xr:uid="{00000000-0005-0000-0000-0000A2680000}"/>
    <cellStyle name="Normal 96 3 2 3" xfId="26563" xr:uid="{00000000-0005-0000-0000-0000A3680000}"/>
    <cellStyle name="Normal 96 3 2 4" xfId="26564" xr:uid="{00000000-0005-0000-0000-0000A4680000}"/>
    <cellStyle name="Normal 96 3 3" xfId="26565" xr:uid="{00000000-0005-0000-0000-0000A5680000}"/>
    <cellStyle name="Normal 96 3 3 2" xfId="26566" xr:uid="{00000000-0005-0000-0000-0000A6680000}"/>
    <cellStyle name="Normal 96 3 4" xfId="26567" xr:uid="{00000000-0005-0000-0000-0000A7680000}"/>
    <cellStyle name="Normal 96 3 5" xfId="26568" xr:uid="{00000000-0005-0000-0000-0000A8680000}"/>
    <cellStyle name="Normal 96 4" xfId="26569" xr:uid="{00000000-0005-0000-0000-0000A9680000}"/>
    <cellStyle name="Normal 96 4 2" xfId="26570" xr:uid="{00000000-0005-0000-0000-0000AA680000}"/>
    <cellStyle name="Normal 96 4 2 2" xfId="26571" xr:uid="{00000000-0005-0000-0000-0000AB680000}"/>
    <cellStyle name="Normal 96 4 2 2 2" xfId="26572" xr:uid="{00000000-0005-0000-0000-0000AC680000}"/>
    <cellStyle name="Normal 96 4 2 3" xfId="26573" xr:uid="{00000000-0005-0000-0000-0000AD680000}"/>
    <cellStyle name="Normal 96 4 3" xfId="26574" xr:uid="{00000000-0005-0000-0000-0000AE680000}"/>
    <cellStyle name="Normal 96 4 3 2" xfId="26575" xr:uid="{00000000-0005-0000-0000-0000AF680000}"/>
    <cellStyle name="Normal 96 4 4" xfId="26576" xr:uid="{00000000-0005-0000-0000-0000B0680000}"/>
    <cellStyle name="Normal 96 4 5" xfId="26577" xr:uid="{00000000-0005-0000-0000-0000B1680000}"/>
    <cellStyle name="Normal 96 5" xfId="26578" xr:uid="{00000000-0005-0000-0000-0000B2680000}"/>
    <cellStyle name="Normal 96 5 2" xfId="26579" xr:uid="{00000000-0005-0000-0000-0000B3680000}"/>
    <cellStyle name="Normal 96 6" xfId="26580" xr:uid="{00000000-0005-0000-0000-0000B4680000}"/>
    <cellStyle name="Normal 96 7" xfId="26581" xr:uid="{00000000-0005-0000-0000-0000B5680000}"/>
    <cellStyle name="Normal 96_April 14" xfId="26582" xr:uid="{00000000-0005-0000-0000-0000B6680000}"/>
    <cellStyle name="Normal 960" xfId="33051" xr:uid="{00000000-0005-0000-0000-0000B7680000}"/>
    <cellStyle name="Normal 961" xfId="33052" xr:uid="{00000000-0005-0000-0000-0000B8680000}"/>
    <cellStyle name="Normal 962" xfId="33053" xr:uid="{00000000-0005-0000-0000-0000B9680000}"/>
    <cellStyle name="Normal 963" xfId="33054" xr:uid="{00000000-0005-0000-0000-0000BA680000}"/>
    <cellStyle name="Normal 964" xfId="33055" xr:uid="{00000000-0005-0000-0000-0000BB680000}"/>
    <cellStyle name="Normal 965" xfId="33056" xr:uid="{00000000-0005-0000-0000-0000BC680000}"/>
    <cellStyle name="Normal 966" xfId="33057" xr:uid="{00000000-0005-0000-0000-0000BD680000}"/>
    <cellStyle name="Normal 967" xfId="33058" xr:uid="{00000000-0005-0000-0000-0000BE680000}"/>
    <cellStyle name="Normal 968" xfId="33061" xr:uid="{00000000-0005-0000-0000-0000BF680000}"/>
    <cellStyle name="Normal 969" xfId="33059" xr:uid="{00000000-0005-0000-0000-0000C0680000}"/>
    <cellStyle name="Normal 97" xfId="186" xr:uid="{00000000-0005-0000-0000-0000C1680000}"/>
    <cellStyle name="Normal 97 2" xfId="26583" xr:uid="{00000000-0005-0000-0000-0000C2680000}"/>
    <cellStyle name="Normal 97 2 2" xfId="26584" xr:uid="{00000000-0005-0000-0000-0000C3680000}"/>
    <cellStyle name="Normal 97 2 3" xfId="26585" xr:uid="{00000000-0005-0000-0000-0000C4680000}"/>
    <cellStyle name="Normal 97 3" xfId="26586" xr:uid="{00000000-0005-0000-0000-0000C5680000}"/>
    <cellStyle name="Normal 97 4" xfId="26587" xr:uid="{00000000-0005-0000-0000-0000C6680000}"/>
    <cellStyle name="Normal 97 5" xfId="26588" xr:uid="{00000000-0005-0000-0000-0000C7680000}"/>
    <cellStyle name="Normal 970" xfId="33062" xr:uid="{00000000-0005-0000-0000-0000C8680000}"/>
    <cellStyle name="Normal 971" xfId="33063" xr:uid="{00000000-0005-0000-0000-0000C9680000}"/>
    <cellStyle name="Normal 972" xfId="33065" xr:uid="{00000000-0005-0000-0000-0000CA680000}"/>
    <cellStyle name="Normal 973" xfId="33066" xr:uid="{00000000-0005-0000-0000-0000CB680000}"/>
    <cellStyle name="Normal 974" xfId="33067" xr:uid="{00000000-0005-0000-0000-0000CC680000}"/>
    <cellStyle name="Normal 975" xfId="33068" xr:uid="{00000000-0005-0000-0000-0000CD680000}"/>
    <cellStyle name="Normal 976" xfId="33069" xr:uid="{00000000-0005-0000-0000-0000CE680000}"/>
    <cellStyle name="Normal 977" xfId="33070" xr:uid="{00000000-0005-0000-0000-0000CF680000}"/>
    <cellStyle name="Normal 978" xfId="33071" xr:uid="{00000000-0005-0000-0000-0000D0680000}"/>
    <cellStyle name="Normal 979" xfId="33072" xr:uid="{00000000-0005-0000-0000-0000D1680000}"/>
    <cellStyle name="Normal 98" xfId="187" xr:uid="{00000000-0005-0000-0000-0000D2680000}"/>
    <cellStyle name="Normal 98 2" xfId="26589" xr:uid="{00000000-0005-0000-0000-0000D3680000}"/>
    <cellStyle name="Normal 98 2 2" xfId="26590" xr:uid="{00000000-0005-0000-0000-0000D4680000}"/>
    <cellStyle name="Normal 98 2 2 2" xfId="26591" xr:uid="{00000000-0005-0000-0000-0000D5680000}"/>
    <cellStyle name="Normal 98 2 2 2 2" xfId="26592" xr:uid="{00000000-0005-0000-0000-0000D6680000}"/>
    <cellStyle name="Normal 98 2 2 2 2 2" xfId="26593" xr:uid="{00000000-0005-0000-0000-0000D7680000}"/>
    <cellStyle name="Normal 98 2 2 2 3" xfId="26594" xr:uid="{00000000-0005-0000-0000-0000D8680000}"/>
    <cellStyle name="Normal 98 2 2 2 4" xfId="26595" xr:uid="{00000000-0005-0000-0000-0000D9680000}"/>
    <cellStyle name="Normal 98 2 2 3" xfId="26596" xr:uid="{00000000-0005-0000-0000-0000DA680000}"/>
    <cellStyle name="Normal 98 2 2 3 2" xfId="26597" xr:uid="{00000000-0005-0000-0000-0000DB680000}"/>
    <cellStyle name="Normal 98 2 2 4" xfId="26598" xr:uid="{00000000-0005-0000-0000-0000DC680000}"/>
    <cellStyle name="Normal 98 2 2 5" xfId="26599" xr:uid="{00000000-0005-0000-0000-0000DD680000}"/>
    <cellStyle name="Normal 98 2 3" xfId="26600" xr:uid="{00000000-0005-0000-0000-0000DE680000}"/>
    <cellStyle name="Normal 98 2 3 2" xfId="26601" xr:uid="{00000000-0005-0000-0000-0000DF680000}"/>
    <cellStyle name="Normal 98 2 3 2 2" xfId="26602" xr:uid="{00000000-0005-0000-0000-0000E0680000}"/>
    <cellStyle name="Normal 98 2 3 3" xfId="26603" xr:uid="{00000000-0005-0000-0000-0000E1680000}"/>
    <cellStyle name="Normal 98 2 3 4" xfId="26604" xr:uid="{00000000-0005-0000-0000-0000E2680000}"/>
    <cellStyle name="Normal 98 2 4" xfId="26605" xr:uid="{00000000-0005-0000-0000-0000E3680000}"/>
    <cellStyle name="Normal 98 2 4 2" xfId="26606" xr:uid="{00000000-0005-0000-0000-0000E4680000}"/>
    <cellStyle name="Normal 98 2 5" xfId="26607" xr:uid="{00000000-0005-0000-0000-0000E5680000}"/>
    <cellStyle name="Normal 98 2 6" xfId="26608" xr:uid="{00000000-0005-0000-0000-0000E6680000}"/>
    <cellStyle name="Normal 98 3" xfId="26609" xr:uid="{00000000-0005-0000-0000-0000E7680000}"/>
    <cellStyle name="Normal 98 3 2" xfId="26610" xr:uid="{00000000-0005-0000-0000-0000E8680000}"/>
    <cellStyle name="Normal 98 3 2 2" xfId="26611" xr:uid="{00000000-0005-0000-0000-0000E9680000}"/>
    <cellStyle name="Normal 98 3 2 2 2" xfId="26612" xr:uid="{00000000-0005-0000-0000-0000EA680000}"/>
    <cellStyle name="Normal 98 3 2 3" xfId="26613" xr:uid="{00000000-0005-0000-0000-0000EB680000}"/>
    <cellStyle name="Normal 98 3 2 4" xfId="26614" xr:uid="{00000000-0005-0000-0000-0000EC680000}"/>
    <cellStyle name="Normal 98 3 3" xfId="26615" xr:uid="{00000000-0005-0000-0000-0000ED680000}"/>
    <cellStyle name="Normal 98 3 3 2" xfId="26616" xr:uid="{00000000-0005-0000-0000-0000EE680000}"/>
    <cellStyle name="Normal 98 3 4" xfId="26617" xr:uid="{00000000-0005-0000-0000-0000EF680000}"/>
    <cellStyle name="Normal 98 3 5" xfId="26618" xr:uid="{00000000-0005-0000-0000-0000F0680000}"/>
    <cellStyle name="Normal 98 4" xfId="26619" xr:uid="{00000000-0005-0000-0000-0000F1680000}"/>
    <cellStyle name="Normal 98 4 2" xfId="26620" xr:uid="{00000000-0005-0000-0000-0000F2680000}"/>
    <cellStyle name="Normal 98 4 2 2" xfId="26621" xr:uid="{00000000-0005-0000-0000-0000F3680000}"/>
    <cellStyle name="Normal 98 4 2 2 2" xfId="26622" xr:uid="{00000000-0005-0000-0000-0000F4680000}"/>
    <cellStyle name="Normal 98 4 2 3" xfId="26623" xr:uid="{00000000-0005-0000-0000-0000F5680000}"/>
    <cellStyle name="Normal 98 4 3" xfId="26624" xr:uid="{00000000-0005-0000-0000-0000F6680000}"/>
    <cellStyle name="Normal 98 4 3 2" xfId="26625" xr:uid="{00000000-0005-0000-0000-0000F7680000}"/>
    <cellStyle name="Normal 98 4 4" xfId="26626" xr:uid="{00000000-0005-0000-0000-0000F8680000}"/>
    <cellStyle name="Normal 98 4 5" xfId="26627" xr:uid="{00000000-0005-0000-0000-0000F9680000}"/>
    <cellStyle name="Normal 98 5" xfId="26628" xr:uid="{00000000-0005-0000-0000-0000FA680000}"/>
    <cellStyle name="Normal 98 5 2" xfId="26629" xr:uid="{00000000-0005-0000-0000-0000FB680000}"/>
    <cellStyle name="Normal 98 6" xfId="26630" xr:uid="{00000000-0005-0000-0000-0000FC680000}"/>
    <cellStyle name="Normal 98 7" xfId="26631" xr:uid="{00000000-0005-0000-0000-0000FD680000}"/>
    <cellStyle name="Normal 98_April 14" xfId="26632" xr:uid="{00000000-0005-0000-0000-0000FE680000}"/>
    <cellStyle name="Normal 980" xfId="33073" xr:uid="{00000000-0005-0000-0000-0000FF680000}"/>
    <cellStyle name="Normal 981" xfId="33078" xr:uid="{00000000-0005-0000-0000-000000690000}"/>
    <cellStyle name="Normal 982" xfId="33083" xr:uid="{00000000-0005-0000-0000-000001690000}"/>
    <cellStyle name="Normal 983" xfId="33085" xr:uid="{00000000-0005-0000-0000-000002690000}"/>
    <cellStyle name="Normal 984" xfId="33087" xr:uid="{00000000-0005-0000-0000-000003690000}"/>
    <cellStyle name="Normal 985" xfId="33116" xr:uid="{00000000-0005-0000-0000-000004690000}"/>
    <cellStyle name="Normal 986" xfId="33117" xr:uid="{00000000-0005-0000-0000-000005690000}"/>
    <cellStyle name="Normal 987" xfId="33118" xr:uid="{00000000-0005-0000-0000-000006690000}"/>
    <cellStyle name="Normal 988" xfId="33119" xr:uid="{00000000-0005-0000-0000-000007690000}"/>
    <cellStyle name="Normal 989" xfId="33132" xr:uid="{00000000-0005-0000-0000-000008690000}"/>
    <cellStyle name="Normal 99" xfId="188" xr:uid="{00000000-0005-0000-0000-000009690000}"/>
    <cellStyle name="Normal 99 2" xfId="26633" xr:uid="{00000000-0005-0000-0000-00000A690000}"/>
    <cellStyle name="Normal 99 2 2" xfId="26634" xr:uid="{00000000-0005-0000-0000-00000B690000}"/>
    <cellStyle name="Normal 99 2 2 2" xfId="26635" xr:uid="{00000000-0005-0000-0000-00000C690000}"/>
    <cellStyle name="Normal 99 2 2 2 2" xfId="26636" xr:uid="{00000000-0005-0000-0000-00000D690000}"/>
    <cellStyle name="Normal 99 2 2 2 2 2" xfId="26637" xr:uid="{00000000-0005-0000-0000-00000E690000}"/>
    <cellStyle name="Normal 99 2 2 2 3" xfId="26638" xr:uid="{00000000-0005-0000-0000-00000F690000}"/>
    <cellStyle name="Normal 99 2 2 2 4" xfId="26639" xr:uid="{00000000-0005-0000-0000-000010690000}"/>
    <cellStyle name="Normal 99 2 2 3" xfId="26640" xr:uid="{00000000-0005-0000-0000-000011690000}"/>
    <cellStyle name="Normal 99 2 2 3 2" xfId="26641" xr:uid="{00000000-0005-0000-0000-000012690000}"/>
    <cellStyle name="Normal 99 2 2 4" xfId="26642" xr:uid="{00000000-0005-0000-0000-000013690000}"/>
    <cellStyle name="Normal 99 2 2 5" xfId="26643" xr:uid="{00000000-0005-0000-0000-000014690000}"/>
    <cellStyle name="Normal 99 2 3" xfId="26644" xr:uid="{00000000-0005-0000-0000-000015690000}"/>
    <cellStyle name="Normal 99 2 3 2" xfId="26645" xr:uid="{00000000-0005-0000-0000-000016690000}"/>
    <cellStyle name="Normal 99 2 3 2 2" xfId="26646" xr:uid="{00000000-0005-0000-0000-000017690000}"/>
    <cellStyle name="Normal 99 2 3 3" xfId="26647" xr:uid="{00000000-0005-0000-0000-000018690000}"/>
    <cellStyle name="Normal 99 2 3 4" xfId="26648" xr:uid="{00000000-0005-0000-0000-000019690000}"/>
    <cellStyle name="Normal 99 2 4" xfId="26649" xr:uid="{00000000-0005-0000-0000-00001A690000}"/>
    <cellStyle name="Normal 99 2 4 2" xfId="26650" xr:uid="{00000000-0005-0000-0000-00001B690000}"/>
    <cellStyle name="Normal 99 2 5" xfId="26651" xr:uid="{00000000-0005-0000-0000-00001C690000}"/>
    <cellStyle name="Normal 99 2 6" xfId="26652" xr:uid="{00000000-0005-0000-0000-00001D690000}"/>
    <cellStyle name="Normal 99 3" xfId="26653" xr:uid="{00000000-0005-0000-0000-00001E690000}"/>
    <cellStyle name="Normal 99 3 2" xfId="26654" xr:uid="{00000000-0005-0000-0000-00001F690000}"/>
    <cellStyle name="Normal 99 3 2 2" xfId="26655" xr:uid="{00000000-0005-0000-0000-000020690000}"/>
    <cellStyle name="Normal 99 3 2 2 2" xfId="26656" xr:uid="{00000000-0005-0000-0000-000021690000}"/>
    <cellStyle name="Normal 99 3 2 3" xfId="26657" xr:uid="{00000000-0005-0000-0000-000022690000}"/>
    <cellStyle name="Normal 99 3 2 4" xfId="26658" xr:uid="{00000000-0005-0000-0000-000023690000}"/>
    <cellStyle name="Normal 99 3 3" xfId="26659" xr:uid="{00000000-0005-0000-0000-000024690000}"/>
    <cellStyle name="Normal 99 3 3 2" xfId="26660" xr:uid="{00000000-0005-0000-0000-000025690000}"/>
    <cellStyle name="Normal 99 3 4" xfId="26661" xr:uid="{00000000-0005-0000-0000-000026690000}"/>
    <cellStyle name="Normal 99 3 5" xfId="26662" xr:uid="{00000000-0005-0000-0000-000027690000}"/>
    <cellStyle name="Normal 99 4" xfId="26663" xr:uid="{00000000-0005-0000-0000-000028690000}"/>
    <cellStyle name="Normal 99 4 2" xfId="26664" xr:uid="{00000000-0005-0000-0000-000029690000}"/>
    <cellStyle name="Normal 99 4 2 2" xfId="26665" xr:uid="{00000000-0005-0000-0000-00002A690000}"/>
    <cellStyle name="Normal 99 4 2 2 2" xfId="26666" xr:uid="{00000000-0005-0000-0000-00002B690000}"/>
    <cellStyle name="Normal 99 4 2 3" xfId="26667" xr:uid="{00000000-0005-0000-0000-00002C690000}"/>
    <cellStyle name="Normal 99 4 3" xfId="26668" xr:uid="{00000000-0005-0000-0000-00002D690000}"/>
    <cellStyle name="Normal 99 4 3 2" xfId="26669" xr:uid="{00000000-0005-0000-0000-00002E690000}"/>
    <cellStyle name="Normal 99 4 4" xfId="26670" xr:uid="{00000000-0005-0000-0000-00002F690000}"/>
    <cellStyle name="Normal 99 4 5" xfId="26671" xr:uid="{00000000-0005-0000-0000-000030690000}"/>
    <cellStyle name="Normal 99 5" xfId="26672" xr:uid="{00000000-0005-0000-0000-000031690000}"/>
    <cellStyle name="Normal 99 5 2" xfId="26673" xr:uid="{00000000-0005-0000-0000-000032690000}"/>
    <cellStyle name="Normal 99 6" xfId="26674" xr:uid="{00000000-0005-0000-0000-000033690000}"/>
    <cellStyle name="Normal 99 7" xfId="26675" xr:uid="{00000000-0005-0000-0000-000034690000}"/>
    <cellStyle name="Normal 99_April 14" xfId="26676" xr:uid="{00000000-0005-0000-0000-000035690000}"/>
    <cellStyle name="Normal 990" xfId="33133" xr:uid="{00000000-0005-0000-0000-000036690000}"/>
    <cellStyle name="Normal 991" xfId="33134" xr:uid="{00000000-0005-0000-0000-000037690000}"/>
    <cellStyle name="Normal 992" xfId="33150" xr:uid="{00000000-0005-0000-0000-000038690000}"/>
    <cellStyle name="Normal 993" xfId="33152" xr:uid="{00000000-0005-0000-0000-000039690000}"/>
    <cellStyle name="Normal 994" xfId="33153" xr:uid="{00000000-0005-0000-0000-00003A690000}"/>
    <cellStyle name="Normal 995" xfId="33154" xr:uid="{00000000-0005-0000-0000-00003B690000}"/>
    <cellStyle name="Normal 996" xfId="33155" xr:uid="{00000000-0005-0000-0000-00003C690000}"/>
    <cellStyle name="Normal 997" xfId="33156" xr:uid="{00000000-0005-0000-0000-00003D690000}"/>
    <cellStyle name="Normal 998" xfId="33157" xr:uid="{00000000-0005-0000-0000-00003E690000}"/>
    <cellStyle name="Normal 999" xfId="33158" xr:uid="{00000000-0005-0000-0000-00003F690000}"/>
    <cellStyle name="Normal_ข้อมูลการขาย" xfId="33084" xr:uid="{00000000-0005-0000-0000-000040690000}"/>
    <cellStyle name="Normτl_A_pldt_2" xfId="26677" xr:uid="{00000000-0005-0000-0000-000041690000}"/>
    <cellStyle name="Note 10" xfId="26678" xr:uid="{00000000-0005-0000-0000-000042690000}"/>
    <cellStyle name="Note 10 2" xfId="26679" xr:uid="{00000000-0005-0000-0000-000043690000}"/>
    <cellStyle name="Note 10 2 2" xfId="26680" xr:uid="{00000000-0005-0000-0000-000044690000}"/>
    <cellStyle name="Note 10 2 2 2" xfId="26681" xr:uid="{00000000-0005-0000-0000-000045690000}"/>
    <cellStyle name="Note 10 2 2 2 2" xfId="26682" xr:uid="{00000000-0005-0000-0000-000046690000}"/>
    <cellStyle name="Note 10 2 2 2 3" xfId="26683" xr:uid="{00000000-0005-0000-0000-000047690000}"/>
    <cellStyle name="Note 10 2 2 3" xfId="26684" xr:uid="{00000000-0005-0000-0000-000048690000}"/>
    <cellStyle name="Note 10 2 2 4" xfId="26685" xr:uid="{00000000-0005-0000-0000-000049690000}"/>
    <cellStyle name="Note 10 2 3" xfId="26686" xr:uid="{00000000-0005-0000-0000-00004A690000}"/>
    <cellStyle name="Note 10 2 3 2" xfId="26687" xr:uid="{00000000-0005-0000-0000-00004B690000}"/>
    <cellStyle name="Note 10 2 3 3" xfId="26688" xr:uid="{00000000-0005-0000-0000-00004C690000}"/>
    <cellStyle name="Note 10 2 4" xfId="26689" xr:uid="{00000000-0005-0000-0000-00004D690000}"/>
    <cellStyle name="Note 10 2 4 2" xfId="26690" xr:uid="{00000000-0005-0000-0000-00004E690000}"/>
    <cellStyle name="Note 10 2 4 3" xfId="26691" xr:uid="{00000000-0005-0000-0000-00004F690000}"/>
    <cellStyle name="Note 10 2 5" xfId="26692" xr:uid="{00000000-0005-0000-0000-000050690000}"/>
    <cellStyle name="Note 10 2 6" xfId="26693" xr:uid="{00000000-0005-0000-0000-000051690000}"/>
    <cellStyle name="Note 10 2_R8" xfId="26694" xr:uid="{00000000-0005-0000-0000-000052690000}"/>
    <cellStyle name="Note 10 3" xfId="26695" xr:uid="{00000000-0005-0000-0000-000053690000}"/>
    <cellStyle name="Note 10 3 2" xfId="26696" xr:uid="{00000000-0005-0000-0000-000054690000}"/>
    <cellStyle name="Note 10 3 2 2" xfId="26697" xr:uid="{00000000-0005-0000-0000-000055690000}"/>
    <cellStyle name="Note 10 3 2 3" xfId="26698" xr:uid="{00000000-0005-0000-0000-000056690000}"/>
    <cellStyle name="Note 10 3 3" xfId="26699" xr:uid="{00000000-0005-0000-0000-000057690000}"/>
    <cellStyle name="Note 10 3 4" xfId="26700" xr:uid="{00000000-0005-0000-0000-000058690000}"/>
    <cellStyle name="Note 10 4" xfId="26701" xr:uid="{00000000-0005-0000-0000-000059690000}"/>
    <cellStyle name="Note 10 4 2" xfId="26702" xr:uid="{00000000-0005-0000-0000-00005A690000}"/>
    <cellStyle name="Note 10 4 3" xfId="26703" xr:uid="{00000000-0005-0000-0000-00005B690000}"/>
    <cellStyle name="Note 10 5" xfId="26704" xr:uid="{00000000-0005-0000-0000-00005C690000}"/>
    <cellStyle name="Note 10 5 2" xfId="26705" xr:uid="{00000000-0005-0000-0000-00005D690000}"/>
    <cellStyle name="Note 10 5 3" xfId="26706" xr:uid="{00000000-0005-0000-0000-00005E690000}"/>
    <cellStyle name="Note 10 6" xfId="26707" xr:uid="{00000000-0005-0000-0000-00005F690000}"/>
    <cellStyle name="Note 10 7" xfId="26708" xr:uid="{00000000-0005-0000-0000-000060690000}"/>
    <cellStyle name="Note 10_R8" xfId="26709" xr:uid="{00000000-0005-0000-0000-000061690000}"/>
    <cellStyle name="Note 100" xfId="26710" xr:uid="{00000000-0005-0000-0000-000062690000}"/>
    <cellStyle name="Note 100 2" xfId="26711" xr:uid="{00000000-0005-0000-0000-000063690000}"/>
    <cellStyle name="Note 100 2 2" xfId="26712" xr:uid="{00000000-0005-0000-0000-000064690000}"/>
    <cellStyle name="Note 100 2 2 2" xfId="26713" xr:uid="{00000000-0005-0000-0000-000065690000}"/>
    <cellStyle name="Note 100 2 2 2 2" xfId="26714" xr:uid="{00000000-0005-0000-0000-000066690000}"/>
    <cellStyle name="Note 100 2 2 2 2 2" xfId="26715" xr:uid="{00000000-0005-0000-0000-000067690000}"/>
    <cellStyle name="Note 100 2 2 2 3" xfId="26716" xr:uid="{00000000-0005-0000-0000-000068690000}"/>
    <cellStyle name="Note 100 2 2 2 4" xfId="26717" xr:uid="{00000000-0005-0000-0000-000069690000}"/>
    <cellStyle name="Note 100 2 2 3" xfId="26718" xr:uid="{00000000-0005-0000-0000-00006A690000}"/>
    <cellStyle name="Note 100 2 2 3 2" xfId="26719" xr:uid="{00000000-0005-0000-0000-00006B690000}"/>
    <cellStyle name="Note 100 2 2 4" xfId="26720" xr:uid="{00000000-0005-0000-0000-00006C690000}"/>
    <cellStyle name="Note 100 2 2 5" xfId="26721" xr:uid="{00000000-0005-0000-0000-00006D690000}"/>
    <cellStyle name="Note 100 2 3" xfId="26722" xr:uid="{00000000-0005-0000-0000-00006E690000}"/>
    <cellStyle name="Note 100 2 3 2" xfId="26723" xr:uid="{00000000-0005-0000-0000-00006F690000}"/>
    <cellStyle name="Note 100 2 3 2 2" xfId="26724" xr:uid="{00000000-0005-0000-0000-000070690000}"/>
    <cellStyle name="Note 100 2 3 3" xfId="26725" xr:uid="{00000000-0005-0000-0000-000071690000}"/>
    <cellStyle name="Note 100 2 3 4" xfId="26726" xr:uid="{00000000-0005-0000-0000-000072690000}"/>
    <cellStyle name="Note 100 2 4" xfId="26727" xr:uid="{00000000-0005-0000-0000-000073690000}"/>
    <cellStyle name="Note 100 2 4 2" xfId="26728" xr:uid="{00000000-0005-0000-0000-000074690000}"/>
    <cellStyle name="Note 100 2 5" xfId="26729" xr:uid="{00000000-0005-0000-0000-000075690000}"/>
    <cellStyle name="Note 100 2 6" xfId="26730" xr:uid="{00000000-0005-0000-0000-000076690000}"/>
    <cellStyle name="Note 100 2 7" xfId="26731" xr:uid="{00000000-0005-0000-0000-000077690000}"/>
    <cellStyle name="Note 100 3" xfId="26732" xr:uid="{00000000-0005-0000-0000-000078690000}"/>
    <cellStyle name="Note 100 3 2" xfId="26733" xr:uid="{00000000-0005-0000-0000-000079690000}"/>
    <cellStyle name="Note 100 3 3" xfId="26734" xr:uid="{00000000-0005-0000-0000-00007A690000}"/>
    <cellStyle name="Note 100 4" xfId="26735" xr:uid="{00000000-0005-0000-0000-00007B690000}"/>
    <cellStyle name="Note 100 4 2" xfId="26736" xr:uid="{00000000-0005-0000-0000-00007C690000}"/>
    <cellStyle name="Note 100 4 3" xfId="26737" xr:uid="{00000000-0005-0000-0000-00007D690000}"/>
    <cellStyle name="Note 100 5" xfId="26738" xr:uid="{00000000-0005-0000-0000-00007E690000}"/>
    <cellStyle name="Note 100 6" xfId="26739" xr:uid="{00000000-0005-0000-0000-00007F690000}"/>
    <cellStyle name="Note 101" xfId="26740" xr:uid="{00000000-0005-0000-0000-000080690000}"/>
    <cellStyle name="Note 101 2" xfId="26741" xr:uid="{00000000-0005-0000-0000-000081690000}"/>
    <cellStyle name="Note 101 2 2" xfId="26742" xr:uid="{00000000-0005-0000-0000-000082690000}"/>
    <cellStyle name="Note 101 2 3" xfId="26743" xr:uid="{00000000-0005-0000-0000-000083690000}"/>
    <cellStyle name="Note 101 3" xfId="26744" xr:uid="{00000000-0005-0000-0000-000084690000}"/>
    <cellStyle name="Note 101 3 2" xfId="26745" xr:uid="{00000000-0005-0000-0000-000085690000}"/>
    <cellStyle name="Note 101 3 3" xfId="26746" xr:uid="{00000000-0005-0000-0000-000086690000}"/>
    <cellStyle name="Note 101 4" xfId="26747" xr:uid="{00000000-0005-0000-0000-000087690000}"/>
    <cellStyle name="Note 101 4 2" xfId="26748" xr:uid="{00000000-0005-0000-0000-000088690000}"/>
    <cellStyle name="Note 101 4 3" xfId="26749" xr:uid="{00000000-0005-0000-0000-000089690000}"/>
    <cellStyle name="Note 101 5" xfId="26750" xr:uid="{00000000-0005-0000-0000-00008A690000}"/>
    <cellStyle name="Note 101 6" xfId="26751" xr:uid="{00000000-0005-0000-0000-00008B690000}"/>
    <cellStyle name="Note 102" xfId="26752" xr:uid="{00000000-0005-0000-0000-00008C690000}"/>
    <cellStyle name="Note 102 2" xfId="26753" xr:uid="{00000000-0005-0000-0000-00008D690000}"/>
    <cellStyle name="Note 102 2 2" xfId="26754" xr:uid="{00000000-0005-0000-0000-00008E690000}"/>
    <cellStyle name="Note 102 2 3" xfId="26755" xr:uid="{00000000-0005-0000-0000-00008F690000}"/>
    <cellStyle name="Note 102 3" xfId="26756" xr:uid="{00000000-0005-0000-0000-000090690000}"/>
    <cellStyle name="Note 102 3 2" xfId="26757" xr:uid="{00000000-0005-0000-0000-000091690000}"/>
    <cellStyle name="Note 102 3 3" xfId="26758" xr:uid="{00000000-0005-0000-0000-000092690000}"/>
    <cellStyle name="Note 102 4" xfId="26759" xr:uid="{00000000-0005-0000-0000-000093690000}"/>
    <cellStyle name="Note 102 4 2" xfId="26760" xr:uid="{00000000-0005-0000-0000-000094690000}"/>
    <cellStyle name="Note 102 4 3" xfId="26761" xr:uid="{00000000-0005-0000-0000-000095690000}"/>
    <cellStyle name="Note 102 5" xfId="26762" xr:uid="{00000000-0005-0000-0000-000096690000}"/>
    <cellStyle name="Note 102 6" xfId="26763" xr:uid="{00000000-0005-0000-0000-000097690000}"/>
    <cellStyle name="Note 103" xfId="26764" xr:uid="{00000000-0005-0000-0000-000098690000}"/>
    <cellStyle name="Note 103 2" xfId="26765" xr:uid="{00000000-0005-0000-0000-000099690000}"/>
    <cellStyle name="Note 103 2 2" xfId="26766" xr:uid="{00000000-0005-0000-0000-00009A690000}"/>
    <cellStyle name="Note 103 2 3" xfId="26767" xr:uid="{00000000-0005-0000-0000-00009B690000}"/>
    <cellStyle name="Note 103 3" xfId="26768" xr:uid="{00000000-0005-0000-0000-00009C690000}"/>
    <cellStyle name="Note 103 3 2" xfId="26769" xr:uid="{00000000-0005-0000-0000-00009D690000}"/>
    <cellStyle name="Note 103 3 3" xfId="26770" xr:uid="{00000000-0005-0000-0000-00009E690000}"/>
    <cellStyle name="Note 103 4" xfId="26771" xr:uid="{00000000-0005-0000-0000-00009F690000}"/>
    <cellStyle name="Note 103 4 2" xfId="26772" xr:uid="{00000000-0005-0000-0000-0000A0690000}"/>
    <cellStyle name="Note 103 4 3" xfId="26773" xr:uid="{00000000-0005-0000-0000-0000A1690000}"/>
    <cellStyle name="Note 103 5" xfId="26774" xr:uid="{00000000-0005-0000-0000-0000A2690000}"/>
    <cellStyle name="Note 103 6" xfId="26775" xr:uid="{00000000-0005-0000-0000-0000A3690000}"/>
    <cellStyle name="Note 104" xfId="26776" xr:uid="{00000000-0005-0000-0000-0000A4690000}"/>
    <cellStyle name="Note 104 2" xfId="26777" xr:uid="{00000000-0005-0000-0000-0000A5690000}"/>
    <cellStyle name="Note 104 2 2" xfId="26778" xr:uid="{00000000-0005-0000-0000-0000A6690000}"/>
    <cellStyle name="Note 104 2 3" xfId="26779" xr:uid="{00000000-0005-0000-0000-0000A7690000}"/>
    <cellStyle name="Note 104 3" xfId="26780" xr:uid="{00000000-0005-0000-0000-0000A8690000}"/>
    <cellStyle name="Note 104 3 2" xfId="26781" xr:uid="{00000000-0005-0000-0000-0000A9690000}"/>
    <cellStyle name="Note 104 3 3" xfId="26782" xr:uid="{00000000-0005-0000-0000-0000AA690000}"/>
    <cellStyle name="Note 104 4" xfId="26783" xr:uid="{00000000-0005-0000-0000-0000AB690000}"/>
    <cellStyle name="Note 104 4 2" xfId="26784" xr:uid="{00000000-0005-0000-0000-0000AC690000}"/>
    <cellStyle name="Note 104 4 3" xfId="26785" xr:uid="{00000000-0005-0000-0000-0000AD690000}"/>
    <cellStyle name="Note 104 5" xfId="26786" xr:uid="{00000000-0005-0000-0000-0000AE690000}"/>
    <cellStyle name="Note 104 6" xfId="26787" xr:uid="{00000000-0005-0000-0000-0000AF690000}"/>
    <cellStyle name="Note 105" xfId="26788" xr:uid="{00000000-0005-0000-0000-0000B0690000}"/>
    <cellStyle name="Note 105 2" xfId="26789" xr:uid="{00000000-0005-0000-0000-0000B1690000}"/>
    <cellStyle name="Note 105 2 2" xfId="26790" xr:uid="{00000000-0005-0000-0000-0000B2690000}"/>
    <cellStyle name="Note 105 2 3" xfId="26791" xr:uid="{00000000-0005-0000-0000-0000B3690000}"/>
    <cellStyle name="Note 105 3" xfId="26792" xr:uid="{00000000-0005-0000-0000-0000B4690000}"/>
    <cellStyle name="Note 105 3 2" xfId="26793" xr:uid="{00000000-0005-0000-0000-0000B5690000}"/>
    <cellStyle name="Note 105 3 3" xfId="26794" xr:uid="{00000000-0005-0000-0000-0000B6690000}"/>
    <cellStyle name="Note 105 4" xfId="26795" xr:uid="{00000000-0005-0000-0000-0000B7690000}"/>
    <cellStyle name="Note 105 4 2" xfId="26796" xr:uid="{00000000-0005-0000-0000-0000B8690000}"/>
    <cellStyle name="Note 105 4 3" xfId="26797" xr:uid="{00000000-0005-0000-0000-0000B9690000}"/>
    <cellStyle name="Note 105 5" xfId="26798" xr:uid="{00000000-0005-0000-0000-0000BA690000}"/>
    <cellStyle name="Note 105 6" xfId="26799" xr:uid="{00000000-0005-0000-0000-0000BB690000}"/>
    <cellStyle name="Note 106" xfId="26800" xr:uid="{00000000-0005-0000-0000-0000BC690000}"/>
    <cellStyle name="Note 106 2" xfId="26801" xr:uid="{00000000-0005-0000-0000-0000BD690000}"/>
    <cellStyle name="Note 106 2 2" xfId="26802" xr:uid="{00000000-0005-0000-0000-0000BE690000}"/>
    <cellStyle name="Note 106 2 3" xfId="26803" xr:uid="{00000000-0005-0000-0000-0000BF690000}"/>
    <cellStyle name="Note 106 3" xfId="26804" xr:uid="{00000000-0005-0000-0000-0000C0690000}"/>
    <cellStyle name="Note 106 3 2" xfId="26805" xr:uid="{00000000-0005-0000-0000-0000C1690000}"/>
    <cellStyle name="Note 106 3 3" xfId="26806" xr:uid="{00000000-0005-0000-0000-0000C2690000}"/>
    <cellStyle name="Note 106 4" xfId="26807" xr:uid="{00000000-0005-0000-0000-0000C3690000}"/>
    <cellStyle name="Note 106 4 2" xfId="26808" xr:uid="{00000000-0005-0000-0000-0000C4690000}"/>
    <cellStyle name="Note 106 4 3" xfId="26809" xr:uid="{00000000-0005-0000-0000-0000C5690000}"/>
    <cellStyle name="Note 106 5" xfId="26810" xr:uid="{00000000-0005-0000-0000-0000C6690000}"/>
    <cellStyle name="Note 106 6" xfId="26811" xr:uid="{00000000-0005-0000-0000-0000C7690000}"/>
    <cellStyle name="Note 107" xfId="26812" xr:uid="{00000000-0005-0000-0000-0000C8690000}"/>
    <cellStyle name="Note 107 2" xfId="26813" xr:uid="{00000000-0005-0000-0000-0000C9690000}"/>
    <cellStyle name="Note 107 2 2" xfId="26814" xr:uid="{00000000-0005-0000-0000-0000CA690000}"/>
    <cellStyle name="Note 107 2 3" xfId="26815" xr:uid="{00000000-0005-0000-0000-0000CB690000}"/>
    <cellStyle name="Note 107 3" xfId="26816" xr:uid="{00000000-0005-0000-0000-0000CC690000}"/>
    <cellStyle name="Note 107 3 2" xfId="26817" xr:uid="{00000000-0005-0000-0000-0000CD690000}"/>
    <cellStyle name="Note 107 3 3" xfId="26818" xr:uid="{00000000-0005-0000-0000-0000CE690000}"/>
    <cellStyle name="Note 107 4" xfId="26819" xr:uid="{00000000-0005-0000-0000-0000CF690000}"/>
    <cellStyle name="Note 107 4 2" xfId="26820" xr:uid="{00000000-0005-0000-0000-0000D0690000}"/>
    <cellStyle name="Note 107 4 3" xfId="26821" xr:uid="{00000000-0005-0000-0000-0000D1690000}"/>
    <cellStyle name="Note 107 5" xfId="26822" xr:uid="{00000000-0005-0000-0000-0000D2690000}"/>
    <cellStyle name="Note 107 6" xfId="26823" xr:uid="{00000000-0005-0000-0000-0000D3690000}"/>
    <cellStyle name="Note 108" xfId="26824" xr:uid="{00000000-0005-0000-0000-0000D4690000}"/>
    <cellStyle name="Note 108 2" xfId="26825" xr:uid="{00000000-0005-0000-0000-0000D5690000}"/>
    <cellStyle name="Note 108 2 2" xfId="26826" xr:uid="{00000000-0005-0000-0000-0000D6690000}"/>
    <cellStyle name="Note 108 2 3" xfId="26827" xr:uid="{00000000-0005-0000-0000-0000D7690000}"/>
    <cellStyle name="Note 108 3" xfId="26828" xr:uid="{00000000-0005-0000-0000-0000D8690000}"/>
    <cellStyle name="Note 108 3 2" xfId="26829" xr:uid="{00000000-0005-0000-0000-0000D9690000}"/>
    <cellStyle name="Note 108 3 3" xfId="26830" xr:uid="{00000000-0005-0000-0000-0000DA690000}"/>
    <cellStyle name="Note 108 4" xfId="26831" xr:uid="{00000000-0005-0000-0000-0000DB690000}"/>
    <cellStyle name="Note 108 4 2" xfId="26832" xr:uid="{00000000-0005-0000-0000-0000DC690000}"/>
    <cellStyle name="Note 108 4 3" xfId="26833" xr:uid="{00000000-0005-0000-0000-0000DD690000}"/>
    <cellStyle name="Note 108 5" xfId="26834" xr:uid="{00000000-0005-0000-0000-0000DE690000}"/>
    <cellStyle name="Note 108 6" xfId="26835" xr:uid="{00000000-0005-0000-0000-0000DF690000}"/>
    <cellStyle name="Note 109" xfId="26836" xr:uid="{00000000-0005-0000-0000-0000E0690000}"/>
    <cellStyle name="Note 109 2" xfId="26837" xr:uid="{00000000-0005-0000-0000-0000E1690000}"/>
    <cellStyle name="Note 109 2 2" xfId="26838" xr:uid="{00000000-0005-0000-0000-0000E2690000}"/>
    <cellStyle name="Note 109 2 3" xfId="26839" xr:uid="{00000000-0005-0000-0000-0000E3690000}"/>
    <cellStyle name="Note 109 3" xfId="26840" xr:uid="{00000000-0005-0000-0000-0000E4690000}"/>
    <cellStyle name="Note 109 3 2" xfId="26841" xr:uid="{00000000-0005-0000-0000-0000E5690000}"/>
    <cellStyle name="Note 109 3 3" xfId="26842" xr:uid="{00000000-0005-0000-0000-0000E6690000}"/>
    <cellStyle name="Note 109 4" xfId="26843" xr:uid="{00000000-0005-0000-0000-0000E7690000}"/>
    <cellStyle name="Note 109 4 2" xfId="26844" xr:uid="{00000000-0005-0000-0000-0000E8690000}"/>
    <cellStyle name="Note 109 4 3" xfId="26845" xr:uid="{00000000-0005-0000-0000-0000E9690000}"/>
    <cellStyle name="Note 109 5" xfId="26846" xr:uid="{00000000-0005-0000-0000-0000EA690000}"/>
    <cellStyle name="Note 109 6" xfId="26847" xr:uid="{00000000-0005-0000-0000-0000EB690000}"/>
    <cellStyle name="Note 11" xfId="26848" xr:uid="{00000000-0005-0000-0000-0000EC690000}"/>
    <cellStyle name="Note 11 2" xfId="26849" xr:uid="{00000000-0005-0000-0000-0000ED690000}"/>
    <cellStyle name="Note 11 2 2" xfId="26850" xr:uid="{00000000-0005-0000-0000-0000EE690000}"/>
    <cellStyle name="Note 11 2 2 2" xfId="26851" xr:uid="{00000000-0005-0000-0000-0000EF690000}"/>
    <cellStyle name="Note 11 2 2 2 2" xfId="26852" xr:uid="{00000000-0005-0000-0000-0000F0690000}"/>
    <cellStyle name="Note 11 2 2 2 3" xfId="26853" xr:uid="{00000000-0005-0000-0000-0000F1690000}"/>
    <cellStyle name="Note 11 2 2 3" xfId="26854" xr:uid="{00000000-0005-0000-0000-0000F2690000}"/>
    <cellStyle name="Note 11 2 2 4" xfId="26855" xr:uid="{00000000-0005-0000-0000-0000F3690000}"/>
    <cellStyle name="Note 11 2 3" xfId="26856" xr:uid="{00000000-0005-0000-0000-0000F4690000}"/>
    <cellStyle name="Note 11 2 3 2" xfId="26857" xr:uid="{00000000-0005-0000-0000-0000F5690000}"/>
    <cellStyle name="Note 11 2 3 3" xfId="26858" xr:uid="{00000000-0005-0000-0000-0000F6690000}"/>
    <cellStyle name="Note 11 2 4" xfId="26859" xr:uid="{00000000-0005-0000-0000-0000F7690000}"/>
    <cellStyle name="Note 11 2 4 2" xfId="26860" xr:uid="{00000000-0005-0000-0000-0000F8690000}"/>
    <cellStyle name="Note 11 2 4 3" xfId="26861" xr:uid="{00000000-0005-0000-0000-0000F9690000}"/>
    <cellStyle name="Note 11 2 5" xfId="26862" xr:uid="{00000000-0005-0000-0000-0000FA690000}"/>
    <cellStyle name="Note 11 2 6" xfId="26863" xr:uid="{00000000-0005-0000-0000-0000FB690000}"/>
    <cellStyle name="Note 11 2_R8" xfId="26864" xr:uid="{00000000-0005-0000-0000-0000FC690000}"/>
    <cellStyle name="Note 11 3" xfId="26865" xr:uid="{00000000-0005-0000-0000-0000FD690000}"/>
    <cellStyle name="Note 11 3 2" xfId="26866" xr:uid="{00000000-0005-0000-0000-0000FE690000}"/>
    <cellStyle name="Note 11 3 2 2" xfId="26867" xr:uid="{00000000-0005-0000-0000-0000FF690000}"/>
    <cellStyle name="Note 11 3 2 3" xfId="26868" xr:uid="{00000000-0005-0000-0000-0000006A0000}"/>
    <cellStyle name="Note 11 3 3" xfId="26869" xr:uid="{00000000-0005-0000-0000-0000016A0000}"/>
    <cellStyle name="Note 11 3 4" xfId="26870" xr:uid="{00000000-0005-0000-0000-0000026A0000}"/>
    <cellStyle name="Note 11 4" xfId="26871" xr:uid="{00000000-0005-0000-0000-0000036A0000}"/>
    <cellStyle name="Note 11 4 2" xfId="26872" xr:uid="{00000000-0005-0000-0000-0000046A0000}"/>
    <cellStyle name="Note 11 4 3" xfId="26873" xr:uid="{00000000-0005-0000-0000-0000056A0000}"/>
    <cellStyle name="Note 11 5" xfId="26874" xr:uid="{00000000-0005-0000-0000-0000066A0000}"/>
    <cellStyle name="Note 11 5 2" xfId="26875" xr:uid="{00000000-0005-0000-0000-0000076A0000}"/>
    <cellStyle name="Note 11 5 3" xfId="26876" xr:uid="{00000000-0005-0000-0000-0000086A0000}"/>
    <cellStyle name="Note 11 6" xfId="26877" xr:uid="{00000000-0005-0000-0000-0000096A0000}"/>
    <cellStyle name="Note 11 7" xfId="26878" xr:uid="{00000000-0005-0000-0000-00000A6A0000}"/>
    <cellStyle name="Note 11_R8" xfId="26879" xr:uid="{00000000-0005-0000-0000-00000B6A0000}"/>
    <cellStyle name="Note 110" xfId="26880" xr:uid="{00000000-0005-0000-0000-00000C6A0000}"/>
    <cellStyle name="Note 110 2" xfId="26881" xr:uid="{00000000-0005-0000-0000-00000D6A0000}"/>
    <cellStyle name="Note 110 2 2" xfId="26882" xr:uid="{00000000-0005-0000-0000-00000E6A0000}"/>
    <cellStyle name="Note 110 2 3" xfId="26883" xr:uid="{00000000-0005-0000-0000-00000F6A0000}"/>
    <cellStyle name="Note 110 3" xfId="26884" xr:uid="{00000000-0005-0000-0000-0000106A0000}"/>
    <cellStyle name="Note 110 3 2" xfId="26885" xr:uid="{00000000-0005-0000-0000-0000116A0000}"/>
    <cellStyle name="Note 110 3 3" xfId="26886" xr:uid="{00000000-0005-0000-0000-0000126A0000}"/>
    <cellStyle name="Note 110 4" xfId="26887" xr:uid="{00000000-0005-0000-0000-0000136A0000}"/>
    <cellStyle name="Note 110 4 2" xfId="26888" xr:uid="{00000000-0005-0000-0000-0000146A0000}"/>
    <cellStyle name="Note 110 4 3" xfId="26889" xr:uid="{00000000-0005-0000-0000-0000156A0000}"/>
    <cellStyle name="Note 110 5" xfId="26890" xr:uid="{00000000-0005-0000-0000-0000166A0000}"/>
    <cellStyle name="Note 110 6" xfId="26891" xr:uid="{00000000-0005-0000-0000-0000176A0000}"/>
    <cellStyle name="Note 111" xfId="26892" xr:uid="{00000000-0005-0000-0000-0000186A0000}"/>
    <cellStyle name="Note 111 2" xfId="26893" xr:uid="{00000000-0005-0000-0000-0000196A0000}"/>
    <cellStyle name="Note 111 2 2" xfId="26894" xr:uid="{00000000-0005-0000-0000-00001A6A0000}"/>
    <cellStyle name="Note 111 2 3" xfId="26895" xr:uid="{00000000-0005-0000-0000-00001B6A0000}"/>
    <cellStyle name="Note 111 3" xfId="26896" xr:uid="{00000000-0005-0000-0000-00001C6A0000}"/>
    <cellStyle name="Note 111 3 2" xfId="26897" xr:uid="{00000000-0005-0000-0000-00001D6A0000}"/>
    <cellStyle name="Note 111 3 3" xfId="26898" xr:uid="{00000000-0005-0000-0000-00001E6A0000}"/>
    <cellStyle name="Note 111 4" xfId="26899" xr:uid="{00000000-0005-0000-0000-00001F6A0000}"/>
    <cellStyle name="Note 111 4 2" xfId="26900" xr:uid="{00000000-0005-0000-0000-0000206A0000}"/>
    <cellStyle name="Note 111 4 3" xfId="26901" xr:uid="{00000000-0005-0000-0000-0000216A0000}"/>
    <cellStyle name="Note 111 5" xfId="26902" xr:uid="{00000000-0005-0000-0000-0000226A0000}"/>
    <cellStyle name="Note 111 6" xfId="26903" xr:uid="{00000000-0005-0000-0000-0000236A0000}"/>
    <cellStyle name="Note 112" xfId="26904" xr:uid="{00000000-0005-0000-0000-0000246A0000}"/>
    <cellStyle name="Note 112 2" xfId="26905" xr:uid="{00000000-0005-0000-0000-0000256A0000}"/>
    <cellStyle name="Note 112 2 2" xfId="26906" xr:uid="{00000000-0005-0000-0000-0000266A0000}"/>
    <cellStyle name="Note 112 2 3" xfId="26907" xr:uid="{00000000-0005-0000-0000-0000276A0000}"/>
    <cellStyle name="Note 112 3" xfId="26908" xr:uid="{00000000-0005-0000-0000-0000286A0000}"/>
    <cellStyle name="Note 112 3 2" xfId="26909" xr:uid="{00000000-0005-0000-0000-0000296A0000}"/>
    <cellStyle name="Note 112 3 3" xfId="26910" xr:uid="{00000000-0005-0000-0000-00002A6A0000}"/>
    <cellStyle name="Note 112 4" xfId="26911" xr:uid="{00000000-0005-0000-0000-00002B6A0000}"/>
    <cellStyle name="Note 112 4 2" xfId="26912" xr:uid="{00000000-0005-0000-0000-00002C6A0000}"/>
    <cellStyle name="Note 112 4 3" xfId="26913" xr:uid="{00000000-0005-0000-0000-00002D6A0000}"/>
    <cellStyle name="Note 112 5" xfId="26914" xr:uid="{00000000-0005-0000-0000-00002E6A0000}"/>
    <cellStyle name="Note 112 6" xfId="26915" xr:uid="{00000000-0005-0000-0000-00002F6A0000}"/>
    <cellStyle name="Note 113" xfId="26916" xr:uid="{00000000-0005-0000-0000-0000306A0000}"/>
    <cellStyle name="Note 113 2" xfId="26917" xr:uid="{00000000-0005-0000-0000-0000316A0000}"/>
    <cellStyle name="Note 113 2 2" xfId="26918" xr:uid="{00000000-0005-0000-0000-0000326A0000}"/>
    <cellStyle name="Note 113 2 3" xfId="26919" xr:uid="{00000000-0005-0000-0000-0000336A0000}"/>
    <cellStyle name="Note 113 3" xfId="26920" xr:uid="{00000000-0005-0000-0000-0000346A0000}"/>
    <cellStyle name="Note 113 3 2" xfId="26921" xr:uid="{00000000-0005-0000-0000-0000356A0000}"/>
    <cellStyle name="Note 113 3 3" xfId="26922" xr:uid="{00000000-0005-0000-0000-0000366A0000}"/>
    <cellStyle name="Note 113 4" xfId="26923" xr:uid="{00000000-0005-0000-0000-0000376A0000}"/>
    <cellStyle name="Note 113 4 2" xfId="26924" xr:uid="{00000000-0005-0000-0000-0000386A0000}"/>
    <cellStyle name="Note 113 4 3" xfId="26925" xr:uid="{00000000-0005-0000-0000-0000396A0000}"/>
    <cellStyle name="Note 113 5" xfId="26926" xr:uid="{00000000-0005-0000-0000-00003A6A0000}"/>
    <cellStyle name="Note 113 6" xfId="26927" xr:uid="{00000000-0005-0000-0000-00003B6A0000}"/>
    <cellStyle name="Note 114" xfId="26928" xr:uid="{00000000-0005-0000-0000-00003C6A0000}"/>
    <cellStyle name="Note 114 2" xfId="26929" xr:uid="{00000000-0005-0000-0000-00003D6A0000}"/>
    <cellStyle name="Note 114 2 2" xfId="26930" xr:uid="{00000000-0005-0000-0000-00003E6A0000}"/>
    <cellStyle name="Note 114 2 3" xfId="26931" xr:uid="{00000000-0005-0000-0000-00003F6A0000}"/>
    <cellStyle name="Note 114 3" xfId="26932" xr:uid="{00000000-0005-0000-0000-0000406A0000}"/>
    <cellStyle name="Note 114 3 2" xfId="26933" xr:uid="{00000000-0005-0000-0000-0000416A0000}"/>
    <cellStyle name="Note 114 3 3" xfId="26934" xr:uid="{00000000-0005-0000-0000-0000426A0000}"/>
    <cellStyle name="Note 114 4" xfId="26935" xr:uid="{00000000-0005-0000-0000-0000436A0000}"/>
    <cellStyle name="Note 114 4 2" xfId="26936" xr:uid="{00000000-0005-0000-0000-0000446A0000}"/>
    <cellStyle name="Note 114 4 3" xfId="26937" xr:uid="{00000000-0005-0000-0000-0000456A0000}"/>
    <cellStyle name="Note 114 5" xfId="26938" xr:uid="{00000000-0005-0000-0000-0000466A0000}"/>
    <cellStyle name="Note 114 6" xfId="26939" xr:uid="{00000000-0005-0000-0000-0000476A0000}"/>
    <cellStyle name="Note 115" xfId="26940" xr:uid="{00000000-0005-0000-0000-0000486A0000}"/>
    <cellStyle name="Note 115 2" xfId="26941" xr:uid="{00000000-0005-0000-0000-0000496A0000}"/>
    <cellStyle name="Note 115 2 2" xfId="26942" xr:uid="{00000000-0005-0000-0000-00004A6A0000}"/>
    <cellStyle name="Note 115 2 3" xfId="26943" xr:uid="{00000000-0005-0000-0000-00004B6A0000}"/>
    <cellStyle name="Note 115 3" xfId="26944" xr:uid="{00000000-0005-0000-0000-00004C6A0000}"/>
    <cellStyle name="Note 115 3 2" xfId="26945" xr:uid="{00000000-0005-0000-0000-00004D6A0000}"/>
    <cellStyle name="Note 115 3 3" xfId="26946" xr:uid="{00000000-0005-0000-0000-00004E6A0000}"/>
    <cellStyle name="Note 115 4" xfId="26947" xr:uid="{00000000-0005-0000-0000-00004F6A0000}"/>
    <cellStyle name="Note 115 4 2" xfId="26948" xr:uid="{00000000-0005-0000-0000-0000506A0000}"/>
    <cellStyle name="Note 115 4 3" xfId="26949" xr:uid="{00000000-0005-0000-0000-0000516A0000}"/>
    <cellStyle name="Note 115 5" xfId="26950" xr:uid="{00000000-0005-0000-0000-0000526A0000}"/>
    <cellStyle name="Note 115 6" xfId="26951" xr:uid="{00000000-0005-0000-0000-0000536A0000}"/>
    <cellStyle name="Note 116" xfId="26952" xr:uid="{00000000-0005-0000-0000-0000546A0000}"/>
    <cellStyle name="Note 116 2" xfId="26953" xr:uid="{00000000-0005-0000-0000-0000556A0000}"/>
    <cellStyle name="Note 116 2 2" xfId="26954" xr:uid="{00000000-0005-0000-0000-0000566A0000}"/>
    <cellStyle name="Note 116 2 3" xfId="26955" xr:uid="{00000000-0005-0000-0000-0000576A0000}"/>
    <cellStyle name="Note 116 3" xfId="26956" xr:uid="{00000000-0005-0000-0000-0000586A0000}"/>
    <cellStyle name="Note 116 3 2" xfId="26957" xr:uid="{00000000-0005-0000-0000-0000596A0000}"/>
    <cellStyle name="Note 116 3 3" xfId="26958" xr:uid="{00000000-0005-0000-0000-00005A6A0000}"/>
    <cellStyle name="Note 116 4" xfId="26959" xr:uid="{00000000-0005-0000-0000-00005B6A0000}"/>
    <cellStyle name="Note 116 4 2" xfId="26960" xr:uid="{00000000-0005-0000-0000-00005C6A0000}"/>
    <cellStyle name="Note 116 4 3" xfId="26961" xr:uid="{00000000-0005-0000-0000-00005D6A0000}"/>
    <cellStyle name="Note 116 5" xfId="26962" xr:uid="{00000000-0005-0000-0000-00005E6A0000}"/>
    <cellStyle name="Note 116 6" xfId="26963" xr:uid="{00000000-0005-0000-0000-00005F6A0000}"/>
    <cellStyle name="Note 117" xfId="26964" xr:uid="{00000000-0005-0000-0000-0000606A0000}"/>
    <cellStyle name="Note 117 2" xfId="26965" xr:uid="{00000000-0005-0000-0000-0000616A0000}"/>
    <cellStyle name="Note 117 2 2" xfId="26966" xr:uid="{00000000-0005-0000-0000-0000626A0000}"/>
    <cellStyle name="Note 117 2 3" xfId="26967" xr:uid="{00000000-0005-0000-0000-0000636A0000}"/>
    <cellStyle name="Note 117 3" xfId="26968" xr:uid="{00000000-0005-0000-0000-0000646A0000}"/>
    <cellStyle name="Note 117 3 2" xfId="26969" xr:uid="{00000000-0005-0000-0000-0000656A0000}"/>
    <cellStyle name="Note 117 3 3" xfId="26970" xr:uid="{00000000-0005-0000-0000-0000666A0000}"/>
    <cellStyle name="Note 117 4" xfId="26971" xr:uid="{00000000-0005-0000-0000-0000676A0000}"/>
    <cellStyle name="Note 117 4 2" xfId="26972" xr:uid="{00000000-0005-0000-0000-0000686A0000}"/>
    <cellStyle name="Note 117 4 3" xfId="26973" xr:uid="{00000000-0005-0000-0000-0000696A0000}"/>
    <cellStyle name="Note 117 5" xfId="26974" xr:uid="{00000000-0005-0000-0000-00006A6A0000}"/>
    <cellStyle name="Note 117 6" xfId="26975" xr:uid="{00000000-0005-0000-0000-00006B6A0000}"/>
    <cellStyle name="Note 118" xfId="26976" xr:uid="{00000000-0005-0000-0000-00006C6A0000}"/>
    <cellStyle name="Note 118 2" xfId="26977" xr:uid="{00000000-0005-0000-0000-00006D6A0000}"/>
    <cellStyle name="Note 118 2 2" xfId="26978" xr:uid="{00000000-0005-0000-0000-00006E6A0000}"/>
    <cellStyle name="Note 118 2 3" xfId="26979" xr:uid="{00000000-0005-0000-0000-00006F6A0000}"/>
    <cellStyle name="Note 118 3" xfId="26980" xr:uid="{00000000-0005-0000-0000-0000706A0000}"/>
    <cellStyle name="Note 118 3 2" xfId="26981" xr:uid="{00000000-0005-0000-0000-0000716A0000}"/>
    <cellStyle name="Note 118 3 3" xfId="26982" xr:uid="{00000000-0005-0000-0000-0000726A0000}"/>
    <cellStyle name="Note 118 4" xfId="26983" xr:uid="{00000000-0005-0000-0000-0000736A0000}"/>
    <cellStyle name="Note 118 4 2" xfId="26984" xr:uid="{00000000-0005-0000-0000-0000746A0000}"/>
    <cellStyle name="Note 118 4 3" xfId="26985" xr:uid="{00000000-0005-0000-0000-0000756A0000}"/>
    <cellStyle name="Note 118 5" xfId="26986" xr:uid="{00000000-0005-0000-0000-0000766A0000}"/>
    <cellStyle name="Note 118 6" xfId="26987" xr:uid="{00000000-0005-0000-0000-0000776A0000}"/>
    <cellStyle name="Note 119" xfId="26988" xr:uid="{00000000-0005-0000-0000-0000786A0000}"/>
    <cellStyle name="Note 119 2" xfId="26989" xr:uid="{00000000-0005-0000-0000-0000796A0000}"/>
    <cellStyle name="Note 119 2 2" xfId="26990" xr:uid="{00000000-0005-0000-0000-00007A6A0000}"/>
    <cellStyle name="Note 119 2 3" xfId="26991" xr:uid="{00000000-0005-0000-0000-00007B6A0000}"/>
    <cellStyle name="Note 119 3" xfId="26992" xr:uid="{00000000-0005-0000-0000-00007C6A0000}"/>
    <cellStyle name="Note 119 3 2" xfId="26993" xr:uid="{00000000-0005-0000-0000-00007D6A0000}"/>
    <cellStyle name="Note 119 3 3" xfId="26994" xr:uid="{00000000-0005-0000-0000-00007E6A0000}"/>
    <cellStyle name="Note 119 4" xfId="26995" xr:uid="{00000000-0005-0000-0000-00007F6A0000}"/>
    <cellStyle name="Note 119 4 2" xfId="26996" xr:uid="{00000000-0005-0000-0000-0000806A0000}"/>
    <cellStyle name="Note 119 4 3" xfId="26997" xr:uid="{00000000-0005-0000-0000-0000816A0000}"/>
    <cellStyle name="Note 119 5" xfId="26998" xr:uid="{00000000-0005-0000-0000-0000826A0000}"/>
    <cellStyle name="Note 119 6" xfId="26999" xr:uid="{00000000-0005-0000-0000-0000836A0000}"/>
    <cellStyle name="Note 12" xfId="27000" xr:uid="{00000000-0005-0000-0000-0000846A0000}"/>
    <cellStyle name="Note 12 2" xfId="27001" xr:uid="{00000000-0005-0000-0000-0000856A0000}"/>
    <cellStyle name="Note 12 2 2" xfId="27002" xr:uid="{00000000-0005-0000-0000-0000866A0000}"/>
    <cellStyle name="Note 12 2 2 2" xfId="27003" xr:uid="{00000000-0005-0000-0000-0000876A0000}"/>
    <cellStyle name="Note 12 2 2 2 2" xfId="27004" xr:uid="{00000000-0005-0000-0000-0000886A0000}"/>
    <cellStyle name="Note 12 2 2 2 3" xfId="27005" xr:uid="{00000000-0005-0000-0000-0000896A0000}"/>
    <cellStyle name="Note 12 2 2 3" xfId="27006" xr:uid="{00000000-0005-0000-0000-00008A6A0000}"/>
    <cellStyle name="Note 12 2 2 4" xfId="27007" xr:uid="{00000000-0005-0000-0000-00008B6A0000}"/>
    <cellStyle name="Note 12 2 3" xfId="27008" xr:uid="{00000000-0005-0000-0000-00008C6A0000}"/>
    <cellStyle name="Note 12 2 3 2" xfId="27009" xr:uid="{00000000-0005-0000-0000-00008D6A0000}"/>
    <cellStyle name="Note 12 2 3 3" xfId="27010" xr:uid="{00000000-0005-0000-0000-00008E6A0000}"/>
    <cellStyle name="Note 12 2 4" xfId="27011" xr:uid="{00000000-0005-0000-0000-00008F6A0000}"/>
    <cellStyle name="Note 12 2 4 2" xfId="27012" xr:uid="{00000000-0005-0000-0000-0000906A0000}"/>
    <cellStyle name="Note 12 2 4 3" xfId="27013" xr:uid="{00000000-0005-0000-0000-0000916A0000}"/>
    <cellStyle name="Note 12 2 5" xfId="27014" xr:uid="{00000000-0005-0000-0000-0000926A0000}"/>
    <cellStyle name="Note 12 2 6" xfId="27015" xr:uid="{00000000-0005-0000-0000-0000936A0000}"/>
    <cellStyle name="Note 12 2_R8" xfId="27016" xr:uid="{00000000-0005-0000-0000-0000946A0000}"/>
    <cellStyle name="Note 12 3" xfId="27017" xr:uid="{00000000-0005-0000-0000-0000956A0000}"/>
    <cellStyle name="Note 12 3 2" xfId="27018" xr:uid="{00000000-0005-0000-0000-0000966A0000}"/>
    <cellStyle name="Note 12 3 2 2" xfId="27019" xr:uid="{00000000-0005-0000-0000-0000976A0000}"/>
    <cellStyle name="Note 12 3 2 3" xfId="27020" xr:uid="{00000000-0005-0000-0000-0000986A0000}"/>
    <cellStyle name="Note 12 3 3" xfId="27021" xr:uid="{00000000-0005-0000-0000-0000996A0000}"/>
    <cellStyle name="Note 12 3 4" xfId="27022" xr:uid="{00000000-0005-0000-0000-00009A6A0000}"/>
    <cellStyle name="Note 12 4" xfId="27023" xr:uid="{00000000-0005-0000-0000-00009B6A0000}"/>
    <cellStyle name="Note 12 4 2" xfId="27024" xr:uid="{00000000-0005-0000-0000-00009C6A0000}"/>
    <cellStyle name="Note 12 4 3" xfId="27025" xr:uid="{00000000-0005-0000-0000-00009D6A0000}"/>
    <cellStyle name="Note 12 5" xfId="27026" xr:uid="{00000000-0005-0000-0000-00009E6A0000}"/>
    <cellStyle name="Note 12 5 2" xfId="27027" xr:uid="{00000000-0005-0000-0000-00009F6A0000}"/>
    <cellStyle name="Note 12 5 3" xfId="27028" xr:uid="{00000000-0005-0000-0000-0000A06A0000}"/>
    <cellStyle name="Note 12 6" xfId="27029" xr:uid="{00000000-0005-0000-0000-0000A16A0000}"/>
    <cellStyle name="Note 12 7" xfId="27030" xr:uid="{00000000-0005-0000-0000-0000A26A0000}"/>
    <cellStyle name="Note 12_R8" xfId="27031" xr:uid="{00000000-0005-0000-0000-0000A36A0000}"/>
    <cellStyle name="Note 120" xfId="27032" xr:uid="{00000000-0005-0000-0000-0000A46A0000}"/>
    <cellStyle name="Note 120 2" xfId="27033" xr:uid="{00000000-0005-0000-0000-0000A56A0000}"/>
    <cellStyle name="Note 120 2 2" xfId="27034" xr:uid="{00000000-0005-0000-0000-0000A66A0000}"/>
    <cellStyle name="Note 120 2 3" xfId="27035" xr:uid="{00000000-0005-0000-0000-0000A76A0000}"/>
    <cellStyle name="Note 120 3" xfId="27036" xr:uid="{00000000-0005-0000-0000-0000A86A0000}"/>
    <cellStyle name="Note 120 3 2" xfId="27037" xr:uid="{00000000-0005-0000-0000-0000A96A0000}"/>
    <cellStyle name="Note 120 3 3" xfId="27038" xr:uid="{00000000-0005-0000-0000-0000AA6A0000}"/>
    <cellStyle name="Note 120 4" xfId="27039" xr:uid="{00000000-0005-0000-0000-0000AB6A0000}"/>
    <cellStyle name="Note 120 4 2" xfId="27040" xr:uid="{00000000-0005-0000-0000-0000AC6A0000}"/>
    <cellStyle name="Note 120 4 3" xfId="27041" xr:uid="{00000000-0005-0000-0000-0000AD6A0000}"/>
    <cellStyle name="Note 120 5" xfId="27042" xr:uid="{00000000-0005-0000-0000-0000AE6A0000}"/>
    <cellStyle name="Note 120 6" xfId="27043" xr:uid="{00000000-0005-0000-0000-0000AF6A0000}"/>
    <cellStyle name="Note 121" xfId="27044" xr:uid="{00000000-0005-0000-0000-0000B06A0000}"/>
    <cellStyle name="Note 121 2" xfId="27045" xr:uid="{00000000-0005-0000-0000-0000B16A0000}"/>
    <cellStyle name="Note 121 2 2" xfId="27046" xr:uid="{00000000-0005-0000-0000-0000B26A0000}"/>
    <cellStyle name="Note 121 2 3" xfId="27047" xr:uid="{00000000-0005-0000-0000-0000B36A0000}"/>
    <cellStyle name="Note 121 3" xfId="27048" xr:uid="{00000000-0005-0000-0000-0000B46A0000}"/>
    <cellStyle name="Note 121 3 2" xfId="27049" xr:uid="{00000000-0005-0000-0000-0000B56A0000}"/>
    <cellStyle name="Note 121 3 3" xfId="27050" xr:uid="{00000000-0005-0000-0000-0000B66A0000}"/>
    <cellStyle name="Note 121 4" xfId="27051" xr:uid="{00000000-0005-0000-0000-0000B76A0000}"/>
    <cellStyle name="Note 121 4 2" xfId="27052" xr:uid="{00000000-0005-0000-0000-0000B86A0000}"/>
    <cellStyle name="Note 121 4 3" xfId="27053" xr:uid="{00000000-0005-0000-0000-0000B96A0000}"/>
    <cellStyle name="Note 121 5" xfId="27054" xr:uid="{00000000-0005-0000-0000-0000BA6A0000}"/>
    <cellStyle name="Note 121 6" xfId="27055" xr:uid="{00000000-0005-0000-0000-0000BB6A0000}"/>
    <cellStyle name="Note 122" xfId="27056" xr:uid="{00000000-0005-0000-0000-0000BC6A0000}"/>
    <cellStyle name="Note 122 2" xfId="27057" xr:uid="{00000000-0005-0000-0000-0000BD6A0000}"/>
    <cellStyle name="Note 122 2 2" xfId="27058" xr:uid="{00000000-0005-0000-0000-0000BE6A0000}"/>
    <cellStyle name="Note 122 2 3" xfId="27059" xr:uid="{00000000-0005-0000-0000-0000BF6A0000}"/>
    <cellStyle name="Note 122 3" xfId="27060" xr:uid="{00000000-0005-0000-0000-0000C06A0000}"/>
    <cellStyle name="Note 122 3 2" xfId="27061" xr:uid="{00000000-0005-0000-0000-0000C16A0000}"/>
    <cellStyle name="Note 122 3 3" xfId="27062" xr:uid="{00000000-0005-0000-0000-0000C26A0000}"/>
    <cellStyle name="Note 122 4" xfId="27063" xr:uid="{00000000-0005-0000-0000-0000C36A0000}"/>
    <cellStyle name="Note 122 4 2" xfId="27064" xr:uid="{00000000-0005-0000-0000-0000C46A0000}"/>
    <cellStyle name="Note 122 4 3" xfId="27065" xr:uid="{00000000-0005-0000-0000-0000C56A0000}"/>
    <cellStyle name="Note 122 5" xfId="27066" xr:uid="{00000000-0005-0000-0000-0000C66A0000}"/>
    <cellStyle name="Note 122 6" xfId="27067" xr:uid="{00000000-0005-0000-0000-0000C76A0000}"/>
    <cellStyle name="Note 123" xfId="27068" xr:uid="{00000000-0005-0000-0000-0000C86A0000}"/>
    <cellStyle name="Note 123 2" xfId="27069" xr:uid="{00000000-0005-0000-0000-0000C96A0000}"/>
    <cellStyle name="Note 123 2 2" xfId="27070" xr:uid="{00000000-0005-0000-0000-0000CA6A0000}"/>
    <cellStyle name="Note 123 2 3" xfId="27071" xr:uid="{00000000-0005-0000-0000-0000CB6A0000}"/>
    <cellStyle name="Note 123 3" xfId="27072" xr:uid="{00000000-0005-0000-0000-0000CC6A0000}"/>
    <cellStyle name="Note 123 3 2" xfId="27073" xr:uid="{00000000-0005-0000-0000-0000CD6A0000}"/>
    <cellStyle name="Note 123 3 3" xfId="27074" xr:uid="{00000000-0005-0000-0000-0000CE6A0000}"/>
    <cellStyle name="Note 123 4" xfId="27075" xr:uid="{00000000-0005-0000-0000-0000CF6A0000}"/>
    <cellStyle name="Note 123 4 2" xfId="27076" xr:uid="{00000000-0005-0000-0000-0000D06A0000}"/>
    <cellStyle name="Note 123 4 3" xfId="27077" xr:uid="{00000000-0005-0000-0000-0000D16A0000}"/>
    <cellStyle name="Note 123 5" xfId="27078" xr:uid="{00000000-0005-0000-0000-0000D26A0000}"/>
    <cellStyle name="Note 123 6" xfId="27079" xr:uid="{00000000-0005-0000-0000-0000D36A0000}"/>
    <cellStyle name="Note 124" xfId="27080" xr:uid="{00000000-0005-0000-0000-0000D46A0000}"/>
    <cellStyle name="Note 124 2" xfId="27081" xr:uid="{00000000-0005-0000-0000-0000D56A0000}"/>
    <cellStyle name="Note 124 2 2" xfId="27082" xr:uid="{00000000-0005-0000-0000-0000D66A0000}"/>
    <cellStyle name="Note 124 2 3" xfId="27083" xr:uid="{00000000-0005-0000-0000-0000D76A0000}"/>
    <cellStyle name="Note 124 3" xfId="27084" xr:uid="{00000000-0005-0000-0000-0000D86A0000}"/>
    <cellStyle name="Note 124 3 2" xfId="27085" xr:uid="{00000000-0005-0000-0000-0000D96A0000}"/>
    <cellStyle name="Note 124 3 3" xfId="27086" xr:uid="{00000000-0005-0000-0000-0000DA6A0000}"/>
    <cellStyle name="Note 124 4" xfId="27087" xr:uid="{00000000-0005-0000-0000-0000DB6A0000}"/>
    <cellStyle name="Note 124 4 2" xfId="27088" xr:uid="{00000000-0005-0000-0000-0000DC6A0000}"/>
    <cellStyle name="Note 124 4 3" xfId="27089" xr:uid="{00000000-0005-0000-0000-0000DD6A0000}"/>
    <cellStyle name="Note 124 5" xfId="27090" xr:uid="{00000000-0005-0000-0000-0000DE6A0000}"/>
    <cellStyle name="Note 124 6" xfId="27091" xr:uid="{00000000-0005-0000-0000-0000DF6A0000}"/>
    <cellStyle name="Note 125" xfId="27092" xr:uid="{00000000-0005-0000-0000-0000E06A0000}"/>
    <cellStyle name="Note 125 2" xfId="27093" xr:uid="{00000000-0005-0000-0000-0000E16A0000}"/>
    <cellStyle name="Note 125 2 2" xfId="27094" xr:uid="{00000000-0005-0000-0000-0000E26A0000}"/>
    <cellStyle name="Note 125 2 3" xfId="27095" xr:uid="{00000000-0005-0000-0000-0000E36A0000}"/>
    <cellStyle name="Note 125 3" xfId="27096" xr:uid="{00000000-0005-0000-0000-0000E46A0000}"/>
    <cellStyle name="Note 125 3 2" xfId="27097" xr:uid="{00000000-0005-0000-0000-0000E56A0000}"/>
    <cellStyle name="Note 125 3 3" xfId="27098" xr:uid="{00000000-0005-0000-0000-0000E66A0000}"/>
    <cellStyle name="Note 125 4" xfId="27099" xr:uid="{00000000-0005-0000-0000-0000E76A0000}"/>
    <cellStyle name="Note 125 4 2" xfId="27100" xr:uid="{00000000-0005-0000-0000-0000E86A0000}"/>
    <cellStyle name="Note 125 4 3" xfId="27101" xr:uid="{00000000-0005-0000-0000-0000E96A0000}"/>
    <cellStyle name="Note 125 5" xfId="27102" xr:uid="{00000000-0005-0000-0000-0000EA6A0000}"/>
    <cellStyle name="Note 125 6" xfId="27103" xr:uid="{00000000-0005-0000-0000-0000EB6A0000}"/>
    <cellStyle name="Note 126" xfId="27104" xr:uid="{00000000-0005-0000-0000-0000EC6A0000}"/>
    <cellStyle name="Note 126 2" xfId="27105" xr:uid="{00000000-0005-0000-0000-0000ED6A0000}"/>
    <cellStyle name="Note 126 2 2" xfId="27106" xr:uid="{00000000-0005-0000-0000-0000EE6A0000}"/>
    <cellStyle name="Note 126 2 3" xfId="27107" xr:uid="{00000000-0005-0000-0000-0000EF6A0000}"/>
    <cellStyle name="Note 126 3" xfId="27108" xr:uid="{00000000-0005-0000-0000-0000F06A0000}"/>
    <cellStyle name="Note 126 3 2" xfId="27109" xr:uid="{00000000-0005-0000-0000-0000F16A0000}"/>
    <cellStyle name="Note 126 3 3" xfId="27110" xr:uid="{00000000-0005-0000-0000-0000F26A0000}"/>
    <cellStyle name="Note 126 4" xfId="27111" xr:uid="{00000000-0005-0000-0000-0000F36A0000}"/>
    <cellStyle name="Note 126 4 2" xfId="27112" xr:uid="{00000000-0005-0000-0000-0000F46A0000}"/>
    <cellStyle name="Note 126 4 3" xfId="27113" xr:uid="{00000000-0005-0000-0000-0000F56A0000}"/>
    <cellStyle name="Note 126 5" xfId="27114" xr:uid="{00000000-0005-0000-0000-0000F66A0000}"/>
    <cellStyle name="Note 126 6" xfId="27115" xr:uid="{00000000-0005-0000-0000-0000F76A0000}"/>
    <cellStyle name="Note 127" xfId="27116" xr:uid="{00000000-0005-0000-0000-0000F86A0000}"/>
    <cellStyle name="Note 127 2" xfId="27117" xr:uid="{00000000-0005-0000-0000-0000F96A0000}"/>
    <cellStyle name="Note 127 2 2" xfId="27118" xr:uid="{00000000-0005-0000-0000-0000FA6A0000}"/>
    <cellStyle name="Note 127 2 3" xfId="27119" xr:uid="{00000000-0005-0000-0000-0000FB6A0000}"/>
    <cellStyle name="Note 127 3" xfId="27120" xr:uid="{00000000-0005-0000-0000-0000FC6A0000}"/>
    <cellStyle name="Note 127 3 2" xfId="27121" xr:uid="{00000000-0005-0000-0000-0000FD6A0000}"/>
    <cellStyle name="Note 127 3 3" xfId="27122" xr:uid="{00000000-0005-0000-0000-0000FE6A0000}"/>
    <cellStyle name="Note 127 4" xfId="27123" xr:uid="{00000000-0005-0000-0000-0000FF6A0000}"/>
    <cellStyle name="Note 127 4 2" xfId="27124" xr:uid="{00000000-0005-0000-0000-0000006B0000}"/>
    <cellStyle name="Note 127 4 3" xfId="27125" xr:uid="{00000000-0005-0000-0000-0000016B0000}"/>
    <cellStyle name="Note 127 5" xfId="27126" xr:uid="{00000000-0005-0000-0000-0000026B0000}"/>
    <cellStyle name="Note 127 6" xfId="27127" xr:uid="{00000000-0005-0000-0000-0000036B0000}"/>
    <cellStyle name="Note 128" xfId="27128" xr:uid="{00000000-0005-0000-0000-0000046B0000}"/>
    <cellStyle name="Note 128 2" xfId="27129" xr:uid="{00000000-0005-0000-0000-0000056B0000}"/>
    <cellStyle name="Note 128 2 2" xfId="27130" xr:uid="{00000000-0005-0000-0000-0000066B0000}"/>
    <cellStyle name="Note 128 2 2 2" xfId="27131" xr:uid="{00000000-0005-0000-0000-0000076B0000}"/>
    <cellStyle name="Note 128 2 2 2 2" xfId="27132" xr:uid="{00000000-0005-0000-0000-0000086B0000}"/>
    <cellStyle name="Note 128 2 2 2 2 2" xfId="27133" xr:uid="{00000000-0005-0000-0000-0000096B0000}"/>
    <cellStyle name="Note 128 2 2 2 3" xfId="27134" xr:uid="{00000000-0005-0000-0000-00000A6B0000}"/>
    <cellStyle name="Note 128 2 2 2 4" xfId="27135" xr:uid="{00000000-0005-0000-0000-00000B6B0000}"/>
    <cellStyle name="Note 128 2 2 3" xfId="27136" xr:uid="{00000000-0005-0000-0000-00000C6B0000}"/>
    <cellStyle name="Note 128 2 2 3 2" xfId="27137" xr:uid="{00000000-0005-0000-0000-00000D6B0000}"/>
    <cellStyle name="Note 128 2 2 4" xfId="27138" xr:uid="{00000000-0005-0000-0000-00000E6B0000}"/>
    <cellStyle name="Note 128 2 2 5" xfId="27139" xr:uid="{00000000-0005-0000-0000-00000F6B0000}"/>
    <cellStyle name="Note 128 2 3" xfId="27140" xr:uid="{00000000-0005-0000-0000-0000106B0000}"/>
    <cellStyle name="Note 128 2 3 2" xfId="27141" xr:uid="{00000000-0005-0000-0000-0000116B0000}"/>
    <cellStyle name="Note 128 2 3 2 2" xfId="27142" xr:uid="{00000000-0005-0000-0000-0000126B0000}"/>
    <cellStyle name="Note 128 2 3 3" xfId="27143" xr:uid="{00000000-0005-0000-0000-0000136B0000}"/>
    <cellStyle name="Note 128 2 3 4" xfId="27144" xr:uid="{00000000-0005-0000-0000-0000146B0000}"/>
    <cellStyle name="Note 128 2 4" xfId="27145" xr:uid="{00000000-0005-0000-0000-0000156B0000}"/>
    <cellStyle name="Note 128 2 4 2" xfId="27146" xr:uid="{00000000-0005-0000-0000-0000166B0000}"/>
    <cellStyle name="Note 128 2 5" xfId="27147" xr:uid="{00000000-0005-0000-0000-0000176B0000}"/>
    <cellStyle name="Note 128 2 6" xfId="27148" xr:uid="{00000000-0005-0000-0000-0000186B0000}"/>
    <cellStyle name="Note 128 2 7" xfId="27149" xr:uid="{00000000-0005-0000-0000-0000196B0000}"/>
    <cellStyle name="Note 128 3" xfId="27150" xr:uid="{00000000-0005-0000-0000-00001A6B0000}"/>
    <cellStyle name="Note 128 3 2" xfId="27151" xr:uid="{00000000-0005-0000-0000-00001B6B0000}"/>
    <cellStyle name="Note 128 3 3" xfId="27152" xr:uid="{00000000-0005-0000-0000-00001C6B0000}"/>
    <cellStyle name="Note 128 4" xfId="27153" xr:uid="{00000000-0005-0000-0000-00001D6B0000}"/>
    <cellStyle name="Note 128 4 2" xfId="27154" xr:uid="{00000000-0005-0000-0000-00001E6B0000}"/>
    <cellStyle name="Note 128 4 3" xfId="27155" xr:uid="{00000000-0005-0000-0000-00001F6B0000}"/>
    <cellStyle name="Note 128 5" xfId="27156" xr:uid="{00000000-0005-0000-0000-0000206B0000}"/>
    <cellStyle name="Note 128 6" xfId="27157" xr:uid="{00000000-0005-0000-0000-0000216B0000}"/>
    <cellStyle name="Note 129" xfId="27158" xr:uid="{00000000-0005-0000-0000-0000226B0000}"/>
    <cellStyle name="Note 129 10" xfId="27159" xr:uid="{00000000-0005-0000-0000-0000236B0000}"/>
    <cellStyle name="Note 129 2" xfId="27160" xr:uid="{00000000-0005-0000-0000-0000246B0000}"/>
    <cellStyle name="Note 129 2 2" xfId="27161" xr:uid="{00000000-0005-0000-0000-0000256B0000}"/>
    <cellStyle name="Note 129 2 2 2" xfId="27162" xr:uid="{00000000-0005-0000-0000-0000266B0000}"/>
    <cellStyle name="Note 129 2 2 2 2" xfId="27163" xr:uid="{00000000-0005-0000-0000-0000276B0000}"/>
    <cellStyle name="Note 129 2 2 2 2 2" xfId="27164" xr:uid="{00000000-0005-0000-0000-0000286B0000}"/>
    <cellStyle name="Note 129 2 2 2 3" xfId="27165" xr:uid="{00000000-0005-0000-0000-0000296B0000}"/>
    <cellStyle name="Note 129 2 2 2 4" xfId="27166" xr:uid="{00000000-0005-0000-0000-00002A6B0000}"/>
    <cellStyle name="Note 129 2 2 3" xfId="27167" xr:uid="{00000000-0005-0000-0000-00002B6B0000}"/>
    <cellStyle name="Note 129 2 2 3 2" xfId="27168" xr:uid="{00000000-0005-0000-0000-00002C6B0000}"/>
    <cellStyle name="Note 129 2 2 4" xfId="27169" xr:uid="{00000000-0005-0000-0000-00002D6B0000}"/>
    <cellStyle name="Note 129 2 2 5" xfId="27170" xr:uid="{00000000-0005-0000-0000-00002E6B0000}"/>
    <cellStyle name="Note 129 2 3" xfId="27171" xr:uid="{00000000-0005-0000-0000-00002F6B0000}"/>
    <cellStyle name="Note 129 2 3 2" xfId="27172" xr:uid="{00000000-0005-0000-0000-0000306B0000}"/>
    <cellStyle name="Note 129 2 3 2 2" xfId="27173" xr:uid="{00000000-0005-0000-0000-0000316B0000}"/>
    <cellStyle name="Note 129 2 3 3" xfId="27174" xr:uid="{00000000-0005-0000-0000-0000326B0000}"/>
    <cellStyle name="Note 129 2 3 4" xfId="27175" xr:uid="{00000000-0005-0000-0000-0000336B0000}"/>
    <cellStyle name="Note 129 2 4" xfId="27176" xr:uid="{00000000-0005-0000-0000-0000346B0000}"/>
    <cellStyle name="Note 129 2 4 2" xfId="27177" xr:uid="{00000000-0005-0000-0000-0000356B0000}"/>
    <cellStyle name="Note 129 2 5" xfId="27178" xr:uid="{00000000-0005-0000-0000-0000366B0000}"/>
    <cellStyle name="Note 129 2 6" xfId="27179" xr:uid="{00000000-0005-0000-0000-0000376B0000}"/>
    <cellStyle name="Note 129 3" xfId="27180" xr:uid="{00000000-0005-0000-0000-0000386B0000}"/>
    <cellStyle name="Note 129 3 2" xfId="27181" xr:uid="{00000000-0005-0000-0000-0000396B0000}"/>
    <cellStyle name="Note 129 3 2 2" xfId="27182" xr:uid="{00000000-0005-0000-0000-00003A6B0000}"/>
    <cellStyle name="Note 129 3 2 2 2" xfId="27183" xr:uid="{00000000-0005-0000-0000-00003B6B0000}"/>
    <cellStyle name="Note 129 3 2 2 3" xfId="27184" xr:uid="{00000000-0005-0000-0000-00003C6B0000}"/>
    <cellStyle name="Note 129 3 2 3" xfId="27185" xr:uid="{00000000-0005-0000-0000-00003D6B0000}"/>
    <cellStyle name="Note 129 3 2 4" xfId="27186" xr:uid="{00000000-0005-0000-0000-00003E6B0000}"/>
    <cellStyle name="Note 129 3 3" xfId="27187" xr:uid="{00000000-0005-0000-0000-00003F6B0000}"/>
    <cellStyle name="Note 129 3 3 2" xfId="27188" xr:uid="{00000000-0005-0000-0000-0000406B0000}"/>
    <cellStyle name="Note 129 3 3 3" xfId="27189" xr:uid="{00000000-0005-0000-0000-0000416B0000}"/>
    <cellStyle name="Note 129 3 4" xfId="27190" xr:uid="{00000000-0005-0000-0000-0000426B0000}"/>
    <cellStyle name="Note 129 3 5" xfId="27191" xr:uid="{00000000-0005-0000-0000-0000436B0000}"/>
    <cellStyle name="Note 129 4" xfId="27192" xr:uid="{00000000-0005-0000-0000-0000446B0000}"/>
    <cellStyle name="Note 129 4 2" xfId="27193" xr:uid="{00000000-0005-0000-0000-0000456B0000}"/>
    <cellStyle name="Note 129 4 2 2" xfId="27194" xr:uid="{00000000-0005-0000-0000-0000466B0000}"/>
    <cellStyle name="Note 129 4 2 3" xfId="27195" xr:uid="{00000000-0005-0000-0000-0000476B0000}"/>
    <cellStyle name="Note 129 4 3" xfId="27196" xr:uid="{00000000-0005-0000-0000-0000486B0000}"/>
    <cellStyle name="Note 129 4 4" xfId="27197" xr:uid="{00000000-0005-0000-0000-0000496B0000}"/>
    <cellStyle name="Note 129 5" xfId="27198" xr:uid="{00000000-0005-0000-0000-00004A6B0000}"/>
    <cellStyle name="Note 129 5 2" xfId="27199" xr:uid="{00000000-0005-0000-0000-00004B6B0000}"/>
    <cellStyle name="Note 129 5 2 2" xfId="27200" xr:uid="{00000000-0005-0000-0000-00004C6B0000}"/>
    <cellStyle name="Note 129 5 2 2 2" xfId="27201" xr:uid="{00000000-0005-0000-0000-00004D6B0000}"/>
    <cellStyle name="Note 129 5 2 3" xfId="27202" xr:uid="{00000000-0005-0000-0000-00004E6B0000}"/>
    <cellStyle name="Note 129 5 2 4" xfId="27203" xr:uid="{00000000-0005-0000-0000-00004F6B0000}"/>
    <cellStyle name="Note 129 5 3" xfId="27204" xr:uid="{00000000-0005-0000-0000-0000506B0000}"/>
    <cellStyle name="Note 129 5 3 2" xfId="27205" xr:uid="{00000000-0005-0000-0000-0000516B0000}"/>
    <cellStyle name="Note 129 5 4" xfId="27206" xr:uid="{00000000-0005-0000-0000-0000526B0000}"/>
    <cellStyle name="Note 129 5 5" xfId="27207" xr:uid="{00000000-0005-0000-0000-0000536B0000}"/>
    <cellStyle name="Note 129 6" xfId="27208" xr:uid="{00000000-0005-0000-0000-0000546B0000}"/>
    <cellStyle name="Note 129 6 2" xfId="27209" xr:uid="{00000000-0005-0000-0000-0000556B0000}"/>
    <cellStyle name="Note 129 6 2 2" xfId="27210" xr:uid="{00000000-0005-0000-0000-0000566B0000}"/>
    <cellStyle name="Note 129 6 2 2 2" xfId="27211" xr:uid="{00000000-0005-0000-0000-0000576B0000}"/>
    <cellStyle name="Note 129 6 2 3" xfId="27212" xr:uid="{00000000-0005-0000-0000-0000586B0000}"/>
    <cellStyle name="Note 129 6 3" xfId="27213" xr:uid="{00000000-0005-0000-0000-0000596B0000}"/>
    <cellStyle name="Note 129 6 3 2" xfId="27214" xr:uid="{00000000-0005-0000-0000-00005A6B0000}"/>
    <cellStyle name="Note 129 6 4" xfId="27215" xr:uid="{00000000-0005-0000-0000-00005B6B0000}"/>
    <cellStyle name="Note 129 6 5" xfId="27216" xr:uid="{00000000-0005-0000-0000-00005C6B0000}"/>
    <cellStyle name="Note 129 7" xfId="27217" xr:uid="{00000000-0005-0000-0000-00005D6B0000}"/>
    <cellStyle name="Note 129 7 2" xfId="27218" xr:uid="{00000000-0005-0000-0000-00005E6B0000}"/>
    <cellStyle name="Note 129 8" xfId="27219" xr:uid="{00000000-0005-0000-0000-00005F6B0000}"/>
    <cellStyle name="Note 129 9" xfId="27220" xr:uid="{00000000-0005-0000-0000-0000606B0000}"/>
    <cellStyle name="Note 13" xfId="27221" xr:uid="{00000000-0005-0000-0000-0000616B0000}"/>
    <cellStyle name="Note 13 2" xfId="27222" xr:uid="{00000000-0005-0000-0000-0000626B0000}"/>
    <cellStyle name="Note 13 2 2" xfId="27223" xr:uid="{00000000-0005-0000-0000-0000636B0000}"/>
    <cellStyle name="Note 13 2 2 2" xfId="27224" xr:uid="{00000000-0005-0000-0000-0000646B0000}"/>
    <cellStyle name="Note 13 2 2 3" xfId="27225" xr:uid="{00000000-0005-0000-0000-0000656B0000}"/>
    <cellStyle name="Note 13 2 3" xfId="27226" xr:uid="{00000000-0005-0000-0000-0000666B0000}"/>
    <cellStyle name="Note 13 2 3 2" xfId="27227" xr:uid="{00000000-0005-0000-0000-0000676B0000}"/>
    <cellStyle name="Note 13 2 3 3" xfId="27228" xr:uid="{00000000-0005-0000-0000-0000686B0000}"/>
    <cellStyle name="Note 13 2 4" xfId="27229" xr:uid="{00000000-0005-0000-0000-0000696B0000}"/>
    <cellStyle name="Note 13 2 5" xfId="27230" xr:uid="{00000000-0005-0000-0000-00006A6B0000}"/>
    <cellStyle name="Note 13 3" xfId="27231" xr:uid="{00000000-0005-0000-0000-00006B6B0000}"/>
    <cellStyle name="Note 13 3 2" xfId="27232" xr:uid="{00000000-0005-0000-0000-00006C6B0000}"/>
    <cellStyle name="Note 13 3 3" xfId="27233" xr:uid="{00000000-0005-0000-0000-00006D6B0000}"/>
    <cellStyle name="Note 13 4" xfId="27234" xr:uid="{00000000-0005-0000-0000-00006E6B0000}"/>
    <cellStyle name="Note 13 4 2" xfId="27235" xr:uid="{00000000-0005-0000-0000-00006F6B0000}"/>
    <cellStyle name="Note 13 4 3" xfId="27236" xr:uid="{00000000-0005-0000-0000-0000706B0000}"/>
    <cellStyle name="Note 13 5" xfId="27237" xr:uid="{00000000-0005-0000-0000-0000716B0000}"/>
    <cellStyle name="Note 13 6" xfId="27238" xr:uid="{00000000-0005-0000-0000-0000726B0000}"/>
    <cellStyle name="Note 13_R8" xfId="27239" xr:uid="{00000000-0005-0000-0000-0000736B0000}"/>
    <cellStyle name="Note 130" xfId="27240" xr:uid="{00000000-0005-0000-0000-0000746B0000}"/>
    <cellStyle name="Note 130 10" xfId="27241" xr:uid="{00000000-0005-0000-0000-0000756B0000}"/>
    <cellStyle name="Note 130 2" xfId="27242" xr:uid="{00000000-0005-0000-0000-0000766B0000}"/>
    <cellStyle name="Note 130 2 2" xfId="27243" xr:uid="{00000000-0005-0000-0000-0000776B0000}"/>
    <cellStyle name="Note 130 2 2 2" xfId="27244" xr:uid="{00000000-0005-0000-0000-0000786B0000}"/>
    <cellStyle name="Note 130 2 2 2 2" xfId="27245" xr:uid="{00000000-0005-0000-0000-0000796B0000}"/>
    <cellStyle name="Note 130 2 2 2 2 2" xfId="27246" xr:uid="{00000000-0005-0000-0000-00007A6B0000}"/>
    <cellStyle name="Note 130 2 2 2 3" xfId="27247" xr:uid="{00000000-0005-0000-0000-00007B6B0000}"/>
    <cellStyle name="Note 130 2 2 2 4" xfId="27248" xr:uid="{00000000-0005-0000-0000-00007C6B0000}"/>
    <cellStyle name="Note 130 2 2 3" xfId="27249" xr:uid="{00000000-0005-0000-0000-00007D6B0000}"/>
    <cellStyle name="Note 130 2 2 3 2" xfId="27250" xr:uid="{00000000-0005-0000-0000-00007E6B0000}"/>
    <cellStyle name="Note 130 2 2 4" xfId="27251" xr:uid="{00000000-0005-0000-0000-00007F6B0000}"/>
    <cellStyle name="Note 130 2 2 5" xfId="27252" xr:uid="{00000000-0005-0000-0000-0000806B0000}"/>
    <cellStyle name="Note 130 2 3" xfId="27253" xr:uid="{00000000-0005-0000-0000-0000816B0000}"/>
    <cellStyle name="Note 130 2 3 2" xfId="27254" xr:uid="{00000000-0005-0000-0000-0000826B0000}"/>
    <cellStyle name="Note 130 2 3 2 2" xfId="27255" xr:uid="{00000000-0005-0000-0000-0000836B0000}"/>
    <cellStyle name="Note 130 2 3 3" xfId="27256" xr:uid="{00000000-0005-0000-0000-0000846B0000}"/>
    <cellStyle name="Note 130 2 3 4" xfId="27257" xr:uid="{00000000-0005-0000-0000-0000856B0000}"/>
    <cellStyle name="Note 130 2 4" xfId="27258" xr:uid="{00000000-0005-0000-0000-0000866B0000}"/>
    <cellStyle name="Note 130 2 4 2" xfId="27259" xr:uid="{00000000-0005-0000-0000-0000876B0000}"/>
    <cellStyle name="Note 130 2 5" xfId="27260" xr:uid="{00000000-0005-0000-0000-0000886B0000}"/>
    <cellStyle name="Note 130 2 6" xfId="27261" xr:uid="{00000000-0005-0000-0000-0000896B0000}"/>
    <cellStyle name="Note 130 3" xfId="27262" xr:uid="{00000000-0005-0000-0000-00008A6B0000}"/>
    <cellStyle name="Note 130 3 2" xfId="27263" xr:uid="{00000000-0005-0000-0000-00008B6B0000}"/>
    <cellStyle name="Note 130 3 2 2" xfId="27264" xr:uid="{00000000-0005-0000-0000-00008C6B0000}"/>
    <cellStyle name="Note 130 3 2 2 2" xfId="27265" xr:uid="{00000000-0005-0000-0000-00008D6B0000}"/>
    <cellStyle name="Note 130 3 2 2 3" xfId="27266" xr:uid="{00000000-0005-0000-0000-00008E6B0000}"/>
    <cellStyle name="Note 130 3 2 3" xfId="27267" xr:uid="{00000000-0005-0000-0000-00008F6B0000}"/>
    <cellStyle name="Note 130 3 2 4" xfId="27268" xr:uid="{00000000-0005-0000-0000-0000906B0000}"/>
    <cellStyle name="Note 130 3 3" xfId="27269" xr:uid="{00000000-0005-0000-0000-0000916B0000}"/>
    <cellStyle name="Note 130 3 3 2" xfId="27270" xr:uid="{00000000-0005-0000-0000-0000926B0000}"/>
    <cellStyle name="Note 130 3 3 3" xfId="27271" xr:uid="{00000000-0005-0000-0000-0000936B0000}"/>
    <cellStyle name="Note 130 3 4" xfId="27272" xr:uid="{00000000-0005-0000-0000-0000946B0000}"/>
    <cellStyle name="Note 130 3 5" xfId="27273" xr:uid="{00000000-0005-0000-0000-0000956B0000}"/>
    <cellStyle name="Note 130 4" xfId="27274" xr:uid="{00000000-0005-0000-0000-0000966B0000}"/>
    <cellStyle name="Note 130 4 2" xfId="27275" xr:uid="{00000000-0005-0000-0000-0000976B0000}"/>
    <cellStyle name="Note 130 4 2 2" xfId="27276" xr:uid="{00000000-0005-0000-0000-0000986B0000}"/>
    <cellStyle name="Note 130 4 2 3" xfId="27277" xr:uid="{00000000-0005-0000-0000-0000996B0000}"/>
    <cellStyle name="Note 130 4 3" xfId="27278" xr:uid="{00000000-0005-0000-0000-00009A6B0000}"/>
    <cellStyle name="Note 130 4 4" xfId="27279" xr:uid="{00000000-0005-0000-0000-00009B6B0000}"/>
    <cellStyle name="Note 130 5" xfId="27280" xr:uid="{00000000-0005-0000-0000-00009C6B0000}"/>
    <cellStyle name="Note 130 5 2" xfId="27281" xr:uid="{00000000-0005-0000-0000-00009D6B0000}"/>
    <cellStyle name="Note 130 5 2 2" xfId="27282" xr:uid="{00000000-0005-0000-0000-00009E6B0000}"/>
    <cellStyle name="Note 130 5 2 2 2" xfId="27283" xr:uid="{00000000-0005-0000-0000-00009F6B0000}"/>
    <cellStyle name="Note 130 5 2 3" xfId="27284" xr:uid="{00000000-0005-0000-0000-0000A06B0000}"/>
    <cellStyle name="Note 130 5 2 4" xfId="27285" xr:uid="{00000000-0005-0000-0000-0000A16B0000}"/>
    <cellStyle name="Note 130 5 3" xfId="27286" xr:uid="{00000000-0005-0000-0000-0000A26B0000}"/>
    <cellStyle name="Note 130 5 3 2" xfId="27287" xr:uid="{00000000-0005-0000-0000-0000A36B0000}"/>
    <cellStyle name="Note 130 5 4" xfId="27288" xr:uid="{00000000-0005-0000-0000-0000A46B0000}"/>
    <cellStyle name="Note 130 5 5" xfId="27289" xr:uid="{00000000-0005-0000-0000-0000A56B0000}"/>
    <cellStyle name="Note 130 6" xfId="27290" xr:uid="{00000000-0005-0000-0000-0000A66B0000}"/>
    <cellStyle name="Note 130 6 2" xfId="27291" xr:uid="{00000000-0005-0000-0000-0000A76B0000}"/>
    <cellStyle name="Note 130 6 2 2" xfId="27292" xr:uid="{00000000-0005-0000-0000-0000A86B0000}"/>
    <cellStyle name="Note 130 6 3" xfId="27293" xr:uid="{00000000-0005-0000-0000-0000A96B0000}"/>
    <cellStyle name="Note 130 6 4" xfId="27294" xr:uid="{00000000-0005-0000-0000-0000AA6B0000}"/>
    <cellStyle name="Note 130 7" xfId="27295" xr:uid="{00000000-0005-0000-0000-0000AB6B0000}"/>
    <cellStyle name="Note 130 7 2" xfId="27296" xr:uid="{00000000-0005-0000-0000-0000AC6B0000}"/>
    <cellStyle name="Note 130 8" xfId="27297" xr:uid="{00000000-0005-0000-0000-0000AD6B0000}"/>
    <cellStyle name="Note 130 9" xfId="27298" xr:uid="{00000000-0005-0000-0000-0000AE6B0000}"/>
    <cellStyle name="Note 131" xfId="27299" xr:uid="{00000000-0005-0000-0000-0000AF6B0000}"/>
    <cellStyle name="Note 131 2" xfId="27300" xr:uid="{00000000-0005-0000-0000-0000B06B0000}"/>
    <cellStyle name="Note 131 2 2" xfId="27301" xr:uid="{00000000-0005-0000-0000-0000B16B0000}"/>
    <cellStyle name="Note 131 2 3" xfId="27302" xr:uid="{00000000-0005-0000-0000-0000B26B0000}"/>
    <cellStyle name="Note 131 3" xfId="27303" xr:uid="{00000000-0005-0000-0000-0000B36B0000}"/>
    <cellStyle name="Note 131 3 2" xfId="27304" xr:uid="{00000000-0005-0000-0000-0000B46B0000}"/>
    <cellStyle name="Note 131 3 2 2" xfId="27305" xr:uid="{00000000-0005-0000-0000-0000B56B0000}"/>
    <cellStyle name="Note 131 3 2 2 2" xfId="27306" xr:uid="{00000000-0005-0000-0000-0000B66B0000}"/>
    <cellStyle name="Note 131 3 2 2 3" xfId="27307" xr:uid="{00000000-0005-0000-0000-0000B76B0000}"/>
    <cellStyle name="Note 131 3 2 3" xfId="27308" xr:uid="{00000000-0005-0000-0000-0000B86B0000}"/>
    <cellStyle name="Note 131 3 2 4" xfId="27309" xr:uid="{00000000-0005-0000-0000-0000B96B0000}"/>
    <cellStyle name="Note 131 3 3" xfId="27310" xr:uid="{00000000-0005-0000-0000-0000BA6B0000}"/>
    <cellStyle name="Note 131 3 3 2" xfId="27311" xr:uid="{00000000-0005-0000-0000-0000BB6B0000}"/>
    <cellStyle name="Note 131 3 3 3" xfId="27312" xr:uid="{00000000-0005-0000-0000-0000BC6B0000}"/>
    <cellStyle name="Note 131 3 4" xfId="27313" xr:uid="{00000000-0005-0000-0000-0000BD6B0000}"/>
    <cellStyle name="Note 131 3 5" xfId="27314" xr:uid="{00000000-0005-0000-0000-0000BE6B0000}"/>
    <cellStyle name="Note 131 4" xfId="27315" xr:uid="{00000000-0005-0000-0000-0000BF6B0000}"/>
    <cellStyle name="Note 131 4 2" xfId="27316" xr:uid="{00000000-0005-0000-0000-0000C06B0000}"/>
    <cellStyle name="Note 131 4 2 2" xfId="27317" xr:uid="{00000000-0005-0000-0000-0000C16B0000}"/>
    <cellStyle name="Note 131 4 2 3" xfId="27318" xr:uid="{00000000-0005-0000-0000-0000C26B0000}"/>
    <cellStyle name="Note 131 4 3" xfId="27319" xr:uid="{00000000-0005-0000-0000-0000C36B0000}"/>
    <cellStyle name="Note 131 4 4" xfId="27320" xr:uid="{00000000-0005-0000-0000-0000C46B0000}"/>
    <cellStyle name="Note 131 5" xfId="27321" xr:uid="{00000000-0005-0000-0000-0000C56B0000}"/>
    <cellStyle name="Note 131 6" xfId="27322" xr:uid="{00000000-0005-0000-0000-0000C66B0000}"/>
    <cellStyle name="Note 131 7" xfId="27323" xr:uid="{00000000-0005-0000-0000-0000C76B0000}"/>
    <cellStyle name="Note 132" xfId="27324" xr:uid="{00000000-0005-0000-0000-0000C86B0000}"/>
    <cellStyle name="Note 132 2" xfId="27325" xr:uid="{00000000-0005-0000-0000-0000C96B0000}"/>
    <cellStyle name="Note 132 2 2" xfId="27326" xr:uid="{00000000-0005-0000-0000-0000CA6B0000}"/>
    <cellStyle name="Note 132 2 3" xfId="27327" xr:uid="{00000000-0005-0000-0000-0000CB6B0000}"/>
    <cellStyle name="Note 132 3" xfId="27328" xr:uid="{00000000-0005-0000-0000-0000CC6B0000}"/>
    <cellStyle name="Note 132 3 2" xfId="27329" xr:uid="{00000000-0005-0000-0000-0000CD6B0000}"/>
    <cellStyle name="Note 132 3 2 2" xfId="27330" xr:uid="{00000000-0005-0000-0000-0000CE6B0000}"/>
    <cellStyle name="Note 132 3 2 2 2" xfId="27331" xr:uid="{00000000-0005-0000-0000-0000CF6B0000}"/>
    <cellStyle name="Note 132 3 2 2 3" xfId="27332" xr:uid="{00000000-0005-0000-0000-0000D06B0000}"/>
    <cellStyle name="Note 132 3 2 3" xfId="27333" xr:uid="{00000000-0005-0000-0000-0000D16B0000}"/>
    <cellStyle name="Note 132 3 2 4" xfId="27334" xr:uid="{00000000-0005-0000-0000-0000D26B0000}"/>
    <cellStyle name="Note 132 3 3" xfId="27335" xr:uid="{00000000-0005-0000-0000-0000D36B0000}"/>
    <cellStyle name="Note 132 3 3 2" xfId="27336" xr:uid="{00000000-0005-0000-0000-0000D46B0000}"/>
    <cellStyle name="Note 132 3 3 3" xfId="27337" xr:uid="{00000000-0005-0000-0000-0000D56B0000}"/>
    <cellStyle name="Note 132 3 4" xfId="27338" xr:uid="{00000000-0005-0000-0000-0000D66B0000}"/>
    <cellStyle name="Note 132 3 5" xfId="27339" xr:uid="{00000000-0005-0000-0000-0000D76B0000}"/>
    <cellStyle name="Note 132 4" xfId="27340" xr:uid="{00000000-0005-0000-0000-0000D86B0000}"/>
    <cellStyle name="Note 132 4 2" xfId="27341" xr:uid="{00000000-0005-0000-0000-0000D96B0000}"/>
    <cellStyle name="Note 132 4 2 2" xfId="27342" xr:uid="{00000000-0005-0000-0000-0000DA6B0000}"/>
    <cellStyle name="Note 132 4 2 3" xfId="27343" xr:uid="{00000000-0005-0000-0000-0000DB6B0000}"/>
    <cellStyle name="Note 132 4 3" xfId="27344" xr:uid="{00000000-0005-0000-0000-0000DC6B0000}"/>
    <cellStyle name="Note 132 4 4" xfId="27345" xr:uid="{00000000-0005-0000-0000-0000DD6B0000}"/>
    <cellStyle name="Note 132 5" xfId="27346" xr:uid="{00000000-0005-0000-0000-0000DE6B0000}"/>
    <cellStyle name="Note 132 6" xfId="27347" xr:uid="{00000000-0005-0000-0000-0000DF6B0000}"/>
    <cellStyle name="Note 132 7" xfId="27348" xr:uid="{00000000-0005-0000-0000-0000E06B0000}"/>
    <cellStyle name="Note 133" xfId="27349" xr:uid="{00000000-0005-0000-0000-0000E16B0000}"/>
    <cellStyle name="Note 133 2" xfId="27350" xr:uid="{00000000-0005-0000-0000-0000E26B0000}"/>
    <cellStyle name="Note 133 2 2" xfId="27351" xr:uid="{00000000-0005-0000-0000-0000E36B0000}"/>
    <cellStyle name="Note 133 2 3" xfId="27352" xr:uid="{00000000-0005-0000-0000-0000E46B0000}"/>
    <cellStyle name="Note 133 3" xfId="27353" xr:uid="{00000000-0005-0000-0000-0000E56B0000}"/>
    <cellStyle name="Note 133 3 2" xfId="27354" xr:uid="{00000000-0005-0000-0000-0000E66B0000}"/>
    <cellStyle name="Note 133 3 2 2" xfId="27355" xr:uid="{00000000-0005-0000-0000-0000E76B0000}"/>
    <cellStyle name="Note 133 3 2 2 2" xfId="27356" xr:uid="{00000000-0005-0000-0000-0000E86B0000}"/>
    <cellStyle name="Note 133 3 2 2 3" xfId="27357" xr:uid="{00000000-0005-0000-0000-0000E96B0000}"/>
    <cellStyle name="Note 133 3 2 3" xfId="27358" xr:uid="{00000000-0005-0000-0000-0000EA6B0000}"/>
    <cellStyle name="Note 133 3 2 4" xfId="27359" xr:uid="{00000000-0005-0000-0000-0000EB6B0000}"/>
    <cellStyle name="Note 133 3 3" xfId="27360" xr:uid="{00000000-0005-0000-0000-0000EC6B0000}"/>
    <cellStyle name="Note 133 3 3 2" xfId="27361" xr:uid="{00000000-0005-0000-0000-0000ED6B0000}"/>
    <cellStyle name="Note 133 3 3 3" xfId="27362" xr:uid="{00000000-0005-0000-0000-0000EE6B0000}"/>
    <cellStyle name="Note 133 3 4" xfId="27363" xr:uid="{00000000-0005-0000-0000-0000EF6B0000}"/>
    <cellStyle name="Note 133 3 5" xfId="27364" xr:uid="{00000000-0005-0000-0000-0000F06B0000}"/>
    <cellStyle name="Note 133 4" xfId="27365" xr:uid="{00000000-0005-0000-0000-0000F16B0000}"/>
    <cellStyle name="Note 133 4 2" xfId="27366" xr:uid="{00000000-0005-0000-0000-0000F26B0000}"/>
    <cellStyle name="Note 133 4 2 2" xfId="27367" xr:uid="{00000000-0005-0000-0000-0000F36B0000}"/>
    <cellStyle name="Note 133 4 2 3" xfId="27368" xr:uid="{00000000-0005-0000-0000-0000F46B0000}"/>
    <cellStyle name="Note 133 4 3" xfId="27369" xr:uid="{00000000-0005-0000-0000-0000F56B0000}"/>
    <cellStyle name="Note 133 4 4" xfId="27370" xr:uid="{00000000-0005-0000-0000-0000F66B0000}"/>
    <cellStyle name="Note 133 5" xfId="27371" xr:uid="{00000000-0005-0000-0000-0000F76B0000}"/>
    <cellStyle name="Note 133 6" xfId="27372" xr:uid="{00000000-0005-0000-0000-0000F86B0000}"/>
    <cellStyle name="Note 133 7" xfId="27373" xr:uid="{00000000-0005-0000-0000-0000F96B0000}"/>
    <cellStyle name="Note 134" xfId="27374" xr:uid="{00000000-0005-0000-0000-0000FA6B0000}"/>
    <cellStyle name="Note 134 2" xfId="27375" xr:uid="{00000000-0005-0000-0000-0000FB6B0000}"/>
    <cellStyle name="Note 134 2 2" xfId="27376" xr:uid="{00000000-0005-0000-0000-0000FC6B0000}"/>
    <cellStyle name="Note 134 2 3" xfId="27377" xr:uid="{00000000-0005-0000-0000-0000FD6B0000}"/>
    <cellStyle name="Note 134 3" xfId="27378" xr:uid="{00000000-0005-0000-0000-0000FE6B0000}"/>
    <cellStyle name="Note 134 3 2" xfId="27379" xr:uid="{00000000-0005-0000-0000-0000FF6B0000}"/>
    <cellStyle name="Note 134 3 2 2" xfId="27380" xr:uid="{00000000-0005-0000-0000-0000006C0000}"/>
    <cellStyle name="Note 134 3 2 2 2" xfId="27381" xr:uid="{00000000-0005-0000-0000-0000016C0000}"/>
    <cellStyle name="Note 134 3 2 2 3" xfId="27382" xr:uid="{00000000-0005-0000-0000-0000026C0000}"/>
    <cellStyle name="Note 134 3 2 3" xfId="27383" xr:uid="{00000000-0005-0000-0000-0000036C0000}"/>
    <cellStyle name="Note 134 3 2 4" xfId="27384" xr:uid="{00000000-0005-0000-0000-0000046C0000}"/>
    <cellStyle name="Note 134 3 3" xfId="27385" xr:uid="{00000000-0005-0000-0000-0000056C0000}"/>
    <cellStyle name="Note 134 3 3 2" xfId="27386" xr:uid="{00000000-0005-0000-0000-0000066C0000}"/>
    <cellStyle name="Note 134 3 3 3" xfId="27387" xr:uid="{00000000-0005-0000-0000-0000076C0000}"/>
    <cellStyle name="Note 134 3 4" xfId="27388" xr:uid="{00000000-0005-0000-0000-0000086C0000}"/>
    <cellStyle name="Note 134 3 5" xfId="27389" xr:uid="{00000000-0005-0000-0000-0000096C0000}"/>
    <cellStyle name="Note 134 4" xfId="27390" xr:uid="{00000000-0005-0000-0000-00000A6C0000}"/>
    <cellStyle name="Note 134 4 2" xfId="27391" xr:uid="{00000000-0005-0000-0000-00000B6C0000}"/>
    <cellStyle name="Note 134 4 2 2" xfId="27392" xr:uid="{00000000-0005-0000-0000-00000C6C0000}"/>
    <cellStyle name="Note 134 4 2 3" xfId="27393" xr:uid="{00000000-0005-0000-0000-00000D6C0000}"/>
    <cellStyle name="Note 134 4 3" xfId="27394" xr:uid="{00000000-0005-0000-0000-00000E6C0000}"/>
    <cellStyle name="Note 134 4 4" xfId="27395" xr:uid="{00000000-0005-0000-0000-00000F6C0000}"/>
    <cellStyle name="Note 134 5" xfId="27396" xr:uid="{00000000-0005-0000-0000-0000106C0000}"/>
    <cellStyle name="Note 134 6" xfId="27397" xr:uid="{00000000-0005-0000-0000-0000116C0000}"/>
    <cellStyle name="Note 135" xfId="27398" xr:uid="{00000000-0005-0000-0000-0000126C0000}"/>
    <cellStyle name="Note 135 2" xfId="27399" xr:uid="{00000000-0005-0000-0000-0000136C0000}"/>
    <cellStyle name="Note 135 2 2" xfId="27400" xr:uid="{00000000-0005-0000-0000-0000146C0000}"/>
    <cellStyle name="Note 135 2 3" xfId="27401" xr:uid="{00000000-0005-0000-0000-0000156C0000}"/>
    <cellStyle name="Note 135 3" xfId="27402" xr:uid="{00000000-0005-0000-0000-0000166C0000}"/>
    <cellStyle name="Note 135 3 2" xfId="27403" xr:uid="{00000000-0005-0000-0000-0000176C0000}"/>
    <cellStyle name="Note 135 3 2 2" xfId="27404" xr:uid="{00000000-0005-0000-0000-0000186C0000}"/>
    <cellStyle name="Note 135 3 2 2 2" xfId="27405" xr:uid="{00000000-0005-0000-0000-0000196C0000}"/>
    <cellStyle name="Note 135 3 2 2 3" xfId="27406" xr:uid="{00000000-0005-0000-0000-00001A6C0000}"/>
    <cellStyle name="Note 135 3 2 3" xfId="27407" xr:uid="{00000000-0005-0000-0000-00001B6C0000}"/>
    <cellStyle name="Note 135 3 2 4" xfId="27408" xr:uid="{00000000-0005-0000-0000-00001C6C0000}"/>
    <cellStyle name="Note 135 3 3" xfId="27409" xr:uid="{00000000-0005-0000-0000-00001D6C0000}"/>
    <cellStyle name="Note 135 3 3 2" xfId="27410" xr:uid="{00000000-0005-0000-0000-00001E6C0000}"/>
    <cellStyle name="Note 135 3 3 3" xfId="27411" xr:uid="{00000000-0005-0000-0000-00001F6C0000}"/>
    <cellStyle name="Note 135 3 4" xfId="27412" xr:uid="{00000000-0005-0000-0000-0000206C0000}"/>
    <cellStyle name="Note 135 3 5" xfId="27413" xr:uid="{00000000-0005-0000-0000-0000216C0000}"/>
    <cellStyle name="Note 135 4" xfId="27414" xr:uid="{00000000-0005-0000-0000-0000226C0000}"/>
    <cellStyle name="Note 135 4 2" xfId="27415" xr:uid="{00000000-0005-0000-0000-0000236C0000}"/>
    <cellStyle name="Note 135 4 2 2" xfId="27416" xr:uid="{00000000-0005-0000-0000-0000246C0000}"/>
    <cellStyle name="Note 135 4 2 3" xfId="27417" xr:uid="{00000000-0005-0000-0000-0000256C0000}"/>
    <cellStyle name="Note 135 4 3" xfId="27418" xr:uid="{00000000-0005-0000-0000-0000266C0000}"/>
    <cellStyle name="Note 135 4 4" xfId="27419" xr:uid="{00000000-0005-0000-0000-0000276C0000}"/>
    <cellStyle name="Note 135 5" xfId="27420" xr:uid="{00000000-0005-0000-0000-0000286C0000}"/>
    <cellStyle name="Note 135 6" xfId="27421" xr:uid="{00000000-0005-0000-0000-0000296C0000}"/>
    <cellStyle name="Note 136" xfId="27422" xr:uid="{00000000-0005-0000-0000-00002A6C0000}"/>
    <cellStyle name="Note 136 2" xfId="27423" xr:uid="{00000000-0005-0000-0000-00002B6C0000}"/>
    <cellStyle name="Note 136 2 2" xfId="27424" xr:uid="{00000000-0005-0000-0000-00002C6C0000}"/>
    <cellStyle name="Note 136 2 3" xfId="27425" xr:uid="{00000000-0005-0000-0000-00002D6C0000}"/>
    <cellStyle name="Note 136 3" xfId="27426" xr:uid="{00000000-0005-0000-0000-00002E6C0000}"/>
    <cellStyle name="Note 136 3 2" xfId="27427" xr:uid="{00000000-0005-0000-0000-00002F6C0000}"/>
    <cellStyle name="Note 136 3 2 2" xfId="27428" xr:uid="{00000000-0005-0000-0000-0000306C0000}"/>
    <cellStyle name="Note 136 3 2 2 2" xfId="27429" xr:uid="{00000000-0005-0000-0000-0000316C0000}"/>
    <cellStyle name="Note 136 3 2 2 3" xfId="27430" xr:uid="{00000000-0005-0000-0000-0000326C0000}"/>
    <cellStyle name="Note 136 3 2 3" xfId="27431" xr:uid="{00000000-0005-0000-0000-0000336C0000}"/>
    <cellStyle name="Note 136 3 2 4" xfId="27432" xr:uid="{00000000-0005-0000-0000-0000346C0000}"/>
    <cellStyle name="Note 136 3 3" xfId="27433" xr:uid="{00000000-0005-0000-0000-0000356C0000}"/>
    <cellStyle name="Note 136 3 3 2" xfId="27434" xr:uid="{00000000-0005-0000-0000-0000366C0000}"/>
    <cellStyle name="Note 136 3 3 3" xfId="27435" xr:uid="{00000000-0005-0000-0000-0000376C0000}"/>
    <cellStyle name="Note 136 3 4" xfId="27436" xr:uid="{00000000-0005-0000-0000-0000386C0000}"/>
    <cellStyle name="Note 136 3 5" xfId="27437" xr:uid="{00000000-0005-0000-0000-0000396C0000}"/>
    <cellStyle name="Note 136 4" xfId="27438" xr:uid="{00000000-0005-0000-0000-00003A6C0000}"/>
    <cellStyle name="Note 136 4 2" xfId="27439" xr:uid="{00000000-0005-0000-0000-00003B6C0000}"/>
    <cellStyle name="Note 136 4 2 2" xfId="27440" xr:uid="{00000000-0005-0000-0000-00003C6C0000}"/>
    <cellStyle name="Note 136 4 2 3" xfId="27441" xr:uid="{00000000-0005-0000-0000-00003D6C0000}"/>
    <cellStyle name="Note 136 4 3" xfId="27442" xr:uid="{00000000-0005-0000-0000-00003E6C0000}"/>
    <cellStyle name="Note 136 4 4" xfId="27443" xr:uid="{00000000-0005-0000-0000-00003F6C0000}"/>
    <cellStyle name="Note 136 5" xfId="27444" xr:uid="{00000000-0005-0000-0000-0000406C0000}"/>
    <cellStyle name="Note 136 6" xfId="27445" xr:uid="{00000000-0005-0000-0000-0000416C0000}"/>
    <cellStyle name="Note 137" xfId="27446" xr:uid="{00000000-0005-0000-0000-0000426C0000}"/>
    <cellStyle name="Note 137 2" xfId="27447" xr:uid="{00000000-0005-0000-0000-0000436C0000}"/>
    <cellStyle name="Note 137 2 2" xfId="27448" xr:uid="{00000000-0005-0000-0000-0000446C0000}"/>
    <cellStyle name="Note 137 2 3" xfId="27449" xr:uid="{00000000-0005-0000-0000-0000456C0000}"/>
    <cellStyle name="Note 137 3" xfId="27450" xr:uid="{00000000-0005-0000-0000-0000466C0000}"/>
    <cellStyle name="Note 137 3 2" xfId="27451" xr:uid="{00000000-0005-0000-0000-0000476C0000}"/>
    <cellStyle name="Note 137 3 2 2" xfId="27452" xr:uid="{00000000-0005-0000-0000-0000486C0000}"/>
    <cellStyle name="Note 137 3 2 2 2" xfId="27453" xr:uid="{00000000-0005-0000-0000-0000496C0000}"/>
    <cellStyle name="Note 137 3 2 2 3" xfId="27454" xr:uid="{00000000-0005-0000-0000-00004A6C0000}"/>
    <cellStyle name="Note 137 3 2 3" xfId="27455" xr:uid="{00000000-0005-0000-0000-00004B6C0000}"/>
    <cellStyle name="Note 137 3 2 4" xfId="27456" xr:uid="{00000000-0005-0000-0000-00004C6C0000}"/>
    <cellStyle name="Note 137 3 3" xfId="27457" xr:uid="{00000000-0005-0000-0000-00004D6C0000}"/>
    <cellStyle name="Note 137 3 3 2" xfId="27458" xr:uid="{00000000-0005-0000-0000-00004E6C0000}"/>
    <cellStyle name="Note 137 3 3 3" xfId="27459" xr:uid="{00000000-0005-0000-0000-00004F6C0000}"/>
    <cellStyle name="Note 137 3 4" xfId="27460" xr:uid="{00000000-0005-0000-0000-0000506C0000}"/>
    <cellStyle name="Note 137 3 5" xfId="27461" xr:uid="{00000000-0005-0000-0000-0000516C0000}"/>
    <cellStyle name="Note 137 4" xfId="27462" xr:uid="{00000000-0005-0000-0000-0000526C0000}"/>
    <cellStyle name="Note 137 4 2" xfId="27463" xr:uid="{00000000-0005-0000-0000-0000536C0000}"/>
    <cellStyle name="Note 137 4 2 2" xfId="27464" xr:uid="{00000000-0005-0000-0000-0000546C0000}"/>
    <cellStyle name="Note 137 4 2 3" xfId="27465" xr:uid="{00000000-0005-0000-0000-0000556C0000}"/>
    <cellStyle name="Note 137 4 3" xfId="27466" xr:uid="{00000000-0005-0000-0000-0000566C0000}"/>
    <cellStyle name="Note 137 4 4" xfId="27467" xr:uid="{00000000-0005-0000-0000-0000576C0000}"/>
    <cellStyle name="Note 137 5" xfId="27468" xr:uid="{00000000-0005-0000-0000-0000586C0000}"/>
    <cellStyle name="Note 137 6" xfId="27469" xr:uid="{00000000-0005-0000-0000-0000596C0000}"/>
    <cellStyle name="Note 138" xfId="27470" xr:uid="{00000000-0005-0000-0000-00005A6C0000}"/>
    <cellStyle name="Note 138 2" xfId="27471" xr:uid="{00000000-0005-0000-0000-00005B6C0000}"/>
    <cellStyle name="Note 138 2 2" xfId="27472" xr:uid="{00000000-0005-0000-0000-00005C6C0000}"/>
    <cellStyle name="Note 138 2 3" xfId="27473" xr:uid="{00000000-0005-0000-0000-00005D6C0000}"/>
    <cellStyle name="Note 138 3" xfId="27474" xr:uid="{00000000-0005-0000-0000-00005E6C0000}"/>
    <cellStyle name="Note 138 3 2" xfId="27475" xr:uid="{00000000-0005-0000-0000-00005F6C0000}"/>
    <cellStyle name="Note 138 3 2 2" xfId="27476" xr:uid="{00000000-0005-0000-0000-0000606C0000}"/>
    <cellStyle name="Note 138 3 2 2 2" xfId="27477" xr:uid="{00000000-0005-0000-0000-0000616C0000}"/>
    <cellStyle name="Note 138 3 2 2 3" xfId="27478" xr:uid="{00000000-0005-0000-0000-0000626C0000}"/>
    <cellStyle name="Note 138 3 2 3" xfId="27479" xr:uid="{00000000-0005-0000-0000-0000636C0000}"/>
    <cellStyle name="Note 138 3 2 4" xfId="27480" xr:uid="{00000000-0005-0000-0000-0000646C0000}"/>
    <cellStyle name="Note 138 3 3" xfId="27481" xr:uid="{00000000-0005-0000-0000-0000656C0000}"/>
    <cellStyle name="Note 138 3 3 2" xfId="27482" xr:uid="{00000000-0005-0000-0000-0000666C0000}"/>
    <cellStyle name="Note 138 3 3 3" xfId="27483" xr:uid="{00000000-0005-0000-0000-0000676C0000}"/>
    <cellStyle name="Note 138 3 4" xfId="27484" xr:uid="{00000000-0005-0000-0000-0000686C0000}"/>
    <cellStyle name="Note 138 3 5" xfId="27485" xr:uid="{00000000-0005-0000-0000-0000696C0000}"/>
    <cellStyle name="Note 138 4" xfId="27486" xr:uid="{00000000-0005-0000-0000-00006A6C0000}"/>
    <cellStyle name="Note 138 4 2" xfId="27487" xr:uid="{00000000-0005-0000-0000-00006B6C0000}"/>
    <cellStyle name="Note 138 4 2 2" xfId="27488" xr:uid="{00000000-0005-0000-0000-00006C6C0000}"/>
    <cellStyle name="Note 138 4 2 3" xfId="27489" xr:uid="{00000000-0005-0000-0000-00006D6C0000}"/>
    <cellStyle name="Note 138 4 3" xfId="27490" xr:uid="{00000000-0005-0000-0000-00006E6C0000}"/>
    <cellStyle name="Note 138 4 4" xfId="27491" xr:uid="{00000000-0005-0000-0000-00006F6C0000}"/>
    <cellStyle name="Note 138 5" xfId="27492" xr:uid="{00000000-0005-0000-0000-0000706C0000}"/>
    <cellStyle name="Note 138 6" xfId="27493" xr:uid="{00000000-0005-0000-0000-0000716C0000}"/>
    <cellStyle name="Note 139" xfId="27494" xr:uid="{00000000-0005-0000-0000-0000726C0000}"/>
    <cellStyle name="Note 139 2" xfId="27495" xr:uid="{00000000-0005-0000-0000-0000736C0000}"/>
    <cellStyle name="Note 139 2 2" xfId="27496" xr:uid="{00000000-0005-0000-0000-0000746C0000}"/>
    <cellStyle name="Note 139 2 3" xfId="27497" xr:uid="{00000000-0005-0000-0000-0000756C0000}"/>
    <cellStyle name="Note 139 3" xfId="27498" xr:uid="{00000000-0005-0000-0000-0000766C0000}"/>
    <cellStyle name="Note 139 3 2" xfId="27499" xr:uid="{00000000-0005-0000-0000-0000776C0000}"/>
    <cellStyle name="Note 139 3 2 2" xfId="27500" xr:uid="{00000000-0005-0000-0000-0000786C0000}"/>
    <cellStyle name="Note 139 3 2 2 2" xfId="27501" xr:uid="{00000000-0005-0000-0000-0000796C0000}"/>
    <cellStyle name="Note 139 3 2 2 3" xfId="27502" xr:uid="{00000000-0005-0000-0000-00007A6C0000}"/>
    <cellStyle name="Note 139 3 2 3" xfId="27503" xr:uid="{00000000-0005-0000-0000-00007B6C0000}"/>
    <cellStyle name="Note 139 3 2 4" xfId="27504" xr:uid="{00000000-0005-0000-0000-00007C6C0000}"/>
    <cellStyle name="Note 139 3 3" xfId="27505" xr:uid="{00000000-0005-0000-0000-00007D6C0000}"/>
    <cellStyle name="Note 139 3 3 2" xfId="27506" xr:uid="{00000000-0005-0000-0000-00007E6C0000}"/>
    <cellStyle name="Note 139 3 3 3" xfId="27507" xr:uid="{00000000-0005-0000-0000-00007F6C0000}"/>
    <cellStyle name="Note 139 3 4" xfId="27508" xr:uid="{00000000-0005-0000-0000-0000806C0000}"/>
    <cellStyle name="Note 139 3 5" xfId="27509" xr:uid="{00000000-0005-0000-0000-0000816C0000}"/>
    <cellStyle name="Note 139 4" xfId="27510" xr:uid="{00000000-0005-0000-0000-0000826C0000}"/>
    <cellStyle name="Note 139 4 2" xfId="27511" xr:uid="{00000000-0005-0000-0000-0000836C0000}"/>
    <cellStyle name="Note 139 4 2 2" xfId="27512" xr:uid="{00000000-0005-0000-0000-0000846C0000}"/>
    <cellStyle name="Note 139 4 2 3" xfId="27513" xr:uid="{00000000-0005-0000-0000-0000856C0000}"/>
    <cellStyle name="Note 139 4 3" xfId="27514" xr:uid="{00000000-0005-0000-0000-0000866C0000}"/>
    <cellStyle name="Note 139 4 4" xfId="27515" xr:uid="{00000000-0005-0000-0000-0000876C0000}"/>
    <cellStyle name="Note 139 5" xfId="27516" xr:uid="{00000000-0005-0000-0000-0000886C0000}"/>
    <cellStyle name="Note 139 6" xfId="27517" xr:uid="{00000000-0005-0000-0000-0000896C0000}"/>
    <cellStyle name="Note 14" xfId="27518" xr:uid="{00000000-0005-0000-0000-00008A6C0000}"/>
    <cellStyle name="Note 14 2" xfId="27519" xr:uid="{00000000-0005-0000-0000-00008B6C0000}"/>
    <cellStyle name="Note 14 2 2" xfId="27520" xr:uid="{00000000-0005-0000-0000-00008C6C0000}"/>
    <cellStyle name="Note 14 2 2 2" xfId="27521" xr:uid="{00000000-0005-0000-0000-00008D6C0000}"/>
    <cellStyle name="Note 14 2 2 3" xfId="27522" xr:uid="{00000000-0005-0000-0000-00008E6C0000}"/>
    <cellStyle name="Note 14 2 3" xfId="27523" xr:uid="{00000000-0005-0000-0000-00008F6C0000}"/>
    <cellStyle name="Note 14 2 3 2" xfId="27524" xr:uid="{00000000-0005-0000-0000-0000906C0000}"/>
    <cellStyle name="Note 14 2 3 2 2" xfId="27525" xr:uid="{00000000-0005-0000-0000-0000916C0000}"/>
    <cellStyle name="Note 14 2 3 2 2 2" xfId="27526" xr:uid="{00000000-0005-0000-0000-0000926C0000}"/>
    <cellStyle name="Note 14 2 3 2 2 2 2" xfId="27527" xr:uid="{00000000-0005-0000-0000-0000936C0000}"/>
    <cellStyle name="Note 14 2 3 2 2 3" xfId="27528" xr:uid="{00000000-0005-0000-0000-0000946C0000}"/>
    <cellStyle name="Note 14 2 3 2 2 4" xfId="27529" xr:uid="{00000000-0005-0000-0000-0000956C0000}"/>
    <cellStyle name="Note 14 2 3 2 3" xfId="27530" xr:uid="{00000000-0005-0000-0000-0000966C0000}"/>
    <cellStyle name="Note 14 2 3 2 3 2" xfId="27531" xr:uid="{00000000-0005-0000-0000-0000976C0000}"/>
    <cellStyle name="Note 14 2 3 2 4" xfId="27532" xr:uid="{00000000-0005-0000-0000-0000986C0000}"/>
    <cellStyle name="Note 14 2 3 2 5" xfId="27533" xr:uid="{00000000-0005-0000-0000-0000996C0000}"/>
    <cellStyle name="Note 14 2 3 3" xfId="27534" xr:uid="{00000000-0005-0000-0000-00009A6C0000}"/>
    <cellStyle name="Note 14 2 3 3 2" xfId="27535" xr:uid="{00000000-0005-0000-0000-00009B6C0000}"/>
    <cellStyle name="Note 14 2 3 3 2 2" xfId="27536" xr:uid="{00000000-0005-0000-0000-00009C6C0000}"/>
    <cellStyle name="Note 14 2 3 3 3" xfId="27537" xr:uid="{00000000-0005-0000-0000-00009D6C0000}"/>
    <cellStyle name="Note 14 2 3 3 4" xfId="27538" xr:uid="{00000000-0005-0000-0000-00009E6C0000}"/>
    <cellStyle name="Note 14 2 3 4" xfId="27539" xr:uid="{00000000-0005-0000-0000-00009F6C0000}"/>
    <cellStyle name="Note 14 2 3 4 2" xfId="27540" xr:uid="{00000000-0005-0000-0000-0000A06C0000}"/>
    <cellStyle name="Note 14 2 3 5" xfId="27541" xr:uid="{00000000-0005-0000-0000-0000A16C0000}"/>
    <cellStyle name="Note 14 2 3 6" xfId="27542" xr:uid="{00000000-0005-0000-0000-0000A26C0000}"/>
    <cellStyle name="Note 14 2 4" xfId="27543" xr:uid="{00000000-0005-0000-0000-0000A36C0000}"/>
    <cellStyle name="Note 14 2 4 2" xfId="27544" xr:uid="{00000000-0005-0000-0000-0000A46C0000}"/>
    <cellStyle name="Note 14 2 4 2 2" xfId="27545" xr:uid="{00000000-0005-0000-0000-0000A56C0000}"/>
    <cellStyle name="Note 14 2 4 2 2 2" xfId="27546" xr:uid="{00000000-0005-0000-0000-0000A66C0000}"/>
    <cellStyle name="Note 14 2 4 2 3" xfId="27547" xr:uid="{00000000-0005-0000-0000-0000A76C0000}"/>
    <cellStyle name="Note 14 2 4 2 4" xfId="27548" xr:uid="{00000000-0005-0000-0000-0000A86C0000}"/>
    <cellStyle name="Note 14 2 4 3" xfId="27549" xr:uid="{00000000-0005-0000-0000-0000A96C0000}"/>
    <cellStyle name="Note 14 2 4 3 2" xfId="27550" xr:uid="{00000000-0005-0000-0000-0000AA6C0000}"/>
    <cellStyle name="Note 14 2 4 4" xfId="27551" xr:uid="{00000000-0005-0000-0000-0000AB6C0000}"/>
    <cellStyle name="Note 14 2 4 5" xfId="27552" xr:uid="{00000000-0005-0000-0000-0000AC6C0000}"/>
    <cellStyle name="Note 14 2 5" xfId="27553" xr:uid="{00000000-0005-0000-0000-0000AD6C0000}"/>
    <cellStyle name="Note 14 2 5 2" xfId="27554" xr:uid="{00000000-0005-0000-0000-0000AE6C0000}"/>
    <cellStyle name="Note 14 2 5 2 2" xfId="27555" xr:uid="{00000000-0005-0000-0000-0000AF6C0000}"/>
    <cellStyle name="Note 14 2 5 3" xfId="27556" xr:uid="{00000000-0005-0000-0000-0000B06C0000}"/>
    <cellStyle name="Note 14 2 5 4" xfId="27557" xr:uid="{00000000-0005-0000-0000-0000B16C0000}"/>
    <cellStyle name="Note 14 2 6" xfId="27558" xr:uid="{00000000-0005-0000-0000-0000B26C0000}"/>
    <cellStyle name="Note 14 2 6 2" xfId="27559" xr:uid="{00000000-0005-0000-0000-0000B36C0000}"/>
    <cellStyle name="Note 14 2 7" xfId="27560" xr:uid="{00000000-0005-0000-0000-0000B46C0000}"/>
    <cellStyle name="Note 14 2 8" xfId="27561" xr:uid="{00000000-0005-0000-0000-0000B56C0000}"/>
    <cellStyle name="Note 14 2 9" xfId="27562" xr:uid="{00000000-0005-0000-0000-0000B66C0000}"/>
    <cellStyle name="Note 14 3" xfId="27563" xr:uid="{00000000-0005-0000-0000-0000B76C0000}"/>
    <cellStyle name="Note 14 3 2" xfId="27564" xr:uid="{00000000-0005-0000-0000-0000B86C0000}"/>
    <cellStyle name="Note 14 3 3" xfId="27565" xr:uid="{00000000-0005-0000-0000-0000B96C0000}"/>
    <cellStyle name="Note 14 4" xfId="27566" xr:uid="{00000000-0005-0000-0000-0000BA6C0000}"/>
    <cellStyle name="Note 14 4 2" xfId="27567" xr:uid="{00000000-0005-0000-0000-0000BB6C0000}"/>
    <cellStyle name="Note 14 4 3" xfId="27568" xr:uid="{00000000-0005-0000-0000-0000BC6C0000}"/>
    <cellStyle name="Note 14 5" xfId="27569" xr:uid="{00000000-0005-0000-0000-0000BD6C0000}"/>
    <cellStyle name="Note 14 6" xfId="27570" xr:uid="{00000000-0005-0000-0000-0000BE6C0000}"/>
    <cellStyle name="Note 140" xfId="27571" xr:uid="{00000000-0005-0000-0000-0000BF6C0000}"/>
    <cellStyle name="Note 140 2" xfId="27572" xr:uid="{00000000-0005-0000-0000-0000C06C0000}"/>
    <cellStyle name="Note 140 2 2" xfId="27573" xr:uid="{00000000-0005-0000-0000-0000C16C0000}"/>
    <cellStyle name="Note 140 2 3" xfId="27574" xr:uid="{00000000-0005-0000-0000-0000C26C0000}"/>
    <cellStyle name="Note 140 3" xfId="27575" xr:uid="{00000000-0005-0000-0000-0000C36C0000}"/>
    <cellStyle name="Note 140 3 2" xfId="27576" xr:uid="{00000000-0005-0000-0000-0000C46C0000}"/>
    <cellStyle name="Note 140 3 2 2" xfId="27577" xr:uid="{00000000-0005-0000-0000-0000C56C0000}"/>
    <cellStyle name="Note 140 3 2 2 2" xfId="27578" xr:uid="{00000000-0005-0000-0000-0000C66C0000}"/>
    <cellStyle name="Note 140 3 2 2 3" xfId="27579" xr:uid="{00000000-0005-0000-0000-0000C76C0000}"/>
    <cellStyle name="Note 140 3 2 3" xfId="27580" xr:uid="{00000000-0005-0000-0000-0000C86C0000}"/>
    <cellStyle name="Note 140 3 2 4" xfId="27581" xr:uid="{00000000-0005-0000-0000-0000C96C0000}"/>
    <cellStyle name="Note 140 3 3" xfId="27582" xr:uid="{00000000-0005-0000-0000-0000CA6C0000}"/>
    <cellStyle name="Note 140 3 3 2" xfId="27583" xr:uid="{00000000-0005-0000-0000-0000CB6C0000}"/>
    <cellStyle name="Note 140 3 3 3" xfId="27584" xr:uid="{00000000-0005-0000-0000-0000CC6C0000}"/>
    <cellStyle name="Note 140 3 4" xfId="27585" xr:uid="{00000000-0005-0000-0000-0000CD6C0000}"/>
    <cellStyle name="Note 140 3 5" xfId="27586" xr:uid="{00000000-0005-0000-0000-0000CE6C0000}"/>
    <cellStyle name="Note 140 4" xfId="27587" xr:uid="{00000000-0005-0000-0000-0000CF6C0000}"/>
    <cellStyle name="Note 140 4 2" xfId="27588" xr:uid="{00000000-0005-0000-0000-0000D06C0000}"/>
    <cellStyle name="Note 140 4 2 2" xfId="27589" xr:uid="{00000000-0005-0000-0000-0000D16C0000}"/>
    <cellStyle name="Note 140 4 2 3" xfId="27590" xr:uid="{00000000-0005-0000-0000-0000D26C0000}"/>
    <cellStyle name="Note 140 4 3" xfId="27591" xr:uid="{00000000-0005-0000-0000-0000D36C0000}"/>
    <cellStyle name="Note 140 4 4" xfId="27592" xr:uid="{00000000-0005-0000-0000-0000D46C0000}"/>
    <cellStyle name="Note 140 5" xfId="27593" xr:uid="{00000000-0005-0000-0000-0000D56C0000}"/>
    <cellStyle name="Note 140 6" xfId="27594" xr:uid="{00000000-0005-0000-0000-0000D66C0000}"/>
    <cellStyle name="Note 141" xfId="27595" xr:uid="{00000000-0005-0000-0000-0000D76C0000}"/>
    <cellStyle name="Note 141 2" xfId="27596" xr:uid="{00000000-0005-0000-0000-0000D86C0000}"/>
    <cellStyle name="Note 141 2 2" xfId="27597" xr:uid="{00000000-0005-0000-0000-0000D96C0000}"/>
    <cellStyle name="Note 141 2 3" xfId="27598" xr:uid="{00000000-0005-0000-0000-0000DA6C0000}"/>
    <cellStyle name="Note 141 3" xfId="27599" xr:uid="{00000000-0005-0000-0000-0000DB6C0000}"/>
    <cellStyle name="Note 141 3 2" xfId="27600" xr:uid="{00000000-0005-0000-0000-0000DC6C0000}"/>
    <cellStyle name="Note 141 3 2 2" xfId="27601" xr:uid="{00000000-0005-0000-0000-0000DD6C0000}"/>
    <cellStyle name="Note 141 3 2 2 2" xfId="27602" xr:uid="{00000000-0005-0000-0000-0000DE6C0000}"/>
    <cellStyle name="Note 141 3 2 2 3" xfId="27603" xr:uid="{00000000-0005-0000-0000-0000DF6C0000}"/>
    <cellStyle name="Note 141 3 2 3" xfId="27604" xr:uid="{00000000-0005-0000-0000-0000E06C0000}"/>
    <cellStyle name="Note 141 3 2 4" xfId="27605" xr:uid="{00000000-0005-0000-0000-0000E16C0000}"/>
    <cellStyle name="Note 141 3 3" xfId="27606" xr:uid="{00000000-0005-0000-0000-0000E26C0000}"/>
    <cellStyle name="Note 141 3 3 2" xfId="27607" xr:uid="{00000000-0005-0000-0000-0000E36C0000}"/>
    <cellStyle name="Note 141 3 3 3" xfId="27608" xr:uid="{00000000-0005-0000-0000-0000E46C0000}"/>
    <cellStyle name="Note 141 3 4" xfId="27609" xr:uid="{00000000-0005-0000-0000-0000E56C0000}"/>
    <cellStyle name="Note 141 3 5" xfId="27610" xr:uid="{00000000-0005-0000-0000-0000E66C0000}"/>
    <cellStyle name="Note 141 4" xfId="27611" xr:uid="{00000000-0005-0000-0000-0000E76C0000}"/>
    <cellStyle name="Note 141 4 2" xfId="27612" xr:uid="{00000000-0005-0000-0000-0000E86C0000}"/>
    <cellStyle name="Note 141 4 2 2" xfId="27613" xr:uid="{00000000-0005-0000-0000-0000E96C0000}"/>
    <cellStyle name="Note 141 4 2 3" xfId="27614" xr:uid="{00000000-0005-0000-0000-0000EA6C0000}"/>
    <cellStyle name="Note 141 4 3" xfId="27615" xr:uid="{00000000-0005-0000-0000-0000EB6C0000}"/>
    <cellStyle name="Note 141 4 4" xfId="27616" xr:uid="{00000000-0005-0000-0000-0000EC6C0000}"/>
    <cellStyle name="Note 141 5" xfId="27617" xr:uid="{00000000-0005-0000-0000-0000ED6C0000}"/>
    <cellStyle name="Note 141 6" xfId="27618" xr:uid="{00000000-0005-0000-0000-0000EE6C0000}"/>
    <cellStyle name="Note 142" xfId="27619" xr:uid="{00000000-0005-0000-0000-0000EF6C0000}"/>
    <cellStyle name="Note 142 2" xfId="27620" xr:uid="{00000000-0005-0000-0000-0000F06C0000}"/>
    <cellStyle name="Note 142 2 2" xfId="27621" xr:uid="{00000000-0005-0000-0000-0000F16C0000}"/>
    <cellStyle name="Note 142 2 3" xfId="27622" xr:uid="{00000000-0005-0000-0000-0000F26C0000}"/>
    <cellStyle name="Note 142 3" xfId="27623" xr:uid="{00000000-0005-0000-0000-0000F36C0000}"/>
    <cellStyle name="Note 142 3 2" xfId="27624" xr:uid="{00000000-0005-0000-0000-0000F46C0000}"/>
    <cellStyle name="Note 142 3 2 2" xfId="27625" xr:uid="{00000000-0005-0000-0000-0000F56C0000}"/>
    <cellStyle name="Note 142 3 2 2 2" xfId="27626" xr:uid="{00000000-0005-0000-0000-0000F66C0000}"/>
    <cellStyle name="Note 142 3 2 2 3" xfId="27627" xr:uid="{00000000-0005-0000-0000-0000F76C0000}"/>
    <cellStyle name="Note 142 3 2 3" xfId="27628" xr:uid="{00000000-0005-0000-0000-0000F86C0000}"/>
    <cellStyle name="Note 142 3 2 4" xfId="27629" xr:uid="{00000000-0005-0000-0000-0000F96C0000}"/>
    <cellStyle name="Note 142 3 3" xfId="27630" xr:uid="{00000000-0005-0000-0000-0000FA6C0000}"/>
    <cellStyle name="Note 142 3 3 2" xfId="27631" xr:uid="{00000000-0005-0000-0000-0000FB6C0000}"/>
    <cellStyle name="Note 142 3 3 3" xfId="27632" xr:uid="{00000000-0005-0000-0000-0000FC6C0000}"/>
    <cellStyle name="Note 142 3 4" xfId="27633" xr:uid="{00000000-0005-0000-0000-0000FD6C0000}"/>
    <cellStyle name="Note 142 3 5" xfId="27634" xr:uid="{00000000-0005-0000-0000-0000FE6C0000}"/>
    <cellStyle name="Note 142 4" xfId="27635" xr:uid="{00000000-0005-0000-0000-0000FF6C0000}"/>
    <cellStyle name="Note 142 4 2" xfId="27636" xr:uid="{00000000-0005-0000-0000-0000006D0000}"/>
    <cellStyle name="Note 142 4 2 2" xfId="27637" xr:uid="{00000000-0005-0000-0000-0000016D0000}"/>
    <cellStyle name="Note 142 4 2 3" xfId="27638" xr:uid="{00000000-0005-0000-0000-0000026D0000}"/>
    <cellStyle name="Note 142 4 3" xfId="27639" xr:uid="{00000000-0005-0000-0000-0000036D0000}"/>
    <cellStyle name="Note 142 4 4" xfId="27640" xr:uid="{00000000-0005-0000-0000-0000046D0000}"/>
    <cellStyle name="Note 142 5" xfId="27641" xr:uid="{00000000-0005-0000-0000-0000056D0000}"/>
    <cellStyle name="Note 142 6" xfId="27642" xr:uid="{00000000-0005-0000-0000-0000066D0000}"/>
    <cellStyle name="Note 143" xfId="27643" xr:uid="{00000000-0005-0000-0000-0000076D0000}"/>
    <cellStyle name="Note 143 2" xfId="27644" xr:uid="{00000000-0005-0000-0000-0000086D0000}"/>
    <cellStyle name="Note 143 2 2" xfId="27645" xr:uid="{00000000-0005-0000-0000-0000096D0000}"/>
    <cellStyle name="Note 143 2 3" xfId="27646" xr:uid="{00000000-0005-0000-0000-00000A6D0000}"/>
    <cellStyle name="Note 143 3" xfId="27647" xr:uid="{00000000-0005-0000-0000-00000B6D0000}"/>
    <cellStyle name="Note 143 3 2" xfId="27648" xr:uid="{00000000-0005-0000-0000-00000C6D0000}"/>
    <cellStyle name="Note 143 3 2 2" xfId="27649" xr:uid="{00000000-0005-0000-0000-00000D6D0000}"/>
    <cellStyle name="Note 143 3 2 2 2" xfId="27650" xr:uid="{00000000-0005-0000-0000-00000E6D0000}"/>
    <cellStyle name="Note 143 3 2 2 3" xfId="27651" xr:uid="{00000000-0005-0000-0000-00000F6D0000}"/>
    <cellStyle name="Note 143 3 2 3" xfId="27652" xr:uid="{00000000-0005-0000-0000-0000106D0000}"/>
    <cellStyle name="Note 143 3 2 4" xfId="27653" xr:uid="{00000000-0005-0000-0000-0000116D0000}"/>
    <cellStyle name="Note 143 3 3" xfId="27654" xr:uid="{00000000-0005-0000-0000-0000126D0000}"/>
    <cellStyle name="Note 143 3 3 2" xfId="27655" xr:uid="{00000000-0005-0000-0000-0000136D0000}"/>
    <cellStyle name="Note 143 3 3 3" xfId="27656" xr:uid="{00000000-0005-0000-0000-0000146D0000}"/>
    <cellStyle name="Note 143 3 4" xfId="27657" xr:uid="{00000000-0005-0000-0000-0000156D0000}"/>
    <cellStyle name="Note 143 3 5" xfId="27658" xr:uid="{00000000-0005-0000-0000-0000166D0000}"/>
    <cellStyle name="Note 143 4" xfId="27659" xr:uid="{00000000-0005-0000-0000-0000176D0000}"/>
    <cellStyle name="Note 143 4 2" xfId="27660" xr:uid="{00000000-0005-0000-0000-0000186D0000}"/>
    <cellStyle name="Note 143 4 2 2" xfId="27661" xr:uid="{00000000-0005-0000-0000-0000196D0000}"/>
    <cellStyle name="Note 143 4 2 3" xfId="27662" xr:uid="{00000000-0005-0000-0000-00001A6D0000}"/>
    <cellStyle name="Note 143 4 3" xfId="27663" xr:uid="{00000000-0005-0000-0000-00001B6D0000}"/>
    <cellStyle name="Note 143 4 4" xfId="27664" xr:uid="{00000000-0005-0000-0000-00001C6D0000}"/>
    <cellStyle name="Note 143 5" xfId="27665" xr:uid="{00000000-0005-0000-0000-00001D6D0000}"/>
    <cellStyle name="Note 143 6" xfId="27666" xr:uid="{00000000-0005-0000-0000-00001E6D0000}"/>
    <cellStyle name="Note 144" xfId="27667" xr:uid="{00000000-0005-0000-0000-00001F6D0000}"/>
    <cellStyle name="Note 144 2" xfId="27668" xr:uid="{00000000-0005-0000-0000-0000206D0000}"/>
    <cellStyle name="Note 144 2 2" xfId="27669" xr:uid="{00000000-0005-0000-0000-0000216D0000}"/>
    <cellStyle name="Note 144 2 3" xfId="27670" xr:uid="{00000000-0005-0000-0000-0000226D0000}"/>
    <cellStyle name="Note 144 3" xfId="27671" xr:uid="{00000000-0005-0000-0000-0000236D0000}"/>
    <cellStyle name="Note 144 3 2" xfId="27672" xr:uid="{00000000-0005-0000-0000-0000246D0000}"/>
    <cellStyle name="Note 144 3 2 2" xfId="27673" xr:uid="{00000000-0005-0000-0000-0000256D0000}"/>
    <cellStyle name="Note 144 3 2 2 2" xfId="27674" xr:uid="{00000000-0005-0000-0000-0000266D0000}"/>
    <cellStyle name="Note 144 3 2 2 3" xfId="27675" xr:uid="{00000000-0005-0000-0000-0000276D0000}"/>
    <cellStyle name="Note 144 3 2 3" xfId="27676" xr:uid="{00000000-0005-0000-0000-0000286D0000}"/>
    <cellStyle name="Note 144 3 2 4" xfId="27677" xr:uid="{00000000-0005-0000-0000-0000296D0000}"/>
    <cellStyle name="Note 144 3 3" xfId="27678" xr:uid="{00000000-0005-0000-0000-00002A6D0000}"/>
    <cellStyle name="Note 144 3 3 2" xfId="27679" xr:uid="{00000000-0005-0000-0000-00002B6D0000}"/>
    <cellStyle name="Note 144 3 3 3" xfId="27680" xr:uid="{00000000-0005-0000-0000-00002C6D0000}"/>
    <cellStyle name="Note 144 3 4" xfId="27681" xr:uid="{00000000-0005-0000-0000-00002D6D0000}"/>
    <cellStyle name="Note 144 3 5" xfId="27682" xr:uid="{00000000-0005-0000-0000-00002E6D0000}"/>
    <cellStyle name="Note 144 4" xfId="27683" xr:uid="{00000000-0005-0000-0000-00002F6D0000}"/>
    <cellStyle name="Note 144 4 2" xfId="27684" xr:uid="{00000000-0005-0000-0000-0000306D0000}"/>
    <cellStyle name="Note 144 4 2 2" xfId="27685" xr:uid="{00000000-0005-0000-0000-0000316D0000}"/>
    <cellStyle name="Note 144 4 2 3" xfId="27686" xr:uid="{00000000-0005-0000-0000-0000326D0000}"/>
    <cellStyle name="Note 144 4 3" xfId="27687" xr:uid="{00000000-0005-0000-0000-0000336D0000}"/>
    <cellStyle name="Note 144 4 4" xfId="27688" xr:uid="{00000000-0005-0000-0000-0000346D0000}"/>
    <cellStyle name="Note 144 5" xfId="27689" xr:uid="{00000000-0005-0000-0000-0000356D0000}"/>
    <cellStyle name="Note 144 6" xfId="27690" xr:uid="{00000000-0005-0000-0000-0000366D0000}"/>
    <cellStyle name="Note 145" xfId="27691" xr:uid="{00000000-0005-0000-0000-0000376D0000}"/>
    <cellStyle name="Note 145 2" xfId="27692" xr:uid="{00000000-0005-0000-0000-0000386D0000}"/>
    <cellStyle name="Note 145 2 2" xfId="27693" xr:uid="{00000000-0005-0000-0000-0000396D0000}"/>
    <cellStyle name="Note 145 2 3" xfId="27694" xr:uid="{00000000-0005-0000-0000-00003A6D0000}"/>
    <cellStyle name="Note 145 3" xfId="27695" xr:uid="{00000000-0005-0000-0000-00003B6D0000}"/>
    <cellStyle name="Note 145 3 2" xfId="27696" xr:uid="{00000000-0005-0000-0000-00003C6D0000}"/>
    <cellStyle name="Note 145 3 2 2" xfId="27697" xr:uid="{00000000-0005-0000-0000-00003D6D0000}"/>
    <cellStyle name="Note 145 3 2 3" xfId="27698" xr:uid="{00000000-0005-0000-0000-00003E6D0000}"/>
    <cellStyle name="Note 145 3 3" xfId="27699" xr:uid="{00000000-0005-0000-0000-00003F6D0000}"/>
    <cellStyle name="Note 145 3 4" xfId="27700" xr:uid="{00000000-0005-0000-0000-0000406D0000}"/>
    <cellStyle name="Note 145 4" xfId="27701" xr:uid="{00000000-0005-0000-0000-0000416D0000}"/>
    <cellStyle name="Note 145 5" xfId="27702" xr:uid="{00000000-0005-0000-0000-0000426D0000}"/>
    <cellStyle name="Note 146" xfId="27703" xr:uid="{00000000-0005-0000-0000-0000436D0000}"/>
    <cellStyle name="Note 146 2" xfId="27704" xr:uid="{00000000-0005-0000-0000-0000446D0000}"/>
    <cellStyle name="Note 146 3" xfId="27705" xr:uid="{00000000-0005-0000-0000-0000456D0000}"/>
    <cellStyle name="Note 147" xfId="27706" xr:uid="{00000000-0005-0000-0000-0000466D0000}"/>
    <cellStyle name="Note 147 2" xfId="27707" xr:uid="{00000000-0005-0000-0000-0000476D0000}"/>
    <cellStyle name="Note 147 3" xfId="27708" xr:uid="{00000000-0005-0000-0000-0000486D0000}"/>
    <cellStyle name="Note 148" xfId="27709" xr:uid="{00000000-0005-0000-0000-0000496D0000}"/>
    <cellStyle name="Note 148 2" xfId="27710" xr:uid="{00000000-0005-0000-0000-00004A6D0000}"/>
    <cellStyle name="Note 148 3" xfId="27711" xr:uid="{00000000-0005-0000-0000-00004B6D0000}"/>
    <cellStyle name="Note 149" xfId="27712" xr:uid="{00000000-0005-0000-0000-00004C6D0000}"/>
    <cellStyle name="Note 149 2" xfId="27713" xr:uid="{00000000-0005-0000-0000-00004D6D0000}"/>
    <cellStyle name="Note 149 3" xfId="27714" xr:uid="{00000000-0005-0000-0000-00004E6D0000}"/>
    <cellStyle name="Note 15" xfId="27715" xr:uid="{00000000-0005-0000-0000-00004F6D0000}"/>
    <cellStyle name="Note 15 2" xfId="27716" xr:uid="{00000000-0005-0000-0000-0000506D0000}"/>
    <cellStyle name="Note 15 2 2" xfId="27717" xr:uid="{00000000-0005-0000-0000-0000516D0000}"/>
    <cellStyle name="Note 15 2 2 2" xfId="27718" xr:uid="{00000000-0005-0000-0000-0000526D0000}"/>
    <cellStyle name="Note 15 2 2 3" xfId="27719" xr:uid="{00000000-0005-0000-0000-0000536D0000}"/>
    <cellStyle name="Note 15 2 3" xfId="27720" xr:uid="{00000000-0005-0000-0000-0000546D0000}"/>
    <cellStyle name="Note 15 2 3 2" xfId="27721" xr:uid="{00000000-0005-0000-0000-0000556D0000}"/>
    <cellStyle name="Note 15 2 3 2 2" xfId="27722" xr:uid="{00000000-0005-0000-0000-0000566D0000}"/>
    <cellStyle name="Note 15 2 3 2 2 2" xfId="27723" xr:uid="{00000000-0005-0000-0000-0000576D0000}"/>
    <cellStyle name="Note 15 2 3 2 2 2 2" xfId="27724" xr:uid="{00000000-0005-0000-0000-0000586D0000}"/>
    <cellStyle name="Note 15 2 3 2 2 3" xfId="27725" xr:uid="{00000000-0005-0000-0000-0000596D0000}"/>
    <cellStyle name="Note 15 2 3 2 2 4" xfId="27726" xr:uid="{00000000-0005-0000-0000-00005A6D0000}"/>
    <cellStyle name="Note 15 2 3 2 3" xfId="27727" xr:uid="{00000000-0005-0000-0000-00005B6D0000}"/>
    <cellStyle name="Note 15 2 3 2 3 2" xfId="27728" xr:uid="{00000000-0005-0000-0000-00005C6D0000}"/>
    <cellStyle name="Note 15 2 3 2 4" xfId="27729" xr:uid="{00000000-0005-0000-0000-00005D6D0000}"/>
    <cellStyle name="Note 15 2 3 2 5" xfId="27730" xr:uid="{00000000-0005-0000-0000-00005E6D0000}"/>
    <cellStyle name="Note 15 2 3 3" xfId="27731" xr:uid="{00000000-0005-0000-0000-00005F6D0000}"/>
    <cellStyle name="Note 15 2 3 3 2" xfId="27732" xr:uid="{00000000-0005-0000-0000-0000606D0000}"/>
    <cellStyle name="Note 15 2 3 3 2 2" xfId="27733" xr:uid="{00000000-0005-0000-0000-0000616D0000}"/>
    <cellStyle name="Note 15 2 3 3 3" xfId="27734" xr:uid="{00000000-0005-0000-0000-0000626D0000}"/>
    <cellStyle name="Note 15 2 3 3 4" xfId="27735" xr:uid="{00000000-0005-0000-0000-0000636D0000}"/>
    <cellStyle name="Note 15 2 3 4" xfId="27736" xr:uid="{00000000-0005-0000-0000-0000646D0000}"/>
    <cellStyle name="Note 15 2 3 4 2" xfId="27737" xr:uid="{00000000-0005-0000-0000-0000656D0000}"/>
    <cellStyle name="Note 15 2 3 5" xfId="27738" xr:uid="{00000000-0005-0000-0000-0000666D0000}"/>
    <cellStyle name="Note 15 2 3 6" xfId="27739" xr:uid="{00000000-0005-0000-0000-0000676D0000}"/>
    <cellStyle name="Note 15 2 4" xfId="27740" xr:uid="{00000000-0005-0000-0000-0000686D0000}"/>
    <cellStyle name="Note 15 2 4 2" xfId="27741" xr:uid="{00000000-0005-0000-0000-0000696D0000}"/>
    <cellStyle name="Note 15 2 4 2 2" xfId="27742" xr:uid="{00000000-0005-0000-0000-00006A6D0000}"/>
    <cellStyle name="Note 15 2 4 2 2 2" xfId="27743" xr:uid="{00000000-0005-0000-0000-00006B6D0000}"/>
    <cellStyle name="Note 15 2 4 2 3" xfId="27744" xr:uid="{00000000-0005-0000-0000-00006C6D0000}"/>
    <cellStyle name="Note 15 2 4 2 4" xfId="27745" xr:uid="{00000000-0005-0000-0000-00006D6D0000}"/>
    <cellStyle name="Note 15 2 4 3" xfId="27746" xr:uid="{00000000-0005-0000-0000-00006E6D0000}"/>
    <cellStyle name="Note 15 2 4 3 2" xfId="27747" xr:uid="{00000000-0005-0000-0000-00006F6D0000}"/>
    <cellStyle name="Note 15 2 4 4" xfId="27748" xr:uid="{00000000-0005-0000-0000-0000706D0000}"/>
    <cellStyle name="Note 15 2 4 5" xfId="27749" xr:uid="{00000000-0005-0000-0000-0000716D0000}"/>
    <cellStyle name="Note 15 2 5" xfId="27750" xr:uid="{00000000-0005-0000-0000-0000726D0000}"/>
    <cellStyle name="Note 15 2 5 2" xfId="27751" xr:uid="{00000000-0005-0000-0000-0000736D0000}"/>
    <cellStyle name="Note 15 2 5 2 2" xfId="27752" xr:uid="{00000000-0005-0000-0000-0000746D0000}"/>
    <cellStyle name="Note 15 2 5 3" xfId="27753" xr:uid="{00000000-0005-0000-0000-0000756D0000}"/>
    <cellStyle name="Note 15 2 5 4" xfId="27754" xr:uid="{00000000-0005-0000-0000-0000766D0000}"/>
    <cellStyle name="Note 15 2 6" xfId="27755" xr:uid="{00000000-0005-0000-0000-0000776D0000}"/>
    <cellStyle name="Note 15 2 6 2" xfId="27756" xr:uid="{00000000-0005-0000-0000-0000786D0000}"/>
    <cellStyle name="Note 15 2 7" xfId="27757" xr:uid="{00000000-0005-0000-0000-0000796D0000}"/>
    <cellStyle name="Note 15 2 8" xfId="27758" xr:uid="{00000000-0005-0000-0000-00007A6D0000}"/>
    <cellStyle name="Note 15 2 9" xfId="27759" xr:uid="{00000000-0005-0000-0000-00007B6D0000}"/>
    <cellStyle name="Note 15 3" xfId="27760" xr:uid="{00000000-0005-0000-0000-00007C6D0000}"/>
    <cellStyle name="Note 15 3 2" xfId="27761" xr:uid="{00000000-0005-0000-0000-00007D6D0000}"/>
    <cellStyle name="Note 15 3 3" xfId="27762" xr:uid="{00000000-0005-0000-0000-00007E6D0000}"/>
    <cellStyle name="Note 15 4" xfId="27763" xr:uid="{00000000-0005-0000-0000-00007F6D0000}"/>
    <cellStyle name="Note 15 4 2" xfId="27764" xr:uid="{00000000-0005-0000-0000-0000806D0000}"/>
    <cellStyle name="Note 15 4 3" xfId="27765" xr:uid="{00000000-0005-0000-0000-0000816D0000}"/>
    <cellStyle name="Note 15 5" xfId="27766" xr:uid="{00000000-0005-0000-0000-0000826D0000}"/>
    <cellStyle name="Note 15 6" xfId="27767" xr:uid="{00000000-0005-0000-0000-0000836D0000}"/>
    <cellStyle name="Note 150" xfId="27768" xr:uid="{00000000-0005-0000-0000-0000846D0000}"/>
    <cellStyle name="Note 150 2" xfId="27769" xr:uid="{00000000-0005-0000-0000-0000856D0000}"/>
    <cellStyle name="Note 150 3" xfId="27770" xr:uid="{00000000-0005-0000-0000-0000866D0000}"/>
    <cellStyle name="Note 151" xfId="27771" xr:uid="{00000000-0005-0000-0000-0000876D0000}"/>
    <cellStyle name="Note 151 2" xfId="27772" xr:uid="{00000000-0005-0000-0000-0000886D0000}"/>
    <cellStyle name="Note 151 3" xfId="27773" xr:uid="{00000000-0005-0000-0000-0000896D0000}"/>
    <cellStyle name="Note 152" xfId="27774" xr:uid="{00000000-0005-0000-0000-00008A6D0000}"/>
    <cellStyle name="Note 152 2" xfId="27775" xr:uid="{00000000-0005-0000-0000-00008B6D0000}"/>
    <cellStyle name="Note 152 3" xfId="27776" xr:uid="{00000000-0005-0000-0000-00008C6D0000}"/>
    <cellStyle name="Note 153" xfId="27777" xr:uid="{00000000-0005-0000-0000-00008D6D0000}"/>
    <cellStyle name="Note 153 2" xfId="27778" xr:uid="{00000000-0005-0000-0000-00008E6D0000}"/>
    <cellStyle name="Note 153 3" xfId="27779" xr:uid="{00000000-0005-0000-0000-00008F6D0000}"/>
    <cellStyle name="Note 154" xfId="27780" xr:uid="{00000000-0005-0000-0000-0000906D0000}"/>
    <cellStyle name="Note 154 2" xfId="27781" xr:uid="{00000000-0005-0000-0000-0000916D0000}"/>
    <cellStyle name="Note 154 3" xfId="27782" xr:uid="{00000000-0005-0000-0000-0000926D0000}"/>
    <cellStyle name="Note 155" xfId="27783" xr:uid="{00000000-0005-0000-0000-0000936D0000}"/>
    <cellStyle name="Note 155 2" xfId="27784" xr:uid="{00000000-0005-0000-0000-0000946D0000}"/>
    <cellStyle name="Note 155 3" xfId="27785" xr:uid="{00000000-0005-0000-0000-0000956D0000}"/>
    <cellStyle name="Note 156" xfId="27786" xr:uid="{00000000-0005-0000-0000-0000966D0000}"/>
    <cellStyle name="Note 156 2" xfId="27787" xr:uid="{00000000-0005-0000-0000-0000976D0000}"/>
    <cellStyle name="Note 156 3" xfId="27788" xr:uid="{00000000-0005-0000-0000-0000986D0000}"/>
    <cellStyle name="Note 157" xfId="27789" xr:uid="{00000000-0005-0000-0000-0000996D0000}"/>
    <cellStyle name="Note 157 2" xfId="27790" xr:uid="{00000000-0005-0000-0000-00009A6D0000}"/>
    <cellStyle name="Note 157 3" xfId="27791" xr:uid="{00000000-0005-0000-0000-00009B6D0000}"/>
    <cellStyle name="Note 158" xfId="27792" xr:uid="{00000000-0005-0000-0000-00009C6D0000}"/>
    <cellStyle name="Note 158 2" xfId="27793" xr:uid="{00000000-0005-0000-0000-00009D6D0000}"/>
    <cellStyle name="Note 158 3" xfId="27794" xr:uid="{00000000-0005-0000-0000-00009E6D0000}"/>
    <cellStyle name="Note 159" xfId="27795" xr:uid="{00000000-0005-0000-0000-00009F6D0000}"/>
    <cellStyle name="Note 159 2" xfId="27796" xr:uid="{00000000-0005-0000-0000-0000A06D0000}"/>
    <cellStyle name="Note 159 3" xfId="27797" xr:uid="{00000000-0005-0000-0000-0000A16D0000}"/>
    <cellStyle name="Note 16" xfId="27798" xr:uid="{00000000-0005-0000-0000-0000A26D0000}"/>
    <cellStyle name="Note 16 2" xfId="27799" xr:uid="{00000000-0005-0000-0000-0000A36D0000}"/>
    <cellStyle name="Note 16 2 2" xfId="27800" xr:uid="{00000000-0005-0000-0000-0000A46D0000}"/>
    <cellStyle name="Note 16 2 2 2" xfId="27801" xr:uid="{00000000-0005-0000-0000-0000A56D0000}"/>
    <cellStyle name="Note 16 2 2 3" xfId="27802" xr:uid="{00000000-0005-0000-0000-0000A66D0000}"/>
    <cellStyle name="Note 16 2 3" xfId="27803" xr:uid="{00000000-0005-0000-0000-0000A76D0000}"/>
    <cellStyle name="Note 16 2 3 2" xfId="27804" xr:uid="{00000000-0005-0000-0000-0000A86D0000}"/>
    <cellStyle name="Note 16 2 3 2 2" xfId="27805" xr:uid="{00000000-0005-0000-0000-0000A96D0000}"/>
    <cellStyle name="Note 16 2 3 2 2 2" xfId="27806" xr:uid="{00000000-0005-0000-0000-0000AA6D0000}"/>
    <cellStyle name="Note 16 2 3 2 2 2 2" xfId="27807" xr:uid="{00000000-0005-0000-0000-0000AB6D0000}"/>
    <cellStyle name="Note 16 2 3 2 2 3" xfId="27808" xr:uid="{00000000-0005-0000-0000-0000AC6D0000}"/>
    <cellStyle name="Note 16 2 3 2 2 4" xfId="27809" xr:uid="{00000000-0005-0000-0000-0000AD6D0000}"/>
    <cellStyle name="Note 16 2 3 2 3" xfId="27810" xr:uid="{00000000-0005-0000-0000-0000AE6D0000}"/>
    <cellStyle name="Note 16 2 3 2 3 2" xfId="27811" xr:uid="{00000000-0005-0000-0000-0000AF6D0000}"/>
    <cellStyle name="Note 16 2 3 2 4" xfId="27812" xr:uid="{00000000-0005-0000-0000-0000B06D0000}"/>
    <cellStyle name="Note 16 2 3 2 5" xfId="27813" xr:uid="{00000000-0005-0000-0000-0000B16D0000}"/>
    <cellStyle name="Note 16 2 3 3" xfId="27814" xr:uid="{00000000-0005-0000-0000-0000B26D0000}"/>
    <cellStyle name="Note 16 2 3 3 2" xfId="27815" xr:uid="{00000000-0005-0000-0000-0000B36D0000}"/>
    <cellStyle name="Note 16 2 3 3 2 2" xfId="27816" xr:uid="{00000000-0005-0000-0000-0000B46D0000}"/>
    <cellStyle name="Note 16 2 3 3 3" xfId="27817" xr:uid="{00000000-0005-0000-0000-0000B56D0000}"/>
    <cellStyle name="Note 16 2 3 3 4" xfId="27818" xr:uid="{00000000-0005-0000-0000-0000B66D0000}"/>
    <cellStyle name="Note 16 2 3 4" xfId="27819" xr:uid="{00000000-0005-0000-0000-0000B76D0000}"/>
    <cellStyle name="Note 16 2 3 4 2" xfId="27820" xr:uid="{00000000-0005-0000-0000-0000B86D0000}"/>
    <cellStyle name="Note 16 2 3 5" xfId="27821" xr:uid="{00000000-0005-0000-0000-0000B96D0000}"/>
    <cellStyle name="Note 16 2 3 6" xfId="27822" xr:uid="{00000000-0005-0000-0000-0000BA6D0000}"/>
    <cellStyle name="Note 16 2 4" xfId="27823" xr:uid="{00000000-0005-0000-0000-0000BB6D0000}"/>
    <cellStyle name="Note 16 2 4 2" xfId="27824" xr:uid="{00000000-0005-0000-0000-0000BC6D0000}"/>
    <cellStyle name="Note 16 2 4 2 2" xfId="27825" xr:uid="{00000000-0005-0000-0000-0000BD6D0000}"/>
    <cellStyle name="Note 16 2 4 2 2 2" xfId="27826" xr:uid="{00000000-0005-0000-0000-0000BE6D0000}"/>
    <cellStyle name="Note 16 2 4 2 3" xfId="27827" xr:uid="{00000000-0005-0000-0000-0000BF6D0000}"/>
    <cellStyle name="Note 16 2 4 2 4" xfId="27828" xr:uid="{00000000-0005-0000-0000-0000C06D0000}"/>
    <cellStyle name="Note 16 2 4 3" xfId="27829" xr:uid="{00000000-0005-0000-0000-0000C16D0000}"/>
    <cellStyle name="Note 16 2 4 3 2" xfId="27830" xr:uid="{00000000-0005-0000-0000-0000C26D0000}"/>
    <cellStyle name="Note 16 2 4 4" xfId="27831" xr:uid="{00000000-0005-0000-0000-0000C36D0000}"/>
    <cellStyle name="Note 16 2 4 5" xfId="27832" xr:uid="{00000000-0005-0000-0000-0000C46D0000}"/>
    <cellStyle name="Note 16 2 5" xfId="27833" xr:uid="{00000000-0005-0000-0000-0000C56D0000}"/>
    <cellStyle name="Note 16 2 5 2" xfId="27834" xr:uid="{00000000-0005-0000-0000-0000C66D0000}"/>
    <cellStyle name="Note 16 2 5 2 2" xfId="27835" xr:uid="{00000000-0005-0000-0000-0000C76D0000}"/>
    <cellStyle name="Note 16 2 5 3" xfId="27836" xr:uid="{00000000-0005-0000-0000-0000C86D0000}"/>
    <cellStyle name="Note 16 2 5 4" xfId="27837" xr:uid="{00000000-0005-0000-0000-0000C96D0000}"/>
    <cellStyle name="Note 16 2 6" xfId="27838" xr:uid="{00000000-0005-0000-0000-0000CA6D0000}"/>
    <cellStyle name="Note 16 2 6 2" xfId="27839" xr:uid="{00000000-0005-0000-0000-0000CB6D0000}"/>
    <cellStyle name="Note 16 2 7" xfId="27840" xr:uid="{00000000-0005-0000-0000-0000CC6D0000}"/>
    <cellStyle name="Note 16 2 8" xfId="27841" xr:uid="{00000000-0005-0000-0000-0000CD6D0000}"/>
    <cellStyle name="Note 16 2 9" xfId="27842" xr:uid="{00000000-0005-0000-0000-0000CE6D0000}"/>
    <cellStyle name="Note 16 3" xfId="27843" xr:uid="{00000000-0005-0000-0000-0000CF6D0000}"/>
    <cellStyle name="Note 16 3 2" xfId="27844" xr:uid="{00000000-0005-0000-0000-0000D06D0000}"/>
    <cellStyle name="Note 16 3 3" xfId="27845" xr:uid="{00000000-0005-0000-0000-0000D16D0000}"/>
    <cellStyle name="Note 16 4" xfId="27846" xr:uid="{00000000-0005-0000-0000-0000D26D0000}"/>
    <cellStyle name="Note 16 4 2" xfId="27847" xr:uid="{00000000-0005-0000-0000-0000D36D0000}"/>
    <cellStyle name="Note 16 4 3" xfId="27848" xr:uid="{00000000-0005-0000-0000-0000D46D0000}"/>
    <cellStyle name="Note 16 5" xfId="27849" xr:uid="{00000000-0005-0000-0000-0000D56D0000}"/>
    <cellStyle name="Note 16 6" xfId="27850" xr:uid="{00000000-0005-0000-0000-0000D66D0000}"/>
    <cellStyle name="Note 160" xfId="27851" xr:uid="{00000000-0005-0000-0000-0000D76D0000}"/>
    <cellStyle name="Note 160 2" xfId="27852" xr:uid="{00000000-0005-0000-0000-0000D86D0000}"/>
    <cellStyle name="Note 160 3" xfId="27853" xr:uid="{00000000-0005-0000-0000-0000D96D0000}"/>
    <cellStyle name="Note 161" xfId="27854" xr:uid="{00000000-0005-0000-0000-0000DA6D0000}"/>
    <cellStyle name="Note 161 2" xfId="27855" xr:uid="{00000000-0005-0000-0000-0000DB6D0000}"/>
    <cellStyle name="Note 161 3" xfId="27856" xr:uid="{00000000-0005-0000-0000-0000DC6D0000}"/>
    <cellStyle name="Note 162" xfId="27857" xr:uid="{00000000-0005-0000-0000-0000DD6D0000}"/>
    <cellStyle name="Note 162 2" xfId="27858" xr:uid="{00000000-0005-0000-0000-0000DE6D0000}"/>
    <cellStyle name="Note 162 3" xfId="27859" xr:uid="{00000000-0005-0000-0000-0000DF6D0000}"/>
    <cellStyle name="Note 163" xfId="27860" xr:uid="{00000000-0005-0000-0000-0000E06D0000}"/>
    <cellStyle name="Note 163 2" xfId="27861" xr:uid="{00000000-0005-0000-0000-0000E16D0000}"/>
    <cellStyle name="Note 163 3" xfId="27862" xr:uid="{00000000-0005-0000-0000-0000E26D0000}"/>
    <cellStyle name="Note 164" xfId="27863" xr:uid="{00000000-0005-0000-0000-0000E36D0000}"/>
    <cellStyle name="Note 164 2" xfId="27864" xr:uid="{00000000-0005-0000-0000-0000E46D0000}"/>
    <cellStyle name="Note 164 3" xfId="27865" xr:uid="{00000000-0005-0000-0000-0000E56D0000}"/>
    <cellStyle name="Note 165" xfId="27866" xr:uid="{00000000-0005-0000-0000-0000E66D0000}"/>
    <cellStyle name="Note 165 2" xfId="27867" xr:uid="{00000000-0005-0000-0000-0000E76D0000}"/>
    <cellStyle name="Note 165 3" xfId="27868" xr:uid="{00000000-0005-0000-0000-0000E86D0000}"/>
    <cellStyle name="Note 166" xfId="27869" xr:uid="{00000000-0005-0000-0000-0000E96D0000}"/>
    <cellStyle name="Note 166 2" xfId="27870" xr:uid="{00000000-0005-0000-0000-0000EA6D0000}"/>
    <cellStyle name="Note 166 3" xfId="27871" xr:uid="{00000000-0005-0000-0000-0000EB6D0000}"/>
    <cellStyle name="Note 167" xfId="27872" xr:uid="{00000000-0005-0000-0000-0000EC6D0000}"/>
    <cellStyle name="Note 167 2" xfId="27873" xr:uid="{00000000-0005-0000-0000-0000ED6D0000}"/>
    <cellStyle name="Note 167 3" xfId="27874" xr:uid="{00000000-0005-0000-0000-0000EE6D0000}"/>
    <cellStyle name="Note 168" xfId="27875" xr:uid="{00000000-0005-0000-0000-0000EF6D0000}"/>
    <cellStyle name="Note 168 2" xfId="27876" xr:uid="{00000000-0005-0000-0000-0000F06D0000}"/>
    <cellStyle name="Note 168 3" xfId="27877" xr:uid="{00000000-0005-0000-0000-0000F16D0000}"/>
    <cellStyle name="Note 169" xfId="27878" xr:uid="{00000000-0005-0000-0000-0000F26D0000}"/>
    <cellStyle name="Note 169 2" xfId="27879" xr:uid="{00000000-0005-0000-0000-0000F36D0000}"/>
    <cellStyle name="Note 169 3" xfId="27880" xr:uid="{00000000-0005-0000-0000-0000F46D0000}"/>
    <cellStyle name="Note 17" xfId="27881" xr:uid="{00000000-0005-0000-0000-0000F56D0000}"/>
    <cellStyle name="Note 17 2" xfId="27882" xr:uid="{00000000-0005-0000-0000-0000F66D0000}"/>
    <cellStyle name="Note 17 2 2" xfId="27883" xr:uid="{00000000-0005-0000-0000-0000F76D0000}"/>
    <cellStyle name="Note 17 2 2 2" xfId="27884" xr:uid="{00000000-0005-0000-0000-0000F86D0000}"/>
    <cellStyle name="Note 17 2 2 3" xfId="27885" xr:uid="{00000000-0005-0000-0000-0000F96D0000}"/>
    <cellStyle name="Note 17 2 3" xfId="27886" xr:uid="{00000000-0005-0000-0000-0000FA6D0000}"/>
    <cellStyle name="Note 17 2 3 2" xfId="27887" xr:uid="{00000000-0005-0000-0000-0000FB6D0000}"/>
    <cellStyle name="Note 17 2 3 2 2" xfId="27888" xr:uid="{00000000-0005-0000-0000-0000FC6D0000}"/>
    <cellStyle name="Note 17 2 3 2 2 2" xfId="27889" xr:uid="{00000000-0005-0000-0000-0000FD6D0000}"/>
    <cellStyle name="Note 17 2 3 2 2 2 2" xfId="27890" xr:uid="{00000000-0005-0000-0000-0000FE6D0000}"/>
    <cellStyle name="Note 17 2 3 2 2 3" xfId="27891" xr:uid="{00000000-0005-0000-0000-0000FF6D0000}"/>
    <cellStyle name="Note 17 2 3 2 2 4" xfId="27892" xr:uid="{00000000-0005-0000-0000-0000006E0000}"/>
    <cellStyle name="Note 17 2 3 2 3" xfId="27893" xr:uid="{00000000-0005-0000-0000-0000016E0000}"/>
    <cellStyle name="Note 17 2 3 2 3 2" xfId="27894" xr:uid="{00000000-0005-0000-0000-0000026E0000}"/>
    <cellStyle name="Note 17 2 3 2 4" xfId="27895" xr:uid="{00000000-0005-0000-0000-0000036E0000}"/>
    <cellStyle name="Note 17 2 3 2 5" xfId="27896" xr:uid="{00000000-0005-0000-0000-0000046E0000}"/>
    <cellStyle name="Note 17 2 3 3" xfId="27897" xr:uid="{00000000-0005-0000-0000-0000056E0000}"/>
    <cellStyle name="Note 17 2 3 3 2" xfId="27898" xr:uid="{00000000-0005-0000-0000-0000066E0000}"/>
    <cellStyle name="Note 17 2 3 3 2 2" xfId="27899" xr:uid="{00000000-0005-0000-0000-0000076E0000}"/>
    <cellStyle name="Note 17 2 3 3 3" xfId="27900" xr:uid="{00000000-0005-0000-0000-0000086E0000}"/>
    <cellStyle name="Note 17 2 3 3 4" xfId="27901" xr:uid="{00000000-0005-0000-0000-0000096E0000}"/>
    <cellStyle name="Note 17 2 3 4" xfId="27902" xr:uid="{00000000-0005-0000-0000-00000A6E0000}"/>
    <cellStyle name="Note 17 2 3 4 2" xfId="27903" xr:uid="{00000000-0005-0000-0000-00000B6E0000}"/>
    <cellStyle name="Note 17 2 3 5" xfId="27904" xr:uid="{00000000-0005-0000-0000-00000C6E0000}"/>
    <cellStyle name="Note 17 2 3 6" xfId="27905" xr:uid="{00000000-0005-0000-0000-00000D6E0000}"/>
    <cellStyle name="Note 17 2 4" xfId="27906" xr:uid="{00000000-0005-0000-0000-00000E6E0000}"/>
    <cellStyle name="Note 17 2 4 2" xfId="27907" xr:uid="{00000000-0005-0000-0000-00000F6E0000}"/>
    <cellStyle name="Note 17 2 4 2 2" xfId="27908" xr:uid="{00000000-0005-0000-0000-0000106E0000}"/>
    <cellStyle name="Note 17 2 4 2 2 2" xfId="27909" xr:uid="{00000000-0005-0000-0000-0000116E0000}"/>
    <cellStyle name="Note 17 2 4 2 3" xfId="27910" xr:uid="{00000000-0005-0000-0000-0000126E0000}"/>
    <cellStyle name="Note 17 2 4 2 4" xfId="27911" xr:uid="{00000000-0005-0000-0000-0000136E0000}"/>
    <cellStyle name="Note 17 2 4 3" xfId="27912" xr:uid="{00000000-0005-0000-0000-0000146E0000}"/>
    <cellStyle name="Note 17 2 4 3 2" xfId="27913" xr:uid="{00000000-0005-0000-0000-0000156E0000}"/>
    <cellStyle name="Note 17 2 4 4" xfId="27914" xr:uid="{00000000-0005-0000-0000-0000166E0000}"/>
    <cellStyle name="Note 17 2 4 5" xfId="27915" xr:uid="{00000000-0005-0000-0000-0000176E0000}"/>
    <cellStyle name="Note 17 2 5" xfId="27916" xr:uid="{00000000-0005-0000-0000-0000186E0000}"/>
    <cellStyle name="Note 17 2 5 2" xfId="27917" xr:uid="{00000000-0005-0000-0000-0000196E0000}"/>
    <cellStyle name="Note 17 2 5 2 2" xfId="27918" xr:uid="{00000000-0005-0000-0000-00001A6E0000}"/>
    <cellStyle name="Note 17 2 5 3" xfId="27919" xr:uid="{00000000-0005-0000-0000-00001B6E0000}"/>
    <cellStyle name="Note 17 2 5 4" xfId="27920" xr:uid="{00000000-0005-0000-0000-00001C6E0000}"/>
    <cellStyle name="Note 17 2 6" xfId="27921" xr:uid="{00000000-0005-0000-0000-00001D6E0000}"/>
    <cellStyle name="Note 17 2 6 2" xfId="27922" xr:uid="{00000000-0005-0000-0000-00001E6E0000}"/>
    <cellStyle name="Note 17 2 7" xfId="27923" xr:uid="{00000000-0005-0000-0000-00001F6E0000}"/>
    <cellStyle name="Note 17 2 8" xfId="27924" xr:uid="{00000000-0005-0000-0000-0000206E0000}"/>
    <cellStyle name="Note 17 2 9" xfId="27925" xr:uid="{00000000-0005-0000-0000-0000216E0000}"/>
    <cellStyle name="Note 17 3" xfId="27926" xr:uid="{00000000-0005-0000-0000-0000226E0000}"/>
    <cellStyle name="Note 17 3 2" xfId="27927" xr:uid="{00000000-0005-0000-0000-0000236E0000}"/>
    <cellStyle name="Note 17 3 3" xfId="27928" xr:uid="{00000000-0005-0000-0000-0000246E0000}"/>
    <cellStyle name="Note 17 4" xfId="27929" xr:uid="{00000000-0005-0000-0000-0000256E0000}"/>
    <cellStyle name="Note 17 4 2" xfId="27930" xr:uid="{00000000-0005-0000-0000-0000266E0000}"/>
    <cellStyle name="Note 17 4 3" xfId="27931" xr:uid="{00000000-0005-0000-0000-0000276E0000}"/>
    <cellStyle name="Note 17 5" xfId="27932" xr:uid="{00000000-0005-0000-0000-0000286E0000}"/>
    <cellStyle name="Note 17 6" xfId="27933" xr:uid="{00000000-0005-0000-0000-0000296E0000}"/>
    <cellStyle name="Note 170" xfId="27934" xr:uid="{00000000-0005-0000-0000-00002A6E0000}"/>
    <cellStyle name="Note 170 2" xfId="27935" xr:uid="{00000000-0005-0000-0000-00002B6E0000}"/>
    <cellStyle name="Note 170 3" xfId="27936" xr:uid="{00000000-0005-0000-0000-00002C6E0000}"/>
    <cellStyle name="Note 171" xfId="27937" xr:uid="{00000000-0005-0000-0000-00002D6E0000}"/>
    <cellStyle name="Note 171 2" xfId="27938" xr:uid="{00000000-0005-0000-0000-00002E6E0000}"/>
    <cellStyle name="Note 171 3" xfId="27939" xr:uid="{00000000-0005-0000-0000-00002F6E0000}"/>
    <cellStyle name="Note 172" xfId="27940" xr:uid="{00000000-0005-0000-0000-0000306E0000}"/>
    <cellStyle name="Note 172 2" xfId="27941" xr:uid="{00000000-0005-0000-0000-0000316E0000}"/>
    <cellStyle name="Note 172 3" xfId="27942" xr:uid="{00000000-0005-0000-0000-0000326E0000}"/>
    <cellStyle name="Note 173" xfId="27943" xr:uid="{00000000-0005-0000-0000-0000336E0000}"/>
    <cellStyle name="Note 173 2" xfId="27944" xr:uid="{00000000-0005-0000-0000-0000346E0000}"/>
    <cellStyle name="Note 173 3" xfId="27945" xr:uid="{00000000-0005-0000-0000-0000356E0000}"/>
    <cellStyle name="Note 174" xfId="27946" xr:uid="{00000000-0005-0000-0000-0000366E0000}"/>
    <cellStyle name="Note 174 2" xfId="27947" xr:uid="{00000000-0005-0000-0000-0000376E0000}"/>
    <cellStyle name="Note 174 3" xfId="27948" xr:uid="{00000000-0005-0000-0000-0000386E0000}"/>
    <cellStyle name="Note 175" xfId="27949" xr:uid="{00000000-0005-0000-0000-0000396E0000}"/>
    <cellStyle name="Note 175 2" xfId="27950" xr:uid="{00000000-0005-0000-0000-00003A6E0000}"/>
    <cellStyle name="Note 175 3" xfId="27951" xr:uid="{00000000-0005-0000-0000-00003B6E0000}"/>
    <cellStyle name="Note 176" xfId="27952" xr:uid="{00000000-0005-0000-0000-00003C6E0000}"/>
    <cellStyle name="Note 176 2" xfId="27953" xr:uid="{00000000-0005-0000-0000-00003D6E0000}"/>
    <cellStyle name="Note 176 3" xfId="27954" xr:uid="{00000000-0005-0000-0000-00003E6E0000}"/>
    <cellStyle name="Note 177" xfId="27955" xr:uid="{00000000-0005-0000-0000-00003F6E0000}"/>
    <cellStyle name="Note 177 2" xfId="27956" xr:uid="{00000000-0005-0000-0000-0000406E0000}"/>
    <cellStyle name="Note 177 3" xfId="27957" xr:uid="{00000000-0005-0000-0000-0000416E0000}"/>
    <cellStyle name="Note 178" xfId="27958" xr:uid="{00000000-0005-0000-0000-0000426E0000}"/>
    <cellStyle name="Note 178 2" xfId="27959" xr:uid="{00000000-0005-0000-0000-0000436E0000}"/>
    <cellStyle name="Note 178 3" xfId="27960" xr:uid="{00000000-0005-0000-0000-0000446E0000}"/>
    <cellStyle name="Note 179" xfId="27961" xr:uid="{00000000-0005-0000-0000-0000456E0000}"/>
    <cellStyle name="Note 179 2" xfId="27962" xr:uid="{00000000-0005-0000-0000-0000466E0000}"/>
    <cellStyle name="Note 179 3" xfId="27963" xr:uid="{00000000-0005-0000-0000-0000476E0000}"/>
    <cellStyle name="Note 18" xfId="27964" xr:uid="{00000000-0005-0000-0000-0000486E0000}"/>
    <cellStyle name="Note 18 2" xfId="27965" xr:uid="{00000000-0005-0000-0000-0000496E0000}"/>
    <cellStyle name="Note 18 2 2" xfId="27966" xr:uid="{00000000-0005-0000-0000-00004A6E0000}"/>
    <cellStyle name="Note 18 2 2 2" xfId="27967" xr:uid="{00000000-0005-0000-0000-00004B6E0000}"/>
    <cellStyle name="Note 18 2 2 3" xfId="27968" xr:uid="{00000000-0005-0000-0000-00004C6E0000}"/>
    <cellStyle name="Note 18 2 3" xfId="27969" xr:uid="{00000000-0005-0000-0000-00004D6E0000}"/>
    <cellStyle name="Note 18 2 3 2" xfId="27970" xr:uid="{00000000-0005-0000-0000-00004E6E0000}"/>
    <cellStyle name="Note 18 2 3 2 2" xfId="27971" xr:uid="{00000000-0005-0000-0000-00004F6E0000}"/>
    <cellStyle name="Note 18 2 3 2 2 2" xfId="27972" xr:uid="{00000000-0005-0000-0000-0000506E0000}"/>
    <cellStyle name="Note 18 2 3 2 2 2 2" xfId="27973" xr:uid="{00000000-0005-0000-0000-0000516E0000}"/>
    <cellStyle name="Note 18 2 3 2 2 3" xfId="27974" xr:uid="{00000000-0005-0000-0000-0000526E0000}"/>
    <cellStyle name="Note 18 2 3 2 2 4" xfId="27975" xr:uid="{00000000-0005-0000-0000-0000536E0000}"/>
    <cellStyle name="Note 18 2 3 2 3" xfId="27976" xr:uid="{00000000-0005-0000-0000-0000546E0000}"/>
    <cellStyle name="Note 18 2 3 2 3 2" xfId="27977" xr:uid="{00000000-0005-0000-0000-0000556E0000}"/>
    <cellStyle name="Note 18 2 3 2 4" xfId="27978" xr:uid="{00000000-0005-0000-0000-0000566E0000}"/>
    <cellStyle name="Note 18 2 3 2 5" xfId="27979" xr:uid="{00000000-0005-0000-0000-0000576E0000}"/>
    <cellStyle name="Note 18 2 3 3" xfId="27980" xr:uid="{00000000-0005-0000-0000-0000586E0000}"/>
    <cellStyle name="Note 18 2 3 3 2" xfId="27981" xr:uid="{00000000-0005-0000-0000-0000596E0000}"/>
    <cellStyle name="Note 18 2 3 3 2 2" xfId="27982" xr:uid="{00000000-0005-0000-0000-00005A6E0000}"/>
    <cellStyle name="Note 18 2 3 3 3" xfId="27983" xr:uid="{00000000-0005-0000-0000-00005B6E0000}"/>
    <cellStyle name="Note 18 2 3 3 4" xfId="27984" xr:uid="{00000000-0005-0000-0000-00005C6E0000}"/>
    <cellStyle name="Note 18 2 3 4" xfId="27985" xr:uid="{00000000-0005-0000-0000-00005D6E0000}"/>
    <cellStyle name="Note 18 2 3 4 2" xfId="27986" xr:uid="{00000000-0005-0000-0000-00005E6E0000}"/>
    <cellStyle name="Note 18 2 3 5" xfId="27987" xr:uid="{00000000-0005-0000-0000-00005F6E0000}"/>
    <cellStyle name="Note 18 2 3 6" xfId="27988" xr:uid="{00000000-0005-0000-0000-0000606E0000}"/>
    <cellStyle name="Note 18 2 4" xfId="27989" xr:uid="{00000000-0005-0000-0000-0000616E0000}"/>
    <cellStyle name="Note 18 2 4 2" xfId="27990" xr:uid="{00000000-0005-0000-0000-0000626E0000}"/>
    <cellStyle name="Note 18 2 4 2 2" xfId="27991" xr:uid="{00000000-0005-0000-0000-0000636E0000}"/>
    <cellStyle name="Note 18 2 4 2 2 2" xfId="27992" xr:uid="{00000000-0005-0000-0000-0000646E0000}"/>
    <cellStyle name="Note 18 2 4 2 3" xfId="27993" xr:uid="{00000000-0005-0000-0000-0000656E0000}"/>
    <cellStyle name="Note 18 2 4 2 4" xfId="27994" xr:uid="{00000000-0005-0000-0000-0000666E0000}"/>
    <cellStyle name="Note 18 2 4 3" xfId="27995" xr:uid="{00000000-0005-0000-0000-0000676E0000}"/>
    <cellStyle name="Note 18 2 4 3 2" xfId="27996" xr:uid="{00000000-0005-0000-0000-0000686E0000}"/>
    <cellStyle name="Note 18 2 4 4" xfId="27997" xr:uid="{00000000-0005-0000-0000-0000696E0000}"/>
    <cellStyle name="Note 18 2 4 5" xfId="27998" xr:uid="{00000000-0005-0000-0000-00006A6E0000}"/>
    <cellStyle name="Note 18 2 5" xfId="27999" xr:uid="{00000000-0005-0000-0000-00006B6E0000}"/>
    <cellStyle name="Note 18 2 5 2" xfId="28000" xr:uid="{00000000-0005-0000-0000-00006C6E0000}"/>
    <cellStyle name="Note 18 2 5 2 2" xfId="28001" xr:uid="{00000000-0005-0000-0000-00006D6E0000}"/>
    <cellStyle name="Note 18 2 5 3" xfId="28002" xr:uid="{00000000-0005-0000-0000-00006E6E0000}"/>
    <cellStyle name="Note 18 2 5 4" xfId="28003" xr:uid="{00000000-0005-0000-0000-00006F6E0000}"/>
    <cellStyle name="Note 18 2 6" xfId="28004" xr:uid="{00000000-0005-0000-0000-0000706E0000}"/>
    <cellStyle name="Note 18 2 6 2" xfId="28005" xr:uid="{00000000-0005-0000-0000-0000716E0000}"/>
    <cellStyle name="Note 18 2 7" xfId="28006" xr:uid="{00000000-0005-0000-0000-0000726E0000}"/>
    <cellStyle name="Note 18 2 8" xfId="28007" xr:uid="{00000000-0005-0000-0000-0000736E0000}"/>
    <cellStyle name="Note 18 2 9" xfId="28008" xr:uid="{00000000-0005-0000-0000-0000746E0000}"/>
    <cellStyle name="Note 18 3" xfId="28009" xr:uid="{00000000-0005-0000-0000-0000756E0000}"/>
    <cellStyle name="Note 18 3 2" xfId="28010" xr:uid="{00000000-0005-0000-0000-0000766E0000}"/>
    <cellStyle name="Note 18 3 3" xfId="28011" xr:uid="{00000000-0005-0000-0000-0000776E0000}"/>
    <cellStyle name="Note 18 4" xfId="28012" xr:uid="{00000000-0005-0000-0000-0000786E0000}"/>
    <cellStyle name="Note 18 4 2" xfId="28013" xr:uid="{00000000-0005-0000-0000-0000796E0000}"/>
    <cellStyle name="Note 18 4 3" xfId="28014" xr:uid="{00000000-0005-0000-0000-00007A6E0000}"/>
    <cellStyle name="Note 18 5" xfId="28015" xr:uid="{00000000-0005-0000-0000-00007B6E0000}"/>
    <cellStyle name="Note 18 6" xfId="28016" xr:uid="{00000000-0005-0000-0000-00007C6E0000}"/>
    <cellStyle name="Note 180" xfId="28017" xr:uid="{00000000-0005-0000-0000-00007D6E0000}"/>
    <cellStyle name="Note 180 2" xfId="28018" xr:uid="{00000000-0005-0000-0000-00007E6E0000}"/>
    <cellStyle name="Note 180 3" xfId="28019" xr:uid="{00000000-0005-0000-0000-00007F6E0000}"/>
    <cellStyle name="Note 181" xfId="28020" xr:uid="{00000000-0005-0000-0000-0000806E0000}"/>
    <cellStyle name="Note 181 2" xfId="28021" xr:uid="{00000000-0005-0000-0000-0000816E0000}"/>
    <cellStyle name="Note 181 3" xfId="28022" xr:uid="{00000000-0005-0000-0000-0000826E0000}"/>
    <cellStyle name="Note 182" xfId="28023" xr:uid="{00000000-0005-0000-0000-0000836E0000}"/>
    <cellStyle name="Note 182 2" xfId="28024" xr:uid="{00000000-0005-0000-0000-0000846E0000}"/>
    <cellStyle name="Note 182 3" xfId="28025" xr:uid="{00000000-0005-0000-0000-0000856E0000}"/>
    <cellStyle name="Note 183" xfId="28026" xr:uid="{00000000-0005-0000-0000-0000866E0000}"/>
    <cellStyle name="Note 183 2" xfId="28027" xr:uid="{00000000-0005-0000-0000-0000876E0000}"/>
    <cellStyle name="Note 183 3" xfId="28028" xr:uid="{00000000-0005-0000-0000-0000886E0000}"/>
    <cellStyle name="Note 184" xfId="28029" xr:uid="{00000000-0005-0000-0000-0000896E0000}"/>
    <cellStyle name="Note 184 2" xfId="28030" xr:uid="{00000000-0005-0000-0000-00008A6E0000}"/>
    <cellStyle name="Note 184 3" xfId="28031" xr:uid="{00000000-0005-0000-0000-00008B6E0000}"/>
    <cellStyle name="Note 185" xfId="28032" xr:uid="{00000000-0005-0000-0000-00008C6E0000}"/>
    <cellStyle name="Note 185 2" xfId="28033" xr:uid="{00000000-0005-0000-0000-00008D6E0000}"/>
    <cellStyle name="Note 185 3" xfId="28034" xr:uid="{00000000-0005-0000-0000-00008E6E0000}"/>
    <cellStyle name="Note 186" xfId="28035" xr:uid="{00000000-0005-0000-0000-00008F6E0000}"/>
    <cellStyle name="Note 186 2" xfId="28036" xr:uid="{00000000-0005-0000-0000-0000906E0000}"/>
    <cellStyle name="Note 186 3" xfId="28037" xr:uid="{00000000-0005-0000-0000-0000916E0000}"/>
    <cellStyle name="Note 187" xfId="28038" xr:uid="{00000000-0005-0000-0000-0000926E0000}"/>
    <cellStyle name="Note 187 2" xfId="28039" xr:uid="{00000000-0005-0000-0000-0000936E0000}"/>
    <cellStyle name="Note 187 3" xfId="28040" xr:uid="{00000000-0005-0000-0000-0000946E0000}"/>
    <cellStyle name="Note 188" xfId="28041" xr:uid="{00000000-0005-0000-0000-0000956E0000}"/>
    <cellStyle name="Note 188 2" xfId="28042" xr:uid="{00000000-0005-0000-0000-0000966E0000}"/>
    <cellStyle name="Note 188 3" xfId="28043" xr:uid="{00000000-0005-0000-0000-0000976E0000}"/>
    <cellStyle name="Note 189" xfId="28044" xr:uid="{00000000-0005-0000-0000-0000986E0000}"/>
    <cellStyle name="Note 189 2" xfId="28045" xr:uid="{00000000-0005-0000-0000-0000996E0000}"/>
    <cellStyle name="Note 189 3" xfId="28046" xr:uid="{00000000-0005-0000-0000-00009A6E0000}"/>
    <cellStyle name="Note 19" xfId="28047" xr:uid="{00000000-0005-0000-0000-00009B6E0000}"/>
    <cellStyle name="Note 19 2" xfId="28048" xr:uid="{00000000-0005-0000-0000-00009C6E0000}"/>
    <cellStyle name="Note 19 2 2" xfId="28049" xr:uid="{00000000-0005-0000-0000-00009D6E0000}"/>
    <cellStyle name="Note 19 2 2 2" xfId="28050" xr:uid="{00000000-0005-0000-0000-00009E6E0000}"/>
    <cellStyle name="Note 19 2 2 2 2" xfId="28051" xr:uid="{00000000-0005-0000-0000-00009F6E0000}"/>
    <cellStyle name="Note 19 2 2 2 2 2" xfId="28052" xr:uid="{00000000-0005-0000-0000-0000A06E0000}"/>
    <cellStyle name="Note 19 2 2 2 3" xfId="28053" xr:uid="{00000000-0005-0000-0000-0000A16E0000}"/>
    <cellStyle name="Note 19 2 2 2 4" xfId="28054" xr:uid="{00000000-0005-0000-0000-0000A26E0000}"/>
    <cellStyle name="Note 19 2 2 3" xfId="28055" xr:uid="{00000000-0005-0000-0000-0000A36E0000}"/>
    <cellStyle name="Note 19 2 2 3 2" xfId="28056" xr:uid="{00000000-0005-0000-0000-0000A46E0000}"/>
    <cellStyle name="Note 19 2 2 4" xfId="28057" xr:uid="{00000000-0005-0000-0000-0000A56E0000}"/>
    <cellStyle name="Note 19 2 2 5" xfId="28058" xr:uid="{00000000-0005-0000-0000-0000A66E0000}"/>
    <cellStyle name="Note 19 2 3" xfId="28059" xr:uid="{00000000-0005-0000-0000-0000A76E0000}"/>
    <cellStyle name="Note 19 2 3 2" xfId="28060" xr:uid="{00000000-0005-0000-0000-0000A86E0000}"/>
    <cellStyle name="Note 19 2 3 2 2" xfId="28061" xr:uid="{00000000-0005-0000-0000-0000A96E0000}"/>
    <cellStyle name="Note 19 2 3 3" xfId="28062" xr:uid="{00000000-0005-0000-0000-0000AA6E0000}"/>
    <cellStyle name="Note 19 2 3 4" xfId="28063" xr:uid="{00000000-0005-0000-0000-0000AB6E0000}"/>
    <cellStyle name="Note 19 2 4" xfId="28064" xr:uid="{00000000-0005-0000-0000-0000AC6E0000}"/>
    <cellStyle name="Note 19 2 4 2" xfId="28065" xr:uid="{00000000-0005-0000-0000-0000AD6E0000}"/>
    <cellStyle name="Note 19 2 5" xfId="28066" xr:uid="{00000000-0005-0000-0000-0000AE6E0000}"/>
    <cellStyle name="Note 19 2 6" xfId="28067" xr:uid="{00000000-0005-0000-0000-0000AF6E0000}"/>
    <cellStyle name="Note 19 2 7" xfId="28068" xr:uid="{00000000-0005-0000-0000-0000B06E0000}"/>
    <cellStyle name="Note 19 3" xfId="28069" xr:uid="{00000000-0005-0000-0000-0000B16E0000}"/>
    <cellStyle name="Note 19 3 2" xfId="28070" xr:uid="{00000000-0005-0000-0000-0000B26E0000}"/>
    <cellStyle name="Note 19 3 3" xfId="28071" xr:uid="{00000000-0005-0000-0000-0000B36E0000}"/>
    <cellStyle name="Note 19 4" xfId="28072" xr:uid="{00000000-0005-0000-0000-0000B46E0000}"/>
    <cellStyle name="Note 19 4 2" xfId="28073" xr:uid="{00000000-0005-0000-0000-0000B56E0000}"/>
    <cellStyle name="Note 19 4 3" xfId="28074" xr:uid="{00000000-0005-0000-0000-0000B66E0000}"/>
    <cellStyle name="Note 19 5" xfId="28075" xr:uid="{00000000-0005-0000-0000-0000B76E0000}"/>
    <cellStyle name="Note 19 6" xfId="28076" xr:uid="{00000000-0005-0000-0000-0000B86E0000}"/>
    <cellStyle name="Note 190" xfId="28077" xr:uid="{00000000-0005-0000-0000-0000B96E0000}"/>
    <cellStyle name="Note 190 2" xfId="28078" xr:uid="{00000000-0005-0000-0000-0000BA6E0000}"/>
    <cellStyle name="Note 190 3" xfId="28079" xr:uid="{00000000-0005-0000-0000-0000BB6E0000}"/>
    <cellStyle name="Note 191" xfId="28080" xr:uid="{00000000-0005-0000-0000-0000BC6E0000}"/>
    <cellStyle name="Note 191 2" xfId="28081" xr:uid="{00000000-0005-0000-0000-0000BD6E0000}"/>
    <cellStyle name="Note 191 3" xfId="28082" xr:uid="{00000000-0005-0000-0000-0000BE6E0000}"/>
    <cellStyle name="Note 192" xfId="28083" xr:uid="{00000000-0005-0000-0000-0000BF6E0000}"/>
    <cellStyle name="Note 192 2" xfId="28084" xr:uid="{00000000-0005-0000-0000-0000C06E0000}"/>
    <cellStyle name="Note 192 3" xfId="28085" xr:uid="{00000000-0005-0000-0000-0000C16E0000}"/>
    <cellStyle name="Note 193" xfId="28086" xr:uid="{00000000-0005-0000-0000-0000C26E0000}"/>
    <cellStyle name="Note 193 2" xfId="28087" xr:uid="{00000000-0005-0000-0000-0000C36E0000}"/>
    <cellStyle name="Note 193 3" xfId="28088" xr:uid="{00000000-0005-0000-0000-0000C46E0000}"/>
    <cellStyle name="Note 194" xfId="28089" xr:uid="{00000000-0005-0000-0000-0000C56E0000}"/>
    <cellStyle name="Note 194 2" xfId="28090" xr:uid="{00000000-0005-0000-0000-0000C66E0000}"/>
    <cellStyle name="Note 194 3" xfId="28091" xr:uid="{00000000-0005-0000-0000-0000C76E0000}"/>
    <cellStyle name="Note 195" xfId="28092" xr:uid="{00000000-0005-0000-0000-0000C86E0000}"/>
    <cellStyle name="Note 195 2" xfId="28093" xr:uid="{00000000-0005-0000-0000-0000C96E0000}"/>
    <cellStyle name="Note 195 3" xfId="28094" xr:uid="{00000000-0005-0000-0000-0000CA6E0000}"/>
    <cellStyle name="Note 196" xfId="28095" xr:uid="{00000000-0005-0000-0000-0000CB6E0000}"/>
    <cellStyle name="Note 196 2" xfId="28096" xr:uid="{00000000-0005-0000-0000-0000CC6E0000}"/>
    <cellStyle name="Note 196 3" xfId="28097" xr:uid="{00000000-0005-0000-0000-0000CD6E0000}"/>
    <cellStyle name="Note 197" xfId="28098" xr:uid="{00000000-0005-0000-0000-0000CE6E0000}"/>
    <cellStyle name="Note 197 2" xfId="28099" xr:uid="{00000000-0005-0000-0000-0000CF6E0000}"/>
    <cellStyle name="Note 197 3" xfId="28100" xr:uid="{00000000-0005-0000-0000-0000D06E0000}"/>
    <cellStyle name="Note 198" xfId="28101" xr:uid="{00000000-0005-0000-0000-0000D16E0000}"/>
    <cellStyle name="Note 198 2" xfId="28102" xr:uid="{00000000-0005-0000-0000-0000D26E0000}"/>
    <cellStyle name="Note 198 3" xfId="28103" xr:uid="{00000000-0005-0000-0000-0000D36E0000}"/>
    <cellStyle name="Note 199" xfId="28104" xr:uid="{00000000-0005-0000-0000-0000D46E0000}"/>
    <cellStyle name="Note 199 2" xfId="28105" xr:uid="{00000000-0005-0000-0000-0000D56E0000}"/>
    <cellStyle name="Note 199 3" xfId="28106" xr:uid="{00000000-0005-0000-0000-0000D66E0000}"/>
    <cellStyle name="Note 2" xfId="189" xr:uid="{00000000-0005-0000-0000-0000D76E0000}"/>
    <cellStyle name="Note 2 10" xfId="28108" xr:uid="{00000000-0005-0000-0000-0000D86E0000}"/>
    <cellStyle name="Note 2 11" xfId="28107" xr:uid="{00000000-0005-0000-0000-0000D96E0000}"/>
    <cellStyle name="Note 2 2" xfId="28109" xr:uid="{00000000-0005-0000-0000-0000DA6E0000}"/>
    <cellStyle name="Note 2 2 2" xfId="28110" xr:uid="{00000000-0005-0000-0000-0000DB6E0000}"/>
    <cellStyle name="Note 2 2 2 2" xfId="28111" xr:uid="{00000000-0005-0000-0000-0000DC6E0000}"/>
    <cellStyle name="Note 2 2 2 2 2" xfId="28112" xr:uid="{00000000-0005-0000-0000-0000DD6E0000}"/>
    <cellStyle name="Note 2 2 2 2 2 2" xfId="28113" xr:uid="{00000000-0005-0000-0000-0000DE6E0000}"/>
    <cellStyle name="Note 2 2 2 2 2 3" xfId="28114" xr:uid="{00000000-0005-0000-0000-0000DF6E0000}"/>
    <cellStyle name="Note 2 2 2 2 3" xfId="28115" xr:uid="{00000000-0005-0000-0000-0000E06E0000}"/>
    <cellStyle name="Note 2 2 2 2 3 2" xfId="28116" xr:uid="{00000000-0005-0000-0000-0000E16E0000}"/>
    <cellStyle name="Note 2 2 2 2 3 3" xfId="28117" xr:uid="{00000000-0005-0000-0000-0000E26E0000}"/>
    <cellStyle name="Note 2 2 2 2 4" xfId="28118" xr:uid="{00000000-0005-0000-0000-0000E36E0000}"/>
    <cellStyle name="Note 2 2 2 2 5" xfId="28119" xr:uid="{00000000-0005-0000-0000-0000E46E0000}"/>
    <cellStyle name="Note 2 2 2 3" xfId="28120" xr:uid="{00000000-0005-0000-0000-0000E56E0000}"/>
    <cellStyle name="Note 2 2 2 3 2" xfId="28121" xr:uid="{00000000-0005-0000-0000-0000E66E0000}"/>
    <cellStyle name="Note 2 2 2 3 3" xfId="28122" xr:uid="{00000000-0005-0000-0000-0000E76E0000}"/>
    <cellStyle name="Note 2 2 2 4" xfId="28123" xr:uid="{00000000-0005-0000-0000-0000E86E0000}"/>
    <cellStyle name="Note 2 2 2 4 2" xfId="28124" xr:uid="{00000000-0005-0000-0000-0000E96E0000}"/>
    <cellStyle name="Note 2 2 2 4 3" xfId="28125" xr:uid="{00000000-0005-0000-0000-0000EA6E0000}"/>
    <cellStyle name="Note 2 2 2 5" xfId="28126" xr:uid="{00000000-0005-0000-0000-0000EB6E0000}"/>
    <cellStyle name="Note 2 2 2 6" xfId="28127" xr:uid="{00000000-0005-0000-0000-0000EC6E0000}"/>
    <cellStyle name="Note 2 2 3" xfId="28128" xr:uid="{00000000-0005-0000-0000-0000ED6E0000}"/>
    <cellStyle name="Note 2 2 3 2" xfId="28129" xr:uid="{00000000-0005-0000-0000-0000EE6E0000}"/>
    <cellStyle name="Note 2 2 3 2 2" xfId="28130" xr:uid="{00000000-0005-0000-0000-0000EF6E0000}"/>
    <cellStyle name="Note 2 2 3 2 3" xfId="28131" xr:uid="{00000000-0005-0000-0000-0000F06E0000}"/>
    <cellStyle name="Note 2 2 3 3" xfId="28132" xr:uid="{00000000-0005-0000-0000-0000F16E0000}"/>
    <cellStyle name="Note 2 2 3 3 2" xfId="28133" xr:uid="{00000000-0005-0000-0000-0000F26E0000}"/>
    <cellStyle name="Note 2 2 3 3 3" xfId="28134" xr:uid="{00000000-0005-0000-0000-0000F36E0000}"/>
    <cellStyle name="Note 2 2 3 4" xfId="28135" xr:uid="{00000000-0005-0000-0000-0000F46E0000}"/>
    <cellStyle name="Note 2 2 3 5" xfId="28136" xr:uid="{00000000-0005-0000-0000-0000F56E0000}"/>
    <cellStyle name="Note 2 2 4" xfId="28137" xr:uid="{00000000-0005-0000-0000-0000F66E0000}"/>
    <cellStyle name="Note 2 2 4 2" xfId="28138" xr:uid="{00000000-0005-0000-0000-0000F76E0000}"/>
    <cellStyle name="Note 2 2 4 3" xfId="28139" xr:uid="{00000000-0005-0000-0000-0000F86E0000}"/>
    <cellStyle name="Note 2 2 5" xfId="28140" xr:uid="{00000000-0005-0000-0000-0000F96E0000}"/>
    <cellStyle name="Note 2 2 6" xfId="28141" xr:uid="{00000000-0005-0000-0000-0000FA6E0000}"/>
    <cellStyle name="Note 2 2 7" xfId="28142" xr:uid="{00000000-0005-0000-0000-0000FB6E0000}"/>
    <cellStyle name="Note 2 2_R8" xfId="28143" xr:uid="{00000000-0005-0000-0000-0000FC6E0000}"/>
    <cellStyle name="Note 2 3" xfId="28144" xr:uid="{00000000-0005-0000-0000-0000FD6E0000}"/>
    <cellStyle name="Note 2 3 2" xfId="28145" xr:uid="{00000000-0005-0000-0000-0000FE6E0000}"/>
    <cellStyle name="Note 2 3 2 2" xfId="28146" xr:uid="{00000000-0005-0000-0000-0000FF6E0000}"/>
    <cellStyle name="Note 2 3 2 2 2" xfId="28147" xr:uid="{00000000-0005-0000-0000-0000006F0000}"/>
    <cellStyle name="Note 2 3 2 2 3" xfId="28148" xr:uid="{00000000-0005-0000-0000-0000016F0000}"/>
    <cellStyle name="Note 2 3 2 3" xfId="28149" xr:uid="{00000000-0005-0000-0000-0000026F0000}"/>
    <cellStyle name="Note 2 3 2 3 2" xfId="28150" xr:uid="{00000000-0005-0000-0000-0000036F0000}"/>
    <cellStyle name="Note 2 3 2 3 3" xfId="28151" xr:uid="{00000000-0005-0000-0000-0000046F0000}"/>
    <cellStyle name="Note 2 3 2 4" xfId="28152" xr:uid="{00000000-0005-0000-0000-0000056F0000}"/>
    <cellStyle name="Note 2 3 2 5" xfId="28153" xr:uid="{00000000-0005-0000-0000-0000066F0000}"/>
    <cellStyle name="Note 2 3 3" xfId="28154" xr:uid="{00000000-0005-0000-0000-0000076F0000}"/>
    <cellStyle name="Note 2 3 3 2" xfId="28155" xr:uid="{00000000-0005-0000-0000-0000086F0000}"/>
    <cellStyle name="Note 2 3 3 3" xfId="28156" xr:uid="{00000000-0005-0000-0000-0000096F0000}"/>
    <cellStyle name="Note 2 3 4" xfId="28157" xr:uid="{00000000-0005-0000-0000-00000A6F0000}"/>
    <cellStyle name="Note 2 3 4 2" xfId="28158" xr:uid="{00000000-0005-0000-0000-00000B6F0000}"/>
    <cellStyle name="Note 2 3 4 3" xfId="28159" xr:uid="{00000000-0005-0000-0000-00000C6F0000}"/>
    <cellStyle name="Note 2 3 5" xfId="28160" xr:uid="{00000000-0005-0000-0000-00000D6F0000}"/>
    <cellStyle name="Note 2 3 6" xfId="28161" xr:uid="{00000000-0005-0000-0000-00000E6F0000}"/>
    <cellStyle name="Note 2 3 7" xfId="28162" xr:uid="{00000000-0005-0000-0000-00000F6F0000}"/>
    <cellStyle name="Note 2 3_R8" xfId="28163" xr:uid="{00000000-0005-0000-0000-0000106F0000}"/>
    <cellStyle name="Note 2 4" xfId="28164" xr:uid="{00000000-0005-0000-0000-0000116F0000}"/>
    <cellStyle name="Note 2 4 2" xfId="28165" xr:uid="{00000000-0005-0000-0000-0000126F0000}"/>
    <cellStyle name="Note 2 4 2 2" xfId="28166" xr:uid="{00000000-0005-0000-0000-0000136F0000}"/>
    <cellStyle name="Note 2 4 2 3" xfId="28167" xr:uid="{00000000-0005-0000-0000-0000146F0000}"/>
    <cellStyle name="Note 2 4 3" xfId="28168" xr:uid="{00000000-0005-0000-0000-0000156F0000}"/>
    <cellStyle name="Note 2 4 3 2" xfId="28169" xr:uid="{00000000-0005-0000-0000-0000166F0000}"/>
    <cellStyle name="Note 2 4 3 3" xfId="28170" xr:uid="{00000000-0005-0000-0000-0000176F0000}"/>
    <cellStyle name="Note 2 4 4" xfId="28171" xr:uid="{00000000-0005-0000-0000-0000186F0000}"/>
    <cellStyle name="Note 2 4 5" xfId="28172" xr:uid="{00000000-0005-0000-0000-0000196F0000}"/>
    <cellStyle name="Note 2 4 6" xfId="28173" xr:uid="{00000000-0005-0000-0000-00001A6F0000}"/>
    <cellStyle name="Note 2 5" xfId="28174" xr:uid="{00000000-0005-0000-0000-00001B6F0000}"/>
    <cellStyle name="Note 2 5 2" xfId="28175" xr:uid="{00000000-0005-0000-0000-00001C6F0000}"/>
    <cellStyle name="Note 2 5 3" xfId="28176" xr:uid="{00000000-0005-0000-0000-00001D6F0000}"/>
    <cellStyle name="Note 2 6" xfId="28177" xr:uid="{00000000-0005-0000-0000-00001E6F0000}"/>
    <cellStyle name="Note 2 6 2" xfId="28178" xr:uid="{00000000-0005-0000-0000-00001F6F0000}"/>
    <cellStyle name="Note 2 6 3" xfId="28179" xr:uid="{00000000-0005-0000-0000-0000206F0000}"/>
    <cellStyle name="Note 2 7" xfId="28180" xr:uid="{00000000-0005-0000-0000-0000216F0000}"/>
    <cellStyle name="Note 2 8" xfId="28181" xr:uid="{00000000-0005-0000-0000-0000226F0000}"/>
    <cellStyle name="Note 2 9" xfId="28182" xr:uid="{00000000-0005-0000-0000-0000236F0000}"/>
    <cellStyle name="Note 2_R8" xfId="28183" xr:uid="{00000000-0005-0000-0000-0000246F0000}"/>
    <cellStyle name="Note 20" xfId="28184" xr:uid="{00000000-0005-0000-0000-0000256F0000}"/>
    <cellStyle name="Note 20 2" xfId="28185" xr:uid="{00000000-0005-0000-0000-0000266F0000}"/>
    <cellStyle name="Note 20 2 2" xfId="28186" xr:uid="{00000000-0005-0000-0000-0000276F0000}"/>
    <cellStyle name="Note 20 2 2 2" xfId="28187" xr:uid="{00000000-0005-0000-0000-0000286F0000}"/>
    <cellStyle name="Note 20 2 2 2 2" xfId="28188" xr:uid="{00000000-0005-0000-0000-0000296F0000}"/>
    <cellStyle name="Note 20 2 2 2 2 2" xfId="28189" xr:uid="{00000000-0005-0000-0000-00002A6F0000}"/>
    <cellStyle name="Note 20 2 2 2 3" xfId="28190" xr:uid="{00000000-0005-0000-0000-00002B6F0000}"/>
    <cellStyle name="Note 20 2 2 2 4" xfId="28191" xr:uid="{00000000-0005-0000-0000-00002C6F0000}"/>
    <cellStyle name="Note 20 2 2 3" xfId="28192" xr:uid="{00000000-0005-0000-0000-00002D6F0000}"/>
    <cellStyle name="Note 20 2 2 3 2" xfId="28193" xr:uid="{00000000-0005-0000-0000-00002E6F0000}"/>
    <cellStyle name="Note 20 2 2 4" xfId="28194" xr:uid="{00000000-0005-0000-0000-00002F6F0000}"/>
    <cellStyle name="Note 20 2 2 5" xfId="28195" xr:uid="{00000000-0005-0000-0000-0000306F0000}"/>
    <cellStyle name="Note 20 2 3" xfId="28196" xr:uid="{00000000-0005-0000-0000-0000316F0000}"/>
    <cellStyle name="Note 20 2 3 2" xfId="28197" xr:uid="{00000000-0005-0000-0000-0000326F0000}"/>
    <cellStyle name="Note 20 2 3 2 2" xfId="28198" xr:uid="{00000000-0005-0000-0000-0000336F0000}"/>
    <cellStyle name="Note 20 2 3 3" xfId="28199" xr:uid="{00000000-0005-0000-0000-0000346F0000}"/>
    <cellStyle name="Note 20 2 3 4" xfId="28200" xr:uid="{00000000-0005-0000-0000-0000356F0000}"/>
    <cellStyle name="Note 20 2 4" xfId="28201" xr:uid="{00000000-0005-0000-0000-0000366F0000}"/>
    <cellStyle name="Note 20 2 4 2" xfId="28202" xr:uid="{00000000-0005-0000-0000-0000376F0000}"/>
    <cellStyle name="Note 20 2 5" xfId="28203" xr:uid="{00000000-0005-0000-0000-0000386F0000}"/>
    <cellStyle name="Note 20 2 6" xfId="28204" xr:uid="{00000000-0005-0000-0000-0000396F0000}"/>
    <cellStyle name="Note 20 2 7" xfId="28205" xr:uid="{00000000-0005-0000-0000-00003A6F0000}"/>
    <cellStyle name="Note 20 3" xfId="28206" xr:uid="{00000000-0005-0000-0000-00003B6F0000}"/>
    <cellStyle name="Note 20 3 2" xfId="28207" xr:uid="{00000000-0005-0000-0000-00003C6F0000}"/>
    <cellStyle name="Note 20 3 3" xfId="28208" xr:uid="{00000000-0005-0000-0000-00003D6F0000}"/>
    <cellStyle name="Note 20 4" xfId="28209" xr:uid="{00000000-0005-0000-0000-00003E6F0000}"/>
    <cellStyle name="Note 20 4 2" xfId="28210" xr:uid="{00000000-0005-0000-0000-00003F6F0000}"/>
    <cellStyle name="Note 20 4 3" xfId="28211" xr:uid="{00000000-0005-0000-0000-0000406F0000}"/>
    <cellStyle name="Note 20 5" xfId="28212" xr:uid="{00000000-0005-0000-0000-0000416F0000}"/>
    <cellStyle name="Note 20 6" xfId="28213" xr:uid="{00000000-0005-0000-0000-0000426F0000}"/>
    <cellStyle name="Note 200" xfId="28214" xr:uid="{00000000-0005-0000-0000-0000436F0000}"/>
    <cellStyle name="Note 200 2" xfId="28215" xr:uid="{00000000-0005-0000-0000-0000446F0000}"/>
    <cellStyle name="Note 200 3" xfId="28216" xr:uid="{00000000-0005-0000-0000-0000456F0000}"/>
    <cellStyle name="Note 201" xfId="28217" xr:uid="{00000000-0005-0000-0000-0000466F0000}"/>
    <cellStyle name="Note 201 2" xfId="28218" xr:uid="{00000000-0005-0000-0000-0000476F0000}"/>
    <cellStyle name="Note 201 3" xfId="28219" xr:uid="{00000000-0005-0000-0000-0000486F0000}"/>
    <cellStyle name="Note 202" xfId="28220" xr:uid="{00000000-0005-0000-0000-0000496F0000}"/>
    <cellStyle name="Note 202 2" xfId="28221" xr:uid="{00000000-0005-0000-0000-00004A6F0000}"/>
    <cellStyle name="Note 202 3" xfId="28222" xr:uid="{00000000-0005-0000-0000-00004B6F0000}"/>
    <cellStyle name="Note 203" xfId="28223" xr:uid="{00000000-0005-0000-0000-00004C6F0000}"/>
    <cellStyle name="Note 203 2" xfId="28224" xr:uid="{00000000-0005-0000-0000-00004D6F0000}"/>
    <cellStyle name="Note 203 3" xfId="28225" xr:uid="{00000000-0005-0000-0000-00004E6F0000}"/>
    <cellStyle name="Note 204" xfId="28226" xr:uid="{00000000-0005-0000-0000-00004F6F0000}"/>
    <cellStyle name="Note 204 2" xfId="28227" xr:uid="{00000000-0005-0000-0000-0000506F0000}"/>
    <cellStyle name="Note 204 3" xfId="28228" xr:uid="{00000000-0005-0000-0000-0000516F0000}"/>
    <cellStyle name="Note 205" xfId="28229" xr:uid="{00000000-0005-0000-0000-0000526F0000}"/>
    <cellStyle name="Note 205 2" xfId="28230" xr:uid="{00000000-0005-0000-0000-0000536F0000}"/>
    <cellStyle name="Note 205 3" xfId="28231" xr:uid="{00000000-0005-0000-0000-0000546F0000}"/>
    <cellStyle name="Note 206" xfId="28232" xr:uid="{00000000-0005-0000-0000-0000556F0000}"/>
    <cellStyle name="Note 206 2" xfId="28233" xr:uid="{00000000-0005-0000-0000-0000566F0000}"/>
    <cellStyle name="Note 206 3" xfId="28234" xr:uid="{00000000-0005-0000-0000-0000576F0000}"/>
    <cellStyle name="Note 207" xfId="28235" xr:uid="{00000000-0005-0000-0000-0000586F0000}"/>
    <cellStyle name="Note 207 2" xfId="28236" xr:uid="{00000000-0005-0000-0000-0000596F0000}"/>
    <cellStyle name="Note 207 3" xfId="28237" xr:uid="{00000000-0005-0000-0000-00005A6F0000}"/>
    <cellStyle name="Note 208" xfId="28238" xr:uid="{00000000-0005-0000-0000-00005B6F0000}"/>
    <cellStyle name="Note 208 2" xfId="28239" xr:uid="{00000000-0005-0000-0000-00005C6F0000}"/>
    <cellStyle name="Note 208 3" xfId="28240" xr:uid="{00000000-0005-0000-0000-00005D6F0000}"/>
    <cellStyle name="Note 209" xfId="28241" xr:uid="{00000000-0005-0000-0000-00005E6F0000}"/>
    <cellStyle name="Note 209 2" xfId="28242" xr:uid="{00000000-0005-0000-0000-00005F6F0000}"/>
    <cellStyle name="Note 209 3" xfId="28243" xr:uid="{00000000-0005-0000-0000-0000606F0000}"/>
    <cellStyle name="Note 21" xfId="28244" xr:uid="{00000000-0005-0000-0000-0000616F0000}"/>
    <cellStyle name="Note 21 2" xfId="28245" xr:uid="{00000000-0005-0000-0000-0000626F0000}"/>
    <cellStyle name="Note 21 2 2" xfId="28246" xr:uid="{00000000-0005-0000-0000-0000636F0000}"/>
    <cellStyle name="Note 21 2 2 2" xfId="28247" xr:uid="{00000000-0005-0000-0000-0000646F0000}"/>
    <cellStyle name="Note 21 2 2 2 2" xfId="28248" xr:uid="{00000000-0005-0000-0000-0000656F0000}"/>
    <cellStyle name="Note 21 2 2 2 2 2" xfId="28249" xr:uid="{00000000-0005-0000-0000-0000666F0000}"/>
    <cellStyle name="Note 21 2 2 2 3" xfId="28250" xr:uid="{00000000-0005-0000-0000-0000676F0000}"/>
    <cellStyle name="Note 21 2 2 2 4" xfId="28251" xr:uid="{00000000-0005-0000-0000-0000686F0000}"/>
    <cellStyle name="Note 21 2 2 3" xfId="28252" xr:uid="{00000000-0005-0000-0000-0000696F0000}"/>
    <cellStyle name="Note 21 2 2 3 2" xfId="28253" xr:uid="{00000000-0005-0000-0000-00006A6F0000}"/>
    <cellStyle name="Note 21 2 2 4" xfId="28254" xr:uid="{00000000-0005-0000-0000-00006B6F0000}"/>
    <cellStyle name="Note 21 2 2 5" xfId="28255" xr:uid="{00000000-0005-0000-0000-00006C6F0000}"/>
    <cellStyle name="Note 21 2 3" xfId="28256" xr:uid="{00000000-0005-0000-0000-00006D6F0000}"/>
    <cellStyle name="Note 21 2 3 2" xfId="28257" xr:uid="{00000000-0005-0000-0000-00006E6F0000}"/>
    <cellStyle name="Note 21 2 3 2 2" xfId="28258" xr:uid="{00000000-0005-0000-0000-00006F6F0000}"/>
    <cellStyle name="Note 21 2 3 3" xfId="28259" xr:uid="{00000000-0005-0000-0000-0000706F0000}"/>
    <cellStyle name="Note 21 2 3 4" xfId="28260" xr:uid="{00000000-0005-0000-0000-0000716F0000}"/>
    <cellStyle name="Note 21 2 4" xfId="28261" xr:uid="{00000000-0005-0000-0000-0000726F0000}"/>
    <cellStyle name="Note 21 2 4 2" xfId="28262" xr:uid="{00000000-0005-0000-0000-0000736F0000}"/>
    <cellStyle name="Note 21 2 5" xfId="28263" xr:uid="{00000000-0005-0000-0000-0000746F0000}"/>
    <cellStyle name="Note 21 2 6" xfId="28264" xr:uid="{00000000-0005-0000-0000-0000756F0000}"/>
    <cellStyle name="Note 21 2 7" xfId="28265" xr:uid="{00000000-0005-0000-0000-0000766F0000}"/>
    <cellStyle name="Note 21 3" xfId="28266" xr:uid="{00000000-0005-0000-0000-0000776F0000}"/>
    <cellStyle name="Note 21 3 2" xfId="28267" xr:uid="{00000000-0005-0000-0000-0000786F0000}"/>
    <cellStyle name="Note 21 3 3" xfId="28268" xr:uid="{00000000-0005-0000-0000-0000796F0000}"/>
    <cellStyle name="Note 21 4" xfId="28269" xr:uid="{00000000-0005-0000-0000-00007A6F0000}"/>
    <cellStyle name="Note 21 4 2" xfId="28270" xr:uid="{00000000-0005-0000-0000-00007B6F0000}"/>
    <cellStyle name="Note 21 4 3" xfId="28271" xr:uid="{00000000-0005-0000-0000-00007C6F0000}"/>
    <cellStyle name="Note 21 5" xfId="28272" xr:uid="{00000000-0005-0000-0000-00007D6F0000}"/>
    <cellStyle name="Note 21 6" xfId="28273" xr:uid="{00000000-0005-0000-0000-00007E6F0000}"/>
    <cellStyle name="Note 210" xfId="28274" xr:uid="{00000000-0005-0000-0000-00007F6F0000}"/>
    <cellStyle name="Note 210 2" xfId="28275" xr:uid="{00000000-0005-0000-0000-0000806F0000}"/>
    <cellStyle name="Note 210 3" xfId="28276" xr:uid="{00000000-0005-0000-0000-0000816F0000}"/>
    <cellStyle name="Note 211" xfId="28277" xr:uid="{00000000-0005-0000-0000-0000826F0000}"/>
    <cellStyle name="Note 211 2" xfId="28278" xr:uid="{00000000-0005-0000-0000-0000836F0000}"/>
    <cellStyle name="Note 211 3" xfId="28279" xr:uid="{00000000-0005-0000-0000-0000846F0000}"/>
    <cellStyle name="Note 212" xfId="28280" xr:uid="{00000000-0005-0000-0000-0000856F0000}"/>
    <cellStyle name="Note 212 2" xfId="28281" xr:uid="{00000000-0005-0000-0000-0000866F0000}"/>
    <cellStyle name="Note 212 3" xfId="28282" xr:uid="{00000000-0005-0000-0000-0000876F0000}"/>
    <cellStyle name="Note 213" xfId="28283" xr:uid="{00000000-0005-0000-0000-0000886F0000}"/>
    <cellStyle name="Note 213 2" xfId="28284" xr:uid="{00000000-0005-0000-0000-0000896F0000}"/>
    <cellStyle name="Note 213 3" xfId="28285" xr:uid="{00000000-0005-0000-0000-00008A6F0000}"/>
    <cellStyle name="Note 214" xfId="28286" xr:uid="{00000000-0005-0000-0000-00008B6F0000}"/>
    <cellStyle name="Note 214 2" xfId="28287" xr:uid="{00000000-0005-0000-0000-00008C6F0000}"/>
    <cellStyle name="Note 214 3" xfId="28288" xr:uid="{00000000-0005-0000-0000-00008D6F0000}"/>
    <cellStyle name="Note 215" xfId="28289" xr:uid="{00000000-0005-0000-0000-00008E6F0000}"/>
    <cellStyle name="Note 215 2" xfId="28290" xr:uid="{00000000-0005-0000-0000-00008F6F0000}"/>
    <cellStyle name="Note 215 3" xfId="28291" xr:uid="{00000000-0005-0000-0000-0000906F0000}"/>
    <cellStyle name="Note 216" xfId="28292" xr:uid="{00000000-0005-0000-0000-0000916F0000}"/>
    <cellStyle name="Note 216 2" xfId="28293" xr:uid="{00000000-0005-0000-0000-0000926F0000}"/>
    <cellStyle name="Note 216 3" xfId="28294" xr:uid="{00000000-0005-0000-0000-0000936F0000}"/>
    <cellStyle name="Note 217" xfId="28295" xr:uid="{00000000-0005-0000-0000-0000946F0000}"/>
    <cellStyle name="Note 217 2" xfId="28296" xr:uid="{00000000-0005-0000-0000-0000956F0000}"/>
    <cellStyle name="Note 217 3" xfId="28297" xr:uid="{00000000-0005-0000-0000-0000966F0000}"/>
    <cellStyle name="Note 218" xfId="28298" xr:uid="{00000000-0005-0000-0000-0000976F0000}"/>
    <cellStyle name="Note 218 2" xfId="28299" xr:uid="{00000000-0005-0000-0000-0000986F0000}"/>
    <cellStyle name="Note 218 3" xfId="28300" xr:uid="{00000000-0005-0000-0000-0000996F0000}"/>
    <cellStyle name="Note 219" xfId="28301" xr:uid="{00000000-0005-0000-0000-00009A6F0000}"/>
    <cellStyle name="Note 219 2" xfId="28302" xr:uid="{00000000-0005-0000-0000-00009B6F0000}"/>
    <cellStyle name="Note 219 3" xfId="28303" xr:uid="{00000000-0005-0000-0000-00009C6F0000}"/>
    <cellStyle name="Note 22" xfId="28304" xr:uid="{00000000-0005-0000-0000-00009D6F0000}"/>
    <cellStyle name="Note 22 2" xfId="28305" xr:uid="{00000000-0005-0000-0000-00009E6F0000}"/>
    <cellStyle name="Note 22 2 2" xfId="28306" xr:uid="{00000000-0005-0000-0000-00009F6F0000}"/>
    <cellStyle name="Note 22 2 2 2" xfId="28307" xr:uid="{00000000-0005-0000-0000-0000A06F0000}"/>
    <cellStyle name="Note 22 2 2 2 2" xfId="28308" xr:uid="{00000000-0005-0000-0000-0000A16F0000}"/>
    <cellStyle name="Note 22 2 2 2 2 2" xfId="28309" xr:uid="{00000000-0005-0000-0000-0000A26F0000}"/>
    <cellStyle name="Note 22 2 2 2 3" xfId="28310" xr:uid="{00000000-0005-0000-0000-0000A36F0000}"/>
    <cellStyle name="Note 22 2 2 2 4" xfId="28311" xr:uid="{00000000-0005-0000-0000-0000A46F0000}"/>
    <cellStyle name="Note 22 2 2 3" xfId="28312" xr:uid="{00000000-0005-0000-0000-0000A56F0000}"/>
    <cellStyle name="Note 22 2 2 3 2" xfId="28313" xr:uid="{00000000-0005-0000-0000-0000A66F0000}"/>
    <cellStyle name="Note 22 2 2 4" xfId="28314" xr:uid="{00000000-0005-0000-0000-0000A76F0000}"/>
    <cellStyle name="Note 22 2 2 5" xfId="28315" xr:uid="{00000000-0005-0000-0000-0000A86F0000}"/>
    <cellStyle name="Note 22 2 3" xfId="28316" xr:uid="{00000000-0005-0000-0000-0000A96F0000}"/>
    <cellStyle name="Note 22 2 3 2" xfId="28317" xr:uid="{00000000-0005-0000-0000-0000AA6F0000}"/>
    <cellStyle name="Note 22 2 3 2 2" xfId="28318" xr:uid="{00000000-0005-0000-0000-0000AB6F0000}"/>
    <cellStyle name="Note 22 2 3 3" xfId="28319" xr:uid="{00000000-0005-0000-0000-0000AC6F0000}"/>
    <cellStyle name="Note 22 2 3 4" xfId="28320" xr:uid="{00000000-0005-0000-0000-0000AD6F0000}"/>
    <cellStyle name="Note 22 2 4" xfId="28321" xr:uid="{00000000-0005-0000-0000-0000AE6F0000}"/>
    <cellStyle name="Note 22 2 4 2" xfId="28322" xr:uid="{00000000-0005-0000-0000-0000AF6F0000}"/>
    <cellStyle name="Note 22 2 5" xfId="28323" xr:uid="{00000000-0005-0000-0000-0000B06F0000}"/>
    <cellStyle name="Note 22 2 6" xfId="28324" xr:uid="{00000000-0005-0000-0000-0000B16F0000}"/>
    <cellStyle name="Note 22 2 7" xfId="28325" xr:uid="{00000000-0005-0000-0000-0000B26F0000}"/>
    <cellStyle name="Note 22 3" xfId="28326" xr:uid="{00000000-0005-0000-0000-0000B36F0000}"/>
    <cellStyle name="Note 22 3 2" xfId="28327" xr:uid="{00000000-0005-0000-0000-0000B46F0000}"/>
    <cellStyle name="Note 22 3 3" xfId="28328" xr:uid="{00000000-0005-0000-0000-0000B56F0000}"/>
    <cellStyle name="Note 22 4" xfId="28329" xr:uid="{00000000-0005-0000-0000-0000B66F0000}"/>
    <cellStyle name="Note 22 4 2" xfId="28330" xr:uid="{00000000-0005-0000-0000-0000B76F0000}"/>
    <cellStyle name="Note 22 4 3" xfId="28331" xr:uid="{00000000-0005-0000-0000-0000B86F0000}"/>
    <cellStyle name="Note 22 5" xfId="28332" xr:uid="{00000000-0005-0000-0000-0000B96F0000}"/>
    <cellStyle name="Note 22 6" xfId="28333" xr:uid="{00000000-0005-0000-0000-0000BA6F0000}"/>
    <cellStyle name="Note 220" xfId="28334" xr:uid="{00000000-0005-0000-0000-0000BB6F0000}"/>
    <cellStyle name="Note 220 2" xfId="28335" xr:uid="{00000000-0005-0000-0000-0000BC6F0000}"/>
    <cellStyle name="Note 220 3" xfId="28336" xr:uid="{00000000-0005-0000-0000-0000BD6F0000}"/>
    <cellStyle name="Note 221" xfId="28337" xr:uid="{00000000-0005-0000-0000-0000BE6F0000}"/>
    <cellStyle name="Note 221 2" xfId="28338" xr:uid="{00000000-0005-0000-0000-0000BF6F0000}"/>
    <cellStyle name="Note 221 3" xfId="28339" xr:uid="{00000000-0005-0000-0000-0000C06F0000}"/>
    <cellStyle name="Note 222" xfId="28340" xr:uid="{00000000-0005-0000-0000-0000C16F0000}"/>
    <cellStyle name="Note 222 2" xfId="28341" xr:uid="{00000000-0005-0000-0000-0000C26F0000}"/>
    <cellStyle name="Note 222 3" xfId="28342" xr:uid="{00000000-0005-0000-0000-0000C36F0000}"/>
    <cellStyle name="Note 223" xfId="28343" xr:uid="{00000000-0005-0000-0000-0000C46F0000}"/>
    <cellStyle name="Note 223 2" xfId="28344" xr:uid="{00000000-0005-0000-0000-0000C56F0000}"/>
    <cellStyle name="Note 223 3" xfId="28345" xr:uid="{00000000-0005-0000-0000-0000C66F0000}"/>
    <cellStyle name="Note 224" xfId="28346" xr:uid="{00000000-0005-0000-0000-0000C76F0000}"/>
    <cellStyle name="Note 224 2" xfId="28347" xr:uid="{00000000-0005-0000-0000-0000C86F0000}"/>
    <cellStyle name="Note 224 3" xfId="28348" xr:uid="{00000000-0005-0000-0000-0000C96F0000}"/>
    <cellStyle name="Note 225" xfId="28349" xr:uid="{00000000-0005-0000-0000-0000CA6F0000}"/>
    <cellStyle name="Note 225 2" xfId="28350" xr:uid="{00000000-0005-0000-0000-0000CB6F0000}"/>
    <cellStyle name="Note 225 3" xfId="28351" xr:uid="{00000000-0005-0000-0000-0000CC6F0000}"/>
    <cellStyle name="Note 226" xfId="28352" xr:uid="{00000000-0005-0000-0000-0000CD6F0000}"/>
    <cellStyle name="Note 226 2" xfId="28353" xr:uid="{00000000-0005-0000-0000-0000CE6F0000}"/>
    <cellStyle name="Note 226 3" xfId="28354" xr:uid="{00000000-0005-0000-0000-0000CF6F0000}"/>
    <cellStyle name="Note 227" xfId="28355" xr:uid="{00000000-0005-0000-0000-0000D06F0000}"/>
    <cellStyle name="Note 227 2" xfId="28356" xr:uid="{00000000-0005-0000-0000-0000D16F0000}"/>
    <cellStyle name="Note 227 3" xfId="28357" xr:uid="{00000000-0005-0000-0000-0000D26F0000}"/>
    <cellStyle name="Note 228" xfId="28358" xr:uid="{00000000-0005-0000-0000-0000D36F0000}"/>
    <cellStyle name="Note 228 2" xfId="28359" xr:uid="{00000000-0005-0000-0000-0000D46F0000}"/>
    <cellStyle name="Note 228 3" xfId="28360" xr:uid="{00000000-0005-0000-0000-0000D56F0000}"/>
    <cellStyle name="Note 229" xfId="28361" xr:uid="{00000000-0005-0000-0000-0000D66F0000}"/>
    <cellStyle name="Note 229 2" xfId="28362" xr:uid="{00000000-0005-0000-0000-0000D76F0000}"/>
    <cellStyle name="Note 229 3" xfId="28363" xr:uid="{00000000-0005-0000-0000-0000D86F0000}"/>
    <cellStyle name="Note 23" xfId="28364" xr:uid="{00000000-0005-0000-0000-0000D96F0000}"/>
    <cellStyle name="Note 23 2" xfId="28365" xr:uid="{00000000-0005-0000-0000-0000DA6F0000}"/>
    <cellStyle name="Note 23 2 2" xfId="28366" xr:uid="{00000000-0005-0000-0000-0000DB6F0000}"/>
    <cellStyle name="Note 23 2 2 2" xfId="28367" xr:uid="{00000000-0005-0000-0000-0000DC6F0000}"/>
    <cellStyle name="Note 23 2 2 2 2" xfId="28368" xr:uid="{00000000-0005-0000-0000-0000DD6F0000}"/>
    <cellStyle name="Note 23 2 2 2 2 2" xfId="28369" xr:uid="{00000000-0005-0000-0000-0000DE6F0000}"/>
    <cellStyle name="Note 23 2 2 2 3" xfId="28370" xr:uid="{00000000-0005-0000-0000-0000DF6F0000}"/>
    <cellStyle name="Note 23 2 2 2 4" xfId="28371" xr:uid="{00000000-0005-0000-0000-0000E06F0000}"/>
    <cellStyle name="Note 23 2 2 3" xfId="28372" xr:uid="{00000000-0005-0000-0000-0000E16F0000}"/>
    <cellStyle name="Note 23 2 2 3 2" xfId="28373" xr:uid="{00000000-0005-0000-0000-0000E26F0000}"/>
    <cellStyle name="Note 23 2 2 4" xfId="28374" xr:uid="{00000000-0005-0000-0000-0000E36F0000}"/>
    <cellStyle name="Note 23 2 2 5" xfId="28375" xr:uid="{00000000-0005-0000-0000-0000E46F0000}"/>
    <cellStyle name="Note 23 2 3" xfId="28376" xr:uid="{00000000-0005-0000-0000-0000E56F0000}"/>
    <cellStyle name="Note 23 2 3 2" xfId="28377" xr:uid="{00000000-0005-0000-0000-0000E66F0000}"/>
    <cellStyle name="Note 23 2 3 2 2" xfId="28378" xr:uid="{00000000-0005-0000-0000-0000E76F0000}"/>
    <cellStyle name="Note 23 2 3 3" xfId="28379" xr:uid="{00000000-0005-0000-0000-0000E86F0000}"/>
    <cellStyle name="Note 23 2 3 4" xfId="28380" xr:uid="{00000000-0005-0000-0000-0000E96F0000}"/>
    <cellStyle name="Note 23 2 4" xfId="28381" xr:uid="{00000000-0005-0000-0000-0000EA6F0000}"/>
    <cellStyle name="Note 23 2 4 2" xfId="28382" xr:uid="{00000000-0005-0000-0000-0000EB6F0000}"/>
    <cellStyle name="Note 23 2 5" xfId="28383" xr:uid="{00000000-0005-0000-0000-0000EC6F0000}"/>
    <cellStyle name="Note 23 2 6" xfId="28384" xr:uid="{00000000-0005-0000-0000-0000ED6F0000}"/>
    <cellStyle name="Note 23 2 7" xfId="28385" xr:uid="{00000000-0005-0000-0000-0000EE6F0000}"/>
    <cellStyle name="Note 23 3" xfId="28386" xr:uid="{00000000-0005-0000-0000-0000EF6F0000}"/>
    <cellStyle name="Note 23 3 2" xfId="28387" xr:uid="{00000000-0005-0000-0000-0000F06F0000}"/>
    <cellStyle name="Note 23 3 3" xfId="28388" xr:uid="{00000000-0005-0000-0000-0000F16F0000}"/>
    <cellStyle name="Note 23 4" xfId="28389" xr:uid="{00000000-0005-0000-0000-0000F26F0000}"/>
    <cellStyle name="Note 23 4 2" xfId="28390" xr:uid="{00000000-0005-0000-0000-0000F36F0000}"/>
    <cellStyle name="Note 23 4 3" xfId="28391" xr:uid="{00000000-0005-0000-0000-0000F46F0000}"/>
    <cellStyle name="Note 23 5" xfId="28392" xr:uid="{00000000-0005-0000-0000-0000F56F0000}"/>
    <cellStyle name="Note 23 6" xfId="28393" xr:uid="{00000000-0005-0000-0000-0000F66F0000}"/>
    <cellStyle name="Note 230" xfId="28394" xr:uid="{00000000-0005-0000-0000-0000F76F0000}"/>
    <cellStyle name="Note 230 2" xfId="28395" xr:uid="{00000000-0005-0000-0000-0000F86F0000}"/>
    <cellStyle name="Note 230 3" xfId="28396" xr:uid="{00000000-0005-0000-0000-0000F96F0000}"/>
    <cellStyle name="Note 231" xfId="28397" xr:uid="{00000000-0005-0000-0000-0000FA6F0000}"/>
    <cellStyle name="Note 231 2" xfId="28398" xr:uid="{00000000-0005-0000-0000-0000FB6F0000}"/>
    <cellStyle name="Note 231 3" xfId="28399" xr:uid="{00000000-0005-0000-0000-0000FC6F0000}"/>
    <cellStyle name="Note 232" xfId="28400" xr:uid="{00000000-0005-0000-0000-0000FD6F0000}"/>
    <cellStyle name="Note 232 2" xfId="28401" xr:uid="{00000000-0005-0000-0000-0000FE6F0000}"/>
    <cellStyle name="Note 232 3" xfId="28402" xr:uid="{00000000-0005-0000-0000-0000FF6F0000}"/>
    <cellStyle name="Note 233" xfId="28403" xr:uid="{00000000-0005-0000-0000-000000700000}"/>
    <cellStyle name="Note 233 2" xfId="28404" xr:uid="{00000000-0005-0000-0000-000001700000}"/>
    <cellStyle name="Note 233 3" xfId="28405" xr:uid="{00000000-0005-0000-0000-000002700000}"/>
    <cellStyle name="Note 234" xfId="28406" xr:uid="{00000000-0005-0000-0000-000003700000}"/>
    <cellStyle name="Note 234 2" xfId="28407" xr:uid="{00000000-0005-0000-0000-000004700000}"/>
    <cellStyle name="Note 234 3" xfId="28408" xr:uid="{00000000-0005-0000-0000-000005700000}"/>
    <cellStyle name="Note 235" xfId="28409" xr:uid="{00000000-0005-0000-0000-000006700000}"/>
    <cellStyle name="Note 235 2" xfId="28410" xr:uid="{00000000-0005-0000-0000-000007700000}"/>
    <cellStyle name="Note 235 3" xfId="28411" xr:uid="{00000000-0005-0000-0000-000008700000}"/>
    <cellStyle name="Note 236" xfId="28412" xr:uid="{00000000-0005-0000-0000-000009700000}"/>
    <cellStyle name="Note 236 2" xfId="28413" xr:uid="{00000000-0005-0000-0000-00000A700000}"/>
    <cellStyle name="Note 236 3" xfId="28414" xr:uid="{00000000-0005-0000-0000-00000B700000}"/>
    <cellStyle name="Note 237" xfId="28415" xr:uid="{00000000-0005-0000-0000-00000C700000}"/>
    <cellStyle name="Note 237 2" xfId="28416" xr:uid="{00000000-0005-0000-0000-00000D700000}"/>
    <cellStyle name="Note 237 3" xfId="28417" xr:uid="{00000000-0005-0000-0000-00000E700000}"/>
    <cellStyle name="Note 238" xfId="28418" xr:uid="{00000000-0005-0000-0000-00000F700000}"/>
    <cellStyle name="Note 238 2" xfId="28419" xr:uid="{00000000-0005-0000-0000-000010700000}"/>
    <cellStyle name="Note 238 3" xfId="28420" xr:uid="{00000000-0005-0000-0000-000011700000}"/>
    <cellStyle name="Note 239" xfId="28421" xr:uid="{00000000-0005-0000-0000-000012700000}"/>
    <cellStyle name="Note 239 2" xfId="28422" xr:uid="{00000000-0005-0000-0000-000013700000}"/>
    <cellStyle name="Note 239 3" xfId="28423" xr:uid="{00000000-0005-0000-0000-000014700000}"/>
    <cellStyle name="Note 24" xfId="28424" xr:uid="{00000000-0005-0000-0000-000015700000}"/>
    <cellStyle name="Note 24 2" xfId="28425" xr:uid="{00000000-0005-0000-0000-000016700000}"/>
    <cellStyle name="Note 24 2 2" xfId="28426" xr:uid="{00000000-0005-0000-0000-000017700000}"/>
    <cellStyle name="Note 24 2 2 2" xfId="28427" xr:uid="{00000000-0005-0000-0000-000018700000}"/>
    <cellStyle name="Note 24 2 2 2 2" xfId="28428" xr:uid="{00000000-0005-0000-0000-000019700000}"/>
    <cellStyle name="Note 24 2 2 2 2 2" xfId="28429" xr:uid="{00000000-0005-0000-0000-00001A700000}"/>
    <cellStyle name="Note 24 2 2 2 3" xfId="28430" xr:uid="{00000000-0005-0000-0000-00001B700000}"/>
    <cellStyle name="Note 24 2 2 2 4" xfId="28431" xr:uid="{00000000-0005-0000-0000-00001C700000}"/>
    <cellStyle name="Note 24 2 2 3" xfId="28432" xr:uid="{00000000-0005-0000-0000-00001D700000}"/>
    <cellStyle name="Note 24 2 2 3 2" xfId="28433" xr:uid="{00000000-0005-0000-0000-00001E700000}"/>
    <cellStyle name="Note 24 2 2 4" xfId="28434" xr:uid="{00000000-0005-0000-0000-00001F700000}"/>
    <cellStyle name="Note 24 2 2 5" xfId="28435" xr:uid="{00000000-0005-0000-0000-000020700000}"/>
    <cellStyle name="Note 24 2 3" xfId="28436" xr:uid="{00000000-0005-0000-0000-000021700000}"/>
    <cellStyle name="Note 24 2 3 2" xfId="28437" xr:uid="{00000000-0005-0000-0000-000022700000}"/>
    <cellStyle name="Note 24 2 3 2 2" xfId="28438" xr:uid="{00000000-0005-0000-0000-000023700000}"/>
    <cellStyle name="Note 24 2 3 3" xfId="28439" xr:uid="{00000000-0005-0000-0000-000024700000}"/>
    <cellStyle name="Note 24 2 3 4" xfId="28440" xr:uid="{00000000-0005-0000-0000-000025700000}"/>
    <cellStyle name="Note 24 2 4" xfId="28441" xr:uid="{00000000-0005-0000-0000-000026700000}"/>
    <cellStyle name="Note 24 2 4 2" xfId="28442" xr:uid="{00000000-0005-0000-0000-000027700000}"/>
    <cellStyle name="Note 24 2 5" xfId="28443" xr:uid="{00000000-0005-0000-0000-000028700000}"/>
    <cellStyle name="Note 24 2 6" xfId="28444" xr:uid="{00000000-0005-0000-0000-000029700000}"/>
    <cellStyle name="Note 24 2 7" xfId="28445" xr:uid="{00000000-0005-0000-0000-00002A700000}"/>
    <cellStyle name="Note 24 3" xfId="28446" xr:uid="{00000000-0005-0000-0000-00002B700000}"/>
    <cellStyle name="Note 24 3 2" xfId="28447" xr:uid="{00000000-0005-0000-0000-00002C700000}"/>
    <cellStyle name="Note 24 3 3" xfId="28448" xr:uid="{00000000-0005-0000-0000-00002D700000}"/>
    <cellStyle name="Note 24 4" xfId="28449" xr:uid="{00000000-0005-0000-0000-00002E700000}"/>
    <cellStyle name="Note 24 4 2" xfId="28450" xr:uid="{00000000-0005-0000-0000-00002F700000}"/>
    <cellStyle name="Note 24 4 3" xfId="28451" xr:uid="{00000000-0005-0000-0000-000030700000}"/>
    <cellStyle name="Note 24 5" xfId="28452" xr:uid="{00000000-0005-0000-0000-000031700000}"/>
    <cellStyle name="Note 24 6" xfId="28453" xr:uid="{00000000-0005-0000-0000-000032700000}"/>
    <cellStyle name="Note 240" xfId="28454" xr:uid="{00000000-0005-0000-0000-000033700000}"/>
    <cellStyle name="Note 240 2" xfId="28455" xr:uid="{00000000-0005-0000-0000-000034700000}"/>
    <cellStyle name="Note 240 3" xfId="28456" xr:uid="{00000000-0005-0000-0000-000035700000}"/>
    <cellStyle name="Note 241" xfId="28457" xr:uid="{00000000-0005-0000-0000-000036700000}"/>
    <cellStyle name="Note 241 2" xfId="28458" xr:uid="{00000000-0005-0000-0000-000037700000}"/>
    <cellStyle name="Note 241 3" xfId="28459" xr:uid="{00000000-0005-0000-0000-000038700000}"/>
    <cellStyle name="Note 242" xfId="28460" xr:uid="{00000000-0005-0000-0000-000039700000}"/>
    <cellStyle name="Note 242 2" xfId="28461" xr:uid="{00000000-0005-0000-0000-00003A700000}"/>
    <cellStyle name="Note 242 3" xfId="28462" xr:uid="{00000000-0005-0000-0000-00003B700000}"/>
    <cellStyle name="Note 243" xfId="28463" xr:uid="{00000000-0005-0000-0000-00003C700000}"/>
    <cellStyle name="Note 243 2" xfId="28464" xr:uid="{00000000-0005-0000-0000-00003D700000}"/>
    <cellStyle name="Note 243 3" xfId="28465" xr:uid="{00000000-0005-0000-0000-00003E700000}"/>
    <cellStyle name="Note 244" xfId="28466" xr:uid="{00000000-0005-0000-0000-00003F700000}"/>
    <cellStyle name="Note 244 2" xfId="28467" xr:uid="{00000000-0005-0000-0000-000040700000}"/>
    <cellStyle name="Note 244 2 2" xfId="28468" xr:uid="{00000000-0005-0000-0000-000041700000}"/>
    <cellStyle name="Note 244 2 2 2" xfId="28469" xr:uid="{00000000-0005-0000-0000-000042700000}"/>
    <cellStyle name="Note 244 2 2 3" xfId="28470" xr:uid="{00000000-0005-0000-0000-000043700000}"/>
    <cellStyle name="Note 244 2 3" xfId="28471" xr:uid="{00000000-0005-0000-0000-000044700000}"/>
    <cellStyle name="Note 244 2 4" xfId="28472" xr:uid="{00000000-0005-0000-0000-000045700000}"/>
    <cellStyle name="Note 244 3" xfId="28473" xr:uid="{00000000-0005-0000-0000-000046700000}"/>
    <cellStyle name="Note 244 3 2" xfId="28474" xr:uid="{00000000-0005-0000-0000-000047700000}"/>
    <cellStyle name="Note 244 3 3" xfId="28475" xr:uid="{00000000-0005-0000-0000-000048700000}"/>
    <cellStyle name="Note 244 4" xfId="28476" xr:uid="{00000000-0005-0000-0000-000049700000}"/>
    <cellStyle name="Note 244 5" xfId="28477" xr:uid="{00000000-0005-0000-0000-00004A700000}"/>
    <cellStyle name="Note 245" xfId="28478" xr:uid="{00000000-0005-0000-0000-00004B700000}"/>
    <cellStyle name="Note 245 2" xfId="28479" xr:uid="{00000000-0005-0000-0000-00004C700000}"/>
    <cellStyle name="Note 245 2 2" xfId="28480" xr:uid="{00000000-0005-0000-0000-00004D700000}"/>
    <cellStyle name="Note 245 2 2 2" xfId="28481" xr:uid="{00000000-0005-0000-0000-00004E700000}"/>
    <cellStyle name="Note 245 2 2 3" xfId="28482" xr:uid="{00000000-0005-0000-0000-00004F700000}"/>
    <cellStyle name="Note 245 2 3" xfId="28483" xr:uid="{00000000-0005-0000-0000-000050700000}"/>
    <cellStyle name="Note 245 2 4" xfId="28484" xr:uid="{00000000-0005-0000-0000-000051700000}"/>
    <cellStyle name="Note 245 3" xfId="28485" xr:uid="{00000000-0005-0000-0000-000052700000}"/>
    <cellStyle name="Note 245 3 2" xfId="28486" xr:uid="{00000000-0005-0000-0000-000053700000}"/>
    <cellStyle name="Note 245 3 3" xfId="28487" xr:uid="{00000000-0005-0000-0000-000054700000}"/>
    <cellStyle name="Note 245 4" xfId="28488" xr:uid="{00000000-0005-0000-0000-000055700000}"/>
    <cellStyle name="Note 245 5" xfId="28489" xr:uid="{00000000-0005-0000-0000-000056700000}"/>
    <cellStyle name="Note 246" xfId="28490" xr:uid="{00000000-0005-0000-0000-000057700000}"/>
    <cellStyle name="Note 246 2" xfId="28491" xr:uid="{00000000-0005-0000-0000-000058700000}"/>
    <cellStyle name="Note 246 2 2" xfId="28492" xr:uid="{00000000-0005-0000-0000-000059700000}"/>
    <cellStyle name="Note 246 2 2 2" xfId="28493" xr:uid="{00000000-0005-0000-0000-00005A700000}"/>
    <cellStyle name="Note 246 2 2 3" xfId="28494" xr:uid="{00000000-0005-0000-0000-00005B700000}"/>
    <cellStyle name="Note 246 2 3" xfId="28495" xr:uid="{00000000-0005-0000-0000-00005C700000}"/>
    <cellStyle name="Note 246 2 4" xfId="28496" xr:uid="{00000000-0005-0000-0000-00005D700000}"/>
    <cellStyle name="Note 246 3" xfId="28497" xr:uid="{00000000-0005-0000-0000-00005E700000}"/>
    <cellStyle name="Note 246 3 2" xfId="28498" xr:uid="{00000000-0005-0000-0000-00005F700000}"/>
    <cellStyle name="Note 246 3 3" xfId="28499" xr:uid="{00000000-0005-0000-0000-000060700000}"/>
    <cellStyle name="Note 246 4" xfId="28500" xr:uid="{00000000-0005-0000-0000-000061700000}"/>
    <cellStyle name="Note 246 5" xfId="28501" xr:uid="{00000000-0005-0000-0000-000062700000}"/>
    <cellStyle name="Note 247" xfId="28502" xr:uid="{00000000-0005-0000-0000-000063700000}"/>
    <cellStyle name="Note 247 2" xfId="28503" xr:uid="{00000000-0005-0000-0000-000064700000}"/>
    <cellStyle name="Note 247 2 2" xfId="28504" xr:uid="{00000000-0005-0000-0000-000065700000}"/>
    <cellStyle name="Note 247 2 2 2" xfId="28505" xr:uid="{00000000-0005-0000-0000-000066700000}"/>
    <cellStyle name="Note 247 2 2 3" xfId="28506" xr:uid="{00000000-0005-0000-0000-000067700000}"/>
    <cellStyle name="Note 247 2 3" xfId="28507" xr:uid="{00000000-0005-0000-0000-000068700000}"/>
    <cellStyle name="Note 247 2 4" xfId="28508" xr:uid="{00000000-0005-0000-0000-000069700000}"/>
    <cellStyle name="Note 247 3" xfId="28509" xr:uid="{00000000-0005-0000-0000-00006A700000}"/>
    <cellStyle name="Note 247 3 2" xfId="28510" xr:uid="{00000000-0005-0000-0000-00006B700000}"/>
    <cellStyle name="Note 247 3 3" xfId="28511" xr:uid="{00000000-0005-0000-0000-00006C700000}"/>
    <cellStyle name="Note 247 4" xfId="28512" xr:uid="{00000000-0005-0000-0000-00006D700000}"/>
    <cellStyle name="Note 247 5" xfId="28513" xr:uid="{00000000-0005-0000-0000-00006E700000}"/>
    <cellStyle name="Note 248" xfId="28514" xr:uid="{00000000-0005-0000-0000-00006F700000}"/>
    <cellStyle name="Note 248 2" xfId="28515" xr:uid="{00000000-0005-0000-0000-000070700000}"/>
    <cellStyle name="Note 248 2 2" xfId="28516" xr:uid="{00000000-0005-0000-0000-000071700000}"/>
    <cellStyle name="Note 248 2 2 2" xfId="28517" xr:uid="{00000000-0005-0000-0000-000072700000}"/>
    <cellStyle name="Note 248 2 2 3" xfId="28518" xr:uid="{00000000-0005-0000-0000-000073700000}"/>
    <cellStyle name="Note 248 2 3" xfId="28519" xr:uid="{00000000-0005-0000-0000-000074700000}"/>
    <cellStyle name="Note 248 2 4" xfId="28520" xr:uid="{00000000-0005-0000-0000-000075700000}"/>
    <cellStyle name="Note 248 3" xfId="28521" xr:uid="{00000000-0005-0000-0000-000076700000}"/>
    <cellStyle name="Note 248 3 2" xfId="28522" xr:uid="{00000000-0005-0000-0000-000077700000}"/>
    <cellStyle name="Note 248 3 3" xfId="28523" xr:uid="{00000000-0005-0000-0000-000078700000}"/>
    <cellStyle name="Note 248 4" xfId="28524" xr:uid="{00000000-0005-0000-0000-000079700000}"/>
    <cellStyle name="Note 248 5" xfId="28525" xr:uid="{00000000-0005-0000-0000-00007A700000}"/>
    <cellStyle name="Note 249" xfId="28526" xr:uid="{00000000-0005-0000-0000-00007B700000}"/>
    <cellStyle name="Note 249 2" xfId="28527" xr:uid="{00000000-0005-0000-0000-00007C700000}"/>
    <cellStyle name="Note 249 2 2" xfId="28528" xr:uid="{00000000-0005-0000-0000-00007D700000}"/>
    <cellStyle name="Note 249 2 2 2" xfId="28529" xr:uid="{00000000-0005-0000-0000-00007E700000}"/>
    <cellStyle name="Note 249 2 2 3" xfId="28530" xr:uid="{00000000-0005-0000-0000-00007F700000}"/>
    <cellStyle name="Note 249 2 3" xfId="28531" xr:uid="{00000000-0005-0000-0000-000080700000}"/>
    <cellStyle name="Note 249 2 4" xfId="28532" xr:uid="{00000000-0005-0000-0000-000081700000}"/>
    <cellStyle name="Note 249 3" xfId="28533" xr:uid="{00000000-0005-0000-0000-000082700000}"/>
    <cellStyle name="Note 249 3 2" xfId="28534" xr:uid="{00000000-0005-0000-0000-000083700000}"/>
    <cellStyle name="Note 249 3 3" xfId="28535" xr:uid="{00000000-0005-0000-0000-000084700000}"/>
    <cellStyle name="Note 249 4" xfId="28536" xr:uid="{00000000-0005-0000-0000-000085700000}"/>
    <cellStyle name="Note 249 5" xfId="28537" xr:uid="{00000000-0005-0000-0000-000086700000}"/>
    <cellStyle name="Note 25" xfId="28538" xr:uid="{00000000-0005-0000-0000-000087700000}"/>
    <cellStyle name="Note 25 2" xfId="28539" xr:uid="{00000000-0005-0000-0000-000088700000}"/>
    <cellStyle name="Note 25 2 2" xfId="28540" xr:uid="{00000000-0005-0000-0000-000089700000}"/>
    <cellStyle name="Note 25 2 2 2" xfId="28541" xr:uid="{00000000-0005-0000-0000-00008A700000}"/>
    <cellStyle name="Note 25 2 2 2 2" xfId="28542" xr:uid="{00000000-0005-0000-0000-00008B700000}"/>
    <cellStyle name="Note 25 2 2 2 2 2" xfId="28543" xr:uid="{00000000-0005-0000-0000-00008C700000}"/>
    <cellStyle name="Note 25 2 2 2 3" xfId="28544" xr:uid="{00000000-0005-0000-0000-00008D700000}"/>
    <cellStyle name="Note 25 2 2 2 4" xfId="28545" xr:uid="{00000000-0005-0000-0000-00008E700000}"/>
    <cellStyle name="Note 25 2 2 3" xfId="28546" xr:uid="{00000000-0005-0000-0000-00008F700000}"/>
    <cellStyle name="Note 25 2 2 3 2" xfId="28547" xr:uid="{00000000-0005-0000-0000-000090700000}"/>
    <cellStyle name="Note 25 2 2 4" xfId="28548" xr:uid="{00000000-0005-0000-0000-000091700000}"/>
    <cellStyle name="Note 25 2 2 5" xfId="28549" xr:uid="{00000000-0005-0000-0000-000092700000}"/>
    <cellStyle name="Note 25 2 3" xfId="28550" xr:uid="{00000000-0005-0000-0000-000093700000}"/>
    <cellStyle name="Note 25 2 3 2" xfId="28551" xr:uid="{00000000-0005-0000-0000-000094700000}"/>
    <cellStyle name="Note 25 2 3 2 2" xfId="28552" xr:uid="{00000000-0005-0000-0000-000095700000}"/>
    <cellStyle name="Note 25 2 3 3" xfId="28553" xr:uid="{00000000-0005-0000-0000-000096700000}"/>
    <cellStyle name="Note 25 2 3 4" xfId="28554" xr:uid="{00000000-0005-0000-0000-000097700000}"/>
    <cellStyle name="Note 25 2 4" xfId="28555" xr:uid="{00000000-0005-0000-0000-000098700000}"/>
    <cellStyle name="Note 25 2 4 2" xfId="28556" xr:uid="{00000000-0005-0000-0000-000099700000}"/>
    <cellStyle name="Note 25 2 5" xfId="28557" xr:uid="{00000000-0005-0000-0000-00009A700000}"/>
    <cellStyle name="Note 25 2 6" xfId="28558" xr:uid="{00000000-0005-0000-0000-00009B700000}"/>
    <cellStyle name="Note 25 2 7" xfId="28559" xr:uid="{00000000-0005-0000-0000-00009C700000}"/>
    <cellStyle name="Note 25 3" xfId="28560" xr:uid="{00000000-0005-0000-0000-00009D700000}"/>
    <cellStyle name="Note 25 3 2" xfId="28561" xr:uid="{00000000-0005-0000-0000-00009E700000}"/>
    <cellStyle name="Note 25 3 3" xfId="28562" xr:uid="{00000000-0005-0000-0000-00009F700000}"/>
    <cellStyle name="Note 25 4" xfId="28563" xr:uid="{00000000-0005-0000-0000-0000A0700000}"/>
    <cellStyle name="Note 25 4 2" xfId="28564" xr:uid="{00000000-0005-0000-0000-0000A1700000}"/>
    <cellStyle name="Note 25 4 3" xfId="28565" xr:uid="{00000000-0005-0000-0000-0000A2700000}"/>
    <cellStyle name="Note 25 5" xfId="28566" xr:uid="{00000000-0005-0000-0000-0000A3700000}"/>
    <cellStyle name="Note 25 6" xfId="28567" xr:uid="{00000000-0005-0000-0000-0000A4700000}"/>
    <cellStyle name="Note 250" xfId="28568" xr:uid="{00000000-0005-0000-0000-0000A5700000}"/>
    <cellStyle name="Note 250 2" xfId="28569" xr:uid="{00000000-0005-0000-0000-0000A6700000}"/>
    <cellStyle name="Note 250 2 2" xfId="28570" xr:uid="{00000000-0005-0000-0000-0000A7700000}"/>
    <cellStyle name="Note 250 2 2 2" xfId="28571" xr:uid="{00000000-0005-0000-0000-0000A8700000}"/>
    <cellStyle name="Note 250 2 2 3" xfId="28572" xr:uid="{00000000-0005-0000-0000-0000A9700000}"/>
    <cellStyle name="Note 250 2 3" xfId="28573" xr:uid="{00000000-0005-0000-0000-0000AA700000}"/>
    <cellStyle name="Note 250 2 4" xfId="28574" xr:uid="{00000000-0005-0000-0000-0000AB700000}"/>
    <cellStyle name="Note 250 3" xfId="28575" xr:uid="{00000000-0005-0000-0000-0000AC700000}"/>
    <cellStyle name="Note 250 3 2" xfId="28576" xr:uid="{00000000-0005-0000-0000-0000AD700000}"/>
    <cellStyle name="Note 250 3 3" xfId="28577" xr:uid="{00000000-0005-0000-0000-0000AE700000}"/>
    <cellStyle name="Note 250 4" xfId="28578" xr:uid="{00000000-0005-0000-0000-0000AF700000}"/>
    <cellStyle name="Note 250 5" xfId="28579" xr:uid="{00000000-0005-0000-0000-0000B0700000}"/>
    <cellStyle name="Note 251" xfId="28580" xr:uid="{00000000-0005-0000-0000-0000B1700000}"/>
    <cellStyle name="Note 251 2" xfId="28581" xr:uid="{00000000-0005-0000-0000-0000B2700000}"/>
    <cellStyle name="Note 251 2 2" xfId="28582" xr:uid="{00000000-0005-0000-0000-0000B3700000}"/>
    <cellStyle name="Note 251 2 2 2" xfId="28583" xr:uid="{00000000-0005-0000-0000-0000B4700000}"/>
    <cellStyle name="Note 251 2 2 3" xfId="28584" xr:uid="{00000000-0005-0000-0000-0000B5700000}"/>
    <cellStyle name="Note 251 2 3" xfId="28585" xr:uid="{00000000-0005-0000-0000-0000B6700000}"/>
    <cellStyle name="Note 251 2 4" xfId="28586" xr:uid="{00000000-0005-0000-0000-0000B7700000}"/>
    <cellStyle name="Note 251 3" xfId="28587" xr:uid="{00000000-0005-0000-0000-0000B8700000}"/>
    <cellStyle name="Note 251 3 2" xfId="28588" xr:uid="{00000000-0005-0000-0000-0000B9700000}"/>
    <cellStyle name="Note 251 3 3" xfId="28589" xr:uid="{00000000-0005-0000-0000-0000BA700000}"/>
    <cellStyle name="Note 251 4" xfId="28590" xr:uid="{00000000-0005-0000-0000-0000BB700000}"/>
    <cellStyle name="Note 251 5" xfId="28591" xr:uid="{00000000-0005-0000-0000-0000BC700000}"/>
    <cellStyle name="Note 252" xfId="28592" xr:uid="{00000000-0005-0000-0000-0000BD700000}"/>
    <cellStyle name="Note 252 2" xfId="28593" xr:uid="{00000000-0005-0000-0000-0000BE700000}"/>
    <cellStyle name="Note 252 2 2" xfId="28594" xr:uid="{00000000-0005-0000-0000-0000BF700000}"/>
    <cellStyle name="Note 252 2 2 2" xfId="28595" xr:uid="{00000000-0005-0000-0000-0000C0700000}"/>
    <cellStyle name="Note 252 2 2 3" xfId="28596" xr:uid="{00000000-0005-0000-0000-0000C1700000}"/>
    <cellStyle name="Note 252 2 3" xfId="28597" xr:uid="{00000000-0005-0000-0000-0000C2700000}"/>
    <cellStyle name="Note 252 2 4" xfId="28598" xr:uid="{00000000-0005-0000-0000-0000C3700000}"/>
    <cellStyle name="Note 252 3" xfId="28599" xr:uid="{00000000-0005-0000-0000-0000C4700000}"/>
    <cellStyle name="Note 252 3 2" xfId="28600" xr:uid="{00000000-0005-0000-0000-0000C5700000}"/>
    <cellStyle name="Note 252 3 3" xfId="28601" xr:uid="{00000000-0005-0000-0000-0000C6700000}"/>
    <cellStyle name="Note 252 4" xfId="28602" xr:uid="{00000000-0005-0000-0000-0000C7700000}"/>
    <cellStyle name="Note 252 5" xfId="28603" xr:uid="{00000000-0005-0000-0000-0000C8700000}"/>
    <cellStyle name="Note 253" xfId="28604" xr:uid="{00000000-0005-0000-0000-0000C9700000}"/>
    <cellStyle name="Note 253 2" xfId="28605" xr:uid="{00000000-0005-0000-0000-0000CA700000}"/>
    <cellStyle name="Note 253 2 2" xfId="28606" xr:uid="{00000000-0005-0000-0000-0000CB700000}"/>
    <cellStyle name="Note 253 2 2 2" xfId="28607" xr:uid="{00000000-0005-0000-0000-0000CC700000}"/>
    <cellStyle name="Note 253 2 2 3" xfId="28608" xr:uid="{00000000-0005-0000-0000-0000CD700000}"/>
    <cellStyle name="Note 253 2 3" xfId="28609" xr:uid="{00000000-0005-0000-0000-0000CE700000}"/>
    <cellStyle name="Note 253 2 4" xfId="28610" xr:uid="{00000000-0005-0000-0000-0000CF700000}"/>
    <cellStyle name="Note 253 3" xfId="28611" xr:uid="{00000000-0005-0000-0000-0000D0700000}"/>
    <cellStyle name="Note 253 3 2" xfId="28612" xr:uid="{00000000-0005-0000-0000-0000D1700000}"/>
    <cellStyle name="Note 253 3 3" xfId="28613" xr:uid="{00000000-0005-0000-0000-0000D2700000}"/>
    <cellStyle name="Note 253 4" xfId="28614" xr:uid="{00000000-0005-0000-0000-0000D3700000}"/>
    <cellStyle name="Note 253 5" xfId="28615" xr:uid="{00000000-0005-0000-0000-0000D4700000}"/>
    <cellStyle name="Note 254" xfId="28616" xr:uid="{00000000-0005-0000-0000-0000D5700000}"/>
    <cellStyle name="Note 254 2" xfId="28617" xr:uid="{00000000-0005-0000-0000-0000D6700000}"/>
    <cellStyle name="Note 254 2 2" xfId="28618" xr:uid="{00000000-0005-0000-0000-0000D7700000}"/>
    <cellStyle name="Note 254 2 2 2" xfId="28619" xr:uid="{00000000-0005-0000-0000-0000D8700000}"/>
    <cellStyle name="Note 254 2 2 2 2" xfId="28620" xr:uid="{00000000-0005-0000-0000-0000D9700000}"/>
    <cellStyle name="Note 254 2 2 3" xfId="28621" xr:uid="{00000000-0005-0000-0000-0000DA700000}"/>
    <cellStyle name="Note 254 2 2 4" xfId="28622" xr:uid="{00000000-0005-0000-0000-0000DB700000}"/>
    <cellStyle name="Note 254 2 3" xfId="28623" xr:uid="{00000000-0005-0000-0000-0000DC700000}"/>
    <cellStyle name="Note 254 2 3 2" xfId="28624" xr:uid="{00000000-0005-0000-0000-0000DD700000}"/>
    <cellStyle name="Note 254 2 4" xfId="28625" xr:uid="{00000000-0005-0000-0000-0000DE700000}"/>
    <cellStyle name="Note 254 2 5" xfId="28626" xr:uid="{00000000-0005-0000-0000-0000DF700000}"/>
    <cellStyle name="Note 254 3" xfId="28627" xr:uid="{00000000-0005-0000-0000-0000E0700000}"/>
    <cellStyle name="Note 254 3 2" xfId="28628" xr:uid="{00000000-0005-0000-0000-0000E1700000}"/>
    <cellStyle name="Note 254 3 2 2" xfId="28629" xr:uid="{00000000-0005-0000-0000-0000E2700000}"/>
    <cellStyle name="Note 254 3 3" xfId="28630" xr:uid="{00000000-0005-0000-0000-0000E3700000}"/>
    <cellStyle name="Note 254 3 4" xfId="28631" xr:uid="{00000000-0005-0000-0000-0000E4700000}"/>
    <cellStyle name="Note 254 4" xfId="28632" xr:uid="{00000000-0005-0000-0000-0000E5700000}"/>
    <cellStyle name="Note 254 4 2" xfId="28633" xr:uid="{00000000-0005-0000-0000-0000E6700000}"/>
    <cellStyle name="Note 254 5" xfId="28634" xr:uid="{00000000-0005-0000-0000-0000E7700000}"/>
    <cellStyle name="Note 254 6" xfId="28635" xr:uid="{00000000-0005-0000-0000-0000E8700000}"/>
    <cellStyle name="Note 255" xfId="28636" xr:uid="{00000000-0005-0000-0000-0000E9700000}"/>
    <cellStyle name="Note 255 2" xfId="28637" xr:uid="{00000000-0005-0000-0000-0000EA700000}"/>
    <cellStyle name="Note 255 2 2" xfId="28638" xr:uid="{00000000-0005-0000-0000-0000EB700000}"/>
    <cellStyle name="Note 255 2 2 2" xfId="28639" xr:uid="{00000000-0005-0000-0000-0000EC700000}"/>
    <cellStyle name="Note 255 2 2 2 2" xfId="28640" xr:uid="{00000000-0005-0000-0000-0000ED700000}"/>
    <cellStyle name="Note 255 2 2 3" xfId="28641" xr:uid="{00000000-0005-0000-0000-0000EE700000}"/>
    <cellStyle name="Note 255 2 2 4" xfId="28642" xr:uid="{00000000-0005-0000-0000-0000EF700000}"/>
    <cellStyle name="Note 255 2 3" xfId="28643" xr:uid="{00000000-0005-0000-0000-0000F0700000}"/>
    <cellStyle name="Note 255 2 3 2" xfId="28644" xr:uid="{00000000-0005-0000-0000-0000F1700000}"/>
    <cellStyle name="Note 255 2 4" xfId="28645" xr:uid="{00000000-0005-0000-0000-0000F2700000}"/>
    <cellStyle name="Note 255 2 5" xfId="28646" xr:uid="{00000000-0005-0000-0000-0000F3700000}"/>
    <cellStyle name="Note 255 3" xfId="28647" xr:uid="{00000000-0005-0000-0000-0000F4700000}"/>
    <cellStyle name="Note 255 3 2" xfId="28648" xr:uid="{00000000-0005-0000-0000-0000F5700000}"/>
    <cellStyle name="Note 255 3 2 2" xfId="28649" xr:uid="{00000000-0005-0000-0000-0000F6700000}"/>
    <cellStyle name="Note 255 3 3" xfId="28650" xr:uid="{00000000-0005-0000-0000-0000F7700000}"/>
    <cellStyle name="Note 255 3 4" xfId="28651" xr:uid="{00000000-0005-0000-0000-0000F8700000}"/>
    <cellStyle name="Note 255 4" xfId="28652" xr:uid="{00000000-0005-0000-0000-0000F9700000}"/>
    <cellStyle name="Note 255 4 2" xfId="28653" xr:uid="{00000000-0005-0000-0000-0000FA700000}"/>
    <cellStyle name="Note 255 5" xfId="28654" xr:uid="{00000000-0005-0000-0000-0000FB700000}"/>
    <cellStyle name="Note 255 6" xfId="28655" xr:uid="{00000000-0005-0000-0000-0000FC700000}"/>
    <cellStyle name="Note 256" xfId="28656" xr:uid="{00000000-0005-0000-0000-0000FD700000}"/>
    <cellStyle name="Note 256 2" xfId="28657" xr:uid="{00000000-0005-0000-0000-0000FE700000}"/>
    <cellStyle name="Note 256 3" xfId="28658" xr:uid="{00000000-0005-0000-0000-0000FF700000}"/>
    <cellStyle name="Note 257" xfId="28659" xr:uid="{00000000-0005-0000-0000-000000710000}"/>
    <cellStyle name="Note 257 2" xfId="28660" xr:uid="{00000000-0005-0000-0000-000001710000}"/>
    <cellStyle name="Note 257 3" xfId="28661" xr:uid="{00000000-0005-0000-0000-000002710000}"/>
    <cellStyle name="Note 258" xfId="28662" xr:uid="{00000000-0005-0000-0000-000003710000}"/>
    <cellStyle name="Note 258 2" xfId="28663" xr:uid="{00000000-0005-0000-0000-000004710000}"/>
    <cellStyle name="Note 258 3" xfId="28664" xr:uid="{00000000-0005-0000-0000-000005710000}"/>
    <cellStyle name="Note 259" xfId="28665" xr:uid="{00000000-0005-0000-0000-000006710000}"/>
    <cellStyle name="Note 259 2" xfId="28666" xr:uid="{00000000-0005-0000-0000-000007710000}"/>
    <cellStyle name="Note 259 3" xfId="28667" xr:uid="{00000000-0005-0000-0000-000008710000}"/>
    <cellStyle name="Note 26" xfId="28668" xr:uid="{00000000-0005-0000-0000-000009710000}"/>
    <cellStyle name="Note 26 2" xfId="28669" xr:uid="{00000000-0005-0000-0000-00000A710000}"/>
    <cellStyle name="Note 26 2 2" xfId="28670" xr:uid="{00000000-0005-0000-0000-00000B710000}"/>
    <cellStyle name="Note 26 2 2 2" xfId="28671" xr:uid="{00000000-0005-0000-0000-00000C710000}"/>
    <cellStyle name="Note 26 2 2 2 2" xfId="28672" xr:uid="{00000000-0005-0000-0000-00000D710000}"/>
    <cellStyle name="Note 26 2 2 2 2 2" xfId="28673" xr:uid="{00000000-0005-0000-0000-00000E710000}"/>
    <cellStyle name="Note 26 2 2 2 3" xfId="28674" xr:uid="{00000000-0005-0000-0000-00000F710000}"/>
    <cellStyle name="Note 26 2 2 2 4" xfId="28675" xr:uid="{00000000-0005-0000-0000-000010710000}"/>
    <cellStyle name="Note 26 2 2 3" xfId="28676" xr:uid="{00000000-0005-0000-0000-000011710000}"/>
    <cellStyle name="Note 26 2 2 3 2" xfId="28677" xr:uid="{00000000-0005-0000-0000-000012710000}"/>
    <cellStyle name="Note 26 2 2 4" xfId="28678" xr:uid="{00000000-0005-0000-0000-000013710000}"/>
    <cellStyle name="Note 26 2 2 5" xfId="28679" xr:uid="{00000000-0005-0000-0000-000014710000}"/>
    <cellStyle name="Note 26 2 3" xfId="28680" xr:uid="{00000000-0005-0000-0000-000015710000}"/>
    <cellStyle name="Note 26 2 3 2" xfId="28681" xr:uid="{00000000-0005-0000-0000-000016710000}"/>
    <cellStyle name="Note 26 2 3 2 2" xfId="28682" xr:uid="{00000000-0005-0000-0000-000017710000}"/>
    <cellStyle name="Note 26 2 3 3" xfId="28683" xr:uid="{00000000-0005-0000-0000-000018710000}"/>
    <cellStyle name="Note 26 2 3 4" xfId="28684" xr:uid="{00000000-0005-0000-0000-000019710000}"/>
    <cellStyle name="Note 26 2 4" xfId="28685" xr:uid="{00000000-0005-0000-0000-00001A710000}"/>
    <cellStyle name="Note 26 2 4 2" xfId="28686" xr:uid="{00000000-0005-0000-0000-00001B710000}"/>
    <cellStyle name="Note 26 2 5" xfId="28687" xr:uid="{00000000-0005-0000-0000-00001C710000}"/>
    <cellStyle name="Note 26 2 6" xfId="28688" xr:uid="{00000000-0005-0000-0000-00001D710000}"/>
    <cellStyle name="Note 26 2 7" xfId="28689" xr:uid="{00000000-0005-0000-0000-00001E710000}"/>
    <cellStyle name="Note 26 3" xfId="28690" xr:uid="{00000000-0005-0000-0000-00001F710000}"/>
    <cellStyle name="Note 26 3 2" xfId="28691" xr:uid="{00000000-0005-0000-0000-000020710000}"/>
    <cellStyle name="Note 26 3 3" xfId="28692" xr:uid="{00000000-0005-0000-0000-000021710000}"/>
    <cellStyle name="Note 26 4" xfId="28693" xr:uid="{00000000-0005-0000-0000-000022710000}"/>
    <cellStyle name="Note 26 4 2" xfId="28694" xr:uid="{00000000-0005-0000-0000-000023710000}"/>
    <cellStyle name="Note 26 4 3" xfId="28695" xr:uid="{00000000-0005-0000-0000-000024710000}"/>
    <cellStyle name="Note 26 5" xfId="28696" xr:uid="{00000000-0005-0000-0000-000025710000}"/>
    <cellStyle name="Note 26 6" xfId="28697" xr:uid="{00000000-0005-0000-0000-000026710000}"/>
    <cellStyle name="Note 260" xfId="28698" xr:uid="{00000000-0005-0000-0000-000027710000}"/>
    <cellStyle name="Note 260 2" xfId="28699" xr:uid="{00000000-0005-0000-0000-000028710000}"/>
    <cellStyle name="Note 260 3" xfId="28700" xr:uid="{00000000-0005-0000-0000-000029710000}"/>
    <cellStyle name="Note 261" xfId="28701" xr:uid="{00000000-0005-0000-0000-00002A710000}"/>
    <cellStyle name="Note 261 2" xfId="28702" xr:uid="{00000000-0005-0000-0000-00002B710000}"/>
    <cellStyle name="Note 261 3" xfId="28703" xr:uid="{00000000-0005-0000-0000-00002C710000}"/>
    <cellStyle name="Note 262" xfId="28704" xr:uid="{00000000-0005-0000-0000-00002D710000}"/>
    <cellStyle name="Note 262 2" xfId="28705" xr:uid="{00000000-0005-0000-0000-00002E710000}"/>
    <cellStyle name="Note 262 3" xfId="28706" xr:uid="{00000000-0005-0000-0000-00002F710000}"/>
    <cellStyle name="Note 263" xfId="28707" xr:uid="{00000000-0005-0000-0000-000030710000}"/>
    <cellStyle name="Note 263 2" xfId="28708" xr:uid="{00000000-0005-0000-0000-000031710000}"/>
    <cellStyle name="Note 263 3" xfId="28709" xr:uid="{00000000-0005-0000-0000-000032710000}"/>
    <cellStyle name="Note 264" xfId="28710" xr:uid="{00000000-0005-0000-0000-000033710000}"/>
    <cellStyle name="Note 264 2" xfId="28711" xr:uid="{00000000-0005-0000-0000-000034710000}"/>
    <cellStyle name="Note 264 3" xfId="28712" xr:uid="{00000000-0005-0000-0000-000035710000}"/>
    <cellStyle name="Note 265" xfId="28713" xr:uid="{00000000-0005-0000-0000-000036710000}"/>
    <cellStyle name="Note 265 2" xfId="28714" xr:uid="{00000000-0005-0000-0000-000037710000}"/>
    <cellStyle name="Note 265 3" xfId="28715" xr:uid="{00000000-0005-0000-0000-000038710000}"/>
    <cellStyle name="Note 266" xfId="28716" xr:uid="{00000000-0005-0000-0000-000039710000}"/>
    <cellStyle name="Note 266 2" xfId="28717" xr:uid="{00000000-0005-0000-0000-00003A710000}"/>
    <cellStyle name="Note 266 3" xfId="28718" xr:uid="{00000000-0005-0000-0000-00003B710000}"/>
    <cellStyle name="Note 267" xfId="28719" xr:uid="{00000000-0005-0000-0000-00003C710000}"/>
    <cellStyle name="Note 267 2" xfId="28720" xr:uid="{00000000-0005-0000-0000-00003D710000}"/>
    <cellStyle name="Note 267 3" xfId="28721" xr:uid="{00000000-0005-0000-0000-00003E710000}"/>
    <cellStyle name="Note 268" xfId="28722" xr:uid="{00000000-0005-0000-0000-00003F710000}"/>
    <cellStyle name="Note 268 2" xfId="28723" xr:uid="{00000000-0005-0000-0000-000040710000}"/>
    <cellStyle name="Note 268 3" xfId="28724" xr:uid="{00000000-0005-0000-0000-000041710000}"/>
    <cellStyle name="Note 269" xfId="28725" xr:uid="{00000000-0005-0000-0000-000042710000}"/>
    <cellStyle name="Note 269 2" xfId="28726" xr:uid="{00000000-0005-0000-0000-000043710000}"/>
    <cellStyle name="Note 269 3" xfId="28727" xr:uid="{00000000-0005-0000-0000-000044710000}"/>
    <cellStyle name="Note 27" xfId="28728" xr:uid="{00000000-0005-0000-0000-000045710000}"/>
    <cellStyle name="Note 27 2" xfId="28729" xr:uid="{00000000-0005-0000-0000-000046710000}"/>
    <cellStyle name="Note 27 2 2" xfId="28730" xr:uid="{00000000-0005-0000-0000-000047710000}"/>
    <cellStyle name="Note 27 2 2 2" xfId="28731" xr:uid="{00000000-0005-0000-0000-000048710000}"/>
    <cellStyle name="Note 27 2 2 2 2" xfId="28732" xr:uid="{00000000-0005-0000-0000-000049710000}"/>
    <cellStyle name="Note 27 2 2 2 2 2" xfId="28733" xr:uid="{00000000-0005-0000-0000-00004A710000}"/>
    <cellStyle name="Note 27 2 2 2 3" xfId="28734" xr:uid="{00000000-0005-0000-0000-00004B710000}"/>
    <cellStyle name="Note 27 2 2 2 4" xfId="28735" xr:uid="{00000000-0005-0000-0000-00004C710000}"/>
    <cellStyle name="Note 27 2 2 3" xfId="28736" xr:uid="{00000000-0005-0000-0000-00004D710000}"/>
    <cellStyle name="Note 27 2 2 3 2" xfId="28737" xr:uid="{00000000-0005-0000-0000-00004E710000}"/>
    <cellStyle name="Note 27 2 2 4" xfId="28738" xr:uid="{00000000-0005-0000-0000-00004F710000}"/>
    <cellStyle name="Note 27 2 2 5" xfId="28739" xr:uid="{00000000-0005-0000-0000-000050710000}"/>
    <cellStyle name="Note 27 2 3" xfId="28740" xr:uid="{00000000-0005-0000-0000-000051710000}"/>
    <cellStyle name="Note 27 2 3 2" xfId="28741" xr:uid="{00000000-0005-0000-0000-000052710000}"/>
    <cellStyle name="Note 27 2 3 2 2" xfId="28742" xr:uid="{00000000-0005-0000-0000-000053710000}"/>
    <cellStyle name="Note 27 2 3 3" xfId="28743" xr:uid="{00000000-0005-0000-0000-000054710000}"/>
    <cellStyle name="Note 27 2 3 4" xfId="28744" xr:uid="{00000000-0005-0000-0000-000055710000}"/>
    <cellStyle name="Note 27 2 4" xfId="28745" xr:uid="{00000000-0005-0000-0000-000056710000}"/>
    <cellStyle name="Note 27 2 4 2" xfId="28746" xr:uid="{00000000-0005-0000-0000-000057710000}"/>
    <cellStyle name="Note 27 2 5" xfId="28747" xr:uid="{00000000-0005-0000-0000-000058710000}"/>
    <cellStyle name="Note 27 2 6" xfId="28748" xr:uid="{00000000-0005-0000-0000-000059710000}"/>
    <cellStyle name="Note 27 2 7" xfId="28749" xr:uid="{00000000-0005-0000-0000-00005A710000}"/>
    <cellStyle name="Note 27 3" xfId="28750" xr:uid="{00000000-0005-0000-0000-00005B710000}"/>
    <cellStyle name="Note 27 3 2" xfId="28751" xr:uid="{00000000-0005-0000-0000-00005C710000}"/>
    <cellStyle name="Note 27 3 3" xfId="28752" xr:uid="{00000000-0005-0000-0000-00005D710000}"/>
    <cellStyle name="Note 27 4" xfId="28753" xr:uid="{00000000-0005-0000-0000-00005E710000}"/>
    <cellStyle name="Note 27 4 2" xfId="28754" xr:uid="{00000000-0005-0000-0000-00005F710000}"/>
    <cellStyle name="Note 27 4 3" xfId="28755" xr:uid="{00000000-0005-0000-0000-000060710000}"/>
    <cellStyle name="Note 27 5" xfId="28756" xr:uid="{00000000-0005-0000-0000-000061710000}"/>
    <cellStyle name="Note 27 6" xfId="28757" xr:uid="{00000000-0005-0000-0000-000062710000}"/>
    <cellStyle name="Note 270" xfId="28758" xr:uid="{00000000-0005-0000-0000-000063710000}"/>
    <cellStyle name="Note 270 2" xfId="28759" xr:uid="{00000000-0005-0000-0000-000064710000}"/>
    <cellStyle name="Note 270 3" xfId="28760" xr:uid="{00000000-0005-0000-0000-000065710000}"/>
    <cellStyle name="Note 271" xfId="28761" xr:uid="{00000000-0005-0000-0000-000066710000}"/>
    <cellStyle name="Note 271 2" xfId="28762" xr:uid="{00000000-0005-0000-0000-000067710000}"/>
    <cellStyle name="Note 271 3" xfId="28763" xr:uid="{00000000-0005-0000-0000-000068710000}"/>
    <cellStyle name="Note 272" xfId="28764" xr:uid="{00000000-0005-0000-0000-000069710000}"/>
    <cellStyle name="Note 272 2" xfId="28765" xr:uid="{00000000-0005-0000-0000-00006A710000}"/>
    <cellStyle name="Note 272 3" xfId="28766" xr:uid="{00000000-0005-0000-0000-00006B710000}"/>
    <cellStyle name="Note 273" xfId="28767" xr:uid="{00000000-0005-0000-0000-00006C710000}"/>
    <cellStyle name="Note 273 2" xfId="28768" xr:uid="{00000000-0005-0000-0000-00006D710000}"/>
    <cellStyle name="Note 273 3" xfId="28769" xr:uid="{00000000-0005-0000-0000-00006E710000}"/>
    <cellStyle name="Note 274" xfId="28770" xr:uid="{00000000-0005-0000-0000-00006F710000}"/>
    <cellStyle name="Note 274 2" xfId="28771" xr:uid="{00000000-0005-0000-0000-000070710000}"/>
    <cellStyle name="Note 274 3" xfId="28772" xr:uid="{00000000-0005-0000-0000-000071710000}"/>
    <cellStyle name="Note 275" xfId="28773" xr:uid="{00000000-0005-0000-0000-000072710000}"/>
    <cellStyle name="Note 275 2" xfId="28774" xr:uid="{00000000-0005-0000-0000-000073710000}"/>
    <cellStyle name="Note 275 3" xfId="28775" xr:uid="{00000000-0005-0000-0000-000074710000}"/>
    <cellStyle name="Note 276" xfId="28776" xr:uid="{00000000-0005-0000-0000-000075710000}"/>
    <cellStyle name="Note 276 2" xfId="28777" xr:uid="{00000000-0005-0000-0000-000076710000}"/>
    <cellStyle name="Note 276 3" xfId="28778" xr:uid="{00000000-0005-0000-0000-000077710000}"/>
    <cellStyle name="Note 277" xfId="28779" xr:uid="{00000000-0005-0000-0000-000078710000}"/>
    <cellStyle name="Note 277 2" xfId="28780" xr:uid="{00000000-0005-0000-0000-000079710000}"/>
    <cellStyle name="Note 277 3" xfId="28781" xr:uid="{00000000-0005-0000-0000-00007A710000}"/>
    <cellStyle name="Note 278" xfId="28782" xr:uid="{00000000-0005-0000-0000-00007B710000}"/>
    <cellStyle name="Note 278 2" xfId="28783" xr:uid="{00000000-0005-0000-0000-00007C710000}"/>
    <cellStyle name="Note 278 3" xfId="28784" xr:uid="{00000000-0005-0000-0000-00007D710000}"/>
    <cellStyle name="Note 279" xfId="28785" xr:uid="{00000000-0005-0000-0000-00007E710000}"/>
    <cellStyle name="Note 279 2" xfId="28786" xr:uid="{00000000-0005-0000-0000-00007F710000}"/>
    <cellStyle name="Note 279 3" xfId="28787" xr:uid="{00000000-0005-0000-0000-000080710000}"/>
    <cellStyle name="Note 28" xfId="28788" xr:uid="{00000000-0005-0000-0000-000081710000}"/>
    <cellStyle name="Note 28 2" xfId="28789" xr:uid="{00000000-0005-0000-0000-000082710000}"/>
    <cellStyle name="Note 28 2 2" xfId="28790" xr:uid="{00000000-0005-0000-0000-000083710000}"/>
    <cellStyle name="Note 28 2 2 2" xfId="28791" xr:uid="{00000000-0005-0000-0000-000084710000}"/>
    <cellStyle name="Note 28 2 2 2 2" xfId="28792" xr:uid="{00000000-0005-0000-0000-000085710000}"/>
    <cellStyle name="Note 28 2 2 2 2 2" xfId="28793" xr:uid="{00000000-0005-0000-0000-000086710000}"/>
    <cellStyle name="Note 28 2 2 2 3" xfId="28794" xr:uid="{00000000-0005-0000-0000-000087710000}"/>
    <cellStyle name="Note 28 2 2 2 4" xfId="28795" xr:uid="{00000000-0005-0000-0000-000088710000}"/>
    <cellStyle name="Note 28 2 2 3" xfId="28796" xr:uid="{00000000-0005-0000-0000-000089710000}"/>
    <cellStyle name="Note 28 2 2 3 2" xfId="28797" xr:uid="{00000000-0005-0000-0000-00008A710000}"/>
    <cellStyle name="Note 28 2 2 4" xfId="28798" xr:uid="{00000000-0005-0000-0000-00008B710000}"/>
    <cellStyle name="Note 28 2 2 5" xfId="28799" xr:uid="{00000000-0005-0000-0000-00008C710000}"/>
    <cellStyle name="Note 28 2 3" xfId="28800" xr:uid="{00000000-0005-0000-0000-00008D710000}"/>
    <cellStyle name="Note 28 2 3 2" xfId="28801" xr:uid="{00000000-0005-0000-0000-00008E710000}"/>
    <cellStyle name="Note 28 2 3 2 2" xfId="28802" xr:uid="{00000000-0005-0000-0000-00008F710000}"/>
    <cellStyle name="Note 28 2 3 3" xfId="28803" xr:uid="{00000000-0005-0000-0000-000090710000}"/>
    <cellStyle name="Note 28 2 3 4" xfId="28804" xr:uid="{00000000-0005-0000-0000-000091710000}"/>
    <cellStyle name="Note 28 2 4" xfId="28805" xr:uid="{00000000-0005-0000-0000-000092710000}"/>
    <cellStyle name="Note 28 2 4 2" xfId="28806" xr:uid="{00000000-0005-0000-0000-000093710000}"/>
    <cellStyle name="Note 28 2 5" xfId="28807" xr:uid="{00000000-0005-0000-0000-000094710000}"/>
    <cellStyle name="Note 28 2 6" xfId="28808" xr:uid="{00000000-0005-0000-0000-000095710000}"/>
    <cellStyle name="Note 28 2 7" xfId="28809" xr:uid="{00000000-0005-0000-0000-000096710000}"/>
    <cellStyle name="Note 28 3" xfId="28810" xr:uid="{00000000-0005-0000-0000-000097710000}"/>
    <cellStyle name="Note 28 3 2" xfId="28811" xr:uid="{00000000-0005-0000-0000-000098710000}"/>
    <cellStyle name="Note 28 3 3" xfId="28812" xr:uid="{00000000-0005-0000-0000-000099710000}"/>
    <cellStyle name="Note 28 4" xfId="28813" xr:uid="{00000000-0005-0000-0000-00009A710000}"/>
    <cellStyle name="Note 28 4 2" xfId="28814" xr:uid="{00000000-0005-0000-0000-00009B710000}"/>
    <cellStyle name="Note 28 4 3" xfId="28815" xr:uid="{00000000-0005-0000-0000-00009C710000}"/>
    <cellStyle name="Note 28 5" xfId="28816" xr:uid="{00000000-0005-0000-0000-00009D710000}"/>
    <cellStyle name="Note 28 6" xfId="28817" xr:uid="{00000000-0005-0000-0000-00009E710000}"/>
    <cellStyle name="Note 280" xfId="28818" xr:uid="{00000000-0005-0000-0000-00009F710000}"/>
    <cellStyle name="Note 280 2" xfId="28819" xr:uid="{00000000-0005-0000-0000-0000A0710000}"/>
    <cellStyle name="Note 280 3" xfId="28820" xr:uid="{00000000-0005-0000-0000-0000A1710000}"/>
    <cellStyle name="Note 281" xfId="28821" xr:uid="{00000000-0005-0000-0000-0000A2710000}"/>
    <cellStyle name="Note 281 2" xfId="28822" xr:uid="{00000000-0005-0000-0000-0000A3710000}"/>
    <cellStyle name="Note 281 3" xfId="28823" xr:uid="{00000000-0005-0000-0000-0000A4710000}"/>
    <cellStyle name="Note 282" xfId="28824" xr:uid="{00000000-0005-0000-0000-0000A5710000}"/>
    <cellStyle name="Note 282 2" xfId="28825" xr:uid="{00000000-0005-0000-0000-0000A6710000}"/>
    <cellStyle name="Note 282 3" xfId="28826" xr:uid="{00000000-0005-0000-0000-0000A7710000}"/>
    <cellStyle name="Note 283" xfId="28827" xr:uid="{00000000-0005-0000-0000-0000A8710000}"/>
    <cellStyle name="Note 283 2" xfId="28828" xr:uid="{00000000-0005-0000-0000-0000A9710000}"/>
    <cellStyle name="Note 283 3" xfId="28829" xr:uid="{00000000-0005-0000-0000-0000AA710000}"/>
    <cellStyle name="Note 284" xfId="28830" xr:uid="{00000000-0005-0000-0000-0000AB710000}"/>
    <cellStyle name="Note 284 2" xfId="28831" xr:uid="{00000000-0005-0000-0000-0000AC710000}"/>
    <cellStyle name="Note 284 3" xfId="28832" xr:uid="{00000000-0005-0000-0000-0000AD710000}"/>
    <cellStyle name="Note 285" xfId="28833" xr:uid="{00000000-0005-0000-0000-0000AE710000}"/>
    <cellStyle name="Note 285 2" xfId="28834" xr:uid="{00000000-0005-0000-0000-0000AF710000}"/>
    <cellStyle name="Note 285 3" xfId="28835" xr:uid="{00000000-0005-0000-0000-0000B0710000}"/>
    <cellStyle name="Note 286" xfId="28836" xr:uid="{00000000-0005-0000-0000-0000B1710000}"/>
    <cellStyle name="Note 286 2" xfId="28837" xr:uid="{00000000-0005-0000-0000-0000B2710000}"/>
    <cellStyle name="Note 286 3" xfId="28838" xr:uid="{00000000-0005-0000-0000-0000B3710000}"/>
    <cellStyle name="Note 287" xfId="28839" xr:uid="{00000000-0005-0000-0000-0000B4710000}"/>
    <cellStyle name="Note 287 2" xfId="28840" xr:uid="{00000000-0005-0000-0000-0000B5710000}"/>
    <cellStyle name="Note 287 3" xfId="28841" xr:uid="{00000000-0005-0000-0000-0000B6710000}"/>
    <cellStyle name="Note 288" xfId="28842" xr:uid="{00000000-0005-0000-0000-0000B7710000}"/>
    <cellStyle name="Note 288 2" xfId="28843" xr:uid="{00000000-0005-0000-0000-0000B8710000}"/>
    <cellStyle name="Note 288 3" xfId="28844" xr:uid="{00000000-0005-0000-0000-0000B9710000}"/>
    <cellStyle name="Note 289" xfId="28845" xr:uid="{00000000-0005-0000-0000-0000BA710000}"/>
    <cellStyle name="Note 289 2" xfId="28846" xr:uid="{00000000-0005-0000-0000-0000BB710000}"/>
    <cellStyle name="Note 289 3" xfId="28847" xr:uid="{00000000-0005-0000-0000-0000BC710000}"/>
    <cellStyle name="Note 29" xfId="28848" xr:uid="{00000000-0005-0000-0000-0000BD710000}"/>
    <cellStyle name="Note 29 2" xfId="28849" xr:uid="{00000000-0005-0000-0000-0000BE710000}"/>
    <cellStyle name="Note 29 2 2" xfId="28850" xr:uid="{00000000-0005-0000-0000-0000BF710000}"/>
    <cellStyle name="Note 29 2 2 2" xfId="28851" xr:uid="{00000000-0005-0000-0000-0000C0710000}"/>
    <cellStyle name="Note 29 2 2 2 2" xfId="28852" xr:uid="{00000000-0005-0000-0000-0000C1710000}"/>
    <cellStyle name="Note 29 2 2 2 2 2" xfId="28853" xr:uid="{00000000-0005-0000-0000-0000C2710000}"/>
    <cellStyle name="Note 29 2 2 2 3" xfId="28854" xr:uid="{00000000-0005-0000-0000-0000C3710000}"/>
    <cellStyle name="Note 29 2 2 2 4" xfId="28855" xr:uid="{00000000-0005-0000-0000-0000C4710000}"/>
    <cellStyle name="Note 29 2 2 3" xfId="28856" xr:uid="{00000000-0005-0000-0000-0000C5710000}"/>
    <cellStyle name="Note 29 2 2 3 2" xfId="28857" xr:uid="{00000000-0005-0000-0000-0000C6710000}"/>
    <cellStyle name="Note 29 2 2 4" xfId="28858" xr:uid="{00000000-0005-0000-0000-0000C7710000}"/>
    <cellStyle name="Note 29 2 2 5" xfId="28859" xr:uid="{00000000-0005-0000-0000-0000C8710000}"/>
    <cellStyle name="Note 29 2 3" xfId="28860" xr:uid="{00000000-0005-0000-0000-0000C9710000}"/>
    <cellStyle name="Note 29 2 3 2" xfId="28861" xr:uid="{00000000-0005-0000-0000-0000CA710000}"/>
    <cellStyle name="Note 29 2 3 2 2" xfId="28862" xr:uid="{00000000-0005-0000-0000-0000CB710000}"/>
    <cellStyle name="Note 29 2 3 3" xfId="28863" xr:uid="{00000000-0005-0000-0000-0000CC710000}"/>
    <cellStyle name="Note 29 2 3 4" xfId="28864" xr:uid="{00000000-0005-0000-0000-0000CD710000}"/>
    <cellStyle name="Note 29 2 4" xfId="28865" xr:uid="{00000000-0005-0000-0000-0000CE710000}"/>
    <cellStyle name="Note 29 2 4 2" xfId="28866" xr:uid="{00000000-0005-0000-0000-0000CF710000}"/>
    <cellStyle name="Note 29 2 5" xfId="28867" xr:uid="{00000000-0005-0000-0000-0000D0710000}"/>
    <cellStyle name="Note 29 2 6" xfId="28868" xr:uid="{00000000-0005-0000-0000-0000D1710000}"/>
    <cellStyle name="Note 29 2 7" xfId="28869" xr:uid="{00000000-0005-0000-0000-0000D2710000}"/>
    <cellStyle name="Note 29 3" xfId="28870" xr:uid="{00000000-0005-0000-0000-0000D3710000}"/>
    <cellStyle name="Note 29 3 2" xfId="28871" xr:uid="{00000000-0005-0000-0000-0000D4710000}"/>
    <cellStyle name="Note 29 3 3" xfId="28872" xr:uid="{00000000-0005-0000-0000-0000D5710000}"/>
    <cellStyle name="Note 29 4" xfId="28873" xr:uid="{00000000-0005-0000-0000-0000D6710000}"/>
    <cellStyle name="Note 29 4 2" xfId="28874" xr:uid="{00000000-0005-0000-0000-0000D7710000}"/>
    <cellStyle name="Note 29 4 3" xfId="28875" xr:uid="{00000000-0005-0000-0000-0000D8710000}"/>
    <cellStyle name="Note 29 5" xfId="28876" xr:uid="{00000000-0005-0000-0000-0000D9710000}"/>
    <cellStyle name="Note 29 6" xfId="28877" xr:uid="{00000000-0005-0000-0000-0000DA710000}"/>
    <cellStyle name="Note 290" xfId="28878" xr:uid="{00000000-0005-0000-0000-0000DB710000}"/>
    <cellStyle name="Note 290 2" xfId="28879" xr:uid="{00000000-0005-0000-0000-0000DC710000}"/>
    <cellStyle name="Note 290 3" xfId="28880" xr:uid="{00000000-0005-0000-0000-0000DD710000}"/>
    <cellStyle name="Note 291" xfId="28881" xr:uid="{00000000-0005-0000-0000-0000DE710000}"/>
    <cellStyle name="Note 291 2" xfId="28882" xr:uid="{00000000-0005-0000-0000-0000DF710000}"/>
    <cellStyle name="Note 291 3" xfId="28883" xr:uid="{00000000-0005-0000-0000-0000E0710000}"/>
    <cellStyle name="Note 292" xfId="28884" xr:uid="{00000000-0005-0000-0000-0000E1710000}"/>
    <cellStyle name="Note 292 2" xfId="28885" xr:uid="{00000000-0005-0000-0000-0000E2710000}"/>
    <cellStyle name="Note 292 3" xfId="28886" xr:uid="{00000000-0005-0000-0000-0000E3710000}"/>
    <cellStyle name="Note 293" xfId="28887" xr:uid="{00000000-0005-0000-0000-0000E4710000}"/>
    <cellStyle name="Note 293 2" xfId="28888" xr:uid="{00000000-0005-0000-0000-0000E5710000}"/>
    <cellStyle name="Note 293 3" xfId="28889" xr:uid="{00000000-0005-0000-0000-0000E6710000}"/>
    <cellStyle name="Note 294" xfId="28890" xr:uid="{00000000-0005-0000-0000-0000E7710000}"/>
    <cellStyle name="Note 294 2" xfId="28891" xr:uid="{00000000-0005-0000-0000-0000E8710000}"/>
    <cellStyle name="Note 294 3" xfId="28892" xr:uid="{00000000-0005-0000-0000-0000E9710000}"/>
    <cellStyle name="Note 295" xfId="28893" xr:uid="{00000000-0005-0000-0000-0000EA710000}"/>
    <cellStyle name="Note 295 2" xfId="28894" xr:uid="{00000000-0005-0000-0000-0000EB710000}"/>
    <cellStyle name="Note 295 3" xfId="28895" xr:uid="{00000000-0005-0000-0000-0000EC710000}"/>
    <cellStyle name="Note 296" xfId="28896" xr:uid="{00000000-0005-0000-0000-0000ED710000}"/>
    <cellStyle name="Note 296 2" xfId="28897" xr:uid="{00000000-0005-0000-0000-0000EE710000}"/>
    <cellStyle name="Note 296 3" xfId="28898" xr:uid="{00000000-0005-0000-0000-0000EF710000}"/>
    <cellStyle name="Note 297" xfId="28899" xr:uid="{00000000-0005-0000-0000-0000F0710000}"/>
    <cellStyle name="Note 297 2" xfId="28900" xr:uid="{00000000-0005-0000-0000-0000F1710000}"/>
    <cellStyle name="Note 297 3" xfId="28901" xr:uid="{00000000-0005-0000-0000-0000F2710000}"/>
    <cellStyle name="Note 298" xfId="28902" xr:uid="{00000000-0005-0000-0000-0000F3710000}"/>
    <cellStyle name="Note 298 2" xfId="28903" xr:uid="{00000000-0005-0000-0000-0000F4710000}"/>
    <cellStyle name="Note 298 3" xfId="28904" xr:uid="{00000000-0005-0000-0000-0000F5710000}"/>
    <cellStyle name="Note 299" xfId="28905" xr:uid="{00000000-0005-0000-0000-0000F6710000}"/>
    <cellStyle name="Note 299 2" xfId="28906" xr:uid="{00000000-0005-0000-0000-0000F7710000}"/>
    <cellStyle name="Note 299 3" xfId="28907" xr:uid="{00000000-0005-0000-0000-0000F8710000}"/>
    <cellStyle name="Note 3" xfId="28908" xr:uid="{00000000-0005-0000-0000-0000F9710000}"/>
    <cellStyle name="Note 3 2" xfId="28909" xr:uid="{00000000-0005-0000-0000-0000FA710000}"/>
    <cellStyle name="Note 3 2 2" xfId="28910" xr:uid="{00000000-0005-0000-0000-0000FB710000}"/>
    <cellStyle name="Note 3 2 2 2" xfId="28911" xr:uid="{00000000-0005-0000-0000-0000FC710000}"/>
    <cellStyle name="Note 3 2 2 2 2" xfId="28912" xr:uid="{00000000-0005-0000-0000-0000FD710000}"/>
    <cellStyle name="Note 3 2 2 2 3" xfId="28913" xr:uid="{00000000-0005-0000-0000-0000FE710000}"/>
    <cellStyle name="Note 3 2 2 3" xfId="28914" xr:uid="{00000000-0005-0000-0000-0000FF710000}"/>
    <cellStyle name="Note 3 2 2 3 2" xfId="28915" xr:uid="{00000000-0005-0000-0000-000000720000}"/>
    <cellStyle name="Note 3 2 2 3 3" xfId="28916" xr:uid="{00000000-0005-0000-0000-000001720000}"/>
    <cellStyle name="Note 3 2 2 4" xfId="28917" xr:uid="{00000000-0005-0000-0000-000002720000}"/>
    <cellStyle name="Note 3 2 2 5" xfId="28918" xr:uid="{00000000-0005-0000-0000-000003720000}"/>
    <cellStyle name="Note 3 2 3" xfId="28919" xr:uid="{00000000-0005-0000-0000-000004720000}"/>
    <cellStyle name="Note 3 2 3 2" xfId="28920" xr:uid="{00000000-0005-0000-0000-000005720000}"/>
    <cellStyle name="Note 3 2 3 3" xfId="28921" xr:uid="{00000000-0005-0000-0000-000006720000}"/>
    <cellStyle name="Note 3 2 4" xfId="28922" xr:uid="{00000000-0005-0000-0000-000007720000}"/>
    <cellStyle name="Note 3 2 4 2" xfId="28923" xr:uid="{00000000-0005-0000-0000-000008720000}"/>
    <cellStyle name="Note 3 2 4 3" xfId="28924" xr:uid="{00000000-0005-0000-0000-000009720000}"/>
    <cellStyle name="Note 3 2 5" xfId="28925" xr:uid="{00000000-0005-0000-0000-00000A720000}"/>
    <cellStyle name="Note 3 2 6" xfId="28926" xr:uid="{00000000-0005-0000-0000-00000B720000}"/>
    <cellStyle name="Note 3 2_R8" xfId="28927" xr:uid="{00000000-0005-0000-0000-00000C720000}"/>
    <cellStyle name="Note 3 3" xfId="28928" xr:uid="{00000000-0005-0000-0000-00000D720000}"/>
    <cellStyle name="Note 3 3 2" xfId="28929" xr:uid="{00000000-0005-0000-0000-00000E720000}"/>
    <cellStyle name="Note 3 3 2 2" xfId="28930" xr:uid="{00000000-0005-0000-0000-00000F720000}"/>
    <cellStyle name="Note 3 3 2 3" xfId="28931" xr:uid="{00000000-0005-0000-0000-000010720000}"/>
    <cellStyle name="Note 3 3 3" xfId="28932" xr:uid="{00000000-0005-0000-0000-000011720000}"/>
    <cellStyle name="Note 3 3 3 2" xfId="28933" xr:uid="{00000000-0005-0000-0000-000012720000}"/>
    <cellStyle name="Note 3 3 3 3" xfId="28934" xr:uid="{00000000-0005-0000-0000-000013720000}"/>
    <cellStyle name="Note 3 3 4" xfId="28935" xr:uid="{00000000-0005-0000-0000-000014720000}"/>
    <cellStyle name="Note 3 3 5" xfId="28936" xr:uid="{00000000-0005-0000-0000-000015720000}"/>
    <cellStyle name="Note 3 4" xfId="28937" xr:uid="{00000000-0005-0000-0000-000016720000}"/>
    <cellStyle name="Note 3 4 2" xfId="28938" xr:uid="{00000000-0005-0000-0000-000017720000}"/>
    <cellStyle name="Note 3 4 3" xfId="28939" xr:uid="{00000000-0005-0000-0000-000018720000}"/>
    <cellStyle name="Note 3 5" xfId="28940" xr:uid="{00000000-0005-0000-0000-000019720000}"/>
    <cellStyle name="Note 3 5 2" xfId="28941" xr:uid="{00000000-0005-0000-0000-00001A720000}"/>
    <cellStyle name="Note 3 5 3" xfId="28942" xr:uid="{00000000-0005-0000-0000-00001B720000}"/>
    <cellStyle name="Note 3 6" xfId="28943" xr:uid="{00000000-0005-0000-0000-00001C720000}"/>
    <cellStyle name="Note 3 7" xfId="28944" xr:uid="{00000000-0005-0000-0000-00001D720000}"/>
    <cellStyle name="Note 3 8" xfId="28945" xr:uid="{00000000-0005-0000-0000-00001E720000}"/>
    <cellStyle name="Note 3_R8" xfId="28946" xr:uid="{00000000-0005-0000-0000-00001F720000}"/>
    <cellStyle name="Note 30" xfId="28947" xr:uid="{00000000-0005-0000-0000-000020720000}"/>
    <cellStyle name="Note 30 2" xfId="28948" xr:uid="{00000000-0005-0000-0000-000021720000}"/>
    <cellStyle name="Note 30 2 2" xfId="28949" xr:uid="{00000000-0005-0000-0000-000022720000}"/>
    <cellStyle name="Note 30 2 2 2" xfId="28950" xr:uid="{00000000-0005-0000-0000-000023720000}"/>
    <cellStyle name="Note 30 2 2 2 2" xfId="28951" xr:uid="{00000000-0005-0000-0000-000024720000}"/>
    <cellStyle name="Note 30 2 2 2 2 2" xfId="28952" xr:uid="{00000000-0005-0000-0000-000025720000}"/>
    <cellStyle name="Note 30 2 2 2 3" xfId="28953" xr:uid="{00000000-0005-0000-0000-000026720000}"/>
    <cellStyle name="Note 30 2 2 2 4" xfId="28954" xr:uid="{00000000-0005-0000-0000-000027720000}"/>
    <cellStyle name="Note 30 2 2 3" xfId="28955" xr:uid="{00000000-0005-0000-0000-000028720000}"/>
    <cellStyle name="Note 30 2 2 3 2" xfId="28956" xr:uid="{00000000-0005-0000-0000-000029720000}"/>
    <cellStyle name="Note 30 2 2 4" xfId="28957" xr:uid="{00000000-0005-0000-0000-00002A720000}"/>
    <cellStyle name="Note 30 2 2 5" xfId="28958" xr:uid="{00000000-0005-0000-0000-00002B720000}"/>
    <cellStyle name="Note 30 2 3" xfId="28959" xr:uid="{00000000-0005-0000-0000-00002C720000}"/>
    <cellStyle name="Note 30 2 3 2" xfId="28960" xr:uid="{00000000-0005-0000-0000-00002D720000}"/>
    <cellStyle name="Note 30 2 3 2 2" xfId="28961" xr:uid="{00000000-0005-0000-0000-00002E720000}"/>
    <cellStyle name="Note 30 2 3 3" xfId="28962" xr:uid="{00000000-0005-0000-0000-00002F720000}"/>
    <cellStyle name="Note 30 2 3 4" xfId="28963" xr:uid="{00000000-0005-0000-0000-000030720000}"/>
    <cellStyle name="Note 30 2 4" xfId="28964" xr:uid="{00000000-0005-0000-0000-000031720000}"/>
    <cellStyle name="Note 30 2 4 2" xfId="28965" xr:uid="{00000000-0005-0000-0000-000032720000}"/>
    <cellStyle name="Note 30 2 5" xfId="28966" xr:uid="{00000000-0005-0000-0000-000033720000}"/>
    <cellStyle name="Note 30 2 6" xfId="28967" xr:uid="{00000000-0005-0000-0000-000034720000}"/>
    <cellStyle name="Note 30 2 7" xfId="28968" xr:uid="{00000000-0005-0000-0000-000035720000}"/>
    <cellStyle name="Note 30 3" xfId="28969" xr:uid="{00000000-0005-0000-0000-000036720000}"/>
    <cellStyle name="Note 30 3 2" xfId="28970" xr:uid="{00000000-0005-0000-0000-000037720000}"/>
    <cellStyle name="Note 30 3 3" xfId="28971" xr:uid="{00000000-0005-0000-0000-000038720000}"/>
    <cellStyle name="Note 30 4" xfId="28972" xr:uid="{00000000-0005-0000-0000-000039720000}"/>
    <cellStyle name="Note 30 4 2" xfId="28973" xr:uid="{00000000-0005-0000-0000-00003A720000}"/>
    <cellStyle name="Note 30 4 3" xfId="28974" xr:uid="{00000000-0005-0000-0000-00003B720000}"/>
    <cellStyle name="Note 30 5" xfId="28975" xr:uid="{00000000-0005-0000-0000-00003C720000}"/>
    <cellStyle name="Note 30 6" xfId="28976" xr:uid="{00000000-0005-0000-0000-00003D720000}"/>
    <cellStyle name="Note 300" xfId="28977" xr:uid="{00000000-0005-0000-0000-00003E720000}"/>
    <cellStyle name="Note 300 2" xfId="28978" xr:uid="{00000000-0005-0000-0000-00003F720000}"/>
    <cellStyle name="Note 300 3" xfId="28979" xr:uid="{00000000-0005-0000-0000-000040720000}"/>
    <cellStyle name="Note 301" xfId="28980" xr:uid="{00000000-0005-0000-0000-000041720000}"/>
    <cellStyle name="Note 301 2" xfId="28981" xr:uid="{00000000-0005-0000-0000-000042720000}"/>
    <cellStyle name="Note 301 3" xfId="28982" xr:uid="{00000000-0005-0000-0000-000043720000}"/>
    <cellStyle name="Note 302" xfId="28983" xr:uid="{00000000-0005-0000-0000-000044720000}"/>
    <cellStyle name="Note 302 2" xfId="28984" xr:uid="{00000000-0005-0000-0000-000045720000}"/>
    <cellStyle name="Note 302 3" xfId="28985" xr:uid="{00000000-0005-0000-0000-000046720000}"/>
    <cellStyle name="Note 303" xfId="28986" xr:uid="{00000000-0005-0000-0000-000047720000}"/>
    <cellStyle name="Note 303 2" xfId="28987" xr:uid="{00000000-0005-0000-0000-000048720000}"/>
    <cellStyle name="Note 303 3" xfId="28988" xr:uid="{00000000-0005-0000-0000-000049720000}"/>
    <cellStyle name="Note 304" xfId="28989" xr:uid="{00000000-0005-0000-0000-00004A720000}"/>
    <cellStyle name="Note 304 2" xfId="28990" xr:uid="{00000000-0005-0000-0000-00004B720000}"/>
    <cellStyle name="Note 304 3" xfId="28991" xr:uid="{00000000-0005-0000-0000-00004C720000}"/>
    <cellStyle name="Note 305" xfId="28992" xr:uid="{00000000-0005-0000-0000-00004D720000}"/>
    <cellStyle name="Note 305 2" xfId="28993" xr:uid="{00000000-0005-0000-0000-00004E720000}"/>
    <cellStyle name="Note 305 3" xfId="28994" xr:uid="{00000000-0005-0000-0000-00004F720000}"/>
    <cellStyle name="Note 306" xfId="28995" xr:uid="{00000000-0005-0000-0000-000050720000}"/>
    <cellStyle name="Note 306 2" xfId="28996" xr:uid="{00000000-0005-0000-0000-000051720000}"/>
    <cellStyle name="Note 306 3" xfId="28997" xr:uid="{00000000-0005-0000-0000-000052720000}"/>
    <cellStyle name="Note 307" xfId="28998" xr:uid="{00000000-0005-0000-0000-000053720000}"/>
    <cellStyle name="Note 307 2" xfId="28999" xr:uid="{00000000-0005-0000-0000-000054720000}"/>
    <cellStyle name="Note 307 3" xfId="29000" xr:uid="{00000000-0005-0000-0000-000055720000}"/>
    <cellStyle name="Note 308" xfId="29001" xr:uid="{00000000-0005-0000-0000-000056720000}"/>
    <cellStyle name="Note 308 2" xfId="29002" xr:uid="{00000000-0005-0000-0000-000057720000}"/>
    <cellStyle name="Note 308 3" xfId="29003" xr:uid="{00000000-0005-0000-0000-000058720000}"/>
    <cellStyle name="Note 309" xfId="29004" xr:uid="{00000000-0005-0000-0000-000059720000}"/>
    <cellStyle name="Note 309 2" xfId="29005" xr:uid="{00000000-0005-0000-0000-00005A720000}"/>
    <cellStyle name="Note 309 3" xfId="29006" xr:uid="{00000000-0005-0000-0000-00005B720000}"/>
    <cellStyle name="Note 31" xfId="29007" xr:uid="{00000000-0005-0000-0000-00005C720000}"/>
    <cellStyle name="Note 31 2" xfId="29008" xr:uid="{00000000-0005-0000-0000-00005D720000}"/>
    <cellStyle name="Note 31 2 2" xfId="29009" xr:uid="{00000000-0005-0000-0000-00005E720000}"/>
    <cellStyle name="Note 31 2 2 2" xfId="29010" xr:uid="{00000000-0005-0000-0000-00005F720000}"/>
    <cellStyle name="Note 31 2 2 2 2" xfId="29011" xr:uid="{00000000-0005-0000-0000-000060720000}"/>
    <cellStyle name="Note 31 2 2 2 2 2" xfId="29012" xr:uid="{00000000-0005-0000-0000-000061720000}"/>
    <cellStyle name="Note 31 2 2 2 3" xfId="29013" xr:uid="{00000000-0005-0000-0000-000062720000}"/>
    <cellStyle name="Note 31 2 2 2 4" xfId="29014" xr:uid="{00000000-0005-0000-0000-000063720000}"/>
    <cellStyle name="Note 31 2 2 3" xfId="29015" xr:uid="{00000000-0005-0000-0000-000064720000}"/>
    <cellStyle name="Note 31 2 2 3 2" xfId="29016" xr:uid="{00000000-0005-0000-0000-000065720000}"/>
    <cellStyle name="Note 31 2 2 4" xfId="29017" xr:uid="{00000000-0005-0000-0000-000066720000}"/>
    <cellStyle name="Note 31 2 2 5" xfId="29018" xr:uid="{00000000-0005-0000-0000-000067720000}"/>
    <cellStyle name="Note 31 2 3" xfId="29019" xr:uid="{00000000-0005-0000-0000-000068720000}"/>
    <cellStyle name="Note 31 2 3 2" xfId="29020" xr:uid="{00000000-0005-0000-0000-000069720000}"/>
    <cellStyle name="Note 31 2 3 2 2" xfId="29021" xr:uid="{00000000-0005-0000-0000-00006A720000}"/>
    <cellStyle name="Note 31 2 3 3" xfId="29022" xr:uid="{00000000-0005-0000-0000-00006B720000}"/>
    <cellStyle name="Note 31 2 3 4" xfId="29023" xr:uid="{00000000-0005-0000-0000-00006C720000}"/>
    <cellStyle name="Note 31 2 4" xfId="29024" xr:uid="{00000000-0005-0000-0000-00006D720000}"/>
    <cellStyle name="Note 31 2 4 2" xfId="29025" xr:uid="{00000000-0005-0000-0000-00006E720000}"/>
    <cellStyle name="Note 31 2 5" xfId="29026" xr:uid="{00000000-0005-0000-0000-00006F720000}"/>
    <cellStyle name="Note 31 2 6" xfId="29027" xr:uid="{00000000-0005-0000-0000-000070720000}"/>
    <cellStyle name="Note 31 2 7" xfId="29028" xr:uid="{00000000-0005-0000-0000-000071720000}"/>
    <cellStyle name="Note 31 3" xfId="29029" xr:uid="{00000000-0005-0000-0000-000072720000}"/>
    <cellStyle name="Note 31 3 2" xfId="29030" xr:uid="{00000000-0005-0000-0000-000073720000}"/>
    <cellStyle name="Note 31 3 3" xfId="29031" xr:uid="{00000000-0005-0000-0000-000074720000}"/>
    <cellStyle name="Note 31 4" xfId="29032" xr:uid="{00000000-0005-0000-0000-000075720000}"/>
    <cellStyle name="Note 31 4 2" xfId="29033" xr:uid="{00000000-0005-0000-0000-000076720000}"/>
    <cellStyle name="Note 31 4 3" xfId="29034" xr:uid="{00000000-0005-0000-0000-000077720000}"/>
    <cellStyle name="Note 31 5" xfId="29035" xr:uid="{00000000-0005-0000-0000-000078720000}"/>
    <cellStyle name="Note 31 6" xfId="29036" xr:uid="{00000000-0005-0000-0000-000079720000}"/>
    <cellStyle name="Note 310" xfId="29037" xr:uid="{00000000-0005-0000-0000-00007A720000}"/>
    <cellStyle name="Note 310 2" xfId="29038" xr:uid="{00000000-0005-0000-0000-00007B720000}"/>
    <cellStyle name="Note 310 3" xfId="29039" xr:uid="{00000000-0005-0000-0000-00007C720000}"/>
    <cellStyle name="Note 311" xfId="29040" xr:uid="{00000000-0005-0000-0000-00007D720000}"/>
    <cellStyle name="Note 311 2" xfId="29041" xr:uid="{00000000-0005-0000-0000-00007E720000}"/>
    <cellStyle name="Note 311 3" xfId="29042" xr:uid="{00000000-0005-0000-0000-00007F720000}"/>
    <cellStyle name="Note 312" xfId="29043" xr:uid="{00000000-0005-0000-0000-000080720000}"/>
    <cellStyle name="Note 312 2" xfId="29044" xr:uid="{00000000-0005-0000-0000-000081720000}"/>
    <cellStyle name="Note 312 3" xfId="29045" xr:uid="{00000000-0005-0000-0000-000082720000}"/>
    <cellStyle name="Note 313" xfId="29046" xr:uid="{00000000-0005-0000-0000-000083720000}"/>
    <cellStyle name="Note 313 2" xfId="29047" xr:uid="{00000000-0005-0000-0000-000084720000}"/>
    <cellStyle name="Note 313 3" xfId="29048" xr:uid="{00000000-0005-0000-0000-000085720000}"/>
    <cellStyle name="Note 314" xfId="29049" xr:uid="{00000000-0005-0000-0000-000086720000}"/>
    <cellStyle name="Note 314 2" xfId="29050" xr:uid="{00000000-0005-0000-0000-000087720000}"/>
    <cellStyle name="Note 314 3" xfId="29051" xr:uid="{00000000-0005-0000-0000-000088720000}"/>
    <cellStyle name="Note 315" xfId="29052" xr:uid="{00000000-0005-0000-0000-000089720000}"/>
    <cellStyle name="Note 315 2" xfId="29053" xr:uid="{00000000-0005-0000-0000-00008A720000}"/>
    <cellStyle name="Note 315 3" xfId="29054" xr:uid="{00000000-0005-0000-0000-00008B720000}"/>
    <cellStyle name="Note 316" xfId="29055" xr:uid="{00000000-0005-0000-0000-00008C720000}"/>
    <cellStyle name="Note 316 2" xfId="29056" xr:uid="{00000000-0005-0000-0000-00008D720000}"/>
    <cellStyle name="Note 316 3" xfId="29057" xr:uid="{00000000-0005-0000-0000-00008E720000}"/>
    <cellStyle name="Note 317" xfId="29058" xr:uid="{00000000-0005-0000-0000-00008F720000}"/>
    <cellStyle name="Note 317 2" xfId="29059" xr:uid="{00000000-0005-0000-0000-000090720000}"/>
    <cellStyle name="Note 317 3" xfId="29060" xr:uid="{00000000-0005-0000-0000-000091720000}"/>
    <cellStyle name="Note 318" xfId="29061" xr:uid="{00000000-0005-0000-0000-000092720000}"/>
    <cellStyle name="Note 318 2" xfId="29062" xr:uid="{00000000-0005-0000-0000-000093720000}"/>
    <cellStyle name="Note 318 3" xfId="29063" xr:uid="{00000000-0005-0000-0000-000094720000}"/>
    <cellStyle name="Note 319" xfId="29064" xr:uid="{00000000-0005-0000-0000-000095720000}"/>
    <cellStyle name="Note 319 2" xfId="29065" xr:uid="{00000000-0005-0000-0000-000096720000}"/>
    <cellStyle name="Note 319 3" xfId="29066" xr:uid="{00000000-0005-0000-0000-000097720000}"/>
    <cellStyle name="Note 32" xfId="29067" xr:uid="{00000000-0005-0000-0000-000098720000}"/>
    <cellStyle name="Note 32 2" xfId="29068" xr:uid="{00000000-0005-0000-0000-000099720000}"/>
    <cellStyle name="Note 32 2 2" xfId="29069" xr:uid="{00000000-0005-0000-0000-00009A720000}"/>
    <cellStyle name="Note 32 2 2 2" xfId="29070" xr:uid="{00000000-0005-0000-0000-00009B720000}"/>
    <cellStyle name="Note 32 2 2 2 2" xfId="29071" xr:uid="{00000000-0005-0000-0000-00009C720000}"/>
    <cellStyle name="Note 32 2 2 2 2 2" xfId="29072" xr:uid="{00000000-0005-0000-0000-00009D720000}"/>
    <cellStyle name="Note 32 2 2 2 3" xfId="29073" xr:uid="{00000000-0005-0000-0000-00009E720000}"/>
    <cellStyle name="Note 32 2 2 2 4" xfId="29074" xr:uid="{00000000-0005-0000-0000-00009F720000}"/>
    <cellStyle name="Note 32 2 2 3" xfId="29075" xr:uid="{00000000-0005-0000-0000-0000A0720000}"/>
    <cellStyle name="Note 32 2 2 3 2" xfId="29076" xr:uid="{00000000-0005-0000-0000-0000A1720000}"/>
    <cellStyle name="Note 32 2 2 4" xfId="29077" xr:uid="{00000000-0005-0000-0000-0000A2720000}"/>
    <cellStyle name="Note 32 2 2 5" xfId="29078" xr:uid="{00000000-0005-0000-0000-0000A3720000}"/>
    <cellStyle name="Note 32 2 3" xfId="29079" xr:uid="{00000000-0005-0000-0000-0000A4720000}"/>
    <cellStyle name="Note 32 2 3 2" xfId="29080" xr:uid="{00000000-0005-0000-0000-0000A5720000}"/>
    <cellStyle name="Note 32 2 3 2 2" xfId="29081" xr:uid="{00000000-0005-0000-0000-0000A6720000}"/>
    <cellStyle name="Note 32 2 3 3" xfId="29082" xr:uid="{00000000-0005-0000-0000-0000A7720000}"/>
    <cellStyle name="Note 32 2 3 4" xfId="29083" xr:uid="{00000000-0005-0000-0000-0000A8720000}"/>
    <cellStyle name="Note 32 2 4" xfId="29084" xr:uid="{00000000-0005-0000-0000-0000A9720000}"/>
    <cellStyle name="Note 32 2 4 2" xfId="29085" xr:uid="{00000000-0005-0000-0000-0000AA720000}"/>
    <cellStyle name="Note 32 2 5" xfId="29086" xr:uid="{00000000-0005-0000-0000-0000AB720000}"/>
    <cellStyle name="Note 32 2 6" xfId="29087" xr:uid="{00000000-0005-0000-0000-0000AC720000}"/>
    <cellStyle name="Note 32 2 7" xfId="29088" xr:uid="{00000000-0005-0000-0000-0000AD720000}"/>
    <cellStyle name="Note 32 3" xfId="29089" xr:uid="{00000000-0005-0000-0000-0000AE720000}"/>
    <cellStyle name="Note 32 3 2" xfId="29090" xr:uid="{00000000-0005-0000-0000-0000AF720000}"/>
    <cellStyle name="Note 32 3 3" xfId="29091" xr:uid="{00000000-0005-0000-0000-0000B0720000}"/>
    <cellStyle name="Note 32 4" xfId="29092" xr:uid="{00000000-0005-0000-0000-0000B1720000}"/>
    <cellStyle name="Note 32 4 2" xfId="29093" xr:uid="{00000000-0005-0000-0000-0000B2720000}"/>
    <cellStyle name="Note 32 4 3" xfId="29094" xr:uid="{00000000-0005-0000-0000-0000B3720000}"/>
    <cellStyle name="Note 32 5" xfId="29095" xr:uid="{00000000-0005-0000-0000-0000B4720000}"/>
    <cellStyle name="Note 32 6" xfId="29096" xr:uid="{00000000-0005-0000-0000-0000B5720000}"/>
    <cellStyle name="Note 320" xfId="29097" xr:uid="{00000000-0005-0000-0000-0000B6720000}"/>
    <cellStyle name="Note 320 2" xfId="29098" xr:uid="{00000000-0005-0000-0000-0000B7720000}"/>
    <cellStyle name="Note 320 3" xfId="29099" xr:uid="{00000000-0005-0000-0000-0000B8720000}"/>
    <cellStyle name="Note 321" xfId="29100" xr:uid="{00000000-0005-0000-0000-0000B9720000}"/>
    <cellStyle name="Note 321 2" xfId="29101" xr:uid="{00000000-0005-0000-0000-0000BA720000}"/>
    <cellStyle name="Note 321 3" xfId="29102" xr:uid="{00000000-0005-0000-0000-0000BB720000}"/>
    <cellStyle name="Note 322" xfId="29103" xr:uid="{00000000-0005-0000-0000-0000BC720000}"/>
    <cellStyle name="Note 322 2" xfId="29104" xr:uid="{00000000-0005-0000-0000-0000BD720000}"/>
    <cellStyle name="Note 322 3" xfId="29105" xr:uid="{00000000-0005-0000-0000-0000BE720000}"/>
    <cellStyle name="Note 323" xfId="29106" xr:uid="{00000000-0005-0000-0000-0000BF720000}"/>
    <cellStyle name="Note 323 2" xfId="29107" xr:uid="{00000000-0005-0000-0000-0000C0720000}"/>
    <cellStyle name="Note 323 3" xfId="29108" xr:uid="{00000000-0005-0000-0000-0000C1720000}"/>
    <cellStyle name="Note 324" xfId="29109" xr:uid="{00000000-0005-0000-0000-0000C2720000}"/>
    <cellStyle name="Note 324 2" xfId="29110" xr:uid="{00000000-0005-0000-0000-0000C3720000}"/>
    <cellStyle name="Note 324 3" xfId="29111" xr:uid="{00000000-0005-0000-0000-0000C4720000}"/>
    <cellStyle name="Note 325" xfId="29112" xr:uid="{00000000-0005-0000-0000-0000C5720000}"/>
    <cellStyle name="Note 325 2" xfId="29113" xr:uid="{00000000-0005-0000-0000-0000C6720000}"/>
    <cellStyle name="Note 325 3" xfId="29114" xr:uid="{00000000-0005-0000-0000-0000C7720000}"/>
    <cellStyle name="Note 326" xfId="29115" xr:uid="{00000000-0005-0000-0000-0000C8720000}"/>
    <cellStyle name="Note 326 2" xfId="29116" xr:uid="{00000000-0005-0000-0000-0000C9720000}"/>
    <cellStyle name="Note 326 3" xfId="29117" xr:uid="{00000000-0005-0000-0000-0000CA720000}"/>
    <cellStyle name="Note 327" xfId="29118" xr:uid="{00000000-0005-0000-0000-0000CB720000}"/>
    <cellStyle name="Note 327 2" xfId="29119" xr:uid="{00000000-0005-0000-0000-0000CC720000}"/>
    <cellStyle name="Note 327 2 2" xfId="29120" xr:uid="{00000000-0005-0000-0000-0000CD720000}"/>
    <cellStyle name="Note 327 2 2 2" xfId="29121" xr:uid="{00000000-0005-0000-0000-0000CE720000}"/>
    <cellStyle name="Note 327 2 2 3" xfId="29122" xr:uid="{00000000-0005-0000-0000-0000CF720000}"/>
    <cellStyle name="Note 327 2 3" xfId="29123" xr:uid="{00000000-0005-0000-0000-0000D0720000}"/>
    <cellStyle name="Note 327 2 4" xfId="29124" xr:uid="{00000000-0005-0000-0000-0000D1720000}"/>
    <cellStyle name="Note 327 3" xfId="29125" xr:uid="{00000000-0005-0000-0000-0000D2720000}"/>
    <cellStyle name="Note 327 3 2" xfId="29126" xr:uid="{00000000-0005-0000-0000-0000D3720000}"/>
    <cellStyle name="Note 327 3 3" xfId="29127" xr:uid="{00000000-0005-0000-0000-0000D4720000}"/>
    <cellStyle name="Note 327 4" xfId="29128" xr:uid="{00000000-0005-0000-0000-0000D5720000}"/>
    <cellStyle name="Note 327 5" xfId="29129" xr:uid="{00000000-0005-0000-0000-0000D6720000}"/>
    <cellStyle name="Note 328" xfId="29130" xr:uid="{00000000-0005-0000-0000-0000D7720000}"/>
    <cellStyle name="Note 328 2" xfId="29131" xr:uid="{00000000-0005-0000-0000-0000D8720000}"/>
    <cellStyle name="Note 328 2 2" xfId="29132" xr:uid="{00000000-0005-0000-0000-0000D9720000}"/>
    <cellStyle name="Note 328 2 2 2" xfId="29133" xr:uid="{00000000-0005-0000-0000-0000DA720000}"/>
    <cellStyle name="Note 328 2 2 3" xfId="29134" xr:uid="{00000000-0005-0000-0000-0000DB720000}"/>
    <cellStyle name="Note 328 2 3" xfId="29135" xr:uid="{00000000-0005-0000-0000-0000DC720000}"/>
    <cellStyle name="Note 328 2 4" xfId="29136" xr:uid="{00000000-0005-0000-0000-0000DD720000}"/>
    <cellStyle name="Note 328 3" xfId="29137" xr:uid="{00000000-0005-0000-0000-0000DE720000}"/>
    <cellStyle name="Note 328 3 2" xfId="29138" xr:uid="{00000000-0005-0000-0000-0000DF720000}"/>
    <cellStyle name="Note 328 3 3" xfId="29139" xr:uid="{00000000-0005-0000-0000-0000E0720000}"/>
    <cellStyle name="Note 328 4" xfId="29140" xr:uid="{00000000-0005-0000-0000-0000E1720000}"/>
    <cellStyle name="Note 328 5" xfId="29141" xr:uid="{00000000-0005-0000-0000-0000E2720000}"/>
    <cellStyle name="Note 329" xfId="29142" xr:uid="{00000000-0005-0000-0000-0000E3720000}"/>
    <cellStyle name="Note 329 2" xfId="29143" xr:uid="{00000000-0005-0000-0000-0000E4720000}"/>
    <cellStyle name="Note 329 2 2" xfId="29144" xr:uid="{00000000-0005-0000-0000-0000E5720000}"/>
    <cellStyle name="Note 329 2 2 2" xfId="29145" xr:uid="{00000000-0005-0000-0000-0000E6720000}"/>
    <cellStyle name="Note 329 2 2 3" xfId="29146" xr:uid="{00000000-0005-0000-0000-0000E7720000}"/>
    <cellStyle name="Note 329 2 3" xfId="29147" xr:uid="{00000000-0005-0000-0000-0000E8720000}"/>
    <cellStyle name="Note 329 2 4" xfId="29148" xr:uid="{00000000-0005-0000-0000-0000E9720000}"/>
    <cellStyle name="Note 329 3" xfId="29149" xr:uid="{00000000-0005-0000-0000-0000EA720000}"/>
    <cellStyle name="Note 329 3 2" xfId="29150" xr:uid="{00000000-0005-0000-0000-0000EB720000}"/>
    <cellStyle name="Note 329 3 3" xfId="29151" xr:uid="{00000000-0005-0000-0000-0000EC720000}"/>
    <cellStyle name="Note 329 4" xfId="29152" xr:uid="{00000000-0005-0000-0000-0000ED720000}"/>
    <cellStyle name="Note 329 5" xfId="29153" xr:uid="{00000000-0005-0000-0000-0000EE720000}"/>
    <cellStyle name="Note 33" xfId="29154" xr:uid="{00000000-0005-0000-0000-0000EF720000}"/>
    <cellStyle name="Note 33 2" xfId="29155" xr:uid="{00000000-0005-0000-0000-0000F0720000}"/>
    <cellStyle name="Note 33 2 2" xfId="29156" xr:uid="{00000000-0005-0000-0000-0000F1720000}"/>
    <cellStyle name="Note 33 2 2 2" xfId="29157" xr:uid="{00000000-0005-0000-0000-0000F2720000}"/>
    <cellStyle name="Note 33 2 2 2 2" xfId="29158" xr:uid="{00000000-0005-0000-0000-0000F3720000}"/>
    <cellStyle name="Note 33 2 2 2 2 2" xfId="29159" xr:uid="{00000000-0005-0000-0000-0000F4720000}"/>
    <cellStyle name="Note 33 2 2 2 3" xfId="29160" xr:uid="{00000000-0005-0000-0000-0000F5720000}"/>
    <cellStyle name="Note 33 2 2 2 4" xfId="29161" xr:uid="{00000000-0005-0000-0000-0000F6720000}"/>
    <cellStyle name="Note 33 2 2 3" xfId="29162" xr:uid="{00000000-0005-0000-0000-0000F7720000}"/>
    <cellStyle name="Note 33 2 2 3 2" xfId="29163" xr:uid="{00000000-0005-0000-0000-0000F8720000}"/>
    <cellStyle name="Note 33 2 2 4" xfId="29164" xr:uid="{00000000-0005-0000-0000-0000F9720000}"/>
    <cellStyle name="Note 33 2 2 5" xfId="29165" xr:uid="{00000000-0005-0000-0000-0000FA720000}"/>
    <cellStyle name="Note 33 2 3" xfId="29166" xr:uid="{00000000-0005-0000-0000-0000FB720000}"/>
    <cellStyle name="Note 33 2 3 2" xfId="29167" xr:uid="{00000000-0005-0000-0000-0000FC720000}"/>
    <cellStyle name="Note 33 2 3 2 2" xfId="29168" xr:uid="{00000000-0005-0000-0000-0000FD720000}"/>
    <cellStyle name="Note 33 2 3 3" xfId="29169" xr:uid="{00000000-0005-0000-0000-0000FE720000}"/>
    <cellStyle name="Note 33 2 3 4" xfId="29170" xr:uid="{00000000-0005-0000-0000-0000FF720000}"/>
    <cellStyle name="Note 33 2 4" xfId="29171" xr:uid="{00000000-0005-0000-0000-000000730000}"/>
    <cellStyle name="Note 33 2 4 2" xfId="29172" xr:uid="{00000000-0005-0000-0000-000001730000}"/>
    <cellStyle name="Note 33 2 5" xfId="29173" xr:uid="{00000000-0005-0000-0000-000002730000}"/>
    <cellStyle name="Note 33 2 6" xfId="29174" xr:uid="{00000000-0005-0000-0000-000003730000}"/>
    <cellStyle name="Note 33 2 7" xfId="29175" xr:uid="{00000000-0005-0000-0000-000004730000}"/>
    <cellStyle name="Note 33 3" xfId="29176" xr:uid="{00000000-0005-0000-0000-000005730000}"/>
    <cellStyle name="Note 33 3 2" xfId="29177" xr:uid="{00000000-0005-0000-0000-000006730000}"/>
    <cellStyle name="Note 33 3 3" xfId="29178" xr:uid="{00000000-0005-0000-0000-000007730000}"/>
    <cellStyle name="Note 33 4" xfId="29179" xr:uid="{00000000-0005-0000-0000-000008730000}"/>
    <cellStyle name="Note 33 4 2" xfId="29180" xr:uid="{00000000-0005-0000-0000-000009730000}"/>
    <cellStyle name="Note 33 4 3" xfId="29181" xr:uid="{00000000-0005-0000-0000-00000A730000}"/>
    <cellStyle name="Note 33 5" xfId="29182" xr:uid="{00000000-0005-0000-0000-00000B730000}"/>
    <cellStyle name="Note 33 6" xfId="29183" xr:uid="{00000000-0005-0000-0000-00000C730000}"/>
    <cellStyle name="Note 330" xfId="29184" xr:uid="{00000000-0005-0000-0000-00000D730000}"/>
    <cellStyle name="Note 330 2" xfId="29185" xr:uid="{00000000-0005-0000-0000-00000E730000}"/>
    <cellStyle name="Note 330 2 2" xfId="29186" xr:uid="{00000000-0005-0000-0000-00000F730000}"/>
    <cellStyle name="Note 330 2 2 2" xfId="29187" xr:uid="{00000000-0005-0000-0000-000010730000}"/>
    <cellStyle name="Note 330 2 2 3" xfId="29188" xr:uid="{00000000-0005-0000-0000-000011730000}"/>
    <cellStyle name="Note 330 2 3" xfId="29189" xr:uid="{00000000-0005-0000-0000-000012730000}"/>
    <cellStyle name="Note 330 2 4" xfId="29190" xr:uid="{00000000-0005-0000-0000-000013730000}"/>
    <cellStyle name="Note 330 3" xfId="29191" xr:uid="{00000000-0005-0000-0000-000014730000}"/>
    <cellStyle name="Note 330 3 2" xfId="29192" xr:uid="{00000000-0005-0000-0000-000015730000}"/>
    <cellStyle name="Note 330 3 3" xfId="29193" xr:uid="{00000000-0005-0000-0000-000016730000}"/>
    <cellStyle name="Note 330 4" xfId="29194" xr:uid="{00000000-0005-0000-0000-000017730000}"/>
    <cellStyle name="Note 330 5" xfId="29195" xr:uid="{00000000-0005-0000-0000-000018730000}"/>
    <cellStyle name="Note 331" xfId="29196" xr:uid="{00000000-0005-0000-0000-000019730000}"/>
    <cellStyle name="Note 331 2" xfId="29197" xr:uid="{00000000-0005-0000-0000-00001A730000}"/>
    <cellStyle name="Note 331 2 2" xfId="29198" xr:uid="{00000000-0005-0000-0000-00001B730000}"/>
    <cellStyle name="Note 331 2 2 2" xfId="29199" xr:uid="{00000000-0005-0000-0000-00001C730000}"/>
    <cellStyle name="Note 331 2 2 3" xfId="29200" xr:uid="{00000000-0005-0000-0000-00001D730000}"/>
    <cellStyle name="Note 331 2 3" xfId="29201" xr:uid="{00000000-0005-0000-0000-00001E730000}"/>
    <cellStyle name="Note 331 2 4" xfId="29202" xr:uid="{00000000-0005-0000-0000-00001F730000}"/>
    <cellStyle name="Note 331 3" xfId="29203" xr:uid="{00000000-0005-0000-0000-000020730000}"/>
    <cellStyle name="Note 331 3 2" xfId="29204" xr:uid="{00000000-0005-0000-0000-000021730000}"/>
    <cellStyle name="Note 331 3 3" xfId="29205" xr:uid="{00000000-0005-0000-0000-000022730000}"/>
    <cellStyle name="Note 331 4" xfId="29206" xr:uid="{00000000-0005-0000-0000-000023730000}"/>
    <cellStyle name="Note 331 5" xfId="29207" xr:uid="{00000000-0005-0000-0000-000024730000}"/>
    <cellStyle name="Note 332" xfId="29208" xr:uid="{00000000-0005-0000-0000-000025730000}"/>
    <cellStyle name="Note 332 2" xfId="29209" xr:uid="{00000000-0005-0000-0000-000026730000}"/>
    <cellStyle name="Note 332 2 2" xfId="29210" xr:uid="{00000000-0005-0000-0000-000027730000}"/>
    <cellStyle name="Note 332 2 2 2" xfId="29211" xr:uid="{00000000-0005-0000-0000-000028730000}"/>
    <cellStyle name="Note 332 2 2 3" xfId="29212" xr:uid="{00000000-0005-0000-0000-000029730000}"/>
    <cellStyle name="Note 332 2 3" xfId="29213" xr:uid="{00000000-0005-0000-0000-00002A730000}"/>
    <cellStyle name="Note 332 2 4" xfId="29214" xr:uid="{00000000-0005-0000-0000-00002B730000}"/>
    <cellStyle name="Note 332 3" xfId="29215" xr:uid="{00000000-0005-0000-0000-00002C730000}"/>
    <cellStyle name="Note 332 3 2" xfId="29216" xr:uid="{00000000-0005-0000-0000-00002D730000}"/>
    <cellStyle name="Note 332 3 3" xfId="29217" xr:uid="{00000000-0005-0000-0000-00002E730000}"/>
    <cellStyle name="Note 332 4" xfId="29218" xr:uid="{00000000-0005-0000-0000-00002F730000}"/>
    <cellStyle name="Note 332 5" xfId="29219" xr:uid="{00000000-0005-0000-0000-000030730000}"/>
    <cellStyle name="Note 333" xfId="29220" xr:uid="{00000000-0005-0000-0000-000031730000}"/>
    <cellStyle name="Note 333 2" xfId="29221" xr:uid="{00000000-0005-0000-0000-000032730000}"/>
    <cellStyle name="Note 333 2 2" xfId="29222" xr:uid="{00000000-0005-0000-0000-000033730000}"/>
    <cellStyle name="Note 333 2 2 2" xfId="29223" xr:uid="{00000000-0005-0000-0000-000034730000}"/>
    <cellStyle name="Note 333 2 2 3" xfId="29224" xr:uid="{00000000-0005-0000-0000-000035730000}"/>
    <cellStyle name="Note 333 2 3" xfId="29225" xr:uid="{00000000-0005-0000-0000-000036730000}"/>
    <cellStyle name="Note 333 2 4" xfId="29226" xr:uid="{00000000-0005-0000-0000-000037730000}"/>
    <cellStyle name="Note 333 3" xfId="29227" xr:uid="{00000000-0005-0000-0000-000038730000}"/>
    <cellStyle name="Note 333 3 2" xfId="29228" xr:uid="{00000000-0005-0000-0000-000039730000}"/>
    <cellStyle name="Note 333 3 3" xfId="29229" xr:uid="{00000000-0005-0000-0000-00003A730000}"/>
    <cellStyle name="Note 333 4" xfId="29230" xr:uid="{00000000-0005-0000-0000-00003B730000}"/>
    <cellStyle name="Note 333 5" xfId="29231" xr:uid="{00000000-0005-0000-0000-00003C730000}"/>
    <cellStyle name="Note 334" xfId="29232" xr:uid="{00000000-0005-0000-0000-00003D730000}"/>
    <cellStyle name="Note 334 2" xfId="29233" xr:uid="{00000000-0005-0000-0000-00003E730000}"/>
    <cellStyle name="Note 334 2 2" xfId="29234" xr:uid="{00000000-0005-0000-0000-00003F730000}"/>
    <cellStyle name="Note 334 2 2 2" xfId="29235" xr:uid="{00000000-0005-0000-0000-000040730000}"/>
    <cellStyle name="Note 334 2 2 3" xfId="29236" xr:uid="{00000000-0005-0000-0000-000041730000}"/>
    <cellStyle name="Note 334 2 3" xfId="29237" xr:uid="{00000000-0005-0000-0000-000042730000}"/>
    <cellStyle name="Note 334 2 4" xfId="29238" xr:uid="{00000000-0005-0000-0000-000043730000}"/>
    <cellStyle name="Note 334 3" xfId="29239" xr:uid="{00000000-0005-0000-0000-000044730000}"/>
    <cellStyle name="Note 334 3 2" xfId="29240" xr:uid="{00000000-0005-0000-0000-000045730000}"/>
    <cellStyle name="Note 334 3 2 2" xfId="29241" xr:uid="{00000000-0005-0000-0000-000046730000}"/>
    <cellStyle name="Note 334 3 2 2 2" xfId="29242" xr:uid="{00000000-0005-0000-0000-000047730000}"/>
    <cellStyle name="Note 334 3 2 3" xfId="29243" xr:uid="{00000000-0005-0000-0000-000048730000}"/>
    <cellStyle name="Note 334 3 2 4" xfId="29244" xr:uid="{00000000-0005-0000-0000-000049730000}"/>
    <cellStyle name="Note 334 3 3" xfId="29245" xr:uid="{00000000-0005-0000-0000-00004A730000}"/>
    <cellStyle name="Note 334 3 3 2" xfId="29246" xr:uid="{00000000-0005-0000-0000-00004B730000}"/>
    <cellStyle name="Note 334 3 4" xfId="29247" xr:uid="{00000000-0005-0000-0000-00004C730000}"/>
    <cellStyle name="Note 334 3 5" xfId="29248" xr:uid="{00000000-0005-0000-0000-00004D730000}"/>
    <cellStyle name="Note 334 4" xfId="29249" xr:uid="{00000000-0005-0000-0000-00004E730000}"/>
    <cellStyle name="Note 334 4 2" xfId="29250" xr:uid="{00000000-0005-0000-0000-00004F730000}"/>
    <cellStyle name="Note 334 4 2 2" xfId="29251" xr:uid="{00000000-0005-0000-0000-000050730000}"/>
    <cellStyle name="Note 334 4 3" xfId="29252" xr:uid="{00000000-0005-0000-0000-000051730000}"/>
    <cellStyle name="Note 334 4 3 2" xfId="29253" xr:uid="{00000000-0005-0000-0000-000052730000}"/>
    <cellStyle name="Note 334 4 4" xfId="29254" xr:uid="{00000000-0005-0000-0000-000053730000}"/>
    <cellStyle name="Note 334 4 5" xfId="29255" xr:uid="{00000000-0005-0000-0000-000054730000}"/>
    <cellStyle name="Note 334 5" xfId="29256" xr:uid="{00000000-0005-0000-0000-000055730000}"/>
    <cellStyle name="Note 334 5 2" xfId="29257" xr:uid="{00000000-0005-0000-0000-000056730000}"/>
    <cellStyle name="Note 334 6" xfId="29258" xr:uid="{00000000-0005-0000-0000-000057730000}"/>
    <cellStyle name="Note 334 7" xfId="29259" xr:uid="{00000000-0005-0000-0000-000058730000}"/>
    <cellStyle name="Note 335" xfId="29260" xr:uid="{00000000-0005-0000-0000-000059730000}"/>
    <cellStyle name="Note 335 2" xfId="29261" xr:uid="{00000000-0005-0000-0000-00005A730000}"/>
    <cellStyle name="Note 335 2 2" xfId="29262" xr:uid="{00000000-0005-0000-0000-00005B730000}"/>
    <cellStyle name="Note 335 2 2 2" xfId="29263" xr:uid="{00000000-0005-0000-0000-00005C730000}"/>
    <cellStyle name="Note 335 2 2 3" xfId="29264" xr:uid="{00000000-0005-0000-0000-00005D730000}"/>
    <cellStyle name="Note 335 2 3" xfId="29265" xr:uid="{00000000-0005-0000-0000-00005E730000}"/>
    <cellStyle name="Note 335 2 4" xfId="29266" xr:uid="{00000000-0005-0000-0000-00005F730000}"/>
    <cellStyle name="Note 335 3" xfId="29267" xr:uid="{00000000-0005-0000-0000-000060730000}"/>
    <cellStyle name="Note 335 3 2" xfId="29268" xr:uid="{00000000-0005-0000-0000-000061730000}"/>
    <cellStyle name="Note 335 3 3" xfId="29269" xr:uid="{00000000-0005-0000-0000-000062730000}"/>
    <cellStyle name="Note 335 4" xfId="29270" xr:uid="{00000000-0005-0000-0000-000063730000}"/>
    <cellStyle name="Note 335 5" xfId="29271" xr:uid="{00000000-0005-0000-0000-000064730000}"/>
    <cellStyle name="Note 336" xfId="29272" xr:uid="{00000000-0005-0000-0000-000065730000}"/>
    <cellStyle name="Note 336 2" xfId="29273" xr:uid="{00000000-0005-0000-0000-000066730000}"/>
    <cellStyle name="Note 336 2 2" xfId="29274" xr:uid="{00000000-0005-0000-0000-000067730000}"/>
    <cellStyle name="Note 336 2 2 2" xfId="29275" xr:uid="{00000000-0005-0000-0000-000068730000}"/>
    <cellStyle name="Note 336 2 2 3" xfId="29276" xr:uid="{00000000-0005-0000-0000-000069730000}"/>
    <cellStyle name="Note 336 2 3" xfId="29277" xr:uid="{00000000-0005-0000-0000-00006A730000}"/>
    <cellStyle name="Note 336 2 4" xfId="29278" xr:uid="{00000000-0005-0000-0000-00006B730000}"/>
    <cellStyle name="Note 336 3" xfId="29279" xr:uid="{00000000-0005-0000-0000-00006C730000}"/>
    <cellStyle name="Note 336 3 2" xfId="29280" xr:uid="{00000000-0005-0000-0000-00006D730000}"/>
    <cellStyle name="Note 336 3 3" xfId="29281" xr:uid="{00000000-0005-0000-0000-00006E730000}"/>
    <cellStyle name="Note 336 4" xfId="29282" xr:uid="{00000000-0005-0000-0000-00006F730000}"/>
    <cellStyle name="Note 336 5" xfId="29283" xr:uid="{00000000-0005-0000-0000-000070730000}"/>
    <cellStyle name="Note 337" xfId="29284" xr:uid="{00000000-0005-0000-0000-000071730000}"/>
    <cellStyle name="Note 337 2" xfId="29285" xr:uid="{00000000-0005-0000-0000-000072730000}"/>
    <cellStyle name="Note 337 2 2" xfId="29286" xr:uid="{00000000-0005-0000-0000-000073730000}"/>
    <cellStyle name="Note 337 2 2 2" xfId="29287" xr:uid="{00000000-0005-0000-0000-000074730000}"/>
    <cellStyle name="Note 337 2 2 3" xfId="29288" xr:uid="{00000000-0005-0000-0000-000075730000}"/>
    <cellStyle name="Note 337 2 3" xfId="29289" xr:uid="{00000000-0005-0000-0000-000076730000}"/>
    <cellStyle name="Note 337 2 4" xfId="29290" xr:uid="{00000000-0005-0000-0000-000077730000}"/>
    <cellStyle name="Note 337 3" xfId="29291" xr:uid="{00000000-0005-0000-0000-000078730000}"/>
    <cellStyle name="Note 337 3 2" xfId="29292" xr:uid="{00000000-0005-0000-0000-000079730000}"/>
    <cellStyle name="Note 337 3 3" xfId="29293" xr:uid="{00000000-0005-0000-0000-00007A730000}"/>
    <cellStyle name="Note 337 4" xfId="29294" xr:uid="{00000000-0005-0000-0000-00007B730000}"/>
    <cellStyle name="Note 337 5" xfId="29295" xr:uid="{00000000-0005-0000-0000-00007C730000}"/>
    <cellStyle name="Note 338" xfId="29296" xr:uid="{00000000-0005-0000-0000-00007D730000}"/>
    <cellStyle name="Note 338 2" xfId="29297" xr:uid="{00000000-0005-0000-0000-00007E730000}"/>
    <cellStyle name="Note 338 2 2" xfId="29298" xr:uid="{00000000-0005-0000-0000-00007F730000}"/>
    <cellStyle name="Note 338 2 2 2" xfId="29299" xr:uid="{00000000-0005-0000-0000-000080730000}"/>
    <cellStyle name="Note 338 2 2 3" xfId="29300" xr:uid="{00000000-0005-0000-0000-000081730000}"/>
    <cellStyle name="Note 338 2 3" xfId="29301" xr:uid="{00000000-0005-0000-0000-000082730000}"/>
    <cellStyle name="Note 338 2 4" xfId="29302" xr:uid="{00000000-0005-0000-0000-000083730000}"/>
    <cellStyle name="Note 338 3" xfId="29303" xr:uid="{00000000-0005-0000-0000-000084730000}"/>
    <cellStyle name="Note 338 3 2" xfId="29304" xr:uid="{00000000-0005-0000-0000-000085730000}"/>
    <cellStyle name="Note 338 3 3" xfId="29305" xr:uid="{00000000-0005-0000-0000-000086730000}"/>
    <cellStyle name="Note 338 4" xfId="29306" xr:uid="{00000000-0005-0000-0000-000087730000}"/>
    <cellStyle name="Note 338 5" xfId="29307" xr:uid="{00000000-0005-0000-0000-000088730000}"/>
    <cellStyle name="Note 339" xfId="29308" xr:uid="{00000000-0005-0000-0000-000089730000}"/>
    <cellStyle name="Note 339 2" xfId="29309" xr:uid="{00000000-0005-0000-0000-00008A730000}"/>
    <cellStyle name="Note 339 2 2" xfId="29310" xr:uid="{00000000-0005-0000-0000-00008B730000}"/>
    <cellStyle name="Note 339 2 2 2" xfId="29311" xr:uid="{00000000-0005-0000-0000-00008C730000}"/>
    <cellStyle name="Note 339 2 2 3" xfId="29312" xr:uid="{00000000-0005-0000-0000-00008D730000}"/>
    <cellStyle name="Note 339 2 3" xfId="29313" xr:uid="{00000000-0005-0000-0000-00008E730000}"/>
    <cellStyle name="Note 339 2 4" xfId="29314" xr:uid="{00000000-0005-0000-0000-00008F730000}"/>
    <cellStyle name="Note 339 3" xfId="29315" xr:uid="{00000000-0005-0000-0000-000090730000}"/>
    <cellStyle name="Note 339 3 2" xfId="29316" xr:uid="{00000000-0005-0000-0000-000091730000}"/>
    <cellStyle name="Note 339 3 3" xfId="29317" xr:uid="{00000000-0005-0000-0000-000092730000}"/>
    <cellStyle name="Note 339 4" xfId="29318" xr:uid="{00000000-0005-0000-0000-000093730000}"/>
    <cellStyle name="Note 339 5" xfId="29319" xr:uid="{00000000-0005-0000-0000-000094730000}"/>
    <cellStyle name="Note 34" xfId="29320" xr:uid="{00000000-0005-0000-0000-000095730000}"/>
    <cellStyle name="Note 34 2" xfId="29321" xr:uid="{00000000-0005-0000-0000-000096730000}"/>
    <cellStyle name="Note 34 2 2" xfId="29322" xr:uid="{00000000-0005-0000-0000-000097730000}"/>
    <cellStyle name="Note 34 2 2 2" xfId="29323" xr:uid="{00000000-0005-0000-0000-000098730000}"/>
    <cellStyle name="Note 34 2 2 2 2" xfId="29324" xr:uid="{00000000-0005-0000-0000-000099730000}"/>
    <cellStyle name="Note 34 2 2 2 2 2" xfId="29325" xr:uid="{00000000-0005-0000-0000-00009A730000}"/>
    <cellStyle name="Note 34 2 2 2 3" xfId="29326" xr:uid="{00000000-0005-0000-0000-00009B730000}"/>
    <cellStyle name="Note 34 2 2 2 4" xfId="29327" xr:uid="{00000000-0005-0000-0000-00009C730000}"/>
    <cellStyle name="Note 34 2 2 3" xfId="29328" xr:uid="{00000000-0005-0000-0000-00009D730000}"/>
    <cellStyle name="Note 34 2 2 3 2" xfId="29329" xr:uid="{00000000-0005-0000-0000-00009E730000}"/>
    <cellStyle name="Note 34 2 2 4" xfId="29330" xr:uid="{00000000-0005-0000-0000-00009F730000}"/>
    <cellStyle name="Note 34 2 2 5" xfId="29331" xr:uid="{00000000-0005-0000-0000-0000A0730000}"/>
    <cellStyle name="Note 34 2 3" xfId="29332" xr:uid="{00000000-0005-0000-0000-0000A1730000}"/>
    <cellStyle name="Note 34 2 3 2" xfId="29333" xr:uid="{00000000-0005-0000-0000-0000A2730000}"/>
    <cellStyle name="Note 34 2 3 2 2" xfId="29334" xr:uid="{00000000-0005-0000-0000-0000A3730000}"/>
    <cellStyle name="Note 34 2 3 3" xfId="29335" xr:uid="{00000000-0005-0000-0000-0000A4730000}"/>
    <cellStyle name="Note 34 2 3 4" xfId="29336" xr:uid="{00000000-0005-0000-0000-0000A5730000}"/>
    <cellStyle name="Note 34 2 4" xfId="29337" xr:uid="{00000000-0005-0000-0000-0000A6730000}"/>
    <cellStyle name="Note 34 2 4 2" xfId="29338" xr:uid="{00000000-0005-0000-0000-0000A7730000}"/>
    <cellStyle name="Note 34 2 5" xfId="29339" xr:uid="{00000000-0005-0000-0000-0000A8730000}"/>
    <cellStyle name="Note 34 2 6" xfId="29340" xr:uid="{00000000-0005-0000-0000-0000A9730000}"/>
    <cellStyle name="Note 34 2 7" xfId="29341" xr:uid="{00000000-0005-0000-0000-0000AA730000}"/>
    <cellStyle name="Note 34 3" xfId="29342" xr:uid="{00000000-0005-0000-0000-0000AB730000}"/>
    <cellStyle name="Note 34 3 2" xfId="29343" xr:uid="{00000000-0005-0000-0000-0000AC730000}"/>
    <cellStyle name="Note 34 3 3" xfId="29344" xr:uid="{00000000-0005-0000-0000-0000AD730000}"/>
    <cellStyle name="Note 34 4" xfId="29345" xr:uid="{00000000-0005-0000-0000-0000AE730000}"/>
    <cellStyle name="Note 34 4 2" xfId="29346" xr:uid="{00000000-0005-0000-0000-0000AF730000}"/>
    <cellStyle name="Note 34 4 3" xfId="29347" xr:uid="{00000000-0005-0000-0000-0000B0730000}"/>
    <cellStyle name="Note 34 5" xfId="29348" xr:uid="{00000000-0005-0000-0000-0000B1730000}"/>
    <cellStyle name="Note 34 6" xfId="29349" xr:uid="{00000000-0005-0000-0000-0000B2730000}"/>
    <cellStyle name="Note 340" xfId="29350" xr:uid="{00000000-0005-0000-0000-0000B3730000}"/>
    <cellStyle name="Note 340 2" xfId="29351" xr:uid="{00000000-0005-0000-0000-0000B4730000}"/>
    <cellStyle name="Note 340 2 2" xfId="29352" xr:uid="{00000000-0005-0000-0000-0000B5730000}"/>
    <cellStyle name="Note 340 2 2 2" xfId="29353" xr:uid="{00000000-0005-0000-0000-0000B6730000}"/>
    <cellStyle name="Note 340 2 2 3" xfId="29354" xr:uid="{00000000-0005-0000-0000-0000B7730000}"/>
    <cellStyle name="Note 340 2 3" xfId="29355" xr:uid="{00000000-0005-0000-0000-0000B8730000}"/>
    <cellStyle name="Note 340 2 4" xfId="29356" xr:uid="{00000000-0005-0000-0000-0000B9730000}"/>
    <cellStyle name="Note 340 3" xfId="29357" xr:uid="{00000000-0005-0000-0000-0000BA730000}"/>
    <cellStyle name="Note 340 3 2" xfId="29358" xr:uid="{00000000-0005-0000-0000-0000BB730000}"/>
    <cellStyle name="Note 340 3 3" xfId="29359" xr:uid="{00000000-0005-0000-0000-0000BC730000}"/>
    <cellStyle name="Note 340 4" xfId="29360" xr:uid="{00000000-0005-0000-0000-0000BD730000}"/>
    <cellStyle name="Note 340 5" xfId="29361" xr:uid="{00000000-0005-0000-0000-0000BE730000}"/>
    <cellStyle name="Note 341" xfId="29362" xr:uid="{00000000-0005-0000-0000-0000BF730000}"/>
    <cellStyle name="Note 341 2" xfId="29363" xr:uid="{00000000-0005-0000-0000-0000C0730000}"/>
    <cellStyle name="Note 341 2 2" xfId="29364" xr:uid="{00000000-0005-0000-0000-0000C1730000}"/>
    <cellStyle name="Note 341 2 2 2" xfId="29365" xr:uid="{00000000-0005-0000-0000-0000C2730000}"/>
    <cellStyle name="Note 341 2 2 3" xfId="29366" xr:uid="{00000000-0005-0000-0000-0000C3730000}"/>
    <cellStyle name="Note 341 2 3" xfId="29367" xr:uid="{00000000-0005-0000-0000-0000C4730000}"/>
    <cellStyle name="Note 341 2 4" xfId="29368" xr:uid="{00000000-0005-0000-0000-0000C5730000}"/>
    <cellStyle name="Note 341 3" xfId="29369" xr:uid="{00000000-0005-0000-0000-0000C6730000}"/>
    <cellStyle name="Note 341 3 2" xfId="29370" xr:uid="{00000000-0005-0000-0000-0000C7730000}"/>
    <cellStyle name="Note 341 3 3" xfId="29371" xr:uid="{00000000-0005-0000-0000-0000C8730000}"/>
    <cellStyle name="Note 341 4" xfId="29372" xr:uid="{00000000-0005-0000-0000-0000C9730000}"/>
    <cellStyle name="Note 341 5" xfId="29373" xr:uid="{00000000-0005-0000-0000-0000CA730000}"/>
    <cellStyle name="Note 342" xfId="29374" xr:uid="{00000000-0005-0000-0000-0000CB730000}"/>
    <cellStyle name="Note 342 2" xfId="29375" xr:uid="{00000000-0005-0000-0000-0000CC730000}"/>
    <cellStyle name="Note 342 2 2" xfId="29376" xr:uid="{00000000-0005-0000-0000-0000CD730000}"/>
    <cellStyle name="Note 342 2 2 2" xfId="29377" xr:uid="{00000000-0005-0000-0000-0000CE730000}"/>
    <cellStyle name="Note 342 2 2 3" xfId="29378" xr:uid="{00000000-0005-0000-0000-0000CF730000}"/>
    <cellStyle name="Note 342 2 3" xfId="29379" xr:uid="{00000000-0005-0000-0000-0000D0730000}"/>
    <cellStyle name="Note 342 2 4" xfId="29380" xr:uid="{00000000-0005-0000-0000-0000D1730000}"/>
    <cellStyle name="Note 342 3" xfId="29381" xr:uid="{00000000-0005-0000-0000-0000D2730000}"/>
    <cellStyle name="Note 342 3 2" xfId="29382" xr:uid="{00000000-0005-0000-0000-0000D3730000}"/>
    <cellStyle name="Note 342 3 3" xfId="29383" xr:uid="{00000000-0005-0000-0000-0000D4730000}"/>
    <cellStyle name="Note 342 4" xfId="29384" xr:uid="{00000000-0005-0000-0000-0000D5730000}"/>
    <cellStyle name="Note 342 5" xfId="29385" xr:uid="{00000000-0005-0000-0000-0000D6730000}"/>
    <cellStyle name="Note 343" xfId="29386" xr:uid="{00000000-0005-0000-0000-0000D7730000}"/>
    <cellStyle name="Note 343 2" xfId="29387" xr:uid="{00000000-0005-0000-0000-0000D8730000}"/>
    <cellStyle name="Note 343 2 2" xfId="29388" xr:uid="{00000000-0005-0000-0000-0000D9730000}"/>
    <cellStyle name="Note 343 2 2 2" xfId="29389" xr:uid="{00000000-0005-0000-0000-0000DA730000}"/>
    <cellStyle name="Note 343 2 2 3" xfId="29390" xr:uid="{00000000-0005-0000-0000-0000DB730000}"/>
    <cellStyle name="Note 343 2 3" xfId="29391" xr:uid="{00000000-0005-0000-0000-0000DC730000}"/>
    <cellStyle name="Note 343 2 4" xfId="29392" xr:uid="{00000000-0005-0000-0000-0000DD730000}"/>
    <cellStyle name="Note 343 3" xfId="29393" xr:uid="{00000000-0005-0000-0000-0000DE730000}"/>
    <cellStyle name="Note 343 3 2" xfId="29394" xr:uid="{00000000-0005-0000-0000-0000DF730000}"/>
    <cellStyle name="Note 343 3 3" xfId="29395" xr:uid="{00000000-0005-0000-0000-0000E0730000}"/>
    <cellStyle name="Note 343 4" xfId="29396" xr:uid="{00000000-0005-0000-0000-0000E1730000}"/>
    <cellStyle name="Note 343 5" xfId="29397" xr:uid="{00000000-0005-0000-0000-0000E2730000}"/>
    <cellStyle name="Note 344" xfId="29398" xr:uid="{00000000-0005-0000-0000-0000E3730000}"/>
    <cellStyle name="Note 344 2" xfId="29399" xr:uid="{00000000-0005-0000-0000-0000E4730000}"/>
    <cellStyle name="Note 344 2 2" xfId="29400" xr:uid="{00000000-0005-0000-0000-0000E5730000}"/>
    <cellStyle name="Note 344 2 2 2" xfId="29401" xr:uid="{00000000-0005-0000-0000-0000E6730000}"/>
    <cellStyle name="Note 344 2 2 3" xfId="29402" xr:uid="{00000000-0005-0000-0000-0000E7730000}"/>
    <cellStyle name="Note 344 2 3" xfId="29403" xr:uid="{00000000-0005-0000-0000-0000E8730000}"/>
    <cellStyle name="Note 344 2 4" xfId="29404" xr:uid="{00000000-0005-0000-0000-0000E9730000}"/>
    <cellStyle name="Note 344 3" xfId="29405" xr:uid="{00000000-0005-0000-0000-0000EA730000}"/>
    <cellStyle name="Note 344 3 2" xfId="29406" xr:uid="{00000000-0005-0000-0000-0000EB730000}"/>
    <cellStyle name="Note 344 3 3" xfId="29407" xr:uid="{00000000-0005-0000-0000-0000EC730000}"/>
    <cellStyle name="Note 344 4" xfId="29408" xr:uid="{00000000-0005-0000-0000-0000ED730000}"/>
    <cellStyle name="Note 344 5" xfId="29409" xr:uid="{00000000-0005-0000-0000-0000EE730000}"/>
    <cellStyle name="Note 345" xfId="29410" xr:uid="{00000000-0005-0000-0000-0000EF730000}"/>
    <cellStyle name="Note 345 2" xfId="29411" xr:uid="{00000000-0005-0000-0000-0000F0730000}"/>
    <cellStyle name="Note 345 2 2" xfId="29412" xr:uid="{00000000-0005-0000-0000-0000F1730000}"/>
    <cellStyle name="Note 345 2 2 2" xfId="29413" xr:uid="{00000000-0005-0000-0000-0000F2730000}"/>
    <cellStyle name="Note 345 2 2 3" xfId="29414" xr:uid="{00000000-0005-0000-0000-0000F3730000}"/>
    <cellStyle name="Note 345 2 3" xfId="29415" xr:uid="{00000000-0005-0000-0000-0000F4730000}"/>
    <cellStyle name="Note 345 2 4" xfId="29416" xr:uid="{00000000-0005-0000-0000-0000F5730000}"/>
    <cellStyle name="Note 345 3" xfId="29417" xr:uid="{00000000-0005-0000-0000-0000F6730000}"/>
    <cellStyle name="Note 345 3 2" xfId="29418" xr:uid="{00000000-0005-0000-0000-0000F7730000}"/>
    <cellStyle name="Note 345 3 3" xfId="29419" xr:uid="{00000000-0005-0000-0000-0000F8730000}"/>
    <cellStyle name="Note 345 4" xfId="29420" xr:uid="{00000000-0005-0000-0000-0000F9730000}"/>
    <cellStyle name="Note 345 5" xfId="29421" xr:uid="{00000000-0005-0000-0000-0000FA730000}"/>
    <cellStyle name="Note 346" xfId="29422" xr:uid="{00000000-0005-0000-0000-0000FB730000}"/>
    <cellStyle name="Note 346 2" xfId="29423" xr:uid="{00000000-0005-0000-0000-0000FC730000}"/>
    <cellStyle name="Note 346 2 2" xfId="29424" xr:uid="{00000000-0005-0000-0000-0000FD730000}"/>
    <cellStyle name="Note 346 2 2 2" xfId="29425" xr:uid="{00000000-0005-0000-0000-0000FE730000}"/>
    <cellStyle name="Note 346 2 2 2 2" xfId="29426" xr:uid="{00000000-0005-0000-0000-0000FF730000}"/>
    <cellStyle name="Note 346 2 2 3" xfId="29427" xr:uid="{00000000-0005-0000-0000-000000740000}"/>
    <cellStyle name="Note 346 2 2 4" xfId="29428" xr:uid="{00000000-0005-0000-0000-000001740000}"/>
    <cellStyle name="Note 346 2 3" xfId="29429" xr:uid="{00000000-0005-0000-0000-000002740000}"/>
    <cellStyle name="Note 346 2 3 2" xfId="29430" xr:uid="{00000000-0005-0000-0000-000003740000}"/>
    <cellStyle name="Note 346 2 4" xfId="29431" xr:uid="{00000000-0005-0000-0000-000004740000}"/>
    <cellStyle name="Note 346 2 5" xfId="29432" xr:uid="{00000000-0005-0000-0000-000005740000}"/>
    <cellStyle name="Note 346 3" xfId="29433" xr:uid="{00000000-0005-0000-0000-000006740000}"/>
    <cellStyle name="Note 346 3 2" xfId="29434" xr:uid="{00000000-0005-0000-0000-000007740000}"/>
    <cellStyle name="Note 346 3 2 2" xfId="29435" xr:uid="{00000000-0005-0000-0000-000008740000}"/>
    <cellStyle name="Note 346 3 3" xfId="29436" xr:uid="{00000000-0005-0000-0000-000009740000}"/>
    <cellStyle name="Note 346 3 4" xfId="29437" xr:uid="{00000000-0005-0000-0000-00000A740000}"/>
    <cellStyle name="Note 346 4" xfId="29438" xr:uid="{00000000-0005-0000-0000-00000B740000}"/>
    <cellStyle name="Note 346 4 2" xfId="29439" xr:uid="{00000000-0005-0000-0000-00000C740000}"/>
    <cellStyle name="Note 346 5" xfId="29440" xr:uid="{00000000-0005-0000-0000-00000D740000}"/>
    <cellStyle name="Note 346 6" xfId="29441" xr:uid="{00000000-0005-0000-0000-00000E740000}"/>
    <cellStyle name="Note 347" xfId="29442" xr:uid="{00000000-0005-0000-0000-00000F740000}"/>
    <cellStyle name="Note 347 2" xfId="29443" xr:uid="{00000000-0005-0000-0000-000010740000}"/>
    <cellStyle name="Note 347 2 2" xfId="29444" xr:uid="{00000000-0005-0000-0000-000011740000}"/>
    <cellStyle name="Note 347 2 2 2" xfId="29445" xr:uid="{00000000-0005-0000-0000-000012740000}"/>
    <cellStyle name="Note 347 2 2 2 2" xfId="29446" xr:uid="{00000000-0005-0000-0000-000013740000}"/>
    <cellStyle name="Note 347 2 2 3" xfId="29447" xr:uid="{00000000-0005-0000-0000-000014740000}"/>
    <cellStyle name="Note 347 2 2 4" xfId="29448" xr:uid="{00000000-0005-0000-0000-000015740000}"/>
    <cellStyle name="Note 347 2 3" xfId="29449" xr:uid="{00000000-0005-0000-0000-000016740000}"/>
    <cellStyle name="Note 347 2 3 2" xfId="29450" xr:uid="{00000000-0005-0000-0000-000017740000}"/>
    <cellStyle name="Note 347 2 4" xfId="29451" xr:uid="{00000000-0005-0000-0000-000018740000}"/>
    <cellStyle name="Note 347 2 5" xfId="29452" xr:uid="{00000000-0005-0000-0000-000019740000}"/>
    <cellStyle name="Note 347 3" xfId="29453" xr:uid="{00000000-0005-0000-0000-00001A740000}"/>
    <cellStyle name="Note 347 3 2" xfId="29454" xr:uid="{00000000-0005-0000-0000-00001B740000}"/>
    <cellStyle name="Note 347 3 2 2" xfId="29455" xr:uid="{00000000-0005-0000-0000-00001C740000}"/>
    <cellStyle name="Note 347 3 2 2 2" xfId="29456" xr:uid="{00000000-0005-0000-0000-00001D740000}"/>
    <cellStyle name="Note 347 3 3" xfId="29457" xr:uid="{00000000-0005-0000-0000-00001E740000}"/>
    <cellStyle name="Note 347 3 3 2" xfId="29458" xr:uid="{00000000-0005-0000-0000-00001F740000}"/>
    <cellStyle name="Note 347 3 4" xfId="29459" xr:uid="{00000000-0005-0000-0000-000020740000}"/>
    <cellStyle name="Note 347 3 5" xfId="29460" xr:uid="{00000000-0005-0000-0000-000021740000}"/>
    <cellStyle name="Note 347 4" xfId="29461" xr:uid="{00000000-0005-0000-0000-000022740000}"/>
    <cellStyle name="Note 347 4 2" xfId="29462" xr:uid="{00000000-0005-0000-0000-000023740000}"/>
    <cellStyle name="Note 347 5" xfId="29463" xr:uid="{00000000-0005-0000-0000-000024740000}"/>
    <cellStyle name="Note 347 6" xfId="29464" xr:uid="{00000000-0005-0000-0000-000025740000}"/>
    <cellStyle name="Note 348" xfId="29465" xr:uid="{00000000-0005-0000-0000-000026740000}"/>
    <cellStyle name="Note 348 2" xfId="29466" xr:uid="{00000000-0005-0000-0000-000027740000}"/>
    <cellStyle name="Note 348 3" xfId="29467" xr:uid="{00000000-0005-0000-0000-000028740000}"/>
    <cellStyle name="Note 349" xfId="29468" xr:uid="{00000000-0005-0000-0000-000029740000}"/>
    <cellStyle name="Note 349 2" xfId="29469" xr:uid="{00000000-0005-0000-0000-00002A740000}"/>
    <cellStyle name="Note 35" xfId="29470" xr:uid="{00000000-0005-0000-0000-00002B740000}"/>
    <cellStyle name="Note 35 2" xfId="29471" xr:uid="{00000000-0005-0000-0000-00002C740000}"/>
    <cellStyle name="Note 35 2 2" xfId="29472" xr:uid="{00000000-0005-0000-0000-00002D740000}"/>
    <cellStyle name="Note 35 2 2 2" xfId="29473" xr:uid="{00000000-0005-0000-0000-00002E740000}"/>
    <cellStyle name="Note 35 2 2 2 2" xfId="29474" xr:uid="{00000000-0005-0000-0000-00002F740000}"/>
    <cellStyle name="Note 35 2 2 2 2 2" xfId="29475" xr:uid="{00000000-0005-0000-0000-000030740000}"/>
    <cellStyle name="Note 35 2 2 2 3" xfId="29476" xr:uid="{00000000-0005-0000-0000-000031740000}"/>
    <cellStyle name="Note 35 2 2 2 4" xfId="29477" xr:uid="{00000000-0005-0000-0000-000032740000}"/>
    <cellStyle name="Note 35 2 2 3" xfId="29478" xr:uid="{00000000-0005-0000-0000-000033740000}"/>
    <cellStyle name="Note 35 2 2 3 2" xfId="29479" xr:uid="{00000000-0005-0000-0000-000034740000}"/>
    <cellStyle name="Note 35 2 2 4" xfId="29480" xr:uid="{00000000-0005-0000-0000-000035740000}"/>
    <cellStyle name="Note 35 2 2 5" xfId="29481" xr:uid="{00000000-0005-0000-0000-000036740000}"/>
    <cellStyle name="Note 35 2 3" xfId="29482" xr:uid="{00000000-0005-0000-0000-000037740000}"/>
    <cellStyle name="Note 35 2 3 2" xfId="29483" xr:uid="{00000000-0005-0000-0000-000038740000}"/>
    <cellStyle name="Note 35 2 3 2 2" xfId="29484" xr:uid="{00000000-0005-0000-0000-000039740000}"/>
    <cellStyle name="Note 35 2 3 3" xfId="29485" xr:uid="{00000000-0005-0000-0000-00003A740000}"/>
    <cellStyle name="Note 35 2 3 4" xfId="29486" xr:uid="{00000000-0005-0000-0000-00003B740000}"/>
    <cellStyle name="Note 35 2 4" xfId="29487" xr:uid="{00000000-0005-0000-0000-00003C740000}"/>
    <cellStyle name="Note 35 2 4 2" xfId="29488" xr:uid="{00000000-0005-0000-0000-00003D740000}"/>
    <cellStyle name="Note 35 2 5" xfId="29489" xr:uid="{00000000-0005-0000-0000-00003E740000}"/>
    <cellStyle name="Note 35 2 6" xfId="29490" xr:uid="{00000000-0005-0000-0000-00003F740000}"/>
    <cellStyle name="Note 35 2 7" xfId="29491" xr:uid="{00000000-0005-0000-0000-000040740000}"/>
    <cellStyle name="Note 35 3" xfId="29492" xr:uid="{00000000-0005-0000-0000-000041740000}"/>
    <cellStyle name="Note 35 3 2" xfId="29493" xr:uid="{00000000-0005-0000-0000-000042740000}"/>
    <cellStyle name="Note 35 3 3" xfId="29494" xr:uid="{00000000-0005-0000-0000-000043740000}"/>
    <cellStyle name="Note 35 4" xfId="29495" xr:uid="{00000000-0005-0000-0000-000044740000}"/>
    <cellStyle name="Note 35 4 2" xfId="29496" xr:uid="{00000000-0005-0000-0000-000045740000}"/>
    <cellStyle name="Note 35 4 3" xfId="29497" xr:uid="{00000000-0005-0000-0000-000046740000}"/>
    <cellStyle name="Note 35 5" xfId="29498" xr:uid="{00000000-0005-0000-0000-000047740000}"/>
    <cellStyle name="Note 35 6" xfId="29499" xr:uid="{00000000-0005-0000-0000-000048740000}"/>
    <cellStyle name="Note 350" xfId="29500" xr:uid="{00000000-0005-0000-0000-000049740000}"/>
    <cellStyle name="Note 350 2" xfId="29501" xr:uid="{00000000-0005-0000-0000-00004A740000}"/>
    <cellStyle name="Note 351" xfId="29502" xr:uid="{00000000-0005-0000-0000-00004B740000}"/>
    <cellStyle name="Note 351 2" xfId="29503" xr:uid="{00000000-0005-0000-0000-00004C740000}"/>
    <cellStyle name="Note 36" xfId="29504" xr:uid="{00000000-0005-0000-0000-00004D740000}"/>
    <cellStyle name="Note 36 2" xfId="29505" xr:uid="{00000000-0005-0000-0000-00004E740000}"/>
    <cellStyle name="Note 36 2 2" xfId="29506" xr:uid="{00000000-0005-0000-0000-00004F740000}"/>
    <cellStyle name="Note 36 2 2 2" xfId="29507" xr:uid="{00000000-0005-0000-0000-000050740000}"/>
    <cellStyle name="Note 36 2 2 2 2" xfId="29508" xr:uid="{00000000-0005-0000-0000-000051740000}"/>
    <cellStyle name="Note 36 2 2 2 2 2" xfId="29509" xr:uid="{00000000-0005-0000-0000-000052740000}"/>
    <cellStyle name="Note 36 2 2 2 3" xfId="29510" xr:uid="{00000000-0005-0000-0000-000053740000}"/>
    <cellStyle name="Note 36 2 2 2 4" xfId="29511" xr:uid="{00000000-0005-0000-0000-000054740000}"/>
    <cellStyle name="Note 36 2 2 3" xfId="29512" xr:uid="{00000000-0005-0000-0000-000055740000}"/>
    <cellStyle name="Note 36 2 2 3 2" xfId="29513" xr:uid="{00000000-0005-0000-0000-000056740000}"/>
    <cellStyle name="Note 36 2 2 4" xfId="29514" xr:uid="{00000000-0005-0000-0000-000057740000}"/>
    <cellStyle name="Note 36 2 2 5" xfId="29515" xr:uid="{00000000-0005-0000-0000-000058740000}"/>
    <cellStyle name="Note 36 2 3" xfId="29516" xr:uid="{00000000-0005-0000-0000-000059740000}"/>
    <cellStyle name="Note 36 2 3 2" xfId="29517" xr:uid="{00000000-0005-0000-0000-00005A740000}"/>
    <cellStyle name="Note 36 2 3 2 2" xfId="29518" xr:uid="{00000000-0005-0000-0000-00005B740000}"/>
    <cellStyle name="Note 36 2 3 3" xfId="29519" xr:uid="{00000000-0005-0000-0000-00005C740000}"/>
    <cellStyle name="Note 36 2 3 4" xfId="29520" xr:uid="{00000000-0005-0000-0000-00005D740000}"/>
    <cellStyle name="Note 36 2 4" xfId="29521" xr:uid="{00000000-0005-0000-0000-00005E740000}"/>
    <cellStyle name="Note 36 2 4 2" xfId="29522" xr:uid="{00000000-0005-0000-0000-00005F740000}"/>
    <cellStyle name="Note 36 2 5" xfId="29523" xr:uid="{00000000-0005-0000-0000-000060740000}"/>
    <cellStyle name="Note 36 2 6" xfId="29524" xr:uid="{00000000-0005-0000-0000-000061740000}"/>
    <cellStyle name="Note 36 2 7" xfId="29525" xr:uid="{00000000-0005-0000-0000-000062740000}"/>
    <cellStyle name="Note 36 3" xfId="29526" xr:uid="{00000000-0005-0000-0000-000063740000}"/>
    <cellStyle name="Note 36 3 2" xfId="29527" xr:uid="{00000000-0005-0000-0000-000064740000}"/>
    <cellStyle name="Note 36 3 3" xfId="29528" xr:uid="{00000000-0005-0000-0000-000065740000}"/>
    <cellStyle name="Note 36 4" xfId="29529" xr:uid="{00000000-0005-0000-0000-000066740000}"/>
    <cellStyle name="Note 36 4 2" xfId="29530" xr:uid="{00000000-0005-0000-0000-000067740000}"/>
    <cellStyle name="Note 36 4 3" xfId="29531" xr:uid="{00000000-0005-0000-0000-000068740000}"/>
    <cellStyle name="Note 36 5" xfId="29532" xr:uid="{00000000-0005-0000-0000-000069740000}"/>
    <cellStyle name="Note 36 6" xfId="29533" xr:uid="{00000000-0005-0000-0000-00006A740000}"/>
    <cellStyle name="Note 37" xfId="29534" xr:uid="{00000000-0005-0000-0000-00006B740000}"/>
    <cellStyle name="Note 37 2" xfId="29535" xr:uid="{00000000-0005-0000-0000-00006C740000}"/>
    <cellStyle name="Note 37 2 2" xfId="29536" xr:uid="{00000000-0005-0000-0000-00006D740000}"/>
    <cellStyle name="Note 37 2 2 2" xfId="29537" xr:uid="{00000000-0005-0000-0000-00006E740000}"/>
    <cellStyle name="Note 37 2 2 2 2" xfId="29538" xr:uid="{00000000-0005-0000-0000-00006F740000}"/>
    <cellStyle name="Note 37 2 2 2 2 2" xfId="29539" xr:uid="{00000000-0005-0000-0000-000070740000}"/>
    <cellStyle name="Note 37 2 2 2 3" xfId="29540" xr:uid="{00000000-0005-0000-0000-000071740000}"/>
    <cellStyle name="Note 37 2 2 2 4" xfId="29541" xr:uid="{00000000-0005-0000-0000-000072740000}"/>
    <cellStyle name="Note 37 2 2 3" xfId="29542" xr:uid="{00000000-0005-0000-0000-000073740000}"/>
    <cellStyle name="Note 37 2 2 3 2" xfId="29543" xr:uid="{00000000-0005-0000-0000-000074740000}"/>
    <cellStyle name="Note 37 2 2 4" xfId="29544" xr:uid="{00000000-0005-0000-0000-000075740000}"/>
    <cellStyle name="Note 37 2 2 5" xfId="29545" xr:uid="{00000000-0005-0000-0000-000076740000}"/>
    <cellStyle name="Note 37 2 3" xfId="29546" xr:uid="{00000000-0005-0000-0000-000077740000}"/>
    <cellStyle name="Note 37 2 3 2" xfId="29547" xr:uid="{00000000-0005-0000-0000-000078740000}"/>
    <cellStyle name="Note 37 2 3 2 2" xfId="29548" xr:uid="{00000000-0005-0000-0000-000079740000}"/>
    <cellStyle name="Note 37 2 3 3" xfId="29549" xr:uid="{00000000-0005-0000-0000-00007A740000}"/>
    <cellStyle name="Note 37 2 3 4" xfId="29550" xr:uid="{00000000-0005-0000-0000-00007B740000}"/>
    <cellStyle name="Note 37 2 4" xfId="29551" xr:uid="{00000000-0005-0000-0000-00007C740000}"/>
    <cellStyle name="Note 37 2 4 2" xfId="29552" xr:uid="{00000000-0005-0000-0000-00007D740000}"/>
    <cellStyle name="Note 37 2 5" xfId="29553" xr:uid="{00000000-0005-0000-0000-00007E740000}"/>
    <cellStyle name="Note 37 2 6" xfId="29554" xr:uid="{00000000-0005-0000-0000-00007F740000}"/>
    <cellStyle name="Note 37 2 7" xfId="29555" xr:uid="{00000000-0005-0000-0000-000080740000}"/>
    <cellStyle name="Note 37 3" xfId="29556" xr:uid="{00000000-0005-0000-0000-000081740000}"/>
    <cellStyle name="Note 37 3 2" xfId="29557" xr:uid="{00000000-0005-0000-0000-000082740000}"/>
    <cellStyle name="Note 37 3 3" xfId="29558" xr:uid="{00000000-0005-0000-0000-000083740000}"/>
    <cellStyle name="Note 37 4" xfId="29559" xr:uid="{00000000-0005-0000-0000-000084740000}"/>
    <cellStyle name="Note 37 4 2" xfId="29560" xr:uid="{00000000-0005-0000-0000-000085740000}"/>
    <cellStyle name="Note 37 4 3" xfId="29561" xr:uid="{00000000-0005-0000-0000-000086740000}"/>
    <cellStyle name="Note 37 5" xfId="29562" xr:uid="{00000000-0005-0000-0000-000087740000}"/>
    <cellStyle name="Note 37 6" xfId="29563" xr:uid="{00000000-0005-0000-0000-000088740000}"/>
    <cellStyle name="Note 38" xfId="29564" xr:uid="{00000000-0005-0000-0000-000089740000}"/>
    <cellStyle name="Note 38 2" xfId="29565" xr:uid="{00000000-0005-0000-0000-00008A740000}"/>
    <cellStyle name="Note 38 2 2" xfId="29566" xr:uid="{00000000-0005-0000-0000-00008B740000}"/>
    <cellStyle name="Note 38 2 2 2" xfId="29567" xr:uid="{00000000-0005-0000-0000-00008C740000}"/>
    <cellStyle name="Note 38 2 2 2 2" xfId="29568" xr:uid="{00000000-0005-0000-0000-00008D740000}"/>
    <cellStyle name="Note 38 2 2 2 2 2" xfId="29569" xr:uid="{00000000-0005-0000-0000-00008E740000}"/>
    <cellStyle name="Note 38 2 2 2 3" xfId="29570" xr:uid="{00000000-0005-0000-0000-00008F740000}"/>
    <cellStyle name="Note 38 2 2 2 4" xfId="29571" xr:uid="{00000000-0005-0000-0000-000090740000}"/>
    <cellStyle name="Note 38 2 2 3" xfId="29572" xr:uid="{00000000-0005-0000-0000-000091740000}"/>
    <cellStyle name="Note 38 2 2 3 2" xfId="29573" xr:uid="{00000000-0005-0000-0000-000092740000}"/>
    <cellStyle name="Note 38 2 2 4" xfId="29574" xr:uid="{00000000-0005-0000-0000-000093740000}"/>
    <cellStyle name="Note 38 2 2 5" xfId="29575" xr:uid="{00000000-0005-0000-0000-000094740000}"/>
    <cellStyle name="Note 38 2 3" xfId="29576" xr:uid="{00000000-0005-0000-0000-000095740000}"/>
    <cellStyle name="Note 38 2 3 2" xfId="29577" xr:uid="{00000000-0005-0000-0000-000096740000}"/>
    <cellStyle name="Note 38 2 3 2 2" xfId="29578" xr:uid="{00000000-0005-0000-0000-000097740000}"/>
    <cellStyle name="Note 38 2 3 3" xfId="29579" xr:uid="{00000000-0005-0000-0000-000098740000}"/>
    <cellStyle name="Note 38 2 3 4" xfId="29580" xr:uid="{00000000-0005-0000-0000-000099740000}"/>
    <cellStyle name="Note 38 2 4" xfId="29581" xr:uid="{00000000-0005-0000-0000-00009A740000}"/>
    <cellStyle name="Note 38 2 4 2" xfId="29582" xr:uid="{00000000-0005-0000-0000-00009B740000}"/>
    <cellStyle name="Note 38 2 5" xfId="29583" xr:uid="{00000000-0005-0000-0000-00009C740000}"/>
    <cellStyle name="Note 38 2 6" xfId="29584" xr:uid="{00000000-0005-0000-0000-00009D740000}"/>
    <cellStyle name="Note 38 2 7" xfId="29585" xr:uid="{00000000-0005-0000-0000-00009E740000}"/>
    <cellStyle name="Note 38 3" xfId="29586" xr:uid="{00000000-0005-0000-0000-00009F740000}"/>
    <cellStyle name="Note 38 3 2" xfId="29587" xr:uid="{00000000-0005-0000-0000-0000A0740000}"/>
    <cellStyle name="Note 38 3 3" xfId="29588" xr:uid="{00000000-0005-0000-0000-0000A1740000}"/>
    <cellStyle name="Note 38 4" xfId="29589" xr:uid="{00000000-0005-0000-0000-0000A2740000}"/>
    <cellStyle name="Note 38 4 2" xfId="29590" xr:uid="{00000000-0005-0000-0000-0000A3740000}"/>
    <cellStyle name="Note 38 4 3" xfId="29591" xr:uid="{00000000-0005-0000-0000-0000A4740000}"/>
    <cellStyle name="Note 38 5" xfId="29592" xr:uid="{00000000-0005-0000-0000-0000A5740000}"/>
    <cellStyle name="Note 38 6" xfId="29593" xr:uid="{00000000-0005-0000-0000-0000A6740000}"/>
    <cellStyle name="Note 39" xfId="29594" xr:uid="{00000000-0005-0000-0000-0000A7740000}"/>
    <cellStyle name="Note 39 2" xfId="29595" xr:uid="{00000000-0005-0000-0000-0000A8740000}"/>
    <cellStyle name="Note 39 2 2" xfId="29596" xr:uid="{00000000-0005-0000-0000-0000A9740000}"/>
    <cellStyle name="Note 39 2 2 2" xfId="29597" xr:uid="{00000000-0005-0000-0000-0000AA740000}"/>
    <cellStyle name="Note 39 2 2 2 2" xfId="29598" xr:uid="{00000000-0005-0000-0000-0000AB740000}"/>
    <cellStyle name="Note 39 2 2 2 2 2" xfId="29599" xr:uid="{00000000-0005-0000-0000-0000AC740000}"/>
    <cellStyle name="Note 39 2 2 2 3" xfId="29600" xr:uid="{00000000-0005-0000-0000-0000AD740000}"/>
    <cellStyle name="Note 39 2 2 2 4" xfId="29601" xr:uid="{00000000-0005-0000-0000-0000AE740000}"/>
    <cellStyle name="Note 39 2 2 3" xfId="29602" xr:uid="{00000000-0005-0000-0000-0000AF740000}"/>
    <cellStyle name="Note 39 2 2 3 2" xfId="29603" xr:uid="{00000000-0005-0000-0000-0000B0740000}"/>
    <cellStyle name="Note 39 2 2 4" xfId="29604" xr:uid="{00000000-0005-0000-0000-0000B1740000}"/>
    <cellStyle name="Note 39 2 2 5" xfId="29605" xr:uid="{00000000-0005-0000-0000-0000B2740000}"/>
    <cellStyle name="Note 39 2 3" xfId="29606" xr:uid="{00000000-0005-0000-0000-0000B3740000}"/>
    <cellStyle name="Note 39 2 3 2" xfId="29607" xr:uid="{00000000-0005-0000-0000-0000B4740000}"/>
    <cellStyle name="Note 39 2 3 2 2" xfId="29608" xr:uid="{00000000-0005-0000-0000-0000B5740000}"/>
    <cellStyle name="Note 39 2 3 3" xfId="29609" xr:uid="{00000000-0005-0000-0000-0000B6740000}"/>
    <cellStyle name="Note 39 2 3 4" xfId="29610" xr:uid="{00000000-0005-0000-0000-0000B7740000}"/>
    <cellStyle name="Note 39 2 4" xfId="29611" xr:uid="{00000000-0005-0000-0000-0000B8740000}"/>
    <cellStyle name="Note 39 2 4 2" xfId="29612" xr:uid="{00000000-0005-0000-0000-0000B9740000}"/>
    <cellStyle name="Note 39 2 5" xfId="29613" xr:uid="{00000000-0005-0000-0000-0000BA740000}"/>
    <cellStyle name="Note 39 2 6" xfId="29614" xr:uid="{00000000-0005-0000-0000-0000BB740000}"/>
    <cellStyle name="Note 39 2 7" xfId="29615" xr:uid="{00000000-0005-0000-0000-0000BC740000}"/>
    <cellStyle name="Note 39 3" xfId="29616" xr:uid="{00000000-0005-0000-0000-0000BD740000}"/>
    <cellStyle name="Note 39 3 2" xfId="29617" xr:uid="{00000000-0005-0000-0000-0000BE740000}"/>
    <cellStyle name="Note 39 3 3" xfId="29618" xr:uid="{00000000-0005-0000-0000-0000BF740000}"/>
    <cellStyle name="Note 39 4" xfId="29619" xr:uid="{00000000-0005-0000-0000-0000C0740000}"/>
    <cellStyle name="Note 39 4 2" xfId="29620" xr:uid="{00000000-0005-0000-0000-0000C1740000}"/>
    <cellStyle name="Note 39 4 3" xfId="29621" xr:uid="{00000000-0005-0000-0000-0000C2740000}"/>
    <cellStyle name="Note 39 5" xfId="29622" xr:uid="{00000000-0005-0000-0000-0000C3740000}"/>
    <cellStyle name="Note 39 6" xfId="29623" xr:uid="{00000000-0005-0000-0000-0000C4740000}"/>
    <cellStyle name="Note 4" xfId="29624" xr:uid="{00000000-0005-0000-0000-0000C5740000}"/>
    <cellStyle name="Note 4 2" xfId="29625" xr:uid="{00000000-0005-0000-0000-0000C6740000}"/>
    <cellStyle name="Note 4 2 2" xfId="29626" xr:uid="{00000000-0005-0000-0000-0000C7740000}"/>
    <cellStyle name="Note 4 2 2 2" xfId="29627" xr:uid="{00000000-0005-0000-0000-0000C8740000}"/>
    <cellStyle name="Note 4 2 2 2 2" xfId="29628" xr:uid="{00000000-0005-0000-0000-0000C9740000}"/>
    <cellStyle name="Note 4 2 2 2 3" xfId="29629" xr:uid="{00000000-0005-0000-0000-0000CA740000}"/>
    <cellStyle name="Note 4 2 2 3" xfId="29630" xr:uid="{00000000-0005-0000-0000-0000CB740000}"/>
    <cellStyle name="Note 4 2 2 3 2" xfId="29631" xr:uid="{00000000-0005-0000-0000-0000CC740000}"/>
    <cellStyle name="Note 4 2 2 3 3" xfId="29632" xr:uid="{00000000-0005-0000-0000-0000CD740000}"/>
    <cellStyle name="Note 4 2 2 4" xfId="29633" xr:uid="{00000000-0005-0000-0000-0000CE740000}"/>
    <cellStyle name="Note 4 2 2 5" xfId="29634" xr:uid="{00000000-0005-0000-0000-0000CF740000}"/>
    <cellStyle name="Note 4 2 3" xfId="29635" xr:uid="{00000000-0005-0000-0000-0000D0740000}"/>
    <cellStyle name="Note 4 2 3 2" xfId="29636" xr:uid="{00000000-0005-0000-0000-0000D1740000}"/>
    <cellStyle name="Note 4 2 3 3" xfId="29637" xr:uid="{00000000-0005-0000-0000-0000D2740000}"/>
    <cellStyle name="Note 4 2 4" xfId="29638" xr:uid="{00000000-0005-0000-0000-0000D3740000}"/>
    <cellStyle name="Note 4 2 4 2" xfId="29639" xr:uid="{00000000-0005-0000-0000-0000D4740000}"/>
    <cellStyle name="Note 4 2 4 3" xfId="29640" xr:uid="{00000000-0005-0000-0000-0000D5740000}"/>
    <cellStyle name="Note 4 2 5" xfId="29641" xr:uid="{00000000-0005-0000-0000-0000D6740000}"/>
    <cellStyle name="Note 4 2 6" xfId="29642" xr:uid="{00000000-0005-0000-0000-0000D7740000}"/>
    <cellStyle name="Note 4 2_R8" xfId="29643" xr:uid="{00000000-0005-0000-0000-0000D8740000}"/>
    <cellStyle name="Note 4 3" xfId="29644" xr:uid="{00000000-0005-0000-0000-0000D9740000}"/>
    <cellStyle name="Note 4 3 2" xfId="29645" xr:uid="{00000000-0005-0000-0000-0000DA740000}"/>
    <cellStyle name="Note 4 3 2 2" xfId="29646" xr:uid="{00000000-0005-0000-0000-0000DB740000}"/>
    <cellStyle name="Note 4 3 2 3" xfId="29647" xr:uid="{00000000-0005-0000-0000-0000DC740000}"/>
    <cellStyle name="Note 4 3 3" xfId="29648" xr:uid="{00000000-0005-0000-0000-0000DD740000}"/>
    <cellStyle name="Note 4 3 3 2" xfId="29649" xr:uid="{00000000-0005-0000-0000-0000DE740000}"/>
    <cellStyle name="Note 4 3 3 3" xfId="29650" xr:uid="{00000000-0005-0000-0000-0000DF740000}"/>
    <cellStyle name="Note 4 3 4" xfId="29651" xr:uid="{00000000-0005-0000-0000-0000E0740000}"/>
    <cellStyle name="Note 4 3 5" xfId="29652" xr:uid="{00000000-0005-0000-0000-0000E1740000}"/>
    <cellStyle name="Note 4 4" xfId="29653" xr:uid="{00000000-0005-0000-0000-0000E2740000}"/>
    <cellStyle name="Note 4 4 2" xfId="29654" xr:uid="{00000000-0005-0000-0000-0000E3740000}"/>
    <cellStyle name="Note 4 4 3" xfId="29655" xr:uid="{00000000-0005-0000-0000-0000E4740000}"/>
    <cellStyle name="Note 4 5" xfId="29656" xr:uid="{00000000-0005-0000-0000-0000E5740000}"/>
    <cellStyle name="Note 4 5 2" xfId="29657" xr:uid="{00000000-0005-0000-0000-0000E6740000}"/>
    <cellStyle name="Note 4 5 3" xfId="29658" xr:uid="{00000000-0005-0000-0000-0000E7740000}"/>
    <cellStyle name="Note 4 6" xfId="29659" xr:uid="{00000000-0005-0000-0000-0000E8740000}"/>
    <cellStyle name="Note 4 7" xfId="29660" xr:uid="{00000000-0005-0000-0000-0000E9740000}"/>
    <cellStyle name="Note 4 8" xfId="29661" xr:uid="{00000000-0005-0000-0000-0000EA740000}"/>
    <cellStyle name="Note 4_R8" xfId="29662" xr:uid="{00000000-0005-0000-0000-0000EB740000}"/>
    <cellStyle name="Note 40" xfId="29663" xr:uid="{00000000-0005-0000-0000-0000EC740000}"/>
    <cellStyle name="Note 40 2" xfId="29664" xr:uid="{00000000-0005-0000-0000-0000ED740000}"/>
    <cellStyle name="Note 40 2 2" xfId="29665" xr:uid="{00000000-0005-0000-0000-0000EE740000}"/>
    <cellStyle name="Note 40 2 2 2" xfId="29666" xr:uid="{00000000-0005-0000-0000-0000EF740000}"/>
    <cellStyle name="Note 40 2 2 2 2" xfId="29667" xr:uid="{00000000-0005-0000-0000-0000F0740000}"/>
    <cellStyle name="Note 40 2 2 2 2 2" xfId="29668" xr:uid="{00000000-0005-0000-0000-0000F1740000}"/>
    <cellStyle name="Note 40 2 2 2 3" xfId="29669" xr:uid="{00000000-0005-0000-0000-0000F2740000}"/>
    <cellStyle name="Note 40 2 2 2 4" xfId="29670" xr:uid="{00000000-0005-0000-0000-0000F3740000}"/>
    <cellStyle name="Note 40 2 2 3" xfId="29671" xr:uid="{00000000-0005-0000-0000-0000F4740000}"/>
    <cellStyle name="Note 40 2 2 3 2" xfId="29672" xr:uid="{00000000-0005-0000-0000-0000F5740000}"/>
    <cellStyle name="Note 40 2 2 4" xfId="29673" xr:uid="{00000000-0005-0000-0000-0000F6740000}"/>
    <cellStyle name="Note 40 2 2 5" xfId="29674" xr:uid="{00000000-0005-0000-0000-0000F7740000}"/>
    <cellStyle name="Note 40 2 3" xfId="29675" xr:uid="{00000000-0005-0000-0000-0000F8740000}"/>
    <cellStyle name="Note 40 2 3 2" xfId="29676" xr:uid="{00000000-0005-0000-0000-0000F9740000}"/>
    <cellStyle name="Note 40 2 3 2 2" xfId="29677" xr:uid="{00000000-0005-0000-0000-0000FA740000}"/>
    <cellStyle name="Note 40 2 3 3" xfId="29678" xr:uid="{00000000-0005-0000-0000-0000FB740000}"/>
    <cellStyle name="Note 40 2 3 4" xfId="29679" xr:uid="{00000000-0005-0000-0000-0000FC740000}"/>
    <cellStyle name="Note 40 2 4" xfId="29680" xr:uid="{00000000-0005-0000-0000-0000FD740000}"/>
    <cellStyle name="Note 40 2 4 2" xfId="29681" xr:uid="{00000000-0005-0000-0000-0000FE740000}"/>
    <cellStyle name="Note 40 2 5" xfId="29682" xr:uid="{00000000-0005-0000-0000-0000FF740000}"/>
    <cellStyle name="Note 40 2 6" xfId="29683" xr:uid="{00000000-0005-0000-0000-000000750000}"/>
    <cellStyle name="Note 40 2 7" xfId="29684" xr:uid="{00000000-0005-0000-0000-000001750000}"/>
    <cellStyle name="Note 40 3" xfId="29685" xr:uid="{00000000-0005-0000-0000-000002750000}"/>
    <cellStyle name="Note 40 3 2" xfId="29686" xr:uid="{00000000-0005-0000-0000-000003750000}"/>
    <cellStyle name="Note 40 3 3" xfId="29687" xr:uid="{00000000-0005-0000-0000-000004750000}"/>
    <cellStyle name="Note 40 4" xfId="29688" xr:uid="{00000000-0005-0000-0000-000005750000}"/>
    <cellStyle name="Note 40 4 2" xfId="29689" xr:uid="{00000000-0005-0000-0000-000006750000}"/>
    <cellStyle name="Note 40 4 3" xfId="29690" xr:uid="{00000000-0005-0000-0000-000007750000}"/>
    <cellStyle name="Note 40 5" xfId="29691" xr:uid="{00000000-0005-0000-0000-000008750000}"/>
    <cellStyle name="Note 40 6" xfId="29692" xr:uid="{00000000-0005-0000-0000-000009750000}"/>
    <cellStyle name="Note 41" xfId="29693" xr:uid="{00000000-0005-0000-0000-00000A750000}"/>
    <cellStyle name="Note 41 2" xfId="29694" xr:uid="{00000000-0005-0000-0000-00000B750000}"/>
    <cellStyle name="Note 41 2 2" xfId="29695" xr:uid="{00000000-0005-0000-0000-00000C750000}"/>
    <cellStyle name="Note 41 2 2 2" xfId="29696" xr:uid="{00000000-0005-0000-0000-00000D750000}"/>
    <cellStyle name="Note 41 2 2 2 2" xfId="29697" xr:uid="{00000000-0005-0000-0000-00000E750000}"/>
    <cellStyle name="Note 41 2 2 2 2 2" xfId="29698" xr:uid="{00000000-0005-0000-0000-00000F750000}"/>
    <cellStyle name="Note 41 2 2 2 3" xfId="29699" xr:uid="{00000000-0005-0000-0000-000010750000}"/>
    <cellStyle name="Note 41 2 2 2 4" xfId="29700" xr:uid="{00000000-0005-0000-0000-000011750000}"/>
    <cellStyle name="Note 41 2 2 3" xfId="29701" xr:uid="{00000000-0005-0000-0000-000012750000}"/>
    <cellStyle name="Note 41 2 2 3 2" xfId="29702" xr:uid="{00000000-0005-0000-0000-000013750000}"/>
    <cellStyle name="Note 41 2 2 4" xfId="29703" xr:uid="{00000000-0005-0000-0000-000014750000}"/>
    <cellStyle name="Note 41 2 2 5" xfId="29704" xr:uid="{00000000-0005-0000-0000-000015750000}"/>
    <cellStyle name="Note 41 2 3" xfId="29705" xr:uid="{00000000-0005-0000-0000-000016750000}"/>
    <cellStyle name="Note 41 2 3 2" xfId="29706" xr:uid="{00000000-0005-0000-0000-000017750000}"/>
    <cellStyle name="Note 41 2 3 2 2" xfId="29707" xr:uid="{00000000-0005-0000-0000-000018750000}"/>
    <cellStyle name="Note 41 2 3 3" xfId="29708" xr:uid="{00000000-0005-0000-0000-000019750000}"/>
    <cellStyle name="Note 41 2 3 4" xfId="29709" xr:uid="{00000000-0005-0000-0000-00001A750000}"/>
    <cellStyle name="Note 41 2 4" xfId="29710" xr:uid="{00000000-0005-0000-0000-00001B750000}"/>
    <cellStyle name="Note 41 2 4 2" xfId="29711" xr:uid="{00000000-0005-0000-0000-00001C750000}"/>
    <cellStyle name="Note 41 2 5" xfId="29712" xr:uid="{00000000-0005-0000-0000-00001D750000}"/>
    <cellStyle name="Note 41 2 6" xfId="29713" xr:uid="{00000000-0005-0000-0000-00001E750000}"/>
    <cellStyle name="Note 41 2 7" xfId="29714" xr:uid="{00000000-0005-0000-0000-00001F750000}"/>
    <cellStyle name="Note 41 3" xfId="29715" xr:uid="{00000000-0005-0000-0000-000020750000}"/>
    <cellStyle name="Note 41 3 2" xfId="29716" xr:uid="{00000000-0005-0000-0000-000021750000}"/>
    <cellStyle name="Note 41 3 3" xfId="29717" xr:uid="{00000000-0005-0000-0000-000022750000}"/>
    <cellStyle name="Note 41 4" xfId="29718" xr:uid="{00000000-0005-0000-0000-000023750000}"/>
    <cellStyle name="Note 41 4 2" xfId="29719" xr:uid="{00000000-0005-0000-0000-000024750000}"/>
    <cellStyle name="Note 41 4 3" xfId="29720" xr:uid="{00000000-0005-0000-0000-000025750000}"/>
    <cellStyle name="Note 41 5" xfId="29721" xr:uid="{00000000-0005-0000-0000-000026750000}"/>
    <cellStyle name="Note 41 6" xfId="29722" xr:uid="{00000000-0005-0000-0000-000027750000}"/>
    <cellStyle name="Note 42" xfId="29723" xr:uid="{00000000-0005-0000-0000-000028750000}"/>
    <cellStyle name="Note 42 2" xfId="29724" xr:uid="{00000000-0005-0000-0000-000029750000}"/>
    <cellStyle name="Note 42 2 2" xfId="29725" xr:uid="{00000000-0005-0000-0000-00002A750000}"/>
    <cellStyle name="Note 42 2 2 2" xfId="29726" xr:uid="{00000000-0005-0000-0000-00002B750000}"/>
    <cellStyle name="Note 42 2 2 2 2" xfId="29727" xr:uid="{00000000-0005-0000-0000-00002C750000}"/>
    <cellStyle name="Note 42 2 2 2 2 2" xfId="29728" xr:uid="{00000000-0005-0000-0000-00002D750000}"/>
    <cellStyle name="Note 42 2 2 2 3" xfId="29729" xr:uid="{00000000-0005-0000-0000-00002E750000}"/>
    <cellStyle name="Note 42 2 2 2 4" xfId="29730" xr:uid="{00000000-0005-0000-0000-00002F750000}"/>
    <cellStyle name="Note 42 2 2 3" xfId="29731" xr:uid="{00000000-0005-0000-0000-000030750000}"/>
    <cellStyle name="Note 42 2 2 3 2" xfId="29732" xr:uid="{00000000-0005-0000-0000-000031750000}"/>
    <cellStyle name="Note 42 2 2 4" xfId="29733" xr:uid="{00000000-0005-0000-0000-000032750000}"/>
    <cellStyle name="Note 42 2 2 5" xfId="29734" xr:uid="{00000000-0005-0000-0000-000033750000}"/>
    <cellStyle name="Note 42 2 3" xfId="29735" xr:uid="{00000000-0005-0000-0000-000034750000}"/>
    <cellStyle name="Note 42 2 3 2" xfId="29736" xr:uid="{00000000-0005-0000-0000-000035750000}"/>
    <cellStyle name="Note 42 2 3 2 2" xfId="29737" xr:uid="{00000000-0005-0000-0000-000036750000}"/>
    <cellStyle name="Note 42 2 3 3" xfId="29738" xr:uid="{00000000-0005-0000-0000-000037750000}"/>
    <cellStyle name="Note 42 2 3 4" xfId="29739" xr:uid="{00000000-0005-0000-0000-000038750000}"/>
    <cellStyle name="Note 42 2 4" xfId="29740" xr:uid="{00000000-0005-0000-0000-000039750000}"/>
    <cellStyle name="Note 42 2 4 2" xfId="29741" xr:uid="{00000000-0005-0000-0000-00003A750000}"/>
    <cellStyle name="Note 42 2 5" xfId="29742" xr:uid="{00000000-0005-0000-0000-00003B750000}"/>
    <cellStyle name="Note 42 2 6" xfId="29743" xr:uid="{00000000-0005-0000-0000-00003C750000}"/>
    <cellStyle name="Note 42 2 7" xfId="29744" xr:uid="{00000000-0005-0000-0000-00003D750000}"/>
    <cellStyle name="Note 42 3" xfId="29745" xr:uid="{00000000-0005-0000-0000-00003E750000}"/>
    <cellStyle name="Note 42 3 2" xfId="29746" xr:uid="{00000000-0005-0000-0000-00003F750000}"/>
    <cellStyle name="Note 42 3 3" xfId="29747" xr:uid="{00000000-0005-0000-0000-000040750000}"/>
    <cellStyle name="Note 42 4" xfId="29748" xr:uid="{00000000-0005-0000-0000-000041750000}"/>
    <cellStyle name="Note 42 4 2" xfId="29749" xr:uid="{00000000-0005-0000-0000-000042750000}"/>
    <cellStyle name="Note 42 4 3" xfId="29750" xr:uid="{00000000-0005-0000-0000-000043750000}"/>
    <cellStyle name="Note 42 5" xfId="29751" xr:uid="{00000000-0005-0000-0000-000044750000}"/>
    <cellStyle name="Note 42 6" xfId="29752" xr:uid="{00000000-0005-0000-0000-000045750000}"/>
    <cellStyle name="Note 43" xfId="29753" xr:uid="{00000000-0005-0000-0000-000046750000}"/>
    <cellStyle name="Note 43 2" xfId="29754" xr:uid="{00000000-0005-0000-0000-000047750000}"/>
    <cellStyle name="Note 43 2 2" xfId="29755" xr:uid="{00000000-0005-0000-0000-000048750000}"/>
    <cellStyle name="Note 43 2 2 2" xfId="29756" xr:uid="{00000000-0005-0000-0000-000049750000}"/>
    <cellStyle name="Note 43 2 2 2 2" xfId="29757" xr:uid="{00000000-0005-0000-0000-00004A750000}"/>
    <cellStyle name="Note 43 2 2 2 2 2" xfId="29758" xr:uid="{00000000-0005-0000-0000-00004B750000}"/>
    <cellStyle name="Note 43 2 2 2 3" xfId="29759" xr:uid="{00000000-0005-0000-0000-00004C750000}"/>
    <cellStyle name="Note 43 2 2 2 4" xfId="29760" xr:uid="{00000000-0005-0000-0000-00004D750000}"/>
    <cellStyle name="Note 43 2 2 3" xfId="29761" xr:uid="{00000000-0005-0000-0000-00004E750000}"/>
    <cellStyle name="Note 43 2 2 3 2" xfId="29762" xr:uid="{00000000-0005-0000-0000-00004F750000}"/>
    <cellStyle name="Note 43 2 2 4" xfId="29763" xr:uid="{00000000-0005-0000-0000-000050750000}"/>
    <cellStyle name="Note 43 2 2 5" xfId="29764" xr:uid="{00000000-0005-0000-0000-000051750000}"/>
    <cellStyle name="Note 43 2 3" xfId="29765" xr:uid="{00000000-0005-0000-0000-000052750000}"/>
    <cellStyle name="Note 43 2 3 2" xfId="29766" xr:uid="{00000000-0005-0000-0000-000053750000}"/>
    <cellStyle name="Note 43 2 3 2 2" xfId="29767" xr:uid="{00000000-0005-0000-0000-000054750000}"/>
    <cellStyle name="Note 43 2 3 3" xfId="29768" xr:uid="{00000000-0005-0000-0000-000055750000}"/>
    <cellStyle name="Note 43 2 3 4" xfId="29769" xr:uid="{00000000-0005-0000-0000-000056750000}"/>
    <cellStyle name="Note 43 2 4" xfId="29770" xr:uid="{00000000-0005-0000-0000-000057750000}"/>
    <cellStyle name="Note 43 2 4 2" xfId="29771" xr:uid="{00000000-0005-0000-0000-000058750000}"/>
    <cellStyle name="Note 43 2 5" xfId="29772" xr:uid="{00000000-0005-0000-0000-000059750000}"/>
    <cellStyle name="Note 43 2 6" xfId="29773" xr:uid="{00000000-0005-0000-0000-00005A750000}"/>
    <cellStyle name="Note 43 2 7" xfId="29774" xr:uid="{00000000-0005-0000-0000-00005B750000}"/>
    <cellStyle name="Note 43 3" xfId="29775" xr:uid="{00000000-0005-0000-0000-00005C750000}"/>
    <cellStyle name="Note 43 3 2" xfId="29776" xr:uid="{00000000-0005-0000-0000-00005D750000}"/>
    <cellStyle name="Note 43 3 3" xfId="29777" xr:uid="{00000000-0005-0000-0000-00005E750000}"/>
    <cellStyle name="Note 43 4" xfId="29778" xr:uid="{00000000-0005-0000-0000-00005F750000}"/>
    <cellStyle name="Note 43 4 2" xfId="29779" xr:uid="{00000000-0005-0000-0000-000060750000}"/>
    <cellStyle name="Note 43 4 3" xfId="29780" xr:uid="{00000000-0005-0000-0000-000061750000}"/>
    <cellStyle name="Note 43 5" xfId="29781" xr:uid="{00000000-0005-0000-0000-000062750000}"/>
    <cellStyle name="Note 43 6" xfId="29782" xr:uid="{00000000-0005-0000-0000-000063750000}"/>
    <cellStyle name="Note 44" xfId="29783" xr:uid="{00000000-0005-0000-0000-000064750000}"/>
    <cellStyle name="Note 44 2" xfId="29784" xr:uid="{00000000-0005-0000-0000-000065750000}"/>
    <cellStyle name="Note 44 2 2" xfId="29785" xr:uid="{00000000-0005-0000-0000-000066750000}"/>
    <cellStyle name="Note 44 2 2 2" xfId="29786" xr:uid="{00000000-0005-0000-0000-000067750000}"/>
    <cellStyle name="Note 44 2 2 2 2" xfId="29787" xr:uid="{00000000-0005-0000-0000-000068750000}"/>
    <cellStyle name="Note 44 2 2 2 2 2" xfId="29788" xr:uid="{00000000-0005-0000-0000-000069750000}"/>
    <cellStyle name="Note 44 2 2 2 3" xfId="29789" xr:uid="{00000000-0005-0000-0000-00006A750000}"/>
    <cellStyle name="Note 44 2 2 2 4" xfId="29790" xr:uid="{00000000-0005-0000-0000-00006B750000}"/>
    <cellStyle name="Note 44 2 2 3" xfId="29791" xr:uid="{00000000-0005-0000-0000-00006C750000}"/>
    <cellStyle name="Note 44 2 2 3 2" xfId="29792" xr:uid="{00000000-0005-0000-0000-00006D750000}"/>
    <cellStyle name="Note 44 2 2 4" xfId="29793" xr:uid="{00000000-0005-0000-0000-00006E750000}"/>
    <cellStyle name="Note 44 2 2 5" xfId="29794" xr:uid="{00000000-0005-0000-0000-00006F750000}"/>
    <cellStyle name="Note 44 2 3" xfId="29795" xr:uid="{00000000-0005-0000-0000-000070750000}"/>
    <cellStyle name="Note 44 2 3 2" xfId="29796" xr:uid="{00000000-0005-0000-0000-000071750000}"/>
    <cellStyle name="Note 44 2 3 2 2" xfId="29797" xr:uid="{00000000-0005-0000-0000-000072750000}"/>
    <cellStyle name="Note 44 2 3 3" xfId="29798" xr:uid="{00000000-0005-0000-0000-000073750000}"/>
    <cellStyle name="Note 44 2 3 4" xfId="29799" xr:uid="{00000000-0005-0000-0000-000074750000}"/>
    <cellStyle name="Note 44 2 4" xfId="29800" xr:uid="{00000000-0005-0000-0000-000075750000}"/>
    <cellStyle name="Note 44 2 4 2" xfId="29801" xr:uid="{00000000-0005-0000-0000-000076750000}"/>
    <cellStyle name="Note 44 2 5" xfId="29802" xr:uid="{00000000-0005-0000-0000-000077750000}"/>
    <cellStyle name="Note 44 2 6" xfId="29803" xr:uid="{00000000-0005-0000-0000-000078750000}"/>
    <cellStyle name="Note 44 2 7" xfId="29804" xr:uid="{00000000-0005-0000-0000-000079750000}"/>
    <cellStyle name="Note 44 3" xfId="29805" xr:uid="{00000000-0005-0000-0000-00007A750000}"/>
    <cellStyle name="Note 44 3 2" xfId="29806" xr:uid="{00000000-0005-0000-0000-00007B750000}"/>
    <cellStyle name="Note 44 3 3" xfId="29807" xr:uid="{00000000-0005-0000-0000-00007C750000}"/>
    <cellStyle name="Note 44 4" xfId="29808" xr:uid="{00000000-0005-0000-0000-00007D750000}"/>
    <cellStyle name="Note 44 4 2" xfId="29809" xr:uid="{00000000-0005-0000-0000-00007E750000}"/>
    <cellStyle name="Note 44 4 3" xfId="29810" xr:uid="{00000000-0005-0000-0000-00007F750000}"/>
    <cellStyle name="Note 44 5" xfId="29811" xr:uid="{00000000-0005-0000-0000-000080750000}"/>
    <cellStyle name="Note 44 6" xfId="29812" xr:uid="{00000000-0005-0000-0000-000081750000}"/>
    <cellStyle name="Note 45" xfId="29813" xr:uid="{00000000-0005-0000-0000-000082750000}"/>
    <cellStyle name="Note 45 2" xfId="29814" xr:uid="{00000000-0005-0000-0000-000083750000}"/>
    <cellStyle name="Note 45 2 2" xfId="29815" xr:uid="{00000000-0005-0000-0000-000084750000}"/>
    <cellStyle name="Note 45 2 2 2" xfId="29816" xr:uid="{00000000-0005-0000-0000-000085750000}"/>
    <cellStyle name="Note 45 2 2 2 2" xfId="29817" xr:uid="{00000000-0005-0000-0000-000086750000}"/>
    <cellStyle name="Note 45 2 2 2 2 2" xfId="29818" xr:uid="{00000000-0005-0000-0000-000087750000}"/>
    <cellStyle name="Note 45 2 2 2 3" xfId="29819" xr:uid="{00000000-0005-0000-0000-000088750000}"/>
    <cellStyle name="Note 45 2 2 2 4" xfId="29820" xr:uid="{00000000-0005-0000-0000-000089750000}"/>
    <cellStyle name="Note 45 2 2 3" xfId="29821" xr:uid="{00000000-0005-0000-0000-00008A750000}"/>
    <cellStyle name="Note 45 2 2 3 2" xfId="29822" xr:uid="{00000000-0005-0000-0000-00008B750000}"/>
    <cellStyle name="Note 45 2 2 4" xfId="29823" xr:uid="{00000000-0005-0000-0000-00008C750000}"/>
    <cellStyle name="Note 45 2 2 5" xfId="29824" xr:uid="{00000000-0005-0000-0000-00008D750000}"/>
    <cellStyle name="Note 45 2 3" xfId="29825" xr:uid="{00000000-0005-0000-0000-00008E750000}"/>
    <cellStyle name="Note 45 2 3 2" xfId="29826" xr:uid="{00000000-0005-0000-0000-00008F750000}"/>
    <cellStyle name="Note 45 2 3 2 2" xfId="29827" xr:uid="{00000000-0005-0000-0000-000090750000}"/>
    <cellStyle name="Note 45 2 3 3" xfId="29828" xr:uid="{00000000-0005-0000-0000-000091750000}"/>
    <cellStyle name="Note 45 2 3 4" xfId="29829" xr:uid="{00000000-0005-0000-0000-000092750000}"/>
    <cellStyle name="Note 45 2 4" xfId="29830" xr:uid="{00000000-0005-0000-0000-000093750000}"/>
    <cellStyle name="Note 45 2 4 2" xfId="29831" xr:uid="{00000000-0005-0000-0000-000094750000}"/>
    <cellStyle name="Note 45 2 5" xfId="29832" xr:uid="{00000000-0005-0000-0000-000095750000}"/>
    <cellStyle name="Note 45 2 6" xfId="29833" xr:uid="{00000000-0005-0000-0000-000096750000}"/>
    <cellStyle name="Note 45 2 7" xfId="29834" xr:uid="{00000000-0005-0000-0000-000097750000}"/>
    <cellStyle name="Note 45 3" xfId="29835" xr:uid="{00000000-0005-0000-0000-000098750000}"/>
    <cellStyle name="Note 45 3 2" xfId="29836" xr:uid="{00000000-0005-0000-0000-000099750000}"/>
    <cellStyle name="Note 45 3 3" xfId="29837" xr:uid="{00000000-0005-0000-0000-00009A750000}"/>
    <cellStyle name="Note 45 4" xfId="29838" xr:uid="{00000000-0005-0000-0000-00009B750000}"/>
    <cellStyle name="Note 45 4 2" xfId="29839" xr:uid="{00000000-0005-0000-0000-00009C750000}"/>
    <cellStyle name="Note 45 4 3" xfId="29840" xr:uid="{00000000-0005-0000-0000-00009D750000}"/>
    <cellStyle name="Note 45 5" xfId="29841" xr:uid="{00000000-0005-0000-0000-00009E750000}"/>
    <cellStyle name="Note 45 6" xfId="29842" xr:uid="{00000000-0005-0000-0000-00009F750000}"/>
    <cellStyle name="Note 46" xfId="29843" xr:uid="{00000000-0005-0000-0000-0000A0750000}"/>
    <cellStyle name="Note 46 2" xfId="29844" xr:uid="{00000000-0005-0000-0000-0000A1750000}"/>
    <cellStyle name="Note 46 2 2" xfId="29845" xr:uid="{00000000-0005-0000-0000-0000A2750000}"/>
    <cellStyle name="Note 46 2 2 2" xfId="29846" xr:uid="{00000000-0005-0000-0000-0000A3750000}"/>
    <cellStyle name="Note 46 2 2 2 2" xfId="29847" xr:uid="{00000000-0005-0000-0000-0000A4750000}"/>
    <cellStyle name="Note 46 2 2 2 2 2" xfId="29848" xr:uid="{00000000-0005-0000-0000-0000A5750000}"/>
    <cellStyle name="Note 46 2 2 2 3" xfId="29849" xr:uid="{00000000-0005-0000-0000-0000A6750000}"/>
    <cellStyle name="Note 46 2 2 2 4" xfId="29850" xr:uid="{00000000-0005-0000-0000-0000A7750000}"/>
    <cellStyle name="Note 46 2 2 3" xfId="29851" xr:uid="{00000000-0005-0000-0000-0000A8750000}"/>
    <cellStyle name="Note 46 2 2 3 2" xfId="29852" xr:uid="{00000000-0005-0000-0000-0000A9750000}"/>
    <cellStyle name="Note 46 2 2 4" xfId="29853" xr:uid="{00000000-0005-0000-0000-0000AA750000}"/>
    <cellStyle name="Note 46 2 2 5" xfId="29854" xr:uid="{00000000-0005-0000-0000-0000AB750000}"/>
    <cellStyle name="Note 46 2 3" xfId="29855" xr:uid="{00000000-0005-0000-0000-0000AC750000}"/>
    <cellStyle name="Note 46 2 3 2" xfId="29856" xr:uid="{00000000-0005-0000-0000-0000AD750000}"/>
    <cellStyle name="Note 46 2 3 2 2" xfId="29857" xr:uid="{00000000-0005-0000-0000-0000AE750000}"/>
    <cellStyle name="Note 46 2 3 3" xfId="29858" xr:uid="{00000000-0005-0000-0000-0000AF750000}"/>
    <cellStyle name="Note 46 2 3 4" xfId="29859" xr:uid="{00000000-0005-0000-0000-0000B0750000}"/>
    <cellStyle name="Note 46 2 4" xfId="29860" xr:uid="{00000000-0005-0000-0000-0000B1750000}"/>
    <cellStyle name="Note 46 2 4 2" xfId="29861" xr:uid="{00000000-0005-0000-0000-0000B2750000}"/>
    <cellStyle name="Note 46 2 5" xfId="29862" xr:uid="{00000000-0005-0000-0000-0000B3750000}"/>
    <cellStyle name="Note 46 2 6" xfId="29863" xr:uid="{00000000-0005-0000-0000-0000B4750000}"/>
    <cellStyle name="Note 46 2 7" xfId="29864" xr:uid="{00000000-0005-0000-0000-0000B5750000}"/>
    <cellStyle name="Note 46 3" xfId="29865" xr:uid="{00000000-0005-0000-0000-0000B6750000}"/>
    <cellStyle name="Note 46 3 2" xfId="29866" xr:uid="{00000000-0005-0000-0000-0000B7750000}"/>
    <cellStyle name="Note 46 3 3" xfId="29867" xr:uid="{00000000-0005-0000-0000-0000B8750000}"/>
    <cellStyle name="Note 46 4" xfId="29868" xr:uid="{00000000-0005-0000-0000-0000B9750000}"/>
    <cellStyle name="Note 46 4 2" xfId="29869" xr:uid="{00000000-0005-0000-0000-0000BA750000}"/>
    <cellStyle name="Note 46 4 3" xfId="29870" xr:uid="{00000000-0005-0000-0000-0000BB750000}"/>
    <cellStyle name="Note 46 5" xfId="29871" xr:uid="{00000000-0005-0000-0000-0000BC750000}"/>
    <cellStyle name="Note 46 6" xfId="29872" xr:uid="{00000000-0005-0000-0000-0000BD750000}"/>
    <cellStyle name="Note 47" xfId="29873" xr:uid="{00000000-0005-0000-0000-0000BE750000}"/>
    <cellStyle name="Note 47 2" xfId="29874" xr:uid="{00000000-0005-0000-0000-0000BF750000}"/>
    <cellStyle name="Note 47 2 2" xfId="29875" xr:uid="{00000000-0005-0000-0000-0000C0750000}"/>
    <cellStyle name="Note 47 2 2 2" xfId="29876" xr:uid="{00000000-0005-0000-0000-0000C1750000}"/>
    <cellStyle name="Note 47 2 2 2 2" xfId="29877" xr:uid="{00000000-0005-0000-0000-0000C2750000}"/>
    <cellStyle name="Note 47 2 2 2 2 2" xfId="29878" xr:uid="{00000000-0005-0000-0000-0000C3750000}"/>
    <cellStyle name="Note 47 2 2 2 3" xfId="29879" xr:uid="{00000000-0005-0000-0000-0000C4750000}"/>
    <cellStyle name="Note 47 2 2 2 4" xfId="29880" xr:uid="{00000000-0005-0000-0000-0000C5750000}"/>
    <cellStyle name="Note 47 2 2 3" xfId="29881" xr:uid="{00000000-0005-0000-0000-0000C6750000}"/>
    <cellStyle name="Note 47 2 2 3 2" xfId="29882" xr:uid="{00000000-0005-0000-0000-0000C7750000}"/>
    <cellStyle name="Note 47 2 2 4" xfId="29883" xr:uid="{00000000-0005-0000-0000-0000C8750000}"/>
    <cellStyle name="Note 47 2 2 5" xfId="29884" xr:uid="{00000000-0005-0000-0000-0000C9750000}"/>
    <cellStyle name="Note 47 2 3" xfId="29885" xr:uid="{00000000-0005-0000-0000-0000CA750000}"/>
    <cellStyle name="Note 47 2 3 2" xfId="29886" xr:uid="{00000000-0005-0000-0000-0000CB750000}"/>
    <cellStyle name="Note 47 2 3 2 2" xfId="29887" xr:uid="{00000000-0005-0000-0000-0000CC750000}"/>
    <cellStyle name="Note 47 2 3 3" xfId="29888" xr:uid="{00000000-0005-0000-0000-0000CD750000}"/>
    <cellStyle name="Note 47 2 3 4" xfId="29889" xr:uid="{00000000-0005-0000-0000-0000CE750000}"/>
    <cellStyle name="Note 47 2 4" xfId="29890" xr:uid="{00000000-0005-0000-0000-0000CF750000}"/>
    <cellStyle name="Note 47 2 4 2" xfId="29891" xr:uid="{00000000-0005-0000-0000-0000D0750000}"/>
    <cellStyle name="Note 47 2 5" xfId="29892" xr:uid="{00000000-0005-0000-0000-0000D1750000}"/>
    <cellStyle name="Note 47 2 6" xfId="29893" xr:uid="{00000000-0005-0000-0000-0000D2750000}"/>
    <cellStyle name="Note 47 2 7" xfId="29894" xr:uid="{00000000-0005-0000-0000-0000D3750000}"/>
    <cellStyle name="Note 47 3" xfId="29895" xr:uid="{00000000-0005-0000-0000-0000D4750000}"/>
    <cellStyle name="Note 47 3 2" xfId="29896" xr:uid="{00000000-0005-0000-0000-0000D5750000}"/>
    <cellStyle name="Note 47 3 3" xfId="29897" xr:uid="{00000000-0005-0000-0000-0000D6750000}"/>
    <cellStyle name="Note 47 4" xfId="29898" xr:uid="{00000000-0005-0000-0000-0000D7750000}"/>
    <cellStyle name="Note 47 4 2" xfId="29899" xr:uid="{00000000-0005-0000-0000-0000D8750000}"/>
    <cellStyle name="Note 47 4 3" xfId="29900" xr:uid="{00000000-0005-0000-0000-0000D9750000}"/>
    <cellStyle name="Note 47 5" xfId="29901" xr:uid="{00000000-0005-0000-0000-0000DA750000}"/>
    <cellStyle name="Note 47 6" xfId="29902" xr:uid="{00000000-0005-0000-0000-0000DB750000}"/>
    <cellStyle name="Note 48" xfId="29903" xr:uid="{00000000-0005-0000-0000-0000DC750000}"/>
    <cellStyle name="Note 48 2" xfId="29904" xr:uid="{00000000-0005-0000-0000-0000DD750000}"/>
    <cellStyle name="Note 48 2 2" xfId="29905" xr:uid="{00000000-0005-0000-0000-0000DE750000}"/>
    <cellStyle name="Note 48 2 2 2" xfId="29906" xr:uid="{00000000-0005-0000-0000-0000DF750000}"/>
    <cellStyle name="Note 48 2 2 2 2" xfId="29907" xr:uid="{00000000-0005-0000-0000-0000E0750000}"/>
    <cellStyle name="Note 48 2 2 2 2 2" xfId="29908" xr:uid="{00000000-0005-0000-0000-0000E1750000}"/>
    <cellStyle name="Note 48 2 2 2 3" xfId="29909" xr:uid="{00000000-0005-0000-0000-0000E2750000}"/>
    <cellStyle name="Note 48 2 2 2 4" xfId="29910" xr:uid="{00000000-0005-0000-0000-0000E3750000}"/>
    <cellStyle name="Note 48 2 2 3" xfId="29911" xr:uid="{00000000-0005-0000-0000-0000E4750000}"/>
    <cellStyle name="Note 48 2 2 3 2" xfId="29912" xr:uid="{00000000-0005-0000-0000-0000E5750000}"/>
    <cellStyle name="Note 48 2 2 4" xfId="29913" xr:uid="{00000000-0005-0000-0000-0000E6750000}"/>
    <cellStyle name="Note 48 2 2 5" xfId="29914" xr:uid="{00000000-0005-0000-0000-0000E7750000}"/>
    <cellStyle name="Note 48 2 3" xfId="29915" xr:uid="{00000000-0005-0000-0000-0000E8750000}"/>
    <cellStyle name="Note 48 2 3 2" xfId="29916" xr:uid="{00000000-0005-0000-0000-0000E9750000}"/>
    <cellStyle name="Note 48 2 3 2 2" xfId="29917" xr:uid="{00000000-0005-0000-0000-0000EA750000}"/>
    <cellStyle name="Note 48 2 3 3" xfId="29918" xr:uid="{00000000-0005-0000-0000-0000EB750000}"/>
    <cellStyle name="Note 48 2 3 4" xfId="29919" xr:uid="{00000000-0005-0000-0000-0000EC750000}"/>
    <cellStyle name="Note 48 2 4" xfId="29920" xr:uid="{00000000-0005-0000-0000-0000ED750000}"/>
    <cellStyle name="Note 48 2 4 2" xfId="29921" xr:uid="{00000000-0005-0000-0000-0000EE750000}"/>
    <cellStyle name="Note 48 2 5" xfId="29922" xr:uid="{00000000-0005-0000-0000-0000EF750000}"/>
    <cellStyle name="Note 48 2 6" xfId="29923" xr:uid="{00000000-0005-0000-0000-0000F0750000}"/>
    <cellStyle name="Note 48 2 7" xfId="29924" xr:uid="{00000000-0005-0000-0000-0000F1750000}"/>
    <cellStyle name="Note 48 3" xfId="29925" xr:uid="{00000000-0005-0000-0000-0000F2750000}"/>
    <cellStyle name="Note 48 3 2" xfId="29926" xr:uid="{00000000-0005-0000-0000-0000F3750000}"/>
    <cellStyle name="Note 48 3 3" xfId="29927" xr:uid="{00000000-0005-0000-0000-0000F4750000}"/>
    <cellStyle name="Note 48 4" xfId="29928" xr:uid="{00000000-0005-0000-0000-0000F5750000}"/>
    <cellStyle name="Note 48 4 2" xfId="29929" xr:uid="{00000000-0005-0000-0000-0000F6750000}"/>
    <cellStyle name="Note 48 4 3" xfId="29930" xr:uid="{00000000-0005-0000-0000-0000F7750000}"/>
    <cellStyle name="Note 48 5" xfId="29931" xr:uid="{00000000-0005-0000-0000-0000F8750000}"/>
    <cellStyle name="Note 48 6" xfId="29932" xr:uid="{00000000-0005-0000-0000-0000F9750000}"/>
    <cellStyle name="Note 49" xfId="29933" xr:uid="{00000000-0005-0000-0000-0000FA750000}"/>
    <cellStyle name="Note 49 2" xfId="29934" xr:uid="{00000000-0005-0000-0000-0000FB750000}"/>
    <cellStyle name="Note 49 2 2" xfId="29935" xr:uid="{00000000-0005-0000-0000-0000FC750000}"/>
    <cellStyle name="Note 49 2 2 2" xfId="29936" xr:uid="{00000000-0005-0000-0000-0000FD750000}"/>
    <cellStyle name="Note 49 2 2 2 2" xfId="29937" xr:uid="{00000000-0005-0000-0000-0000FE750000}"/>
    <cellStyle name="Note 49 2 2 2 2 2" xfId="29938" xr:uid="{00000000-0005-0000-0000-0000FF750000}"/>
    <cellStyle name="Note 49 2 2 2 3" xfId="29939" xr:uid="{00000000-0005-0000-0000-000000760000}"/>
    <cellStyle name="Note 49 2 2 2 4" xfId="29940" xr:uid="{00000000-0005-0000-0000-000001760000}"/>
    <cellStyle name="Note 49 2 2 3" xfId="29941" xr:uid="{00000000-0005-0000-0000-000002760000}"/>
    <cellStyle name="Note 49 2 2 3 2" xfId="29942" xr:uid="{00000000-0005-0000-0000-000003760000}"/>
    <cellStyle name="Note 49 2 2 4" xfId="29943" xr:uid="{00000000-0005-0000-0000-000004760000}"/>
    <cellStyle name="Note 49 2 2 5" xfId="29944" xr:uid="{00000000-0005-0000-0000-000005760000}"/>
    <cellStyle name="Note 49 2 3" xfId="29945" xr:uid="{00000000-0005-0000-0000-000006760000}"/>
    <cellStyle name="Note 49 2 3 2" xfId="29946" xr:uid="{00000000-0005-0000-0000-000007760000}"/>
    <cellStyle name="Note 49 2 3 2 2" xfId="29947" xr:uid="{00000000-0005-0000-0000-000008760000}"/>
    <cellStyle name="Note 49 2 3 3" xfId="29948" xr:uid="{00000000-0005-0000-0000-000009760000}"/>
    <cellStyle name="Note 49 2 3 4" xfId="29949" xr:uid="{00000000-0005-0000-0000-00000A760000}"/>
    <cellStyle name="Note 49 2 4" xfId="29950" xr:uid="{00000000-0005-0000-0000-00000B760000}"/>
    <cellStyle name="Note 49 2 4 2" xfId="29951" xr:uid="{00000000-0005-0000-0000-00000C760000}"/>
    <cellStyle name="Note 49 2 5" xfId="29952" xr:uid="{00000000-0005-0000-0000-00000D760000}"/>
    <cellStyle name="Note 49 2 6" xfId="29953" xr:uid="{00000000-0005-0000-0000-00000E760000}"/>
    <cellStyle name="Note 49 2 7" xfId="29954" xr:uid="{00000000-0005-0000-0000-00000F760000}"/>
    <cellStyle name="Note 49 3" xfId="29955" xr:uid="{00000000-0005-0000-0000-000010760000}"/>
    <cellStyle name="Note 49 3 2" xfId="29956" xr:uid="{00000000-0005-0000-0000-000011760000}"/>
    <cellStyle name="Note 49 3 3" xfId="29957" xr:uid="{00000000-0005-0000-0000-000012760000}"/>
    <cellStyle name="Note 49 4" xfId="29958" xr:uid="{00000000-0005-0000-0000-000013760000}"/>
    <cellStyle name="Note 49 4 2" xfId="29959" xr:uid="{00000000-0005-0000-0000-000014760000}"/>
    <cellStyle name="Note 49 4 3" xfId="29960" xr:uid="{00000000-0005-0000-0000-000015760000}"/>
    <cellStyle name="Note 49 5" xfId="29961" xr:uid="{00000000-0005-0000-0000-000016760000}"/>
    <cellStyle name="Note 49 6" xfId="29962" xr:uid="{00000000-0005-0000-0000-000017760000}"/>
    <cellStyle name="Note 5" xfId="29963" xr:uid="{00000000-0005-0000-0000-000018760000}"/>
    <cellStyle name="Note 5 2" xfId="29964" xr:uid="{00000000-0005-0000-0000-000019760000}"/>
    <cellStyle name="Note 5 2 2" xfId="29965" xr:uid="{00000000-0005-0000-0000-00001A760000}"/>
    <cellStyle name="Note 5 2 2 2" xfId="29966" xr:uid="{00000000-0005-0000-0000-00001B760000}"/>
    <cellStyle name="Note 5 2 2 2 2" xfId="29967" xr:uid="{00000000-0005-0000-0000-00001C760000}"/>
    <cellStyle name="Note 5 2 2 2 3" xfId="29968" xr:uid="{00000000-0005-0000-0000-00001D760000}"/>
    <cellStyle name="Note 5 2 2 3" xfId="29969" xr:uid="{00000000-0005-0000-0000-00001E760000}"/>
    <cellStyle name="Note 5 2 2 3 2" xfId="29970" xr:uid="{00000000-0005-0000-0000-00001F760000}"/>
    <cellStyle name="Note 5 2 2 3 3" xfId="29971" xr:uid="{00000000-0005-0000-0000-000020760000}"/>
    <cellStyle name="Note 5 2 2 4" xfId="29972" xr:uid="{00000000-0005-0000-0000-000021760000}"/>
    <cellStyle name="Note 5 2 2 5" xfId="29973" xr:uid="{00000000-0005-0000-0000-000022760000}"/>
    <cellStyle name="Note 5 2 3" xfId="29974" xr:uid="{00000000-0005-0000-0000-000023760000}"/>
    <cellStyle name="Note 5 2 3 2" xfId="29975" xr:uid="{00000000-0005-0000-0000-000024760000}"/>
    <cellStyle name="Note 5 2 3 3" xfId="29976" xr:uid="{00000000-0005-0000-0000-000025760000}"/>
    <cellStyle name="Note 5 2 4" xfId="29977" xr:uid="{00000000-0005-0000-0000-000026760000}"/>
    <cellStyle name="Note 5 2 4 2" xfId="29978" xr:uid="{00000000-0005-0000-0000-000027760000}"/>
    <cellStyle name="Note 5 2 4 3" xfId="29979" xr:uid="{00000000-0005-0000-0000-000028760000}"/>
    <cellStyle name="Note 5 2 5" xfId="29980" xr:uid="{00000000-0005-0000-0000-000029760000}"/>
    <cellStyle name="Note 5 2 6" xfId="29981" xr:uid="{00000000-0005-0000-0000-00002A760000}"/>
    <cellStyle name="Note 5 2_R8" xfId="29982" xr:uid="{00000000-0005-0000-0000-00002B760000}"/>
    <cellStyle name="Note 5 3" xfId="29983" xr:uid="{00000000-0005-0000-0000-00002C760000}"/>
    <cellStyle name="Note 5 3 2" xfId="29984" xr:uid="{00000000-0005-0000-0000-00002D760000}"/>
    <cellStyle name="Note 5 3 2 2" xfId="29985" xr:uid="{00000000-0005-0000-0000-00002E760000}"/>
    <cellStyle name="Note 5 3 2 3" xfId="29986" xr:uid="{00000000-0005-0000-0000-00002F760000}"/>
    <cellStyle name="Note 5 3 3" xfId="29987" xr:uid="{00000000-0005-0000-0000-000030760000}"/>
    <cellStyle name="Note 5 3 3 2" xfId="29988" xr:uid="{00000000-0005-0000-0000-000031760000}"/>
    <cellStyle name="Note 5 3 3 3" xfId="29989" xr:uid="{00000000-0005-0000-0000-000032760000}"/>
    <cellStyle name="Note 5 3 4" xfId="29990" xr:uid="{00000000-0005-0000-0000-000033760000}"/>
    <cellStyle name="Note 5 3 5" xfId="29991" xr:uid="{00000000-0005-0000-0000-000034760000}"/>
    <cellStyle name="Note 5 4" xfId="29992" xr:uid="{00000000-0005-0000-0000-000035760000}"/>
    <cellStyle name="Note 5 4 2" xfId="29993" xr:uid="{00000000-0005-0000-0000-000036760000}"/>
    <cellStyle name="Note 5 4 3" xfId="29994" xr:uid="{00000000-0005-0000-0000-000037760000}"/>
    <cellStyle name="Note 5 5" xfId="29995" xr:uid="{00000000-0005-0000-0000-000038760000}"/>
    <cellStyle name="Note 5 5 2" xfId="29996" xr:uid="{00000000-0005-0000-0000-000039760000}"/>
    <cellStyle name="Note 5 5 3" xfId="29997" xr:uid="{00000000-0005-0000-0000-00003A760000}"/>
    <cellStyle name="Note 5 6" xfId="29998" xr:uid="{00000000-0005-0000-0000-00003B760000}"/>
    <cellStyle name="Note 5 7" xfId="29999" xr:uid="{00000000-0005-0000-0000-00003C760000}"/>
    <cellStyle name="Note 5 8" xfId="30000" xr:uid="{00000000-0005-0000-0000-00003D760000}"/>
    <cellStyle name="Note 5_R8" xfId="30001" xr:uid="{00000000-0005-0000-0000-00003E760000}"/>
    <cellStyle name="Note 50" xfId="30002" xr:uid="{00000000-0005-0000-0000-00003F760000}"/>
    <cellStyle name="Note 50 2" xfId="30003" xr:uid="{00000000-0005-0000-0000-000040760000}"/>
    <cellStyle name="Note 50 2 2" xfId="30004" xr:uid="{00000000-0005-0000-0000-000041760000}"/>
    <cellStyle name="Note 50 2 2 2" xfId="30005" xr:uid="{00000000-0005-0000-0000-000042760000}"/>
    <cellStyle name="Note 50 2 2 2 2" xfId="30006" xr:uid="{00000000-0005-0000-0000-000043760000}"/>
    <cellStyle name="Note 50 2 2 2 2 2" xfId="30007" xr:uid="{00000000-0005-0000-0000-000044760000}"/>
    <cellStyle name="Note 50 2 2 2 3" xfId="30008" xr:uid="{00000000-0005-0000-0000-000045760000}"/>
    <cellStyle name="Note 50 2 2 2 4" xfId="30009" xr:uid="{00000000-0005-0000-0000-000046760000}"/>
    <cellStyle name="Note 50 2 2 3" xfId="30010" xr:uid="{00000000-0005-0000-0000-000047760000}"/>
    <cellStyle name="Note 50 2 2 3 2" xfId="30011" xr:uid="{00000000-0005-0000-0000-000048760000}"/>
    <cellStyle name="Note 50 2 2 4" xfId="30012" xr:uid="{00000000-0005-0000-0000-000049760000}"/>
    <cellStyle name="Note 50 2 2 5" xfId="30013" xr:uid="{00000000-0005-0000-0000-00004A760000}"/>
    <cellStyle name="Note 50 2 3" xfId="30014" xr:uid="{00000000-0005-0000-0000-00004B760000}"/>
    <cellStyle name="Note 50 2 3 2" xfId="30015" xr:uid="{00000000-0005-0000-0000-00004C760000}"/>
    <cellStyle name="Note 50 2 3 2 2" xfId="30016" xr:uid="{00000000-0005-0000-0000-00004D760000}"/>
    <cellStyle name="Note 50 2 3 3" xfId="30017" xr:uid="{00000000-0005-0000-0000-00004E760000}"/>
    <cellStyle name="Note 50 2 3 4" xfId="30018" xr:uid="{00000000-0005-0000-0000-00004F760000}"/>
    <cellStyle name="Note 50 2 4" xfId="30019" xr:uid="{00000000-0005-0000-0000-000050760000}"/>
    <cellStyle name="Note 50 2 4 2" xfId="30020" xr:uid="{00000000-0005-0000-0000-000051760000}"/>
    <cellStyle name="Note 50 2 5" xfId="30021" xr:uid="{00000000-0005-0000-0000-000052760000}"/>
    <cellStyle name="Note 50 2 6" xfId="30022" xr:uid="{00000000-0005-0000-0000-000053760000}"/>
    <cellStyle name="Note 50 2 7" xfId="30023" xr:uid="{00000000-0005-0000-0000-000054760000}"/>
    <cellStyle name="Note 50 3" xfId="30024" xr:uid="{00000000-0005-0000-0000-000055760000}"/>
    <cellStyle name="Note 50 3 2" xfId="30025" xr:uid="{00000000-0005-0000-0000-000056760000}"/>
    <cellStyle name="Note 50 3 3" xfId="30026" xr:uid="{00000000-0005-0000-0000-000057760000}"/>
    <cellStyle name="Note 50 4" xfId="30027" xr:uid="{00000000-0005-0000-0000-000058760000}"/>
    <cellStyle name="Note 50 4 2" xfId="30028" xr:uid="{00000000-0005-0000-0000-000059760000}"/>
    <cellStyle name="Note 50 4 3" xfId="30029" xr:uid="{00000000-0005-0000-0000-00005A760000}"/>
    <cellStyle name="Note 50 5" xfId="30030" xr:uid="{00000000-0005-0000-0000-00005B760000}"/>
    <cellStyle name="Note 50 6" xfId="30031" xr:uid="{00000000-0005-0000-0000-00005C760000}"/>
    <cellStyle name="Note 51" xfId="30032" xr:uid="{00000000-0005-0000-0000-00005D760000}"/>
    <cellStyle name="Note 51 2" xfId="30033" xr:uid="{00000000-0005-0000-0000-00005E760000}"/>
    <cellStyle name="Note 51 2 2" xfId="30034" xr:uid="{00000000-0005-0000-0000-00005F760000}"/>
    <cellStyle name="Note 51 2 2 2" xfId="30035" xr:uid="{00000000-0005-0000-0000-000060760000}"/>
    <cellStyle name="Note 51 2 2 2 2" xfId="30036" xr:uid="{00000000-0005-0000-0000-000061760000}"/>
    <cellStyle name="Note 51 2 2 2 2 2" xfId="30037" xr:uid="{00000000-0005-0000-0000-000062760000}"/>
    <cellStyle name="Note 51 2 2 2 3" xfId="30038" xr:uid="{00000000-0005-0000-0000-000063760000}"/>
    <cellStyle name="Note 51 2 2 2 4" xfId="30039" xr:uid="{00000000-0005-0000-0000-000064760000}"/>
    <cellStyle name="Note 51 2 2 3" xfId="30040" xr:uid="{00000000-0005-0000-0000-000065760000}"/>
    <cellStyle name="Note 51 2 2 3 2" xfId="30041" xr:uid="{00000000-0005-0000-0000-000066760000}"/>
    <cellStyle name="Note 51 2 2 4" xfId="30042" xr:uid="{00000000-0005-0000-0000-000067760000}"/>
    <cellStyle name="Note 51 2 2 5" xfId="30043" xr:uid="{00000000-0005-0000-0000-000068760000}"/>
    <cellStyle name="Note 51 2 3" xfId="30044" xr:uid="{00000000-0005-0000-0000-000069760000}"/>
    <cellStyle name="Note 51 2 3 2" xfId="30045" xr:uid="{00000000-0005-0000-0000-00006A760000}"/>
    <cellStyle name="Note 51 2 3 2 2" xfId="30046" xr:uid="{00000000-0005-0000-0000-00006B760000}"/>
    <cellStyle name="Note 51 2 3 3" xfId="30047" xr:uid="{00000000-0005-0000-0000-00006C760000}"/>
    <cellStyle name="Note 51 2 3 4" xfId="30048" xr:uid="{00000000-0005-0000-0000-00006D760000}"/>
    <cellStyle name="Note 51 2 4" xfId="30049" xr:uid="{00000000-0005-0000-0000-00006E760000}"/>
    <cellStyle name="Note 51 2 4 2" xfId="30050" xr:uid="{00000000-0005-0000-0000-00006F760000}"/>
    <cellStyle name="Note 51 2 5" xfId="30051" xr:uid="{00000000-0005-0000-0000-000070760000}"/>
    <cellStyle name="Note 51 2 6" xfId="30052" xr:uid="{00000000-0005-0000-0000-000071760000}"/>
    <cellStyle name="Note 51 2 7" xfId="30053" xr:uid="{00000000-0005-0000-0000-000072760000}"/>
    <cellStyle name="Note 51 3" xfId="30054" xr:uid="{00000000-0005-0000-0000-000073760000}"/>
    <cellStyle name="Note 51 3 2" xfId="30055" xr:uid="{00000000-0005-0000-0000-000074760000}"/>
    <cellStyle name="Note 51 3 3" xfId="30056" xr:uid="{00000000-0005-0000-0000-000075760000}"/>
    <cellStyle name="Note 51 4" xfId="30057" xr:uid="{00000000-0005-0000-0000-000076760000}"/>
    <cellStyle name="Note 51 4 2" xfId="30058" xr:uid="{00000000-0005-0000-0000-000077760000}"/>
    <cellStyle name="Note 51 4 3" xfId="30059" xr:uid="{00000000-0005-0000-0000-000078760000}"/>
    <cellStyle name="Note 51 5" xfId="30060" xr:uid="{00000000-0005-0000-0000-000079760000}"/>
    <cellStyle name="Note 51 6" xfId="30061" xr:uid="{00000000-0005-0000-0000-00007A760000}"/>
    <cellStyle name="Note 52" xfId="30062" xr:uid="{00000000-0005-0000-0000-00007B760000}"/>
    <cellStyle name="Note 52 2" xfId="30063" xr:uid="{00000000-0005-0000-0000-00007C760000}"/>
    <cellStyle name="Note 52 2 2" xfId="30064" xr:uid="{00000000-0005-0000-0000-00007D760000}"/>
    <cellStyle name="Note 52 2 2 2" xfId="30065" xr:uid="{00000000-0005-0000-0000-00007E760000}"/>
    <cellStyle name="Note 52 2 2 2 2" xfId="30066" xr:uid="{00000000-0005-0000-0000-00007F760000}"/>
    <cellStyle name="Note 52 2 2 2 2 2" xfId="30067" xr:uid="{00000000-0005-0000-0000-000080760000}"/>
    <cellStyle name="Note 52 2 2 2 3" xfId="30068" xr:uid="{00000000-0005-0000-0000-000081760000}"/>
    <cellStyle name="Note 52 2 2 2 4" xfId="30069" xr:uid="{00000000-0005-0000-0000-000082760000}"/>
    <cellStyle name="Note 52 2 2 3" xfId="30070" xr:uid="{00000000-0005-0000-0000-000083760000}"/>
    <cellStyle name="Note 52 2 2 3 2" xfId="30071" xr:uid="{00000000-0005-0000-0000-000084760000}"/>
    <cellStyle name="Note 52 2 2 4" xfId="30072" xr:uid="{00000000-0005-0000-0000-000085760000}"/>
    <cellStyle name="Note 52 2 2 5" xfId="30073" xr:uid="{00000000-0005-0000-0000-000086760000}"/>
    <cellStyle name="Note 52 2 3" xfId="30074" xr:uid="{00000000-0005-0000-0000-000087760000}"/>
    <cellStyle name="Note 52 2 3 2" xfId="30075" xr:uid="{00000000-0005-0000-0000-000088760000}"/>
    <cellStyle name="Note 52 2 3 2 2" xfId="30076" xr:uid="{00000000-0005-0000-0000-000089760000}"/>
    <cellStyle name="Note 52 2 3 3" xfId="30077" xr:uid="{00000000-0005-0000-0000-00008A760000}"/>
    <cellStyle name="Note 52 2 3 4" xfId="30078" xr:uid="{00000000-0005-0000-0000-00008B760000}"/>
    <cellStyle name="Note 52 2 4" xfId="30079" xr:uid="{00000000-0005-0000-0000-00008C760000}"/>
    <cellStyle name="Note 52 2 4 2" xfId="30080" xr:uid="{00000000-0005-0000-0000-00008D760000}"/>
    <cellStyle name="Note 52 2 5" xfId="30081" xr:uid="{00000000-0005-0000-0000-00008E760000}"/>
    <cellStyle name="Note 52 2 6" xfId="30082" xr:uid="{00000000-0005-0000-0000-00008F760000}"/>
    <cellStyle name="Note 52 2 7" xfId="30083" xr:uid="{00000000-0005-0000-0000-000090760000}"/>
    <cellStyle name="Note 52 3" xfId="30084" xr:uid="{00000000-0005-0000-0000-000091760000}"/>
    <cellStyle name="Note 52 3 2" xfId="30085" xr:uid="{00000000-0005-0000-0000-000092760000}"/>
    <cellStyle name="Note 52 3 3" xfId="30086" xr:uid="{00000000-0005-0000-0000-000093760000}"/>
    <cellStyle name="Note 52 4" xfId="30087" xr:uid="{00000000-0005-0000-0000-000094760000}"/>
    <cellStyle name="Note 52 4 2" xfId="30088" xr:uid="{00000000-0005-0000-0000-000095760000}"/>
    <cellStyle name="Note 52 4 3" xfId="30089" xr:uid="{00000000-0005-0000-0000-000096760000}"/>
    <cellStyle name="Note 52 5" xfId="30090" xr:uid="{00000000-0005-0000-0000-000097760000}"/>
    <cellStyle name="Note 52 6" xfId="30091" xr:uid="{00000000-0005-0000-0000-000098760000}"/>
    <cellStyle name="Note 53" xfId="30092" xr:uid="{00000000-0005-0000-0000-000099760000}"/>
    <cellStyle name="Note 53 2" xfId="30093" xr:uid="{00000000-0005-0000-0000-00009A760000}"/>
    <cellStyle name="Note 53 2 2" xfId="30094" xr:uid="{00000000-0005-0000-0000-00009B760000}"/>
    <cellStyle name="Note 53 2 2 2" xfId="30095" xr:uid="{00000000-0005-0000-0000-00009C760000}"/>
    <cellStyle name="Note 53 2 2 2 2" xfId="30096" xr:uid="{00000000-0005-0000-0000-00009D760000}"/>
    <cellStyle name="Note 53 2 2 2 2 2" xfId="30097" xr:uid="{00000000-0005-0000-0000-00009E760000}"/>
    <cellStyle name="Note 53 2 2 2 3" xfId="30098" xr:uid="{00000000-0005-0000-0000-00009F760000}"/>
    <cellStyle name="Note 53 2 2 2 4" xfId="30099" xr:uid="{00000000-0005-0000-0000-0000A0760000}"/>
    <cellStyle name="Note 53 2 2 3" xfId="30100" xr:uid="{00000000-0005-0000-0000-0000A1760000}"/>
    <cellStyle name="Note 53 2 2 3 2" xfId="30101" xr:uid="{00000000-0005-0000-0000-0000A2760000}"/>
    <cellStyle name="Note 53 2 2 4" xfId="30102" xr:uid="{00000000-0005-0000-0000-0000A3760000}"/>
    <cellStyle name="Note 53 2 2 5" xfId="30103" xr:uid="{00000000-0005-0000-0000-0000A4760000}"/>
    <cellStyle name="Note 53 2 3" xfId="30104" xr:uid="{00000000-0005-0000-0000-0000A5760000}"/>
    <cellStyle name="Note 53 2 3 2" xfId="30105" xr:uid="{00000000-0005-0000-0000-0000A6760000}"/>
    <cellStyle name="Note 53 2 3 2 2" xfId="30106" xr:uid="{00000000-0005-0000-0000-0000A7760000}"/>
    <cellStyle name="Note 53 2 3 3" xfId="30107" xr:uid="{00000000-0005-0000-0000-0000A8760000}"/>
    <cellStyle name="Note 53 2 3 4" xfId="30108" xr:uid="{00000000-0005-0000-0000-0000A9760000}"/>
    <cellStyle name="Note 53 2 4" xfId="30109" xr:uid="{00000000-0005-0000-0000-0000AA760000}"/>
    <cellStyle name="Note 53 2 4 2" xfId="30110" xr:uid="{00000000-0005-0000-0000-0000AB760000}"/>
    <cellStyle name="Note 53 2 5" xfId="30111" xr:uid="{00000000-0005-0000-0000-0000AC760000}"/>
    <cellStyle name="Note 53 2 6" xfId="30112" xr:uid="{00000000-0005-0000-0000-0000AD760000}"/>
    <cellStyle name="Note 53 2 7" xfId="30113" xr:uid="{00000000-0005-0000-0000-0000AE760000}"/>
    <cellStyle name="Note 53 3" xfId="30114" xr:uid="{00000000-0005-0000-0000-0000AF760000}"/>
    <cellStyle name="Note 53 3 2" xfId="30115" xr:uid="{00000000-0005-0000-0000-0000B0760000}"/>
    <cellStyle name="Note 53 3 3" xfId="30116" xr:uid="{00000000-0005-0000-0000-0000B1760000}"/>
    <cellStyle name="Note 53 4" xfId="30117" xr:uid="{00000000-0005-0000-0000-0000B2760000}"/>
    <cellStyle name="Note 53 4 2" xfId="30118" xr:uid="{00000000-0005-0000-0000-0000B3760000}"/>
    <cellStyle name="Note 53 4 3" xfId="30119" xr:uid="{00000000-0005-0000-0000-0000B4760000}"/>
    <cellStyle name="Note 53 5" xfId="30120" xr:uid="{00000000-0005-0000-0000-0000B5760000}"/>
    <cellStyle name="Note 53 6" xfId="30121" xr:uid="{00000000-0005-0000-0000-0000B6760000}"/>
    <cellStyle name="Note 54" xfId="30122" xr:uid="{00000000-0005-0000-0000-0000B7760000}"/>
    <cellStyle name="Note 54 2" xfId="30123" xr:uid="{00000000-0005-0000-0000-0000B8760000}"/>
    <cellStyle name="Note 54 2 2" xfId="30124" xr:uid="{00000000-0005-0000-0000-0000B9760000}"/>
    <cellStyle name="Note 54 2 2 2" xfId="30125" xr:uid="{00000000-0005-0000-0000-0000BA760000}"/>
    <cellStyle name="Note 54 2 2 2 2" xfId="30126" xr:uid="{00000000-0005-0000-0000-0000BB760000}"/>
    <cellStyle name="Note 54 2 2 2 2 2" xfId="30127" xr:uid="{00000000-0005-0000-0000-0000BC760000}"/>
    <cellStyle name="Note 54 2 2 2 3" xfId="30128" xr:uid="{00000000-0005-0000-0000-0000BD760000}"/>
    <cellStyle name="Note 54 2 2 2 4" xfId="30129" xr:uid="{00000000-0005-0000-0000-0000BE760000}"/>
    <cellStyle name="Note 54 2 2 3" xfId="30130" xr:uid="{00000000-0005-0000-0000-0000BF760000}"/>
    <cellStyle name="Note 54 2 2 3 2" xfId="30131" xr:uid="{00000000-0005-0000-0000-0000C0760000}"/>
    <cellStyle name="Note 54 2 2 4" xfId="30132" xr:uid="{00000000-0005-0000-0000-0000C1760000}"/>
    <cellStyle name="Note 54 2 2 5" xfId="30133" xr:uid="{00000000-0005-0000-0000-0000C2760000}"/>
    <cellStyle name="Note 54 2 3" xfId="30134" xr:uid="{00000000-0005-0000-0000-0000C3760000}"/>
    <cellStyle name="Note 54 2 3 2" xfId="30135" xr:uid="{00000000-0005-0000-0000-0000C4760000}"/>
    <cellStyle name="Note 54 2 3 2 2" xfId="30136" xr:uid="{00000000-0005-0000-0000-0000C5760000}"/>
    <cellStyle name="Note 54 2 3 3" xfId="30137" xr:uid="{00000000-0005-0000-0000-0000C6760000}"/>
    <cellStyle name="Note 54 2 3 4" xfId="30138" xr:uid="{00000000-0005-0000-0000-0000C7760000}"/>
    <cellStyle name="Note 54 2 4" xfId="30139" xr:uid="{00000000-0005-0000-0000-0000C8760000}"/>
    <cellStyle name="Note 54 2 4 2" xfId="30140" xr:uid="{00000000-0005-0000-0000-0000C9760000}"/>
    <cellStyle name="Note 54 2 5" xfId="30141" xr:uid="{00000000-0005-0000-0000-0000CA760000}"/>
    <cellStyle name="Note 54 2 6" xfId="30142" xr:uid="{00000000-0005-0000-0000-0000CB760000}"/>
    <cellStyle name="Note 54 2 7" xfId="30143" xr:uid="{00000000-0005-0000-0000-0000CC760000}"/>
    <cellStyle name="Note 54 3" xfId="30144" xr:uid="{00000000-0005-0000-0000-0000CD760000}"/>
    <cellStyle name="Note 54 3 2" xfId="30145" xr:uid="{00000000-0005-0000-0000-0000CE760000}"/>
    <cellStyle name="Note 54 3 3" xfId="30146" xr:uid="{00000000-0005-0000-0000-0000CF760000}"/>
    <cellStyle name="Note 54 4" xfId="30147" xr:uid="{00000000-0005-0000-0000-0000D0760000}"/>
    <cellStyle name="Note 54 4 2" xfId="30148" xr:uid="{00000000-0005-0000-0000-0000D1760000}"/>
    <cellStyle name="Note 54 4 3" xfId="30149" xr:uid="{00000000-0005-0000-0000-0000D2760000}"/>
    <cellStyle name="Note 54 5" xfId="30150" xr:uid="{00000000-0005-0000-0000-0000D3760000}"/>
    <cellStyle name="Note 54 6" xfId="30151" xr:uid="{00000000-0005-0000-0000-0000D4760000}"/>
    <cellStyle name="Note 55" xfId="30152" xr:uid="{00000000-0005-0000-0000-0000D5760000}"/>
    <cellStyle name="Note 55 2" xfId="30153" xr:uid="{00000000-0005-0000-0000-0000D6760000}"/>
    <cellStyle name="Note 55 2 2" xfId="30154" xr:uid="{00000000-0005-0000-0000-0000D7760000}"/>
    <cellStyle name="Note 55 2 2 2" xfId="30155" xr:uid="{00000000-0005-0000-0000-0000D8760000}"/>
    <cellStyle name="Note 55 2 2 2 2" xfId="30156" xr:uid="{00000000-0005-0000-0000-0000D9760000}"/>
    <cellStyle name="Note 55 2 2 2 2 2" xfId="30157" xr:uid="{00000000-0005-0000-0000-0000DA760000}"/>
    <cellStyle name="Note 55 2 2 2 3" xfId="30158" xr:uid="{00000000-0005-0000-0000-0000DB760000}"/>
    <cellStyle name="Note 55 2 2 2 4" xfId="30159" xr:uid="{00000000-0005-0000-0000-0000DC760000}"/>
    <cellStyle name="Note 55 2 2 3" xfId="30160" xr:uid="{00000000-0005-0000-0000-0000DD760000}"/>
    <cellStyle name="Note 55 2 2 3 2" xfId="30161" xr:uid="{00000000-0005-0000-0000-0000DE760000}"/>
    <cellStyle name="Note 55 2 2 4" xfId="30162" xr:uid="{00000000-0005-0000-0000-0000DF760000}"/>
    <cellStyle name="Note 55 2 2 5" xfId="30163" xr:uid="{00000000-0005-0000-0000-0000E0760000}"/>
    <cellStyle name="Note 55 2 3" xfId="30164" xr:uid="{00000000-0005-0000-0000-0000E1760000}"/>
    <cellStyle name="Note 55 2 3 2" xfId="30165" xr:uid="{00000000-0005-0000-0000-0000E2760000}"/>
    <cellStyle name="Note 55 2 3 2 2" xfId="30166" xr:uid="{00000000-0005-0000-0000-0000E3760000}"/>
    <cellStyle name="Note 55 2 3 3" xfId="30167" xr:uid="{00000000-0005-0000-0000-0000E4760000}"/>
    <cellStyle name="Note 55 2 3 4" xfId="30168" xr:uid="{00000000-0005-0000-0000-0000E5760000}"/>
    <cellStyle name="Note 55 2 4" xfId="30169" xr:uid="{00000000-0005-0000-0000-0000E6760000}"/>
    <cellStyle name="Note 55 2 4 2" xfId="30170" xr:uid="{00000000-0005-0000-0000-0000E7760000}"/>
    <cellStyle name="Note 55 2 5" xfId="30171" xr:uid="{00000000-0005-0000-0000-0000E8760000}"/>
    <cellStyle name="Note 55 2 6" xfId="30172" xr:uid="{00000000-0005-0000-0000-0000E9760000}"/>
    <cellStyle name="Note 55 2 7" xfId="30173" xr:uid="{00000000-0005-0000-0000-0000EA760000}"/>
    <cellStyle name="Note 55 3" xfId="30174" xr:uid="{00000000-0005-0000-0000-0000EB760000}"/>
    <cellStyle name="Note 55 3 2" xfId="30175" xr:uid="{00000000-0005-0000-0000-0000EC760000}"/>
    <cellStyle name="Note 55 3 3" xfId="30176" xr:uid="{00000000-0005-0000-0000-0000ED760000}"/>
    <cellStyle name="Note 55 4" xfId="30177" xr:uid="{00000000-0005-0000-0000-0000EE760000}"/>
    <cellStyle name="Note 55 4 2" xfId="30178" xr:uid="{00000000-0005-0000-0000-0000EF760000}"/>
    <cellStyle name="Note 55 4 3" xfId="30179" xr:uid="{00000000-0005-0000-0000-0000F0760000}"/>
    <cellStyle name="Note 55 5" xfId="30180" xr:uid="{00000000-0005-0000-0000-0000F1760000}"/>
    <cellStyle name="Note 55 6" xfId="30181" xr:uid="{00000000-0005-0000-0000-0000F2760000}"/>
    <cellStyle name="Note 56" xfId="30182" xr:uid="{00000000-0005-0000-0000-0000F3760000}"/>
    <cellStyle name="Note 56 2" xfId="30183" xr:uid="{00000000-0005-0000-0000-0000F4760000}"/>
    <cellStyle name="Note 56 2 2" xfId="30184" xr:uid="{00000000-0005-0000-0000-0000F5760000}"/>
    <cellStyle name="Note 56 2 2 2" xfId="30185" xr:uid="{00000000-0005-0000-0000-0000F6760000}"/>
    <cellStyle name="Note 56 2 2 2 2" xfId="30186" xr:uid="{00000000-0005-0000-0000-0000F7760000}"/>
    <cellStyle name="Note 56 2 2 2 2 2" xfId="30187" xr:uid="{00000000-0005-0000-0000-0000F8760000}"/>
    <cellStyle name="Note 56 2 2 2 3" xfId="30188" xr:uid="{00000000-0005-0000-0000-0000F9760000}"/>
    <cellStyle name="Note 56 2 2 2 4" xfId="30189" xr:uid="{00000000-0005-0000-0000-0000FA760000}"/>
    <cellStyle name="Note 56 2 2 3" xfId="30190" xr:uid="{00000000-0005-0000-0000-0000FB760000}"/>
    <cellStyle name="Note 56 2 2 3 2" xfId="30191" xr:uid="{00000000-0005-0000-0000-0000FC760000}"/>
    <cellStyle name="Note 56 2 2 4" xfId="30192" xr:uid="{00000000-0005-0000-0000-0000FD760000}"/>
    <cellStyle name="Note 56 2 2 5" xfId="30193" xr:uid="{00000000-0005-0000-0000-0000FE760000}"/>
    <cellStyle name="Note 56 2 3" xfId="30194" xr:uid="{00000000-0005-0000-0000-0000FF760000}"/>
    <cellStyle name="Note 56 2 3 2" xfId="30195" xr:uid="{00000000-0005-0000-0000-000000770000}"/>
    <cellStyle name="Note 56 2 3 2 2" xfId="30196" xr:uid="{00000000-0005-0000-0000-000001770000}"/>
    <cellStyle name="Note 56 2 3 3" xfId="30197" xr:uid="{00000000-0005-0000-0000-000002770000}"/>
    <cellStyle name="Note 56 2 3 4" xfId="30198" xr:uid="{00000000-0005-0000-0000-000003770000}"/>
    <cellStyle name="Note 56 2 4" xfId="30199" xr:uid="{00000000-0005-0000-0000-000004770000}"/>
    <cellStyle name="Note 56 2 4 2" xfId="30200" xr:uid="{00000000-0005-0000-0000-000005770000}"/>
    <cellStyle name="Note 56 2 5" xfId="30201" xr:uid="{00000000-0005-0000-0000-000006770000}"/>
    <cellStyle name="Note 56 2 6" xfId="30202" xr:uid="{00000000-0005-0000-0000-000007770000}"/>
    <cellStyle name="Note 56 2 7" xfId="30203" xr:uid="{00000000-0005-0000-0000-000008770000}"/>
    <cellStyle name="Note 56 3" xfId="30204" xr:uid="{00000000-0005-0000-0000-000009770000}"/>
    <cellStyle name="Note 56 3 2" xfId="30205" xr:uid="{00000000-0005-0000-0000-00000A770000}"/>
    <cellStyle name="Note 56 3 3" xfId="30206" xr:uid="{00000000-0005-0000-0000-00000B770000}"/>
    <cellStyle name="Note 56 4" xfId="30207" xr:uid="{00000000-0005-0000-0000-00000C770000}"/>
    <cellStyle name="Note 56 4 2" xfId="30208" xr:uid="{00000000-0005-0000-0000-00000D770000}"/>
    <cellStyle name="Note 56 4 3" xfId="30209" xr:uid="{00000000-0005-0000-0000-00000E770000}"/>
    <cellStyle name="Note 56 5" xfId="30210" xr:uid="{00000000-0005-0000-0000-00000F770000}"/>
    <cellStyle name="Note 56 6" xfId="30211" xr:uid="{00000000-0005-0000-0000-000010770000}"/>
    <cellStyle name="Note 57" xfId="30212" xr:uid="{00000000-0005-0000-0000-000011770000}"/>
    <cellStyle name="Note 57 2" xfId="30213" xr:uid="{00000000-0005-0000-0000-000012770000}"/>
    <cellStyle name="Note 57 2 2" xfId="30214" xr:uid="{00000000-0005-0000-0000-000013770000}"/>
    <cellStyle name="Note 57 2 2 2" xfId="30215" xr:uid="{00000000-0005-0000-0000-000014770000}"/>
    <cellStyle name="Note 57 2 2 2 2" xfId="30216" xr:uid="{00000000-0005-0000-0000-000015770000}"/>
    <cellStyle name="Note 57 2 2 2 2 2" xfId="30217" xr:uid="{00000000-0005-0000-0000-000016770000}"/>
    <cellStyle name="Note 57 2 2 2 3" xfId="30218" xr:uid="{00000000-0005-0000-0000-000017770000}"/>
    <cellStyle name="Note 57 2 2 2 4" xfId="30219" xr:uid="{00000000-0005-0000-0000-000018770000}"/>
    <cellStyle name="Note 57 2 2 3" xfId="30220" xr:uid="{00000000-0005-0000-0000-000019770000}"/>
    <cellStyle name="Note 57 2 2 3 2" xfId="30221" xr:uid="{00000000-0005-0000-0000-00001A770000}"/>
    <cellStyle name="Note 57 2 2 4" xfId="30222" xr:uid="{00000000-0005-0000-0000-00001B770000}"/>
    <cellStyle name="Note 57 2 2 5" xfId="30223" xr:uid="{00000000-0005-0000-0000-00001C770000}"/>
    <cellStyle name="Note 57 2 3" xfId="30224" xr:uid="{00000000-0005-0000-0000-00001D770000}"/>
    <cellStyle name="Note 57 2 3 2" xfId="30225" xr:uid="{00000000-0005-0000-0000-00001E770000}"/>
    <cellStyle name="Note 57 2 3 2 2" xfId="30226" xr:uid="{00000000-0005-0000-0000-00001F770000}"/>
    <cellStyle name="Note 57 2 3 3" xfId="30227" xr:uid="{00000000-0005-0000-0000-000020770000}"/>
    <cellStyle name="Note 57 2 3 4" xfId="30228" xr:uid="{00000000-0005-0000-0000-000021770000}"/>
    <cellStyle name="Note 57 2 4" xfId="30229" xr:uid="{00000000-0005-0000-0000-000022770000}"/>
    <cellStyle name="Note 57 2 4 2" xfId="30230" xr:uid="{00000000-0005-0000-0000-000023770000}"/>
    <cellStyle name="Note 57 2 5" xfId="30231" xr:uid="{00000000-0005-0000-0000-000024770000}"/>
    <cellStyle name="Note 57 2 6" xfId="30232" xr:uid="{00000000-0005-0000-0000-000025770000}"/>
    <cellStyle name="Note 57 2 7" xfId="30233" xr:uid="{00000000-0005-0000-0000-000026770000}"/>
    <cellStyle name="Note 57 3" xfId="30234" xr:uid="{00000000-0005-0000-0000-000027770000}"/>
    <cellStyle name="Note 57 3 2" xfId="30235" xr:uid="{00000000-0005-0000-0000-000028770000}"/>
    <cellStyle name="Note 57 3 3" xfId="30236" xr:uid="{00000000-0005-0000-0000-000029770000}"/>
    <cellStyle name="Note 57 4" xfId="30237" xr:uid="{00000000-0005-0000-0000-00002A770000}"/>
    <cellStyle name="Note 57 4 2" xfId="30238" xr:uid="{00000000-0005-0000-0000-00002B770000}"/>
    <cellStyle name="Note 57 4 3" xfId="30239" xr:uid="{00000000-0005-0000-0000-00002C770000}"/>
    <cellStyle name="Note 57 5" xfId="30240" xr:uid="{00000000-0005-0000-0000-00002D770000}"/>
    <cellStyle name="Note 57 6" xfId="30241" xr:uid="{00000000-0005-0000-0000-00002E770000}"/>
    <cellStyle name="Note 58" xfId="30242" xr:uid="{00000000-0005-0000-0000-00002F770000}"/>
    <cellStyle name="Note 58 2" xfId="30243" xr:uid="{00000000-0005-0000-0000-000030770000}"/>
    <cellStyle name="Note 58 2 2" xfId="30244" xr:uid="{00000000-0005-0000-0000-000031770000}"/>
    <cellStyle name="Note 58 2 2 2" xfId="30245" xr:uid="{00000000-0005-0000-0000-000032770000}"/>
    <cellStyle name="Note 58 2 2 2 2" xfId="30246" xr:uid="{00000000-0005-0000-0000-000033770000}"/>
    <cellStyle name="Note 58 2 2 2 2 2" xfId="30247" xr:uid="{00000000-0005-0000-0000-000034770000}"/>
    <cellStyle name="Note 58 2 2 2 3" xfId="30248" xr:uid="{00000000-0005-0000-0000-000035770000}"/>
    <cellStyle name="Note 58 2 2 2 4" xfId="30249" xr:uid="{00000000-0005-0000-0000-000036770000}"/>
    <cellStyle name="Note 58 2 2 3" xfId="30250" xr:uid="{00000000-0005-0000-0000-000037770000}"/>
    <cellStyle name="Note 58 2 2 3 2" xfId="30251" xr:uid="{00000000-0005-0000-0000-000038770000}"/>
    <cellStyle name="Note 58 2 2 4" xfId="30252" xr:uid="{00000000-0005-0000-0000-000039770000}"/>
    <cellStyle name="Note 58 2 2 5" xfId="30253" xr:uid="{00000000-0005-0000-0000-00003A770000}"/>
    <cellStyle name="Note 58 2 3" xfId="30254" xr:uid="{00000000-0005-0000-0000-00003B770000}"/>
    <cellStyle name="Note 58 2 3 2" xfId="30255" xr:uid="{00000000-0005-0000-0000-00003C770000}"/>
    <cellStyle name="Note 58 2 3 2 2" xfId="30256" xr:uid="{00000000-0005-0000-0000-00003D770000}"/>
    <cellStyle name="Note 58 2 3 3" xfId="30257" xr:uid="{00000000-0005-0000-0000-00003E770000}"/>
    <cellStyle name="Note 58 2 3 4" xfId="30258" xr:uid="{00000000-0005-0000-0000-00003F770000}"/>
    <cellStyle name="Note 58 2 4" xfId="30259" xr:uid="{00000000-0005-0000-0000-000040770000}"/>
    <cellStyle name="Note 58 2 4 2" xfId="30260" xr:uid="{00000000-0005-0000-0000-000041770000}"/>
    <cellStyle name="Note 58 2 5" xfId="30261" xr:uid="{00000000-0005-0000-0000-000042770000}"/>
    <cellStyle name="Note 58 2 6" xfId="30262" xr:uid="{00000000-0005-0000-0000-000043770000}"/>
    <cellStyle name="Note 58 2 7" xfId="30263" xr:uid="{00000000-0005-0000-0000-000044770000}"/>
    <cellStyle name="Note 58 3" xfId="30264" xr:uid="{00000000-0005-0000-0000-000045770000}"/>
    <cellStyle name="Note 58 3 2" xfId="30265" xr:uid="{00000000-0005-0000-0000-000046770000}"/>
    <cellStyle name="Note 58 3 3" xfId="30266" xr:uid="{00000000-0005-0000-0000-000047770000}"/>
    <cellStyle name="Note 58 4" xfId="30267" xr:uid="{00000000-0005-0000-0000-000048770000}"/>
    <cellStyle name="Note 58 4 2" xfId="30268" xr:uid="{00000000-0005-0000-0000-000049770000}"/>
    <cellStyle name="Note 58 4 3" xfId="30269" xr:uid="{00000000-0005-0000-0000-00004A770000}"/>
    <cellStyle name="Note 58 5" xfId="30270" xr:uid="{00000000-0005-0000-0000-00004B770000}"/>
    <cellStyle name="Note 58 6" xfId="30271" xr:uid="{00000000-0005-0000-0000-00004C770000}"/>
    <cellStyle name="Note 59" xfId="30272" xr:uid="{00000000-0005-0000-0000-00004D770000}"/>
    <cellStyle name="Note 59 2" xfId="30273" xr:uid="{00000000-0005-0000-0000-00004E770000}"/>
    <cellStyle name="Note 59 2 2" xfId="30274" xr:uid="{00000000-0005-0000-0000-00004F770000}"/>
    <cellStyle name="Note 59 2 2 2" xfId="30275" xr:uid="{00000000-0005-0000-0000-000050770000}"/>
    <cellStyle name="Note 59 2 2 2 2" xfId="30276" xr:uid="{00000000-0005-0000-0000-000051770000}"/>
    <cellStyle name="Note 59 2 2 2 2 2" xfId="30277" xr:uid="{00000000-0005-0000-0000-000052770000}"/>
    <cellStyle name="Note 59 2 2 2 3" xfId="30278" xr:uid="{00000000-0005-0000-0000-000053770000}"/>
    <cellStyle name="Note 59 2 2 2 4" xfId="30279" xr:uid="{00000000-0005-0000-0000-000054770000}"/>
    <cellStyle name="Note 59 2 2 3" xfId="30280" xr:uid="{00000000-0005-0000-0000-000055770000}"/>
    <cellStyle name="Note 59 2 2 3 2" xfId="30281" xr:uid="{00000000-0005-0000-0000-000056770000}"/>
    <cellStyle name="Note 59 2 2 4" xfId="30282" xr:uid="{00000000-0005-0000-0000-000057770000}"/>
    <cellStyle name="Note 59 2 2 5" xfId="30283" xr:uid="{00000000-0005-0000-0000-000058770000}"/>
    <cellStyle name="Note 59 2 3" xfId="30284" xr:uid="{00000000-0005-0000-0000-000059770000}"/>
    <cellStyle name="Note 59 2 3 2" xfId="30285" xr:uid="{00000000-0005-0000-0000-00005A770000}"/>
    <cellStyle name="Note 59 2 3 2 2" xfId="30286" xr:uid="{00000000-0005-0000-0000-00005B770000}"/>
    <cellStyle name="Note 59 2 3 3" xfId="30287" xr:uid="{00000000-0005-0000-0000-00005C770000}"/>
    <cellStyle name="Note 59 2 3 4" xfId="30288" xr:uid="{00000000-0005-0000-0000-00005D770000}"/>
    <cellStyle name="Note 59 2 4" xfId="30289" xr:uid="{00000000-0005-0000-0000-00005E770000}"/>
    <cellStyle name="Note 59 2 4 2" xfId="30290" xr:uid="{00000000-0005-0000-0000-00005F770000}"/>
    <cellStyle name="Note 59 2 5" xfId="30291" xr:uid="{00000000-0005-0000-0000-000060770000}"/>
    <cellStyle name="Note 59 2 6" xfId="30292" xr:uid="{00000000-0005-0000-0000-000061770000}"/>
    <cellStyle name="Note 59 2 7" xfId="30293" xr:uid="{00000000-0005-0000-0000-000062770000}"/>
    <cellStyle name="Note 59 3" xfId="30294" xr:uid="{00000000-0005-0000-0000-000063770000}"/>
    <cellStyle name="Note 59 3 2" xfId="30295" xr:uid="{00000000-0005-0000-0000-000064770000}"/>
    <cellStyle name="Note 59 3 3" xfId="30296" xr:uid="{00000000-0005-0000-0000-000065770000}"/>
    <cellStyle name="Note 59 4" xfId="30297" xr:uid="{00000000-0005-0000-0000-000066770000}"/>
    <cellStyle name="Note 59 4 2" xfId="30298" xr:uid="{00000000-0005-0000-0000-000067770000}"/>
    <cellStyle name="Note 59 4 3" xfId="30299" xr:uid="{00000000-0005-0000-0000-000068770000}"/>
    <cellStyle name="Note 59 5" xfId="30300" xr:uid="{00000000-0005-0000-0000-000069770000}"/>
    <cellStyle name="Note 59 6" xfId="30301" xr:uid="{00000000-0005-0000-0000-00006A770000}"/>
    <cellStyle name="Note 6" xfId="30302" xr:uid="{00000000-0005-0000-0000-00006B770000}"/>
    <cellStyle name="Note 6 2" xfId="30303" xr:uid="{00000000-0005-0000-0000-00006C770000}"/>
    <cellStyle name="Note 6 2 2" xfId="30304" xr:uid="{00000000-0005-0000-0000-00006D770000}"/>
    <cellStyle name="Note 6 2 2 2" xfId="30305" xr:uid="{00000000-0005-0000-0000-00006E770000}"/>
    <cellStyle name="Note 6 2 2 2 2" xfId="30306" xr:uid="{00000000-0005-0000-0000-00006F770000}"/>
    <cellStyle name="Note 6 2 2 2 3" xfId="30307" xr:uid="{00000000-0005-0000-0000-000070770000}"/>
    <cellStyle name="Note 6 2 2 3" xfId="30308" xr:uid="{00000000-0005-0000-0000-000071770000}"/>
    <cellStyle name="Note 6 2 2 3 2" xfId="30309" xr:uid="{00000000-0005-0000-0000-000072770000}"/>
    <cellStyle name="Note 6 2 2 3 3" xfId="30310" xr:uid="{00000000-0005-0000-0000-000073770000}"/>
    <cellStyle name="Note 6 2 2 4" xfId="30311" xr:uid="{00000000-0005-0000-0000-000074770000}"/>
    <cellStyle name="Note 6 2 2 5" xfId="30312" xr:uid="{00000000-0005-0000-0000-000075770000}"/>
    <cellStyle name="Note 6 2 3" xfId="30313" xr:uid="{00000000-0005-0000-0000-000076770000}"/>
    <cellStyle name="Note 6 2 3 2" xfId="30314" xr:uid="{00000000-0005-0000-0000-000077770000}"/>
    <cellStyle name="Note 6 2 3 3" xfId="30315" xr:uid="{00000000-0005-0000-0000-000078770000}"/>
    <cellStyle name="Note 6 2 4" xfId="30316" xr:uid="{00000000-0005-0000-0000-000079770000}"/>
    <cellStyle name="Note 6 2 4 2" xfId="30317" xr:uid="{00000000-0005-0000-0000-00007A770000}"/>
    <cellStyle name="Note 6 2 4 3" xfId="30318" xr:uid="{00000000-0005-0000-0000-00007B770000}"/>
    <cellStyle name="Note 6 2 5" xfId="30319" xr:uid="{00000000-0005-0000-0000-00007C770000}"/>
    <cellStyle name="Note 6 2 6" xfId="30320" xr:uid="{00000000-0005-0000-0000-00007D770000}"/>
    <cellStyle name="Note 6 2_R8" xfId="30321" xr:uid="{00000000-0005-0000-0000-00007E770000}"/>
    <cellStyle name="Note 6 3" xfId="30322" xr:uid="{00000000-0005-0000-0000-00007F770000}"/>
    <cellStyle name="Note 6 3 2" xfId="30323" xr:uid="{00000000-0005-0000-0000-000080770000}"/>
    <cellStyle name="Note 6 3 2 2" xfId="30324" xr:uid="{00000000-0005-0000-0000-000081770000}"/>
    <cellStyle name="Note 6 3 2 3" xfId="30325" xr:uid="{00000000-0005-0000-0000-000082770000}"/>
    <cellStyle name="Note 6 3 3" xfId="30326" xr:uid="{00000000-0005-0000-0000-000083770000}"/>
    <cellStyle name="Note 6 3 3 2" xfId="30327" xr:uid="{00000000-0005-0000-0000-000084770000}"/>
    <cellStyle name="Note 6 3 3 3" xfId="30328" xr:uid="{00000000-0005-0000-0000-000085770000}"/>
    <cellStyle name="Note 6 3 4" xfId="30329" xr:uid="{00000000-0005-0000-0000-000086770000}"/>
    <cellStyle name="Note 6 3 5" xfId="30330" xr:uid="{00000000-0005-0000-0000-000087770000}"/>
    <cellStyle name="Note 6 4" xfId="30331" xr:uid="{00000000-0005-0000-0000-000088770000}"/>
    <cellStyle name="Note 6 4 2" xfId="30332" xr:uid="{00000000-0005-0000-0000-000089770000}"/>
    <cellStyle name="Note 6 4 3" xfId="30333" xr:uid="{00000000-0005-0000-0000-00008A770000}"/>
    <cellStyle name="Note 6 5" xfId="30334" xr:uid="{00000000-0005-0000-0000-00008B770000}"/>
    <cellStyle name="Note 6 5 2" xfId="30335" xr:uid="{00000000-0005-0000-0000-00008C770000}"/>
    <cellStyle name="Note 6 5 3" xfId="30336" xr:uid="{00000000-0005-0000-0000-00008D770000}"/>
    <cellStyle name="Note 6 6" xfId="30337" xr:uid="{00000000-0005-0000-0000-00008E770000}"/>
    <cellStyle name="Note 6 7" xfId="30338" xr:uid="{00000000-0005-0000-0000-00008F770000}"/>
    <cellStyle name="Note 6 8" xfId="30339" xr:uid="{00000000-0005-0000-0000-000090770000}"/>
    <cellStyle name="Note 6_R8" xfId="30340" xr:uid="{00000000-0005-0000-0000-000091770000}"/>
    <cellStyle name="Note 60" xfId="30341" xr:uid="{00000000-0005-0000-0000-000092770000}"/>
    <cellStyle name="Note 60 2" xfId="30342" xr:uid="{00000000-0005-0000-0000-000093770000}"/>
    <cellStyle name="Note 60 2 2" xfId="30343" xr:uid="{00000000-0005-0000-0000-000094770000}"/>
    <cellStyle name="Note 60 2 2 2" xfId="30344" xr:uid="{00000000-0005-0000-0000-000095770000}"/>
    <cellStyle name="Note 60 2 2 2 2" xfId="30345" xr:uid="{00000000-0005-0000-0000-000096770000}"/>
    <cellStyle name="Note 60 2 2 2 2 2" xfId="30346" xr:uid="{00000000-0005-0000-0000-000097770000}"/>
    <cellStyle name="Note 60 2 2 2 3" xfId="30347" xr:uid="{00000000-0005-0000-0000-000098770000}"/>
    <cellStyle name="Note 60 2 2 2 4" xfId="30348" xr:uid="{00000000-0005-0000-0000-000099770000}"/>
    <cellStyle name="Note 60 2 2 3" xfId="30349" xr:uid="{00000000-0005-0000-0000-00009A770000}"/>
    <cellStyle name="Note 60 2 2 3 2" xfId="30350" xr:uid="{00000000-0005-0000-0000-00009B770000}"/>
    <cellStyle name="Note 60 2 2 4" xfId="30351" xr:uid="{00000000-0005-0000-0000-00009C770000}"/>
    <cellStyle name="Note 60 2 2 5" xfId="30352" xr:uid="{00000000-0005-0000-0000-00009D770000}"/>
    <cellStyle name="Note 60 2 3" xfId="30353" xr:uid="{00000000-0005-0000-0000-00009E770000}"/>
    <cellStyle name="Note 60 2 3 2" xfId="30354" xr:uid="{00000000-0005-0000-0000-00009F770000}"/>
    <cellStyle name="Note 60 2 3 2 2" xfId="30355" xr:uid="{00000000-0005-0000-0000-0000A0770000}"/>
    <cellStyle name="Note 60 2 3 3" xfId="30356" xr:uid="{00000000-0005-0000-0000-0000A1770000}"/>
    <cellStyle name="Note 60 2 3 4" xfId="30357" xr:uid="{00000000-0005-0000-0000-0000A2770000}"/>
    <cellStyle name="Note 60 2 4" xfId="30358" xr:uid="{00000000-0005-0000-0000-0000A3770000}"/>
    <cellStyle name="Note 60 2 4 2" xfId="30359" xr:uid="{00000000-0005-0000-0000-0000A4770000}"/>
    <cellStyle name="Note 60 2 5" xfId="30360" xr:uid="{00000000-0005-0000-0000-0000A5770000}"/>
    <cellStyle name="Note 60 2 6" xfId="30361" xr:uid="{00000000-0005-0000-0000-0000A6770000}"/>
    <cellStyle name="Note 60 2 7" xfId="30362" xr:uid="{00000000-0005-0000-0000-0000A7770000}"/>
    <cellStyle name="Note 60 3" xfId="30363" xr:uid="{00000000-0005-0000-0000-0000A8770000}"/>
    <cellStyle name="Note 60 3 2" xfId="30364" xr:uid="{00000000-0005-0000-0000-0000A9770000}"/>
    <cellStyle name="Note 60 3 3" xfId="30365" xr:uid="{00000000-0005-0000-0000-0000AA770000}"/>
    <cellStyle name="Note 60 4" xfId="30366" xr:uid="{00000000-0005-0000-0000-0000AB770000}"/>
    <cellStyle name="Note 60 4 2" xfId="30367" xr:uid="{00000000-0005-0000-0000-0000AC770000}"/>
    <cellStyle name="Note 60 4 3" xfId="30368" xr:uid="{00000000-0005-0000-0000-0000AD770000}"/>
    <cellStyle name="Note 60 5" xfId="30369" xr:uid="{00000000-0005-0000-0000-0000AE770000}"/>
    <cellStyle name="Note 60 6" xfId="30370" xr:uid="{00000000-0005-0000-0000-0000AF770000}"/>
    <cellStyle name="Note 61" xfId="30371" xr:uid="{00000000-0005-0000-0000-0000B0770000}"/>
    <cellStyle name="Note 61 2" xfId="30372" xr:uid="{00000000-0005-0000-0000-0000B1770000}"/>
    <cellStyle name="Note 61 2 2" xfId="30373" xr:uid="{00000000-0005-0000-0000-0000B2770000}"/>
    <cellStyle name="Note 61 2 2 2" xfId="30374" xr:uid="{00000000-0005-0000-0000-0000B3770000}"/>
    <cellStyle name="Note 61 2 2 2 2" xfId="30375" xr:uid="{00000000-0005-0000-0000-0000B4770000}"/>
    <cellStyle name="Note 61 2 2 2 2 2" xfId="30376" xr:uid="{00000000-0005-0000-0000-0000B5770000}"/>
    <cellStyle name="Note 61 2 2 2 3" xfId="30377" xr:uid="{00000000-0005-0000-0000-0000B6770000}"/>
    <cellStyle name="Note 61 2 2 2 4" xfId="30378" xr:uid="{00000000-0005-0000-0000-0000B7770000}"/>
    <cellStyle name="Note 61 2 2 3" xfId="30379" xr:uid="{00000000-0005-0000-0000-0000B8770000}"/>
    <cellStyle name="Note 61 2 2 3 2" xfId="30380" xr:uid="{00000000-0005-0000-0000-0000B9770000}"/>
    <cellStyle name="Note 61 2 2 4" xfId="30381" xr:uid="{00000000-0005-0000-0000-0000BA770000}"/>
    <cellStyle name="Note 61 2 2 5" xfId="30382" xr:uid="{00000000-0005-0000-0000-0000BB770000}"/>
    <cellStyle name="Note 61 2 3" xfId="30383" xr:uid="{00000000-0005-0000-0000-0000BC770000}"/>
    <cellStyle name="Note 61 2 3 2" xfId="30384" xr:uid="{00000000-0005-0000-0000-0000BD770000}"/>
    <cellStyle name="Note 61 2 3 2 2" xfId="30385" xr:uid="{00000000-0005-0000-0000-0000BE770000}"/>
    <cellStyle name="Note 61 2 3 3" xfId="30386" xr:uid="{00000000-0005-0000-0000-0000BF770000}"/>
    <cellStyle name="Note 61 2 3 4" xfId="30387" xr:uid="{00000000-0005-0000-0000-0000C0770000}"/>
    <cellStyle name="Note 61 2 4" xfId="30388" xr:uid="{00000000-0005-0000-0000-0000C1770000}"/>
    <cellStyle name="Note 61 2 4 2" xfId="30389" xr:uid="{00000000-0005-0000-0000-0000C2770000}"/>
    <cellStyle name="Note 61 2 5" xfId="30390" xr:uid="{00000000-0005-0000-0000-0000C3770000}"/>
    <cellStyle name="Note 61 2 6" xfId="30391" xr:uid="{00000000-0005-0000-0000-0000C4770000}"/>
    <cellStyle name="Note 61 2 7" xfId="30392" xr:uid="{00000000-0005-0000-0000-0000C5770000}"/>
    <cellStyle name="Note 61 3" xfId="30393" xr:uid="{00000000-0005-0000-0000-0000C6770000}"/>
    <cellStyle name="Note 61 3 2" xfId="30394" xr:uid="{00000000-0005-0000-0000-0000C7770000}"/>
    <cellStyle name="Note 61 3 3" xfId="30395" xr:uid="{00000000-0005-0000-0000-0000C8770000}"/>
    <cellStyle name="Note 61 4" xfId="30396" xr:uid="{00000000-0005-0000-0000-0000C9770000}"/>
    <cellStyle name="Note 61 4 2" xfId="30397" xr:uid="{00000000-0005-0000-0000-0000CA770000}"/>
    <cellStyle name="Note 61 4 3" xfId="30398" xr:uid="{00000000-0005-0000-0000-0000CB770000}"/>
    <cellStyle name="Note 61 5" xfId="30399" xr:uid="{00000000-0005-0000-0000-0000CC770000}"/>
    <cellStyle name="Note 61 6" xfId="30400" xr:uid="{00000000-0005-0000-0000-0000CD770000}"/>
    <cellStyle name="Note 62" xfId="30401" xr:uid="{00000000-0005-0000-0000-0000CE770000}"/>
    <cellStyle name="Note 62 2" xfId="30402" xr:uid="{00000000-0005-0000-0000-0000CF770000}"/>
    <cellStyle name="Note 62 2 2" xfId="30403" xr:uid="{00000000-0005-0000-0000-0000D0770000}"/>
    <cellStyle name="Note 62 2 2 2" xfId="30404" xr:uid="{00000000-0005-0000-0000-0000D1770000}"/>
    <cellStyle name="Note 62 2 2 2 2" xfId="30405" xr:uid="{00000000-0005-0000-0000-0000D2770000}"/>
    <cellStyle name="Note 62 2 2 2 2 2" xfId="30406" xr:uid="{00000000-0005-0000-0000-0000D3770000}"/>
    <cellStyle name="Note 62 2 2 2 3" xfId="30407" xr:uid="{00000000-0005-0000-0000-0000D4770000}"/>
    <cellStyle name="Note 62 2 2 2 4" xfId="30408" xr:uid="{00000000-0005-0000-0000-0000D5770000}"/>
    <cellStyle name="Note 62 2 2 3" xfId="30409" xr:uid="{00000000-0005-0000-0000-0000D6770000}"/>
    <cellStyle name="Note 62 2 2 3 2" xfId="30410" xr:uid="{00000000-0005-0000-0000-0000D7770000}"/>
    <cellStyle name="Note 62 2 2 4" xfId="30411" xr:uid="{00000000-0005-0000-0000-0000D8770000}"/>
    <cellStyle name="Note 62 2 2 5" xfId="30412" xr:uid="{00000000-0005-0000-0000-0000D9770000}"/>
    <cellStyle name="Note 62 2 3" xfId="30413" xr:uid="{00000000-0005-0000-0000-0000DA770000}"/>
    <cellStyle name="Note 62 2 3 2" xfId="30414" xr:uid="{00000000-0005-0000-0000-0000DB770000}"/>
    <cellStyle name="Note 62 2 3 2 2" xfId="30415" xr:uid="{00000000-0005-0000-0000-0000DC770000}"/>
    <cellStyle name="Note 62 2 3 3" xfId="30416" xr:uid="{00000000-0005-0000-0000-0000DD770000}"/>
    <cellStyle name="Note 62 2 3 4" xfId="30417" xr:uid="{00000000-0005-0000-0000-0000DE770000}"/>
    <cellStyle name="Note 62 2 4" xfId="30418" xr:uid="{00000000-0005-0000-0000-0000DF770000}"/>
    <cellStyle name="Note 62 2 4 2" xfId="30419" xr:uid="{00000000-0005-0000-0000-0000E0770000}"/>
    <cellStyle name="Note 62 2 5" xfId="30420" xr:uid="{00000000-0005-0000-0000-0000E1770000}"/>
    <cellStyle name="Note 62 2 6" xfId="30421" xr:uid="{00000000-0005-0000-0000-0000E2770000}"/>
    <cellStyle name="Note 62 2 7" xfId="30422" xr:uid="{00000000-0005-0000-0000-0000E3770000}"/>
    <cellStyle name="Note 62 3" xfId="30423" xr:uid="{00000000-0005-0000-0000-0000E4770000}"/>
    <cellStyle name="Note 62 3 2" xfId="30424" xr:uid="{00000000-0005-0000-0000-0000E5770000}"/>
    <cellStyle name="Note 62 3 3" xfId="30425" xr:uid="{00000000-0005-0000-0000-0000E6770000}"/>
    <cellStyle name="Note 62 4" xfId="30426" xr:uid="{00000000-0005-0000-0000-0000E7770000}"/>
    <cellStyle name="Note 62 4 2" xfId="30427" xr:uid="{00000000-0005-0000-0000-0000E8770000}"/>
    <cellStyle name="Note 62 4 3" xfId="30428" xr:uid="{00000000-0005-0000-0000-0000E9770000}"/>
    <cellStyle name="Note 62 5" xfId="30429" xr:uid="{00000000-0005-0000-0000-0000EA770000}"/>
    <cellStyle name="Note 62 6" xfId="30430" xr:uid="{00000000-0005-0000-0000-0000EB770000}"/>
    <cellStyle name="Note 63" xfId="30431" xr:uid="{00000000-0005-0000-0000-0000EC770000}"/>
    <cellStyle name="Note 63 2" xfId="30432" xr:uid="{00000000-0005-0000-0000-0000ED770000}"/>
    <cellStyle name="Note 63 2 2" xfId="30433" xr:uid="{00000000-0005-0000-0000-0000EE770000}"/>
    <cellStyle name="Note 63 2 2 2" xfId="30434" xr:uid="{00000000-0005-0000-0000-0000EF770000}"/>
    <cellStyle name="Note 63 2 2 2 2" xfId="30435" xr:uid="{00000000-0005-0000-0000-0000F0770000}"/>
    <cellStyle name="Note 63 2 2 2 2 2" xfId="30436" xr:uid="{00000000-0005-0000-0000-0000F1770000}"/>
    <cellStyle name="Note 63 2 2 2 3" xfId="30437" xr:uid="{00000000-0005-0000-0000-0000F2770000}"/>
    <cellStyle name="Note 63 2 2 2 4" xfId="30438" xr:uid="{00000000-0005-0000-0000-0000F3770000}"/>
    <cellStyle name="Note 63 2 2 3" xfId="30439" xr:uid="{00000000-0005-0000-0000-0000F4770000}"/>
    <cellStyle name="Note 63 2 2 3 2" xfId="30440" xr:uid="{00000000-0005-0000-0000-0000F5770000}"/>
    <cellStyle name="Note 63 2 2 4" xfId="30441" xr:uid="{00000000-0005-0000-0000-0000F6770000}"/>
    <cellStyle name="Note 63 2 2 5" xfId="30442" xr:uid="{00000000-0005-0000-0000-0000F7770000}"/>
    <cellStyle name="Note 63 2 3" xfId="30443" xr:uid="{00000000-0005-0000-0000-0000F8770000}"/>
    <cellStyle name="Note 63 2 3 2" xfId="30444" xr:uid="{00000000-0005-0000-0000-0000F9770000}"/>
    <cellStyle name="Note 63 2 3 2 2" xfId="30445" xr:uid="{00000000-0005-0000-0000-0000FA770000}"/>
    <cellStyle name="Note 63 2 3 3" xfId="30446" xr:uid="{00000000-0005-0000-0000-0000FB770000}"/>
    <cellStyle name="Note 63 2 3 4" xfId="30447" xr:uid="{00000000-0005-0000-0000-0000FC770000}"/>
    <cellStyle name="Note 63 2 4" xfId="30448" xr:uid="{00000000-0005-0000-0000-0000FD770000}"/>
    <cellStyle name="Note 63 2 4 2" xfId="30449" xr:uid="{00000000-0005-0000-0000-0000FE770000}"/>
    <cellStyle name="Note 63 2 5" xfId="30450" xr:uid="{00000000-0005-0000-0000-0000FF770000}"/>
    <cellStyle name="Note 63 2 6" xfId="30451" xr:uid="{00000000-0005-0000-0000-000000780000}"/>
    <cellStyle name="Note 63 2 7" xfId="30452" xr:uid="{00000000-0005-0000-0000-000001780000}"/>
    <cellStyle name="Note 63 3" xfId="30453" xr:uid="{00000000-0005-0000-0000-000002780000}"/>
    <cellStyle name="Note 63 3 2" xfId="30454" xr:uid="{00000000-0005-0000-0000-000003780000}"/>
    <cellStyle name="Note 63 3 3" xfId="30455" xr:uid="{00000000-0005-0000-0000-000004780000}"/>
    <cellStyle name="Note 63 4" xfId="30456" xr:uid="{00000000-0005-0000-0000-000005780000}"/>
    <cellStyle name="Note 63 4 2" xfId="30457" xr:uid="{00000000-0005-0000-0000-000006780000}"/>
    <cellStyle name="Note 63 4 3" xfId="30458" xr:uid="{00000000-0005-0000-0000-000007780000}"/>
    <cellStyle name="Note 63 5" xfId="30459" xr:uid="{00000000-0005-0000-0000-000008780000}"/>
    <cellStyle name="Note 63 6" xfId="30460" xr:uid="{00000000-0005-0000-0000-000009780000}"/>
    <cellStyle name="Note 64" xfId="30461" xr:uid="{00000000-0005-0000-0000-00000A780000}"/>
    <cellStyle name="Note 64 2" xfId="30462" xr:uid="{00000000-0005-0000-0000-00000B780000}"/>
    <cellStyle name="Note 64 2 2" xfId="30463" xr:uid="{00000000-0005-0000-0000-00000C780000}"/>
    <cellStyle name="Note 64 2 2 2" xfId="30464" xr:uid="{00000000-0005-0000-0000-00000D780000}"/>
    <cellStyle name="Note 64 2 2 2 2" xfId="30465" xr:uid="{00000000-0005-0000-0000-00000E780000}"/>
    <cellStyle name="Note 64 2 2 2 2 2" xfId="30466" xr:uid="{00000000-0005-0000-0000-00000F780000}"/>
    <cellStyle name="Note 64 2 2 2 3" xfId="30467" xr:uid="{00000000-0005-0000-0000-000010780000}"/>
    <cellStyle name="Note 64 2 2 2 4" xfId="30468" xr:uid="{00000000-0005-0000-0000-000011780000}"/>
    <cellStyle name="Note 64 2 2 3" xfId="30469" xr:uid="{00000000-0005-0000-0000-000012780000}"/>
    <cellStyle name="Note 64 2 2 3 2" xfId="30470" xr:uid="{00000000-0005-0000-0000-000013780000}"/>
    <cellStyle name="Note 64 2 2 4" xfId="30471" xr:uid="{00000000-0005-0000-0000-000014780000}"/>
    <cellStyle name="Note 64 2 2 5" xfId="30472" xr:uid="{00000000-0005-0000-0000-000015780000}"/>
    <cellStyle name="Note 64 2 3" xfId="30473" xr:uid="{00000000-0005-0000-0000-000016780000}"/>
    <cellStyle name="Note 64 2 3 2" xfId="30474" xr:uid="{00000000-0005-0000-0000-000017780000}"/>
    <cellStyle name="Note 64 2 3 2 2" xfId="30475" xr:uid="{00000000-0005-0000-0000-000018780000}"/>
    <cellStyle name="Note 64 2 3 3" xfId="30476" xr:uid="{00000000-0005-0000-0000-000019780000}"/>
    <cellStyle name="Note 64 2 3 4" xfId="30477" xr:uid="{00000000-0005-0000-0000-00001A780000}"/>
    <cellStyle name="Note 64 2 4" xfId="30478" xr:uid="{00000000-0005-0000-0000-00001B780000}"/>
    <cellStyle name="Note 64 2 4 2" xfId="30479" xr:uid="{00000000-0005-0000-0000-00001C780000}"/>
    <cellStyle name="Note 64 2 5" xfId="30480" xr:uid="{00000000-0005-0000-0000-00001D780000}"/>
    <cellStyle name="Note 64 2 6" xfId="30481" xr:uid="{00000000-0005-0000-0000-00001E780000}"/>
    <cellStyle name="Note 64 2 7" xfId="30482" xr:uid="{00000000-0005-0000-0000-00001F780000}"/>
    <cellStyle name="Note 64 3" xfId="30483" xr:uid="{00000000-0005-0000-0000-000020780000}"/>
    <cellStyle name="Note 64 3 2" xfId="30484" xr:uid="{00000000-0005-0000-0000-000021780000}"/>
    <cellStyle name="Note 64 3 3" xfId="30485" xr:uid="{00000000-0005-0000-0000-000022780000}"/>
    <cellStyle name="Note 64 4" xfId="30486" xr:uid="{00000000-0005-0000-0000-000023780000}"/>
    <cellStyle name="Note 64 4 2" xfId="30487" xr:uid="{00000000-0005-0000-0000-000024780000}"/>
    <cellStyle name="Note 64 4 3" xfId="30488" xr:uid="{00000000-0005-0000-0000-000025780000}"/>
    <cellStyle name="Note 64 5" xfId="30489" xr:uid="{00000000-0005-0000-0000-000026780000}"/>
    <cellStyle name="Note 64 6" xfId="30490" xr:uid="{00000000-0005-0000-0000-000027780000}"/>
    <cellStyle name="Note 65" xfId="30491" xr:uid="{00000000-0005-0000-0000-000028780000}"/>
    <cellStyle name="Note 65 2" xfId="30492" xr:uid="{00000000-0005-0000-0000-000029780000}"/>
    <cellStyle name="Note 65 2 2" xfId="30493" xr:uid="{00000000-0005-0000-0000-00002A780000}"/>
    <cellStyle name="Note 65 2 2 2" xfId="30494" xr:uid="{00000000-0005-0000-0000-00002B780000}"/>
    <cellStyle name="Note 65 2 2 2 2" xfId="30495" xr:uid="{00000000-0005-0000-0000-00002C780000}"/>
    <cellStyle name="Note 65 2 2 2 2 2" xfId="30496" xr:uid="{00000000-0005-0000-0000-00002D780000}"/>
    <cellStyle name="Note 65 2 2 2 3" xfId="30497" xr:uid="{00000000-0005-0000-0000-00002E780000}"/>
    <cellStyle name="Note 65 2 2 2 4" xfId="30498" xr:uid="{00000000-0005-0000-0000-00002F780000}"/>
    <cellStyle name="Note 65 2 2 3" xfId="30499" xr:uid="{00000000-0005-0000-0000-000030780000}"/>
    <cellStyle name="Note 65 2 2 3 2" xfId="30500" xr:uid="{00000000-0005-0000-0000-000031780000}"/>
    <cellStyle name="Note 65 2 2 4" xfId="30501" xr:uid="{00000000-0005-0000-0000-000032780000}"/>
    <cellStyle name="Note 65 2 2 5" xfId="30502" xr:uid="{00000000-0005-0000-0000-000033780000}"/>
    <cellStyle name="Note 65 2 3" xfId="30503" xr:uid="{00000000-0005-0000-0000-000034780000}"/>
    <cellStyle name="Note 65 2 3 2" xfId="30504" xr:uid="{00000000-0005-0000-0000-000035780000}"/>
    <cellStyle name="Note 65 2 3 2 2" xfId="30505" xr:uid="{00000000-0005-0000-0000-000036780000}"/>
    <cellStyle name="Note 65 2 3 3" xfId="30506" xr:uid="{00000000-0005-0000-0000-000037780000}"/>
    <cellStyle name="Note 65 2 3 4" xfId="30507" xr:uid="{00000000-0005-0000-0000-000038780000}"/>
    <cellStyle name="Note 65 2 4" xfId="30508" xr:uid="{00000000-0005-0000-0000-000039780000}"/>
    <cellStyle name="Note 65 2 4 2" xfId="30509" xr:uid="{00000000-0005-0000-0000-00003A780000}"/>
    <cellStyle name="Note 65 2 5" xfId="30510" xr:uid="{00000000-0005-0000-0000-00003B780000}"/>
    <cellStyle name="Note 65 2 6" xfId="30511" xr:uid="{00000000-0005-0000-0000-00003C780000}"/>
    <cellStyle name="Note 65 2 7" xfId="30512" xr:uid="{00000000-0005-0000-0000-00003D780000}"/>
    <cellStyle name="Note 65 3" xfId="30513" xr:uid="{00000000-0005-0000-0000-00003E780000}"/>
    <cellStyle name="Note 65 3 2" xfId="30514" xr:uid="{00000000-0005-0000-0000-00003F780000}"/>
    <cellStyle name="Note 65 3 3" xfId="30515" xr:uid="{00000000-0005-0000-0000-000040780000}"/>
    <cellStyle name="Note 65 4" xfId="30516" xr:uid="{00000000-0005-0000-0000-000041780000}"/>
    <cellStyle name="Note 65 4 2" xfId="30517" xr:uid="{00000000-0005-0000-0000-000042780000}"/>
    <cellStyle name="Note 65 4 3" xfId="30518" xr:uid="{00000000-0005-0000-0000-000043780000}"/>
    <cellStyle name="Note 65 5" xfId="30519" xr:uid="{00000000-0005-0000-0000-000044780000}"/>
    <cellStyle name="Note 65 6" xfId="30520" xr:uid="{00000000-0005-0000-0000-000045780000}"/>
    <cellStyle name="Note 66" xfId="30521" xr:uid="{00000000-0005-0000-0000-000046780000}"/>
    <cellStyle name="Note 66 2" xfId="30522" xr:uid="{00000000-0005-0000-0000-000047780000}"/>
    <cellStyle name="Note 66 2 2" xfId="30523" xr:uid="{00000000-0005-0000-0000-000048780000}"/>
    <cellStyle name="Note 66 2 2 2" xfId="30524" xr:uid="{00000000-0005-0000-0000-000049780000}"/>
    <cellStyle name="Note 66 2 2 2 2" xfId="30525" xr:uid="{00000000-0005-0000-0000-00004A780000}"/>
    <cellStyle name="Note 66 2 2 2 2 2" xfId="30526" xr:uid="{00000000-0005-0000-0000-00004B780000}"/>
    <cellStyle name="Note 66 2 2 2 3" xfId="30527" xr:uid="{00000000-0005-0000-0000-00004C780000}"/>
    <cellStyle name="Note 66 2 2 2 4" xfId="30528" xr:uid="{00000000-0005-0000-0000-00004D780000}"/>
    <cellStyle name="Note 66 2 2 3" xfId="30529" xr:uid="{00000000-0005-0000-0000-00004E780000}"/>
    <cellStyle name="Note 66 2 2 3 2" xfId="30530" xr:uid="{00000000-0005-0000-0000-00004F780000}"/>
    <cellStyle name="Note 66 2 2 4" xfId="30531" xr:uid="{00000000-0005-0000-0000-000050780000}"/>
    <cellStyle name="Note 66 2 2 5" xfId="30532" xr:uid="{00000000-0005-0000-0000-000051780000}"/>
    <cellStyle name="Note 66 2 3" xfId="30533" xr:uid="{00000000-0005-0000-0000-000052780000}"/>
    <cellStyle name="Note 66 2 3 2" xfId="30534" xr:uid="{00000000-0005-0000-0000-000053780000}"/>
    <cellStyle name="Note 66 2 3 2 2" xfId="30535" xr:uid="{00000000-0005-0000-0000-000054780000}"/>
    <cellStyle name="Note 66 2 3 3" xfId="30536" xr:uid="{00000000-0005-0000-0000-000055780000}"/>
    <cellStyle name="Note 66 2 3 4" xfId="30537" xr:uid="{00000000-0005-0000-0000-000056780000}"/>
    <cellStyle name="Note 66 2 4" xfId="30538" xr:uid="{00000000-0005-0000-0000-000057780000}"/>
    <cellStyle name="Note 66 2 4 2" xfId="30539" xr:uid="{00000000-0005-0000-0000-000058780000}"/>
    <cellStyle name="Note 66 2 5" xfId="30540" xr:uid="{00000000-0005-0000-0000-000059780000}"/>
    <cellStyle name="Note 66 2 6" xfId="30541" xr:uid="{00000000-0005-0000-0000-00005A780000}"/>
    <cellStyle name="Note 66 2 7" xfId="30542" xr:uid="{00000000-0005-0000-0000-00005B780000}"/>
    <cellStyle name="Note 66 3" xfId="30543" xr:uid="{00000000-0005-0000-0000-00005C780000}"/>
    <cellStyle name="Note 66 3 2" xfId="30544" xr:uid="{00000000-0005-0000-0000-00005D780000}"/>
    <cellStyle name="Note 66 3 3" xfId="30545" xr:uid="{00000000-0005-0000-0000-00005E780000}"/>
    <cellStyle name="Note 66 4" xfId="30546" xr:uid="{00000000-0005-0000-0000-00005F780000}"/>
    <cellStyle name="Note 66 4 2" xfId="30547" xr:uid="{00000000-0005-0000-0000-000060780000}"/>
    <cellStyle name="Note 66 4 3" xfId="30548" xr:uid="{00000000-0005-0000-0000-000061780000}"/>
    <cellStyle name="Note 66 5" xfId="30549" xr:uid="{00000000-0005-0000-0000-000062780000}"/>
    <cellStyle name="Note 66 6" xfId="30550" xr:uid="{00000000-0005-0000-0000-000063780000}"/>
    <cellStyle name="Note 67" xfId="30551" xr:uid="{00000000-0005-0000-0000-000064780000}"/>
    <cellStyle name="Note 67 2" xfId="30552" xr:uid="{00000000-0005-0000-0000-000065780000}"/>
    <cellStyle name="Note 67 2 2" xfId="30553" xr:uid="{00000000-0005-0000-0000-000066780000}"/>
    <cellStyle name="Note 67 2 3" xfId="30554" xr:uid="{00000000-0005-0000-0000-000067780000}"/>
    <cellStyle name="Note 67 3" xfId="30555" xr:uid="{00000000-0005-0000-0000-000068780000}"/>
    <cellStyle name="Note 67 3 2" xfId="30556" xr:uid="{00000000-0005-0000-0000-000069780000}"/>
    <cellStyle name="Note 67 3 3" xfId="30557" xr:uid="{00000000-0005-0000-0000-00006A780000}"/>
    <cellStyle name="Note 67 4" xfId="30558" xr:uid="{00000000-0005-0000-0000-00006B780000}"/>
    <cellStyle name="Note 67 4 2" xfId="30559" xr:uid="{00000000-0005-0000-0000-00006C780000}"/>
    <cellStyle name="Note 67 4 3" xfId="30560" xr:uid="{00000000-0005-0000-0000-00006D780000}"/>
    <cellStyle name="Note 67 5" xfId="30561" xr:uid="{00000000-0005-0000-0000-00006E780000}"/>
    <cellStyle name="Note 67 6" xfId="30562" xr:uid="{00000000-0005-0000-0000-00006F780000}"/>
    <cellStyle name="Note 68" xfId="30563" xr:uid="{00000000-0005-0000-0000-000070780000}"/>
    <cellStyle name="Note 68 2" xfId="30564" xr:uid="{00000000-0005-0000-0000-000071780000}"/>
    <cellStyle name="Note 68 2 2" xfId="30565" xr:uid="{00000000-0005-0000-0000-000072780000}"/>
    <cellStyle name="Note 68 2 3" xfId="30566" xr:uid="{00000000-0005-0000-0000-000073780000}"/>
    <cellStyle name="Note 68 3" xfId="30567" xr:uid="{00000000-0005-0000-0000-000074780000}"/>
    <cellStyle name="Note 68 3 2" xfId="30568" xr:uid="{00000000-0005-0000-0000-000075780000}"/>
    <cellStyle name="Note 68 3 3" xfId="30569" xr:uid="{00000000-0005-0000-0000-000076780000}"/>
    <cellStyle name="Note 68 4" xfId="30570" xr:uid="{00000000-0005-0000-0000-000077780000}"/>
    <cellStyle name="Note 68 4 2" xfId="30571" xr:uid="{00000000-0005-0000-0000-000078780000}"/>
    <cellStyle name="Note 68 4 3" xfId="30572" xr:uid="{00000000-0005-0000-0000-000079780000}"/>
    <cellStyle name="Note 68 5" xfId="30573" xr:uid="{00000000-0005-0000-0000-00007A780000}"/>
    <cellStyle name="Note 68 6" xfId="30574" xr:uid="{00000000-0005-0000-0000-00007B780000}"/>
    <cellStyle name="Note 69" xfId="30575" xr:uid="{00000000-0005-0000-0000-00007C780000}"/>
    <cellStyle name="Note 69 2" xfId="30576" xr:uid="{00000000-0005-0000-0000-00007D780000}"/>
    <cellStyle name="Note 69 2 2" xfId="30577" xr:uid="{00000000-0005-0000-0000-00007E780000}"/>
    <cellStyle name="Note 69 2 3" xfId="30578" xr:uid="{00000000-0005-0000-0000-00007F780000}"/>
    <cellStyle name="Note 69 3" xfId="30579" xr:uid="{00000000-0005-0000-0000-000080780000}"/>
    <cellStyle name="Note 69 3 2" xfId="30580" xr:uid="{00000000-0005-0000-0000-000081780000}"/>
    <cellStyle name="Note 69 3 3" xfId="30581" xr:uid="{00000000-0005-0000-0000-000082780000}"/>
    <cellStyle name="Note 69 4" xfId="30582" xr:uid="{00000000-0005-0000-0000-000083780000}"/>
    <cellStyle name="Note 69 4 2" xfId="30583" xr:uid="{00000000-0005-0000-0000-000084780000}"/>
    <cellStyle name="Note 69 4 3" xfId="30584" xr:uid="{00000000-0005-0000-0000-000085780000}"/>
    <cellStyle name="Note 69 5" xfId="30585" xr:uid="{00000000-0005-0000-0000-000086780000}"/>
    <cellStyle name="Note 69 6" xfId="30586" xr:uid="{00000000-0005-0000-0000-000087780000}"/>
    <cellStyle name="Note 7" xfId="30587" xr:uid="{00000000-0005-0000-0000-000088780000}"/>
    <cellStyle name="Note 7 2" xfId="30588" xr:uid="{00000000-0005-0000-0000-000089780000}"/>
    <cellStyle name="Note 7 2 2" xfId="30589" xr:uid="{00000000-0005-0000-0000-00008A780000}"/>
    <cellStyle name="Note 7 2 2 2" xfId="30590" xr:uid="{00000000-0005-0000-0000-00008B780000}"/>
    <cellStyle name="Note 7 2 2 2 2" xfId="30591" xr:uid="{00000000-0005-0000-0000-00008C780000}"/>
    <cellStyle name="Note 7 2 2 2 3" xfId="30592" xr:uid="{00000000-0005-0000-0000-00008D780000}"/>
    <cellStyle name="Note 7 2 2 3" xfId="30593" xr:uid="{00000000-0005-0000-0000-00008E780000}"/>
    <cellStyle name="Note 7 2 2 4" xfId="30594" xr:uid="{00000000-0005-0000-0000-00008F780000}"/>
    <cellStyle name="Note 7 2 3" xfId="30595" xr:uid="{00000000-0005-0000-0000-000090780000}"/>
    <cellStyle name="Note 7 2 3 2" xfId="30596" xr:uid="{00000000-0005-0000-0000-000091780000}"/>
    <cellStyle name="Note 7 2 3 3" xfId="30597" xr:uid="{00000000-0005-0000-0000-000092780000}"/>
    <cellStyle name="Note 7 2 4" xfId="30598" xr:uid="{00000000-0005-0000-0000-000093780000}"/>
    <cellStyle name="Note 7 2 4 2" xfId="30599" xr:uid="{00000000-0005-0000-0000-000094780000}"/>
    <cellStyle name="Note 7 2 4 3" xfId="30600" xr:uid="{00000000-0005-0000-0000-000095780000}"/>
    <cellStyle name="Note 7 2 5" xfId="30601" xr:uid="{00000000-0005-0000-0000-000096780000}"/>
    <cellStyle name="Note 7 2 6" xfId="30602" xr:uid="{00000000-0005-0000-0000-000097780000}"/>
    <cellStyle name="Note 7 2_R8" xfId="30603" xr:uid="{00000000-0005-0000-0000-000098780000}"/>
    <cellStyle name="Note 7 3" xfId="30604" xr:uid="{00000000-0005-0000-0000-000099780000}"/>
    <cellStyle name="Note 7 3 2" xfId="30605" xr:uid="{00000000-0005-0000-0000-00009A780000}"/>
    <cellStyle name="Note 7 3 2 2" xfId="30606" xr:uid="{00000000-0005-0000-0000-00009B780000}"/>
    <cellStyle name="Note 7 3 2 3" xfId="30607" xr:uid="{00000000-0005-0000-0000-00009C780000}"/>
    <cellStyle name="Note 7 3 3" xfId="30608" xr:uid="{00000000-0005-0000-0000-00009D780000}"/>
    <cellStyle name="Note 7 3 4" xfId="30609" xr:uid="{00000000-0005-0000-0000-00009E780000}"/>
    <cellStyle name="Note 7 4" xfId="30610" xr:uid="{00000000-0005-0000-0000-00009F780000}"/>
    <cellStyle name="Note 7 4 2" xfId="30611" xr:uid="{00000000-0005-0000-0000-0000A0780000}"/>
    <cellStyle name="Note 7 4 3" xfId="30612" xr:uid="{00000000-0005-0000-0000-0000A1780000}"/>
    <cellStyle name="Note 7 5" xfId="30613" xr:uid="{00000000-0005-0000-0000-0000A2780000}"/>
    <cellStyle name="Note 7 5 2" xfId="30614" xr:uid="{00000000-0005-0000-0000-0000A3780000}"/>
    <cellStyle name="Note 7 5 3" xfId="30615" xr:uid="{00000000-0005-0000-0000-0000A4780000}"/>
    <cellStyle name="Note 7 6" xfId="30616" xr:uid="{00000000-0005-0000-0000-0000A5780000}"/>
    <cellStyle name="Note 7 7" xfId="30617" xr:uid="{00000000-0005-0000-0000-0000A6780000}"/>
    <cellStyle name="Note 7 8" xfId="30618" xr:uid="{00000000-0005-0000-0000-0000A7780000}"/>
    <cellStyle name="Note 7_R8" xfId="30619" xr:uid="{00000000-0005-0000-0000-0000A8780000}"/>
    <cellStyle name="Note 70" xfId="30620" xr:uid="{00000000-0005-0000-0000-0000A9780000}"/>
    <cellStyle name="Note 70 2" xfId="30621" xr:uid="{00000000-0005-0000-0000-0000AA780000}"/>
    <cellStyle name="Note 70 2 2" xfId="30622" xr:uid="{00000000-0005-0000-0000-0000AB780000}"/>
    <cellStyle name="Note 70 2 3" xfId="30623" xr:uid="{00000000-0005-0000-0000-0000AC780000}"/>
    <cellStyle name="Note 70 3" xfId="30624" xr:uid="{00000000-0005-0000-0000-0000AD780000}"/>
    <cellStyle name="Note 70 3 2" xfId="30625" xr:uid="{00000000-0005-0000-0000-0000AE780000}"/>
    <cellStyle name="Note 70 3 3" xfId="30626" xr:uid="{00000000-0005-0000-0000-0000AF780000}"/>
    <cellStyle name="Note 70 4" xfId="30627" xr:uid="{00000000-0005-0000-0000-0000B0780000}"/>
    <cellStyle name="Note 70 4 2" xfId="30628" xr:uid="{00000000-0005-0000-0000-0000B1780000}"/>
    <cellStyle name="Note 70 4 3" xfId="30629" xr:uid="{00000000-0005-0000-0000-0000B2780000}"/>
    <cellStyle name="Note 70 5" xfId="30630" xr:uid="{00000000-0005-0000-0000-0000B3780000}"/>
    <cellStyle name="Note 70 6" xfId="30631" xr:uid="{00000000-0005-0000-0000-0000B4780000}"/>
    <cellStyle name="Note 71" xfId="30632" xr:uid="{00000000-0005-0000-0000-0000B5780000}"/>
    <cellStyle name="Note 71 2" xfId="30633" xr:uid="{00000000-0005-0000-0000-0000B6780000}"/>
    <cellStyle name="Note 71 2 2" xfId="30634" xr:uid="{00000000-0005-0000-0000-0000B7780000}"/>
    <cellStyle name="Note 71 2 3" xfId="30635" xr:uid="{00000000-0005-0000-0000-0000B8780000}"/>
    <cellStyle name="Note 71 3" xfId="30636" xr:uid="{00000000-0005-0000-0000-0000B9780000}"/>
    <cellStyle name="Note 71 3 2" xfId="30637" xr:uid="{00000000-0005-0000-0000-0000BA780000}"/>
    <cellStyle name="Note 71 3 3" xfId="30638" xr:uid="{00000000-0005-0000-0000-0000BB780000}"/>
    <cellStyle name="Note 71 4" xfId="30639" xr:uid="{00000000-0005-0000-0000-0000BC780000}"/>
    <cellStyle name="Note 71 4 2" xfId="30640" xr:uid="{00000000-0005-0000-0000-0000BD780000}"/>
    <cellStyle name="Note 71 4 3" xfId="30641" xr:uid="{00000000-0005-0000-0000-0000BE780000}"/>
    <cellStyle name="Note 71 5" xfId="30642" xr:uid="{00000000-0005-0000-0000-0000BF780000}"/>
    <cellStyle name="Note 71 6" xfId="30643" xr:uid="{00000000-0005-0000-0000-0000C0780000}"/>
    <cellStyle name="Note 72" xfId="30644" xr:uid="{00000000-0005-0000-0000-0000C1780000}"/>
    <cellStyle name="Note 72 2" xfId="30645" xr:uid="{00000000-0005-0000-0000-0000C2780000}"/>
    <cellStyle name="Note 72 2 2" xfId="30646" xr:uid="{00000000-0005-0000-0000-0000C3780000}"/>
    <cellStyle name="Note 72 2 3" xfId="30647" xr:uid="{00000000-0005-0000-0000-0000C4780000}"/>
    <cellStyle name="Note 72 3" xfId="30648" xr:uid="{00000000-0005-0000-0000-0000C5780000}"/>
    <cellStyle name="Note 72 3 2" xfId="30649" xr:uid="{00000000-0005-0000-0000-0000C6780000}"/>
    <cellStyle name="Note 72 3 3" xfId="30650" xr:uid="{00000000-0005-0000-0000-0000C7780000}"/>
    <cellStyle name="Note 72 4" xfId="30651" xr:uid="{00000000-0005-0000-0000-0000C8780000}"/>
    <cellStyle name="Note 72 4 2" xfId="30652" xr:uid="{00000000-0005-0000-0000-0000C9780000}"/>
    <cellStyle name="Note 72 4 3" xfId="30653" xr:uid="{00000000-0005-0000-0000-0000CA780000}"/>
    <cellStyle name="Note 72 5" xfId="30654" xr:uid="{00000000-0005-0000-0000-0000CB780000}"/>
    <cellStyle name="Note 72 6" xfId="30655" xr:uid="{00000000-0005-0000-0000-0000CC780000}"/>
    <cellStyle name="Note 73" xfId="30656" xr:uid="{00000000-0005-0000-0000-0000CD780000}"/>
    <cellStyle name="Note 73 2" xfId="30657" xr:uid="{00000000-0005-0000-0000-0000CE780000}"/>
    <cellStyle name="Note 73 2 2" xfId="30658" xr:uid="{00000000-0005-0000-0000-0000CF780000}"/>
    <cellStyle name="Note 73 2 3" xfId="30659" xr:uid="{00000000-0005-0000-0000-0000D0780000}"/>
    <cellStyle name="Note 73 3" xfId="30660" xr:uid="{00000000-0005-0000-0000-0000D1780000}"/>
    <cellStyle name="Note 73 3 2" xfId="30661" xr:uid="{00000000-0005-0000-0000-0000D2780000}"/>
    <cellStyle name="Note 73 3 3" xfId="30662" xr:uid="{00000000-0005-0000-0000-0000D3780000}"/>
    <cellStyle name="Note 73 4" xfId="30663" xr:uid="{00000000-0005-0000-0000-0000D4780000}"/>
    <cellStyle name="Note 73 4 2" xfId="30664" xr:uid="{00000000-0005-0000-0000-0000D5780000}"/>
    <cellStyle name="Note 73 4 3" xfId="30665" xr:uid="{00000000-0005-0000-0000-0000D6780000}"/>
    <cellStyle name="Note 73 5" xfId="30666" xr:uid="{00000000-0005-0000-0000-0000D7780000}"/>
    <cellStyle name="Note 73 6" xfId="30667" xr:uid="{00000000-0005-0000-0000-0000D8780000}"/>
    <cellStyle name="Note 74" xfId="30668" xr:uid="{00000000-0005-0000-0000-0000D9780000}"/>
    <cellStyle name="Note 74 2" xfId="30669" xr:uid="{00000000-0005-0000-0000-0000DA780000}"/>
    <cellStyle name="Note 74 2 2" xfId="30670" xr:uid="{00000000-0005-0000-0000-0000DB780000}"/>
    <cellStyle name="Note 74 2 3" xfId="30671" xr:uid="{00000000-0005-0000-0000-0000DC780000}"/>
    <cellStyle name="Note 74 3" xfId="30672" xr:uid="{00000000-0005-0000-0000-0000DD780000}"/>
    <cellStyle name="Note 74 3 2" xfId="30673" xr:uid="{00000000-0005-0000-0000-0000DE780000}"/>
    <cellStyle name="Note 74 3 3" xfId="30674" xr:uid="{00000000-0005-0000-0000-0000DF780000}"/>
    <cellStyle name="Note 74 4" xfId="30675" xr:uid="{00000000-0005-0000-0000-0000E0780000}"/>
    <cellStyle name="Note 74 4 2" xfId="30676" xr:uid="{00000000-0005-0000-0000-0000E1780000}"/>
    <cellStyle name="Note 74 4 3" xfId="30677" xr:uid="{00000000-0005-0000-0000-0000E2780000}"/>
    <cellStyle name="Note 74 5" xfId="30678" xr:uid="{00000000-0005-0000-0000-0000E3780000}"/>
    <cellStyle name="Note 74 6" xfId="30679" xr:uid="{00000000-0005-0000-0000-0000E4780000}"/>
    <cellStyle name="Note 75" xfId="30680" xr:uid="{00000000-0005-0000-0000-0000E5780000}"/>
    <cellStyle name="Note 75 2" xfId="30681" xr:uid="{00000000-0005-0000-0000-0000E6780000}"/>
    <cellStyle name="Note 75 2 2" xfId="30682" xr:uid="{00000000-0005-0000-0000-0000E7780000}"/>
    <cellStyle name="Note 75 2 3" xfId="30683" xr:uid="{00000000-0005-0000-0000-0000E8780000}"/>
    <cellStyle name="Note 75 3" xfId="30684" xr:uid="{00000000-0005-0000-0000-0000E9780000}"/>
    <cellStyle name="Note 75 3 2" xfId="30685" xr:uid="{00000000-0005-0000-0000-0000EA780000}"/>
    <cellStyle name="Note 75 3 3" xfId="30686" xr:uid="{00000000-0005-0000-0000-0000EB780000}"/>
    <cellStyle name="Note 75 4" xfId="30687" xr:uid="{00000000-0005-0000-0000-0000EC780000}"/>
    <cellStyle name="Note 75 4 2" xfId="30688" xr:uid="{00000000-0005-0000-0000-0000ED780000}"/>
    <cellStyle name="Note 75 4 3" xfId="30689" xr:uid="{00000000-0005-0000-0000-0000EE780000}"/>
    <cellStyle name="Note 75 5" xfId="30690" xr:uid="{00000000-0005-0000-0000-0000EF780000}"/>
    <cellStyle name="Note 75 6" xfId="30691" xr:uid="{00000000-0005-0000-0000-0000F0780000}"/>
    <cellStyle name="Note 76" xfId="30692" xr:uid="{00000000-0005-0000-0000-0000F1780000}"/>
    <cellStyle name="Note 76 2" xfId="30693" xr:uid="{00000000-0005-0000-0000-0000F2780000}"/>
    <cellStyle name="Note 76 2 2" xfId="30694" xr:uid="{00000000-0005-0000-0000-0000F3780000}"/>
    <cellStyle name="Note 76 2 3" xfId="30695" xr:uid="{00000000-0005-0000-0000-0000F4780000}"/>
    <cellStyle name="Note 76 3" xfId="30696" xr:uid="{00000000-0005-0000-0000-0000F5780000}"/>
    <cellStyle name="Note 76 3 2" xfId="30697" xr:uid="{00000000-0005-0000-0000-0000F6780000}"/>
    <cellStyle name="Note 76 3 3" xfId="30698" xr:uid="{00000000-0005-0000-0000-0000F7780000}"/>
    <cellStyle name="Note 76 4" xfId="30699" xr:uid="{00000000-0005-0000-0000-0000F8780000}"/>
    <cellStyle name="Note 76 4 2" xfId="30700" xr:uid="{00000000-0005-0000-0000-0000F9780000}"/>
    <cellStyle name="Note 76 4 3" xfId="30701" xr:uid="{00000000-0005-0000-0000-0000FA780000}"/>
    <cellStyle name="Note 76 5" xfId="30702" xr:uid="{00000000-0005-0000-0000-0000FB780000}"/>
    <cellStyle name="Note 76 6" xfId="30703" xr:uid="{00000000-0005-0000-0000-0000FC780000}"/>
    <cellStyle name="Note 77" xfId="30704" xr:uid="{00000000-0005-0000-0000-0000FD780000}"/>
    <cellStyle name="Note 77 2" xfId="30705" xr:uid="{00000000-0005-0000-0000-0000FE780000}"/>
    <cellStyle name="Note 77 2 2" xfId="30706" xr:uid="{00000000-0005-0000-0000-0000FF780000}"/>
    <cellStyle name="Note 77 2 3" xfId="30707" xr:uid="{00000000-0005-0000-0000-000000790000}"/>
    <cellStyle name="Note 77 3" xfId="30708" xr:uid="{00000000-0005-0000-0000-000001790000}"/>
    <cellStyle name="Note 77 3 2" xfId="30709" xr:uid="{00000000-0005-0000-0000-000002790000}"/>
    <cellStyle name="Note 77 3 3" xfId="30710" xr:uid="{00000000-0005-0000-0000-000003790000}"/>
    <cellStyle name="Note 77 4" xfId="30711" xr:uid="{00000000-0005-0000-0000-000004790000}"/>
    <cellStyle name="Note 77 4 2" xfId="30712" xr:uid="{00000000-0005-0000-0000-000005790000}"/>
    <cellStyle name="Note 77 4 3" xfId="30713" xr:uid="{00000000-0005-0000-0000-000006790000}"/>
    <cellStyle name="Note 77 5" xfId="30714" xr:uid="{00000000-0005-0000-0000-000007790000}"/>
    <cellStyle name="Note 77 6" xfId="30715" xr:uid="{00000000-0005-0000-0000-000008790000}"/>
    <cellStyle name="Note 78" xfId="30716" xr:uid="{00000000-0005-0000-0000-000009790000}"/>
    <cellStyle name="Note 78 2" xfId="30717" xr:uid="{00000000-0005-0000-0000-00000A790000}"/>
    <cellStyle name="Note 78 2 2" xfId="30718" xr:uid="{00000000-0005-0000-0000-00000B790000}"/>
    <cellStyle name="Note 78 2 3" xfId="30719" xr:uid="{00000000-0005-0000-0000-00000C790000}"/>
    <cellStyle name="Note 78 3" xfId="30720" xr:uid="{00000000-0005-0000-0000-00000D790000}"/>
    <cellStyle name="Note 78 3 2" xfId="30721" xr:uid="{00000000-0005-0000-0000-00000E790000}"/>
    <cellStyle name="Note 78 3 3" xfId="30722" xr:uid="{00000000-0005-0000-0000-00000F790000}"/>
    <cellStyle name="Note 78 4" xfId="30723" xr:uid="{00000000-0005-0000-0000-000010790000}"/>
    <cellStyle name="Note 78 4 2" xfId="30724" xr:uid="{00000000-0005-0000-0000-000011790000}"/>
    <cellStyle name="Note 78 4 3" xfId="30725" xr:uid="{00000000-0005-0000-0000-000012790000}"/>
    <cellStyle name="Note 78 5" xfId="30726" xr:uid="{00000000-0005-0000-0000-000013790000}"/>
    <cellStyle name="Note 78 6" xfId="30727" xr:uid="{00000000-0005-0000-0000-000014790000}"/>
    <cellStyle name="Note 79" xfId="30728" xr:uid="{00000000-0005-0000-0000-000015790000}"/>
    <cellStyle name="Note 79 2" xfId="30729" xr:uid="{00000000-0005-0000-0000-000016790000}"/>
    <cellStyle name="Note 79 2 2" xfId="30730" xr:uid="{00000000-0005-0000-0000-000017790000}"/>
    <cellStyle name="Note 79 2 3" xfId="30731" xr:uid="{00000000-0005-0000-0000-000018790000}"/>
    <cellStyle name="Note 79 3" xfId="30732" xr:uid="{00000000-0005-0000-0000-000019790000}"/>
    <cellStyle name="Note 79 3 2" xfId="30733" xr:uid="{00000000-0005-0000-0000-00001A790000}"/>
    <cellStyle name="Note 79 3 3" xfId="30734" xr:uid="{00000000-0005-0000-0000-00001B790000}"/>
    <cellStyle name="Note 79 4" xfId="30735" xr:uid="{00000000-0005-0000-0000-00001C790000}"/>
    <cellStyle name="Note 79 4 2" xfId="30736" xr:uid="{00000000-0005-0000-0000-00001D790000}"/>
    <cellStyle name="Note 79 4 3" xfId="30737" xr:uid="{00000000-0005-0000-0000-00001E790000}"/>
    <cellStyle name="Note 79 5" xfId="30738" xr:uid="{00000000-0005-0000-0000-00001F790000}"/>
    <cellStyle name="Note 79 6" xfId="30739" xr:uid="{00000000-0005-0000-0000-000020790000}"/>
    <cellStyle name="Note 8" xfId="30740" xr:uid="{00000000-0005-0000-0000-000021790000}"/>
    <cellStyle name="Note 8 2" xfId="30741" xr:uid="{00000000-0005-0000-0000-000022790000}"/>
    <cellStyle name="Note 8 2 2" xfId="30742" xr:uid="{00000000-0005-0000-0000-000023790000}"/>
    <cellStyle name="Note 8 2 2 2" xfId="30743" xr:uid="{00000000-0005-0000-0000-000024790000}"/>
    <cellStyle name="Note 8 2 2 2 2" xfId="30744" xr:uid="{00000000-0005-0000-0000-000025790000}"/>
    <cellStyle name="Note 8 2 2 2 3" xfId="30745" xr:uid="{00000000-0005-0000-0000-000026790000}"/>
    <cellStyle name="Note 8 2 2 3" xfId="30746" xr:uid="{00000000-0005-0000-0000-000027790000}"/>
    <cellStyle name="Note 8 2 2 4" xfId="30747" xr:uid="{00000000-0005-0000-0000-000028790000}"/>
    <cellStyle name="Note 8 2 3" xfId="30748" xr:uid="{00000000-0005-0000-0000-000029790000}"/>
    <cellStyle name="Note 8 2 3 2" xfId="30749" xr:uid="{00000000-0005-0000-0000-00002A790000}"/>
    <cellStyle name="Note 8 2 3 3" xfId="30750" xr:uid="{00000000-0005-0000-0000-00002B790000}"/>
    <cellStyle name="Note 8 2 4" xfId="30751" xr:uid="{00000000-0005-0000-0000-00002C790000}"/>
    <cellStyle name="Note 8 2 4 2" xfId="30752" xr:uid="{00000000-0005-0000-0000-00002D790000}"/>
    <cellStyle name="Note 8 2 4 3" xfId="30753" xr:uid="{00000000-0005-0000-0000-00002E790000}"/>
    <cellStyle name="Note 8 2 5" xfId="30754" xr:uid="{00000000-0005-0000-0000-00002F790000}"/>
    <cellStyle name="Note 8 2 6" xfId="30755" xr:uid="{00000000-0005-0000-0000-000030790000}"/>
    <cellStyle name="Note 8 2_R8" xfId="30756" xr:uid="{00000000-0005-0000-0000-000031790000}"/>
    <cellStyle name="Note 8 3" xfId="30757" xr:uid="{00000000-0005-0000-0000-000032790000}"/>
    <cellStyle name="Note 8 3 2" xfId="30758" xr:uid="{00000000-0005-0000-0000-000033790000}"/>
    <cellStyle name="Note 8 3 2 2" xfId="30759" xr:uid="{00000000-0005-0000-0000-000034790000}"/>
    <cellStyle name="Note 8 3 2 3" xfId="30760" xr:uid="{00000000-0005-0000-0000-000035790000}"/>
    <cellStyle name="Note 8 3 3" xfId="30761" xr:uid="{00000000-0005-0000-0000-000036790000}"/>
    <cellStyle name="Note 8 3 4" xfId="30762" xr:uid="{00000000-0005-0000-0000-000037790000}"/>
    <cellStyle name="Note 8 4" xfId="30763" xr:uid="{00000000-0005-0000-0000-000038790000}"/>
    <cellStyle name="Note 8 4 2" xfId="30764" xr:uid="{00000000-0005-0000-0000-000039790000}"/>
    <cellStyle name="Note 8 4 3" xfId="30765" xr:uid="{00000000-0005-0000-0000-00003A790000}"/>
    <cellStyle name="Note 8 5" xfId="30766" xr:uid="{00000000-0005-0000-0000-00003B790000}"/>
    <cellStyle name="Note 8 5 2" xfId="30767" xr:uid="{00000000-0005-0000-0000-00003C790000}"/>
    <cellStyle name="Note 8 5 3" xfId="30768" xr:uid="{00000000-0005-0000-0000-00003D790000}"/>
    <cellStyle name="Note 8 6" xfId="30769" xr:uid="{00000000-0005-0000-0000-00003E790000}"/>
    <cellStyle name="Note 8 7" xfId="30770" xr:uid="{00000000-0005-0000-0000-00003F790000}"/>
    <cellStyle name="Note 8 8" xfId="30771" xr:uid="{00000000-0005-0000-0000-000040790000}"/>
    <cellStyle name="Note 8_R8" xfId="30772" xr:uid="{00000000-0005-0000-0000-000041790000}"/>
    <cellStyle name="Note 80" xfId="30773" xr:uid="{00000000-0005-0000-0000-000042790000}"/>
    <cellStyle name="Note 80 2" xfId="30774" xr:uid="{00000000-0005-0000-0000-000043790000}"/>
    <cellStyle name="Note 80 2 2" xfId="30775" xr:uid="{00000000-0005-0000-0000-000044790000}"/>
    <cellStyle name="Note 80 2 3" xfId="30776" xr:uid="{00000000-0005-0000-0000-000045790000}"/>
    <cellStyle name="Note 80 3" xfId="30777" xr:uid="{00000000-0005-0000-0000-000046790000}"/>
    <cellStyle name="Note 80 3 2" xfId="30778" xr:uid="{00000000-0005-0000-0000-000047790000}"/>
    <cellStyle name="Note 80 3 3" xfId="30779" xr:uid="{00000000-0005-0000-0000-000048790000}"/>
    <cellStyle name="Note 80 4" xfId="30780" xr:uid="{00000000-0005-0000-0000-000049790000}"/>
    <cellStyle name="Note 80 4 2" xfId="30781" xr:uid="{00000000-0005-0000-0000-00004A790000}"/>
    <cellStyle name="Note 80 4 3" xfId="30782" xr:uid="{00000000-0005-0000-0000-00004B790000}"/>
    <cellStyle name="Note 80 5" xfId="30783" xr:uid="{00000000-0005-0000-0000-00004C790000}"/>
    <cellStyle name="Note 80 6" xfId="30784" xr:uid="{00000000-0005-0000-0000-00004D790000}"/>
    <cellStyle name="Note 81" xfId="30785" xr:uid="{00000000-0005-0000-0000-00004E790000}"/>
    <cellStyle name="Note 81 2" xfId="30786" xr:uid="{00000000-0005-0000-0000-00004F790000}"/>
    <cellStyle name="Note 81 2 2" xfId="30787" xr:uid="{00000000-0005-0000-0000-000050790000}"/>
    <cellStyle name="Note 81 2 3" xfId="30788" xr:uid="{00000000-0005-0000-0000-000051790000}"/>
    <cellStyle name="Note 81 3" xfId="30789" xr:uid="{00000000-0005-0000-0000-000052790000}"/>
    <cellStyle name="Note 81 3 2" xfId="30790" xr:uid="{00000000-0005-0000-0000-000053790000}"/>
    <cellStyle name="Note 81 3 3" xfId="30791" xr:uid="{00000000-0005-0000-0000-000054790000}"/>
    <cellStyle name="Note 81 4" xfId="30792" xr:uid="{00000000-0005-0000-0000-000055790000}"/>
    <cellStyle name="Note 81 4 2" xfId="30793" xr:uid="{00000000-0005-0000-0000-000056790000}"/>
    <cellStyle name="Note 81 4 3" xfId="30794" xr:uid="{00000000-0005-0000-0000-000057790000}"/>
    <cellStyle name="Note 81 5" xfId="30795" xr:uid="{00000000-0005-0000-0000-000058790000}"/>
    <cellStyle name="Note 81 6" xfId="30796" xr:uid="{00000000-0005-0000-0000-000059790000}"/>
    <cellStyle name="Note 82" xfId="30797" xr:uid="{00000000-0005-0000-0000-00005A790000}"/>
    <cellStyle name="Note 82 2" xfId="30798" xr:uid="{00000000-0005-0000-0000-00005B790000}"/>
    <cellStyle name="Note 82 2 2" xfId="30799" xr:uid="{00000000-0005-0000-0000-00005C790000}"/>
    <cellStyle name="Note 82 2 3" xfId="30800" xr:uid="{00000000-0005-0000-0000-00005D790000}"/>
    <cellStyle name="Note 82 3" xfId="30801" xr:uid="{00000000-0005-0000-0000-00005E790000}"/>
    <cellStyle name="Note 82 3 2" xfId="30802" xr:uid="{00000000-0005-0000-0000-00005F790000}"/>
    <cellStyle name="Note 82 3 3" xfId="30803" xr:uid="{00000000-0005-0000-0000-000060790000}"/>
    <cellStyle name="Note 82 4" xfId="30804" xr:uid="{00000000-0005-0000-0000-000061790000}"/>
    <cellStyle name="Note 82 4 2" xfId="30805" xr:uid="{00000000-0005-0000-0000-000062790000}"/>
    <cellStyle name="Note 82 4 3" xfId="30806" xr:uid="{00000000-0005-0000-0000-000063790000}"/>
    <cellStyle name="Note 82 5" xfId="30807" xr:uid="{00000000-0005-0000-0000-000064790000}"/>
    <cellStyle name="Note 82 6" xfId="30808" xr:uid="{00000000-0005-0000-0000-000065790000}"/>
    <cellStyle name="Note 83" xfId="30809" xr:uid="{00000000-0005-0000-0000-000066790000}"/>
    <cellStyle name="Note 83 2" xfId="30810" xr:uid="{00000000-0005-0000-0000-000067790000}"/>
    <cellStyle name="Note 83 2 2" xfId="30811" xr:uid="{00000000-0005-0000-0000-000068790000}"/>
    <cellStyle name="Note 83 2 3" xfId="30812" xr:uid="{00000000-0005-0000-0000-000069790000}"/>
    <cellStyle name="Note 83 3" xfId="30813" xr:uid="{00000000-0005-0000-0000-00006A790000}"/>
    <cellStyle name="Note 83 3 2" xfId="30814" xr:uid="{00000000-0005-0000-0000-00006B790000}"/>
    <cellStyle name="Note 83 3 3" xfId="30815" xr:uid="{00000000-0005-0000-0000-00006C790000}"/>
    <cellStyle name="Note 83 4" xfId="30816" xr:uid="{00000000-0005-0000-0000-00006D790000}"/>
    <cellStyle name="Note 83 4 2" xfId="30817" xr:uid="{00000000-0005-0000-0000-00006E790000}"/>
    <cellStyle name="Note 83 4 3" xfId="30818" xr:uid="{00000000-0005-0000-0000-00006F790000}"/>
    <cellStyle name="Note 83 5" xfId="30819" xr:uid="{00000000-0005-0000-0000-000070790000}"/>
    <cellStyle name="Note 83 6" xfId="30820" xr:uid="{00000000-0005-0000-0000-000071790000}"/>
    <cellStyle name="Note 84" xfId="30821" xr:uid="{00000000-0005-0000-0000-000072790000}"/>
    <cellStyle name="Note 84 2" xfId="30822" xr:uid="{00000000-0005-0000-0000-000073790000}"/>
    <cellStyle name="Note 84 2 2" xfId="30823" xr:uid="{00000000-0005-0000-0000-000074790000}"/>
    <cellStyle name="Note 84 2 3" xfId="30824" xr:uid="{00000000-0005-0000-0000-000075790000}"/>
    <cellStyle name="Note 84 3" xfId="30825" xr:uid="{00000000-0005-0000-0000-000076790000}"/>
    <cellStyle name="Note 84 3 2" xfId="30826" xr:uid="{00000000-0005-0000-0000-000077790000}"/>
    <cellStyle name="Note 84 3 3" xfId="30827" xr:uid="{00000000-0005-0000-0000-000078790000}"/>
    <cellStyle name="Note 84 4" xfId="30828" xr:uid="{00000000-0005-0000-0000-000079790000}"/>
    <cellStyle name="Note 84 4 2" xfId="30829" xr:uid="{00000000-0005-0000-0000-00007A790000}"/>
    <cellStyle name="Note 84 4 3" xfId="30830" xr:uid="{00000000-0005-0000-0000-00007B790000}"/>
    <cellStyle name="Note 84 5" xfId="30831" xr:uid="{00000000-0005-0000-0000-00007C790000}"/>
    <cellStyle name="Note 84 6" xfId="30832" xr:uid="{00000000-0005-0000-0000-00007D790000}"/>
    <cellStyle name="Note 85" xfId="30833" xr:uid="{00000000-0005-0000-0000-00007E790000}"/>
    <cellStyle name="Note 85 2" xfId="30834" xr:uid="{00000000-0005-0000-0000-00007F790000}"/>
    <cellStyle name="Note 85 2 2" xfId="30835" xr:uid="{00000000-0005-0000-0000-000080790000}"/>
    <cellStyle name="Note 85 2 3" xfId="30836" xr:uid="{00000000-0005-0000-0000-000081790000}"/>
    <cellStyle name="Note 85 3" xfId="30837" xr:uid="{00000000-0005-0000-0000-000082790000}"/>
    <cellStyle name="Note 85 3 2" xfId="30838" xr:uid="{00000000-0005-0000-0000-000083790000}"/>
    <cellStyle name="Note 85 3 3" xfId="30839" xr:uid="{00000000-0005-0000-0000-000084790000}"/>
    <cellStyle name="Note 85 4" xfId="30840" xr:uid="{00000000-0005-0000-0000-000085790000}"/>
    <cellStyle name="Note 85 4 2" xfId="30841" xr:uid="{00000000-0005-0000-0000-000086790000}"/>
    <cellStyle name="Note 85 4 3" xfId="30842" xr:uid="{00000000-0005-0000-0000-000087790000}"/>
    <cellStyle name="Note 85 5" xfId="30843" xr:uid="{00000000-0005-0000-0000-000088790000}"/>
    <cellStyle name="Note 85 6" xfId="30844" xr:uid="{00000000-0005-0000-0000-000089790000}"/>
    <cellStyle name="Note 86" xfId="30845" xr:uid="{00000000-0005-0000-0000-00008A790000}"/>
    <cellStyle name="Note 86 2" xfId="30846" xr:uid="{00000000-0005-0000-0000-00008B790000}"/>
    <cellStyle name="Note 86 2 2" xfId="30847" xr:uid="{00000000-0005-0000-0000-00008C790000}"/>
    <cellStyle name="Note 86 2 3" xfId="30848" xr:uid="{00000000-0005-0000-0000-00008D790000}"/>
    <cellStyle name="Note 86 3" xfId="30849" xr:uid="{00000000-0005-0000-0000-00008E790000}"/>
    <cellStyle name="Note 86 3 2" xfId="30850" xr:uid="{00000000-0005-0000-0000-00008F790000}"/>
    <cellStyle name="Note 86 3 3" xfId="30851" xr:uid="{00000000-0005-0000-0000-000090790000}"/>
    <cellStyle name="Note 86 4" xfId="30852" xr:uid="{00000000-0005-0000-0000-000091790000}"/>
    <cellStyle name="Note 86 4 2" xfId="30853" xr:uid="{00000000-0005-0000-0000-000092790000}"/>
    <cellStyle name="Note 86 4 3" xfId="30854" xr:uid="{00000000-0005-0000-0000-000093790000}"/>
    <cellStyle name="Note 86 5" xfId="30855" xr:uid="{00000000-0005-0000-0000-000094790000}"/>
    <cellStyle name="Note 86 6" xfId="30856" xr:uid="{00000000-0005-0000-0000-000095790000}"/>
    <cellStyle name="Note 87" xfId="30857" xr:uid="{00000000-0005-0000-0000-000096790000}"/>
    <cellStyle name="Note 87 2" xfId="30858" xr:uid="{00000000-0005-0000-0000-000097790000}"/>
    <cellStyle name="Note 87 2 2" xfId="30859" xr:uid="{00000000-0005-0000-0000-000098790000}"/>
    <cellStyle name="Note 87 2 3" xfId="30860" xr:uid="{00000000-0005-0000-0000-000099790000}"/>
    <cellStyle name="Note 87 3" xfId="30861" xr:uid="{00000000-0005-0000-0000-00009A790000}"/>
    <cellStyle name="Note 87 3 2" xfId="30862" xr:uid="{00000000-0005-0000-0000-00009B790000}"/>
    <cellStyle name="Note 87 3 3" xfId="30863" xr:uid="{00000000-0005-0000-0000-00009C790000}"/>
    <cellStyle name="Note 87 4" xfId="30864" xr:uid="{00000000-0005-0000-0000-00009D790000}"/>
    <cellStyle name="Note 87 4 2" xfId="30865" xr:uid="{00000000-0005-0000-0000-00009E790000}"/>
    <cellStyle name="Note 87 4 3" xfId="30866" xr:uid="{00000000-0005-0000-0000-00009F790000}"/>
    <cellStyle name="Note 87 5" xfId="30867" xr:uid="{00000000-0005-0000-0000-0000A0790000}"/>
    <cellStyle name="Note 87 6" xfId="30868" xr:uid="{00000000-0005-0000-0000-0000A1790000}"/>
    <cellStyle name="Note 88" xfId="30869" xr:uid="{00000000-0005-0000-0000-0000A2790000}"/>
    <cellStyle name="Note 88 2" xfId="30870" xr:uid="{00000000-0005-0000-0000-0000A3790000}"/>
    <cellStyle name="Note 88 2 2" xfId="30871" xr:uid="{00000000-0005-0000-0000-0000A4790000}"/>
    <cellStyle name="Note 88 2 3" xfId="30872" xr:uid="{00000000-0005-0000-0000-0000A5790000}"/>
    <cellStyle name="Note 88 3" xfId="30873" xr:uid="{00000000-0005-0000-0000-0000A6790000}"/>
    <cellStyle name="Note 88 3 2" xfId="30874" xr:uid="{00000000-0005-0000-0000-0000A7790000}"/>
    <cellStyle name="Note 88 3 3" xfId="30875" xr:uid="{00000000-0005-0000-0000-0000A8790000}"/>
    <cellStyle name="Note 88 4" xfId="30876" xr:uid="{00000000-0005-0000-0000-0000A9790000}"/>
    <cellStyle name="Note 88 4 2" xfId="30877" xr:uid="{00000000-0005-0000-0000-0000AA790000}"/>
    <cellStyle name="Note 88 4 3" xfId="30878" xr:uid="{00000000-0005-0000-0000-0000AB790000}"/>
    <cellStyle name="Note 88 5" xfId="30879" xr:uid="{00000000-0005-0000-0000-0000AC790000}"/>
    <cellStyle name="Note 88 6" xfId="30880" xr:uid="{00000000-0005-0000-0000-0000AD790000}"/>
    <cellStyle name="Note 89" xfId="30881" xr:uid="{00000000-0005-0000-0000-0000AE790000}"/>
    <cellStyle name="Note 89 2" xfId="30882" xr:uid="{00000000-0005-0000-0000-0000AF790000}"/>
    <cellStyle name="Note 89 2 2" xfId="30883" xr:uid="{00000000-0005-0000-0000-0000B0790000}"/>
    <cellStyle name="Note 89 2 3" xfId="30884" xr:uid="{00000000-0005-0000-0000-0000B1790000}"/>
    <cellStyle name="Note 89 3" xfId="30885" xr:uid="{00000000-0005-0000-0000-0000B2790000}"/>
    <cellStyle name="Note 89 3 2" xfId="30886" xr:uid="{00000000-0005-0000-0000-0000B3790000}"/>
    <cellStyle name="Note 89 3 3" xfId="30887" xr:uid="{00000000-0005-0000-0000-0000B4790000}"/>
    <cellStyle name="Note 89 4" xfId="30888" xr:uid="{00000000-0005-0000-0000-0000B5790000}"/>
    <cellStyle name="Note 89 4 2" xfId="30889" xr:uid="{00000000-0005-0000-0000-0000B6790000}"/>
    <cellStyle name="Note 89 4 3" xfId="30890" xr:uid="{00000000-0005-0000-0000-0000B7790000}"/>
    <cellStyle name="Note 89 5" xfId="30891" xr:uid="{00000000-0005-0000-0000-0000B8790000}"/>
    <cellStyle name="Note 89 6" xfId="30892" xr:uid="{00000000-0005-0000-0000-0000B9790000}"/>
    <cellStyle name="Note 9" xfId="30893" xr:uid="{00000000-0005-0000-0000-0000BA790000}"/>
    <cellStyle name="Note 9 2" xfId="30894" xr:uid="{00000000-0005-0000-0000-0000BB790000}"/>
    <cellStyle name="Note 9 2 2" xfId="30895" xr:uid="{00000000-0005-0000-0000-0000BC790000}"/>
    <cellStyle name="Note 9 2 2 2" xfId="30896" xr:uid="{00000000-0005-0000-0000-0000BD790000}"/>
    <cellStyle name="Note 9 2 2 2 2" xfId="30897" xr:uid="{00000000-0005-0000-0000-0000BE790000}"/>
    <cellStyle name="Note 9 2 2 2 2 2" xfId="30898" xr:uid="{00000000-0005-0000-0000-0000BF790000}"/>
    <cellStyle name="Note 9 2 2 2 2 3" xfId="30899" xr:uid="{00000000-0005-0000-0000-0000C0790000}"/>
    <cellStyle name="Note 9 2 2 2 3" xfId="30900" xr:uid="{00000000-0005-0000-0000-0000C1790000}"/>
    <cellStyle name="Note 9 2 2 2 3 2" xfId="30901" xr:uid="{00000000-0005-0000-0000-0000C2790000}"/>
    <cellStyle name="Note 9 2 2 2 4" xfId="30902" xr:uid="{00000000-0005-0000-0000-0000C3790000}"/>
    <cellStyle name="Note 9 2 2 3" xfId="30903" xr:uid="{00000000-0005-0000-0000-0000C4790000}"/>
    <cellStyle name="Note 9 2 2 3 2" xfId="30904" xr:uid="{00000000-0005-0000-0000-0000C5790000}"/>
    <cellStyle name="Note 9 2 2 3 3" xfId="30905" xr:uid="{00000000-0005-0000-0000-0000C6790000}"/>
    <cellStyle name="Note 9 2 2 4" xfId="30906" xr:uid="{00000000-0005-0000-0000-0000C7790000}"/>
    <cellStyle name="Note 9 2 2 4 2" xfId="30907" xr:uid="{00000000-0005-0000-0000-0000C8790000}"/>
    <cellStyle name="Note 9 2 2 5" xfId="30908" xr:uid="{00000000-0005-0000-0000-0000C9790000}"/>
    <cellStyle name="Note 9 2 3" xfId="30909" xr:uid="{00000000-0005-0000-0000-0000CA790000}"/>
    <cellStyle name="Note 9 2 3 2" xfId="30910" xr:uid="{00000000-0005-0000-0000-0000CB790000}"/>
    <cellStyle name="Note 9 2 3 2 2" xfId="30911" xr:uid="{00000000-0005-0000-0000-0000CC790000}"/>
    <cellStyle name="Note 9 2 3 2 3" xfId="30912" xr:uid="{00000000-0005-0000-0000-0000CD790000}"/>
    <cellStyle name="Note 9 2 3 3" xfId="30913" xr:uid="{00000000-0005-0000-0000-0000CE790000}"/>
    <cellStyle name="Note 9 2 3 3 2" xfId="30914" xr:uid="{00000000-0005-0000-0000-0000CF790000}"/>
    <cellStyle name="Note 9 2 3 4" xfId="30915" xr:uid="{00000000-0005-0000-0000-0000D0790000}"/>
    <cellStyle name="Note 9 2 4" xfId="30916" xr:uid="{00000000-0005-0000-0000-0000D1790000}"/>
    <cellStyle name="Note 9 2 4 2" xfId="30917" xr:uid="{00000000-0005-0000-0000-0000D2790000}"/>
    <cellStyle name="Note 9 2 4 2 2" xfId="30918" xr:uid="{00000000-0005-0000-0000-0000D3790000}"/>
    <cellStyle name="Note 9 2 4 3" xfId="30919" xr:uid="{00000000-0005-0000-0000-0000D4790000}"/>
    <cellStyle name="Note 9 2 4 4" xfId="30920" xr:uid="{00000000-0005-0000-0000-0000D5790000}"/>
    <cellStyle name="Note 9 2 5" xfId="30921" xr:uid="{00000000-0005-0000-0000-0000D6790000}"/>
    <cellStyle name="Note 9 2 5 2" xfId="30922" xr:uid="{00000000-0005-0000-0000-0000D7790000}"/>
    <cellStyle name="Note 9 2 6" xfId="30923" xr:uid="{00000000-0005-0000-0000-0000D8790000}"/>
    <cellStyle name="Note 9 2 7" xfId="30924" xr:uid="{00000000-0005-0000-0000-0000D9790000}"/>
    <cellStyle name="Note 9 2_R8" xfId="30925" xr:uid="{00000000-0005-0000-0000-0000DA790000}"/>
    <cellStyle name="Note 9 3" xfId="30926" xr:uid="{00000000-0005-0000-0000-0000DB790000}"/>
    <cellStyle name="Note 9 3 2" xfId="30927" xr:uid="{00000000-0005-0000-0000-0000DC790000}"/>
    <cellStyle name="Note 9 3 2 2" xfId="30928" xr:uid="{00000000-0005-0000-0000-0000DD790000}"/>
    <cellStyle name="Note 9 3 2 2 2" xfId="30929" xr:uid="{00000000-0005-0000-0000-0000DE790000}"/>
    <cellStyle name="Note 9 3 2 2 3" xfId="30930" xr:uid="{00000000-0005-0000-0000-0000DF790000}"/>
    <cellStyle name="Note 9 3 2 3" xfId="30931" xr:uid="{00000000-0005-0000-0000-0000E0790000}"/>
    <cellStyle name="Note 9 3 2 3 2" xfId="30932" xr:uid="{00000000-0005-0000-0000-0000E1790000}"/>
    <cellStyle name="Note 9 3 2 4" xfId="30933" xr:uid="{00000000-0005-0000-0000-0000E2790000}"/>
    <cellStyle name="Note 9 3 3" xfId="30934" xr:uid="{00000000-0005-0000-0000-0000E3790000}"/>
    <cellStyle name="Note 9 3 3 2" xfId="30935" xr:uid="{00000000-0005-0000-0000-0000E4790000}"/>
    <cellStyle name="Note 9 3 3 3" xfId="30936" xr:uid="{00000000-0005-0000-0000-0000E5790000}"/>
    <cellStyle name="Note 9 3 4" xfId="30937" xr:uid="{00000000-0005-0000-0000-0000E6790000}"/>
    <cellStyle name="Note 9 3 4 2" xfId="30938" xr:uid="{00000000-0005-0000-0000-0000E7790000}"/>
    <cellStyle name="Note 9 3 5" xfId="30939" xr:uid="{00000000-0005-0000-0000-0000E8790000}"/>
    <cellStyle name="Note 9 4" xfId="30940" xr:uid="{00000000-0005-0000-0000-0000E9790000}"/>
    <cellStyle name="Note 9 4 2" xfId="30941" xr:uid="{00000000-0005-0000-0000-0000EA790000}"/>
    <cellStyle name="Note 9 4 2 2" xfId="30942" xr:uid="{00000000-0005-0000-0000-0000EB790000}"/>
    <cellStyle name="Note 9 4 2 3" xfId="30943" xr:uid="{00000000-0005-0000-0000-0000EC790000}"/>
    <cellStyle name="Note 9 4 3" xfId="30944" xr:uid="{00000000-0005-0000-0000-0000ED790000}"/>
    <cellStyle name="Note 9 4 3 2" xfId="30945" xr:uid="{00000000-0005-0000-0000-0000EE790000}"/>
    <cellStyle name="Note 9 4 4" xfId="30946" xr:uid="{00000000-0005-0000-0000-0000EF790000}"/>
    <cellStyle name="Note 9 5" xfId="30947" xr:uid="{00000000-0005-0000-0000-0000F0790000}"/>
    <cellStyle name="Note 9 5 2" xfId="30948" xr:uid="{00000000-0005-0000-0000-0000F1790000}"/>
    <cellStyle name="Note 9 5 2 2" xfId="30949" xr:uid="{00000000-0005-0000-0000-0000F2790000}"/>
    <cellStyle name="Note 9 5 3" xfId="30950" xr:uid="{00000000-0005-0000-0000-0000F3790000}"/>
    <cellStyle name="Note 9 5 4" xfId="30951" xr:uid="{00000000-0005-0000-0000-0000F4790000}"/>
    <cellStyle name="Note 9 6" xfId="30952" xr:uid="{00000000-0005-0000-0000-0000F5790000}"/>
    <cellStyle name="Note 9 6 2" xfId="30953" xr:uid="{00000000-0005-0000-0000-0000F6790000}"/>
    <cellStyle name="Note 9 7" xfId="30954" xr:uid="{00000000-0005-0000-0000-0000F7790000}"/>
    <cellStyle name="Note 9 8" xfId="30955" xr:uid="{00000000-0005-0000-0000-0000F8790000}"/>
    <cellStyle name="Note 9_R8" xfId="30956" xr:uid="{00000000-0005-0000-0000-0000F9790000}"/>
    <cellStyle name="Note 90" xfId="30957" xr:uid="{00000000-0005-0000-0000-0000FA790000}"/>
    <cellStyle name="Note 90 2" xfId="30958" xr:uid="{00000000-0005-0000-0000-0000FB790000}"/>
    <cellStyle name="Note 90 2 2" xfId="30959" xr:uid="{00000000-0005-0000-0000-0000FC790000}"/>
    <cellStyle name="Note 90 2 3" xfId="30960" xr:uid="{00000000-0005-0000-0000-0000FD790000}"/>
    <cellStyle name="Note 90 3" xfId="30961" xr:uid="{00000000-0005-0000-0000-0000FE790000}"/>
    <cellStyle name="Note 90 3 2" xfId="30962" xr:uid="{00000000-0005-0000-0000-0000FF790000}"/>
    <cellStyle name="Note 90 3 3" xfId="30963" xr:uid="{00000000-0005-0000-0000-0000007A0000}"/>
    <cellStyle name="Note 90 4" xfId="30964" xr:uid="{00000000-0005-0000-0000-0000017A0000}"/>
    <cellStyle name="Note 90 4 2" xfId="30965" xr:uid="{00000000-0005-0000-0000-0000027A0000}"/>
    <cellStyle name="Note 90 4 3" xfId="30966" xr:uid="{00000000-0005-0000-0000-0000037A0000}"/>
    <cellStyle name="Note 90 5" xfId="30967" xr:uid="{00000000-0005-0000-0000-0000047A0000}"/>
    <cellStyle name="Note 90 6" xfId="30968" xr:uid="{00000000-0005-0000-0000-0000057A0000}"/>
    <cellStyle name="Note 91" xfId="30969" xr:uid="{00000000-0005-0000-0000-0000067A0000}"/>
    <cellStyle name="Note 91 2" xfId="30970" xr:uid="{00000000-0005-0000-0000-0000077A0000}"/>
    <cellStyle name="Note 91 2 2" xfId="30971" xr:uid="{00000000-0005-0000-0000-0000087A0000}"/>
    <cellStyle name="Note 91 2 3" xfId="30972" xr:uid="{00000000-0005-0000-0000-0000097A0000}"/>
    <cellStyle name="Note 91 3" xfId="30973" xr:uid="{00000000-0005-0000-0000-00000A7A0000}"/>
    <cellStyle name="Note 91 3 2" xfId="30974" xr:uid="{00000000-0005-0000-0000-00000B7A0000}"/>
    <cellStyle name="Note 91 3 3" xfId="30975" xr:uid="{00000000-0005-0000-0000-00000C7A0000}"/>
    <cellStyle name="Note 91 4" xfId="30976" xr:uid="{00000000-0005-0000-0000-00000D7A0000}"/>
    <cellStyle name="Note 91 4 2" xfId="30977" xr:uid="{00000000-0005-0000-0000-00000E7A0000}"/>
    <cellStyle name="Note 91 4 3" xfId="30978" xr:uid="{00000000-0005-0000-0000-00000F7A0000}"/>
    <cellStyle name="Note 91 5" xfId="30979" xr:uid="{00000000-0005-0000-0000-0000107A0000}"/>
    <cellStyle name="Note 91 6" xfId="30980" xr:uid="{00000000-0005-0000-0000-0000117A0000}"/>
    <cellStyle name="Note 92" xfId="30981" xr:uid="{00000000-0005-0000-0000-0000127A0000}"/>
    <cellStyle name="Note 92 2" xfId="30982" xr:uid="{00000000-0005-0000-0000-0000137A0000}"/>
    <cellStyle name="Note 92 2 2" xfId="30983" xr:uid="{00000000-0005-0000-0000-0000147A0000}"/>
    <cellStyle name="Note 92 2 3" xfId="30984" xr:uid="{00000000-0005-0000-0000-0000157A0000}"/>
    <cellStyle name="Note 92 3" xfId="30985" xr:uid="{00000000-0005-0000-0000-0000167A0000}"/>
    <cellStyle name="Note 92 3 2" xfId="30986" xr:uid="{00000000-0005-0000-0000-0000177A0000}"/>
    <cellStyle name="Note 92 3 3" xfId="30987" xr:uid="{00000000-0005-0000-0000-0000187A0000}"/>
    <cellStyle name="Note 92 4" xfId="30988" xr:uid="{00000000-0005-0000-0000-0000197A0000}"/>
    <cellStyle name="Note 92 4 2" xfId="30989" xr:uid="{00000000-0005-0000-0000-00001A7A0000}"/>
    <cellStyle name="Note 92 4 3" xfId="30990" xr:uid="{00000000-0005-0000-0000-00001B7A0000}"/>
    <cellStyle name="Note 92 5" xfId="30991" xr:uid="{00000000-0005-0000-0000-00001C7A0000}"/>
    <cellStyle name="Note 92 6" xfId="30992" xr:uid="{00000000-0005-0000-0000-00001D7A0000}"/>
    <cellStyle name="Note 93" xfId="30993" xr:uid="{00000000-0005-0000-0000-00001E7A0000}"/>
    <cellStyle name="Note 93 2" xfId="30994" xr:uid="{00000000-0005-0000-0000-00001F7A0000}"/>
    <cellStyle name="Note 93 2 2" xfId="30995" xr:uid="{00000000-0005-0000-0000-0000207A0000}"/>
    <cellStyle name="Note 93 2 3" xfId="30996" xr:uid="{00000000-0005-0000-0000-0000217A0000}"/>
    <cellStyle name="Note 93 3" xfId="30997" xr:uid="{00000000-0005-0000-0000-0000227A0000}"/>
    <cellStyle name="Note 93 3 2" xfId="30998" xr:uid="{00000000-0005-0000-0000-0000237A0000}"/>
    <cellStyle name="Note 93 3 3" xfId="30999" xr:uid="{00000000-0005-0000-0000-0000247A0000}"/>
    <cellStyle name="Note 93 4" xfId="31000" xr:uid="{00000000-0005-0000-0000-0000257A0000}"/>
    <cellStyle name="Note 93 4 2" xfId="31001" xr:uid="{00000000-0005-0000-0000-0000267A0000}"/>
    <cellStyle name="Note 93 4 3" xfId="31002" xr:uid="{00000000-0005-0000-0000-0000277A0000}"/>
    <cellStyle name="Note 93 5" xfId="31003" xr:uid="{00000000-0005-0000-0000-0000287A0000}"/>
    <cellStyle name="Note 93 6" xfId="31004" xr:uid="{00000000-0005-0000-0000-0000297A0000}"/>
    <cellStyle name="Note 94" xfId="31005" xr:uid="{00000000-0005-0000-0000-00002A7A0000}"/>
    <cellStyle name="Note 94 2" xfId="31006" xr:uid="{00000000-0005-0000-0000-00002B7A0000}"/>
    <cellStyle name="Note 94 2 2" xfId="31007" xr:uid="{00000000-0005-0000-0000-00002C7A0000}"/>
    <cellStyle name="Note 94 2 3" xfId="31008" xr:uid="{00000000-0005-0000-0000-00002D7A0000}"/>
    <cellStyle name="Note 94 3" xfId="31009" xr:uid="{00000000-0005-0000-0000-00002E7A0000}"/>
    <cellStyle name="Note 94 3 2" xfId="31010" xr:uid="{00000000-0005-0000-0000-00002F7A0000}"/>
    <cellStyle name="Note 94 3 3" xfId="31011" xr:uid="{00000000-0005-0000-0000-0000307A0000}"/>
    <cellStyle name="Note 94 4" xfId="31012" xr:uid="{00000000-0005-0000-0000-0000317A0000}"/>
    <cellStyle name="Note 94 4 2" xfId="31013" xr:uid="{00000000-0005-0000-0000-0000327A0000}"/>
    <cellStyle name="Note 94 4 3" xfId="31014" xr:uid="{00000000-0005-0000-0000-0000337A0000}"/>
    <cellStyle name="Note 94 5" xfId="31015" xr:uid="{00000000-0005-0000-0000-0000347A0000}"/>
    <cellStyle name="Note 94 6" xfId="31016" xr:uid="{00000000-0005-0000-0000-0000357A0000}"/>
    <cellStyle name="Note 95" xfId="31017" xr:uid="{00000000-0005-0000-0000-0000367A0000}"/>
    <cellStyle name="Note 95 2" xfId="31018" xr:uid="{00000000-0005-0000-0000-0000377A0000}"/>
    <cellStyle name="Note 95 2 2" xfId="31019" xr:uid="{00000000-0005-0000-0000-0000387A0000}"/>
    <cellStyle name="Note 95 2 3" xfId="31020" xr:uid="{00000000-0005-0000-0000-0000397A0000}"/>
    <cellStyle name="Note 95 3" xfId="31021" xr:uid="{00000000-0005-0000-0000-00003A7A0000}"/>
    <cellStyle name="Note 95 3 2" xfId="31022" xr:uid="{00000000-0005-0000-0000-00003B7A0000}"/>
    <cellStyle name="Note 95 3 3" xfId="31023" xr:uid="{00000000-0005-0000-0000-00003C7A0000}"/>
    <cellStyle name="Note 95 4" xfId="31024" xr:uid="{00000000-0005-0000-0000-00003D7A0000}"/>
    <cellStyle name="Note 95 4 2" xfId="31025" xr:uid="{00000000-0005-0000-0000-00003E7A0000}"/>
    <cellStyle name="Note 95 4 3" xfId="31026" xr:uid="{00000000-0005-0000-0000-00003F7A0000}"/>
    <cellStyle name="Note 95 5" xfId="31027" xr:uid="{00000000-0005-0000-0000-0000407A0000}"/>
    <cellStyle name="Note 95 6" xfId="31028" xr:uid="{00000000-0005-0000-0000-0000417A0000}"/>
    <cellStyle name="Note 96" xfId="31029" xr:uid="{00000000-0005-0000-0000-0000427A0000}"/>
    <cellStyle name="Note 96 2" xfId="31030" xr:uid="{00000000-0005-0000-0000-0000437A0000}"/>
    <cellStyle name="Note 96 2 2" xfId="31031" xr:uid="{00000000-0005-0000-0000-0000447A0000}"/>
    <cellStyle name="Note 96 2 3" xfId="31032" xr:uid="{00000000-0005-0000-0000-0000457A0000}"/>
    <cellStyle name="Note 96 3" xfId="31033" xr:uid="{00000000-0005-0000-0000-0000467A0000}"/>
    <cellStyle name="Note 96 3 2" xfId="31034" xr:uid="{00000000-0005-0000-0000-0000477A0000}"/>
    <cellStyle name="Note 96 3 3" xfId="31035" xr:uid="{00000000-0005-0000-0000-0000487A0000}"/>
    <cellStyle name="Note 96 4" xfId="31036" xr:uid="{00000000-0005-0000-0000-0000497A0000}"/>
    <cellStyle name="Note 96 4 2" xfId="31037" xr:uid="{00000000-0005-0000-0000-00004A7A0000}"/>
    <cellStyle name="Note 96 4 3" xfId="31038" xr:uid="{00000000-0005-0000-0000-00004B7A0000}"/>
    <cellStyle name="Note 96 5" xfId="31039" xr:uid="{00000000-0005-0000-0000-00004C7A0000}"/>
    <cellStyle name="Note 96 6" xfId="31040" xr:uid="{00000000-0005-0000-0000-00004D7A0000}"/>
    <cellStyle name="Note 97" xfId="31041" xr:uid="{00000000-0005-0000-0000-00004E7A0000}"/>
    <cellStyle name="Note 97 2" xfId="31042" xr:uid="{00000000-0005-0000-0000-00004F7A0000}"/>
    <cellStyle name="Note 97 2 2" xfId="31043" xr:uid="{00000000-0005-0000-0000-0000507A0000}"/>
    <cellStyle name="Note 97 2 3" xfId="31044" xr:uid="{00000000-0005-0000-0000-0000517A0000}"/>
    <cellStyle name="Note 97 3" xfId="31045" xr:uid="{00000000-0005-0000-0000-0000527A0000}"/>
    <cellStyle name="Note 97 3 2" xfId="31046" xr:uid="{00000000-0005-0000-0000-0000537A0000}"/>
    <cellStyle name="Note 97 3 3" xfId="31047" xr:uid="{00000000-0005-0000-0000-0000547A0000}"/>
    <cellStyle name="Note 97 4" xfId="31048" xr:uid="{00000000-0005-0000-0000-0000557A0000}"/>
    <cellStyle name="Note 97 4 2" xfId="31049" xr:uid="{00000000-0005-0000-0000-0000567A0000}"/>
    <cellStyle name="Note 97 4 3" xfId="31050" xr:uid="{00000000-0005-0000-0000-0000577A0000}"/>
    <cellStyle name="Note 97 5" xfId="31051" xr:uid="{00000000-0005-0000-0000-0000587A0000}"/>
    <cellStyle name="Note 97 6" xfId="31052" xr:uid="{00000000-0005-0000-0000-0000597A0000}"/>
    <cellStyle name="Note 98" xfId="31053" xr:uid="{00000000-0005-0000-0000-00005A7A0000}"/>
    <cellStyle name="Note 98 2" xfId="31054" xr:uid="{00000000-0005-0000-0000-00005B7A0000}"/>
    <cellStyle name="Note 98 2 2" xfId="31055" xr:uid="{00000000-0005-0000-0000-00005C7A0000}"/>
    <cellStyle name="Note 98 2 2 2" xfId="31056" xr:uid="{00000000-0005-0000-0000-00005D7A0000}"/>
    <cellStyle name="Note 98 2 2 2 2" xfId="31057" xr:uid="{00000000-0005-0000-0000-00005E7A0000}"/>
    <cellStyle name="Note 98 2 2 2 2 2" xfId="31058" xr:uid="{00000000-0005-0000-0000-00005F7A0000}"/>
    <cellStyle name="Note 98 2 2 2 3" xfId="31059" xr:uid="{00000000-0005-0000-0000-0000607A0000}"/>
    <cellStyle name="Note 98 2 2 2 4" xfId="31060" xr:uid="{00000000-0005-0000-0000-0000617A0000}"/>
    <cellStyle name="Note 98 2 2 3" xfId="31061" xr:uid="{00000000-0005-0000-0000-0000627A0000}"/>
    <cellStyle name="Note 98 2 2 3 2" xfId="31062" xr:uid="{00000000-0005-0000-0000-0000637A0000}"/>
    <cellStyle name="Note 98 2 2 4" xfId="31063" xr:uid="{00000000-0005-0000-0000-0000647A0000}"/>
    <cellStyle name="Note 98 2 2 5" xfId="31064" xr:uid="{00000000-0005-0000-0000-0000657A0000}"/>
    <cellStyle name="Note 98 2 3" xfId="31065" xr:uid="{00000000-0005-0000-0000-0000667A0000}"/>
    <cellStyle name="Note 98 2 3 2" xfId="31066" xr:uid="{00000000-0005-0000-0000-0000677A0000}"/>
    <cellStyle name="Note 98 2 3 2 2" xfId="31067" xr:uid="{00000000-0005-0000-0000-0000687A0000}"/>
    <cellStyle name="Note 98 2 3 3" xfId="31068" xr:uid="{00000000-0005-0000-0000-0000697A0000}"/>
    <cellStyle name="Note 98 2 3 4" xfId="31069" xr:uid="{00000000-0005-0000-0000-00006A7A0000}"/>
    <cellStyle name="Note 98 2 4" xfId="31070" xr:uid="{00000000-0005-0000-0000-00006B7A0000}"/>
    <cellStyle name="Note 98 2 4 2" xfId="31071" xr:uid="{00000000-0005-0000-0000-00006C7A0000}"/>
    <cellStyle name="Note 98 2 5" xfId="31072" xr:uid="{00000000-0005-0000-0000-00006D7A0000}"/>
    <cellStyle name="Note 98 2 6" xfId="31073" xr:uid="{00000000-0005-0000-0000-00006E7A0000}"/>
    <cellStyle name="Note 98 2 7" xfId="31074" xr:uid="{00000000-0005-0000-0000-00006F7A0000}"/>
    <cellStyle name="Note 98 3" xfId="31075" xr:uid="{00000000-0005-0000-0000-0000707A0000}"/>
    <cellStyle name="Note 98 3 2" xfId="31076" xr:uid="{00000000-0005-0000-0000-0000717A0000}"/>
    <cellStyle name="Note 98 3 3" xfId="31077" xr:uid="{00000000-0005-0000-0000-0000727A0000}"/>
    <cellStyle name="Note 98 4" xfId="31078" xr:uid="{00000000-0005-0000-0000-0000737A0000}"/>
    <cellStyle name="Note 98 4 2" xfId="31079" xr:uid="{00000000-0005-0000-0000-0000747A0000}"/>
    <cellStyle name="Note 98 4 3" xfId="31080" xr:uid="{00000000-0005-0000-0000-0000757A0000}"/>
    <cellStyle name="Note 98 5" xfId="31081" xr:uid="{00000000-0005-0000-0000-0000767A0000}"/>
    <cellStyle name="Note 98 6" xfId="31082" xr:uid="{00000000-0005-0000-0000-0000777A0000}"/>
    <cellStyle name="Note 99" xfId="31083" xr:uid="{00000000-0005-0000-0000-0000787A0000}"/>
    <cellStyle name="Note 99 2" xfId="31084" xr:uid="{00000000-0005-0000-0000-0000797A0000}"/>
    <cellStyle name="Note 99 2 2" xfId="31085" xr:uid="{00000000-0005-0000-0000-00007A7A0000}"/>
    <cellStyle name="Note 99 2 2 2" xfId="31086" xr:uid="{00000000-0005-0000-0000-00007B7A0000}"/>
    <cellStyle name="Note 99 2 2 2 2" xfId="31087" xr:uid="{00000000-0005-0000-0000-00007C7A0000}"/>
    <cellStyle name="Note 99 2 2 2 2 2" xfId="31088" xr:uid="{00000000-0005-0000-0000-00007D7A0000}"/>
    <cellStyle name="Note 99 2 2 2 3" xfId="31089" xr:uid="{00000000-0005-0000-0000-00007E7A0000}"/>
    <cellStyle name="Note 99 2 2 2 4" xfId="31090" xr:uid="{00000000-0005-0000-0000-00007F7A0000}"/>
    <cellStyle name="Note 99 2 2 3" xfId="31091" xr:uid="{00000000-0005-0000-0000-0000807A0000}"/>
    <cellStyle name="Note 99 2 2 3 2" xfId="31092" xr:uid="{00000000-0005-0000-0000-0000817A0000}"/>
    <cellStyle name="Note 99 2 2 4" xfId="31093" xr:uid="{00000000-0005-0000-0000-0000827A0000}"/>
    <cellStyle name="Note 99 2 2 5" xfId="31094" xr:uid="{00000000-0005-0000-0000-0000837A0000}"/>
    <cellStyle name="Note 99 2 3" xfId="31095" xr:uid="{00000000-0005-0000-0000-0000847A0000}"/>
    <cellStyle name="Note 99 2 3 2" xfId="31096" xr:uid="{00000000-0005-0000-0000-0000857A0000}"/>
    <cellStyle name="Note 99 2 3 2 2" xfId="31097" xr:uid="{00000000-0005-0000-0000-0000867A0000}"/>
    <cellStyle name="Note 99 2 3 3" xfId="31098" xr:uid="{00000000-0005-0000-0000-0000877A0000}"/>
    <cellStyle name="Note 99 2 3 4" xfId="31099" xr:uid="{00000000-0005-0000-0000-0000887A0000}"/>
    <cellStyle name="Note 99 2 4" xfId="31100" xr:uid="{00000000-0005-0000-0000-0000897A0000}"/>
    <cellStyle name="Note 99 2 4 2" xfId="31101" xr:uid="{00000000-0005-0000-0000-00008A7A0000}"/>
    <cellStyle name="Note 99 2 5" xfId="31102" xr:uid="{00000000-0005-0000-0000-00008B7A0000}"/>
    <cellStyle name="Note 99 2 6" xfId="31103" xr:uid="{00000000-0005-0000-0000-00008C7A0000}"/>
    <cellStyle name="Note 99 2 7" xfId="31104" xr:uid="{00000000-0005-0000-0000-00008D7A0000}"/>
    <cellStyle name="Note 99 3" xfId="31105" xr:uid="{00000000-0005-0000-0000-00008E7A0000}"/>
    <cellStyle name="Note 99 3 2" xfId="31106" xr:uid="{00000000-0005-0000-0000-00008F7A0000}"/>
    <cellStyle name="Note 99 3 3" xfId="31107" xr:uid="{00000000-0005-0000-0000-0000907A0000}"/>
    <cellStyle name="Note 99 4" xfId="31108" xr:uid="{00000000-0005-0000-0000-0000917A0000}"/>
    <cellStyle name="Note 99 4 2" xfId="31109" xr:uid="{00000000-0005-0000-0000-0000927A0000}"/>
    <cellStyle name="Note 99 4 3" xfId="31110" xr:uid="{00000000-0005-0000-0000-0000937A0000}"/>
    <cellStyle name="Note 99 5" xfId="31111" xr:uid="{00000000-0005-0000-0000-0000947A0000}"/>
    <cellStyle name="Note 99 6" xfId="31112" xr:uid="{00000000-0005-0000-0000-0000957A0000}"/>
    <cellStyle name="Output 10" xfId="31113" xr:uid="{00000000-0005-0000-0000-0000967A0000}"/>
    <cellStyle name="Output 10 2" xfId="31114" xr:uid="{00000000-0005-0000-0000-0000977A0000}"/>
    <cellStyle name="Output 10 3" xfId="31115" xr:uid="{00000000-0005-0000-0000-0000987A0000}"/>
    <cellStyle name="Output 11" xfId="31116" xr:uid="{00000000-0005-0000-0000-0000997A0000}"/>
    <cellStyle name="Output 11 2" xfId="31117" xr:uid="{00000000-0005-0000-0000-00009A7A0000}"/>
    <cellStyle name="Output 11 3" xfId="31118" xr:uid="{00000000-0005-0000-0000-00009B7A0000}"/>
    <cellStyle name="Output 12" xfId="31119" xr:uid="{00000000-0005-0000-0000-00009C7A0000}"/>
    <cellStyle name="Output 12 2" xfId="31120" xr:uid="{00000000-0005-0000-0000-00009D7A0000}"/>
    <cellStyle name="Output 12 3" xfId="31121" xr:uid="{00000000-0005-0000-0000-00009E7A0000}"/>
    <cellStyle name="Output 13" xfId="31122" xr:uid="{00000000-0005-0000-0000-00009F7A0000}"/>
    <cellStyle name="Output 13 2" xfId="31123" xr:uid="{00000000-0005-0000-0000-0000A07A0000}"/>
    <cellStyle name="Output 13 3" xfId="31124" xr:uid="{00000000-0005-0000-0000-0000A17A0000}"/>
    <cellStyle name="Output 14" xfId="31125" xr:uid="{00000000-0005-0000-0000-0000A27A0000}"/>
    <cellStyle name="Output 14 2" xfId="31126" xr:uid="{00000000-0005-0000-0000-0000A37A0000}"/>
    <cellStyle name="Output 14 3" xfId="31127" xr:uid="{00000000-0005-0000-0000-0000A47A0000}"/>
    <cellStyle name="Output 15" xfId="31128" xr:uid="{00000000-0005-0000-0000-0000A57A0000}"/>
    <cellStyle name="Output 15 2" xfId="31129" xr:uid="{00000000-0005-0000-0000-0000A67A0000}"/>
    <cellStyle name="Output 15 3" xfId="31130" xr:uid="{00000000-0005-0000-0000-0000A77A0000}"/>
    <cellStyle name="Output 16" xfId="31131" xr:uid="{00000000-0005-0000-0000-0000A87A0000}"/>
    <cellStyle name="Output 16 2" xfId="31132" xr:uid="{00000000-0005-0000-0000-0000A97A0000}"/>
    <cellStyle name="Output 16 3" xfId="31133" xr:uid="{00000000-0005-0000-0000-0000AA7A0000}"/>
    <cellStyle name="Output 17" xfId="31134" xr:uid="{00000000-0005-0000-0000-0000AB7A0000}"/>
    <cellStyle name="Output 17 2" xfId="31135" xr:uid="{00000000-0005-0000-0000-0000AC7A0000}"/>
    <cellStyle name="Output 17 3" xfId="31136" xr:uid="{00000000-0005-0000-0000-0000AD7A0000}"/>
    <cellStyle name="Output 18" xfId="31137" xr:uid="{00000000-0005-0000-0000-0000AE7A0000}"/>
    <cellStyle name="Output 18 2" xfId="31138" xr:uid="{00000000-0005-0000-0000-0000AF7A0000}"/>
    <cellStyle name="Output 18 3" xfId="31139" xr:uid="{00000000-0005-0000-0000-0000B07A0000}"/>
    <cellStyle name="Output 19" xfId="31140" xr:uid="{00000000-0005-0000-0000-0000B17A0000}"/>
    <cellStyle name="Output 19 2" xfId="31141" xr:uid="{00000000-0005-0000-0000-0000B27A0000}"/>
    <cellStyle name="Output 19 3" xfId="31142" xr:uid="{00000000-0005-0000-0000-0000B37A0000}"/>
    <cellStyle name="Output 2" xfId="190" xr:uid="{00000000-0005-0000-0000-0000B47A0000}"/>
    <cellStyle name="Output 2 2" xfId="31144" xr:uid="{00000000-0005-0000-0000-0000B57A0000}"/>
    <cellStyle name="Output 2 2 2" xfId="31145" xr:uid="{00000000-0005-0000-0000-0000B67A0000}"/>
    <cellStyle name="Output 2 2 2 2" xfId="31146" xr:uid="{00000000-0005-0000-0000-0000B77A0000}"/>
    <cellStyle name="Output 2 2 2 3" xfId="31147" xr:uid="{00000000-0005-0000-0000-0000B87A0000}"/>
    <cellStyle name="Output 2 2 3" xfId="31148" xr:uid="{00000000-0005-0000-0000-0000B97A0000}"/>
    <cellStyle name="Output 2 2 4" xfId="31149" xr:uid="{00000000-0005-0000-0000-0000BA7A0000}"/>
    <cellStyle name="Output 2 2 5" xfId="31150" xr:uid="{00000000-0005-0000-0000-0000BB7A0000}"/>
    <cellStyle name="Output 2 2 6" xfId="31151" xr:uid="{00000000-0005-0000-0000-0000BC7A0000}"/>
    <cellStyle name="Output 2 3" xfId="31152" xr:uid="{00000000-0005-0000-0000-0000BD7A0000}"/>
    <cellStyle name="Output 2 3 2" xfId="31153" xr:uid="{00000000-0005-0000-0000-0000BE7A0000}"/>
    <cellStyle name="Output 2 3 3" xfId="31154" xr:uid="{00000000-0005-0000-0000-0000BF7A0000}"/>
    <cellStyle name="Output 2 3 4" xfId="31155" xr:uid="{00000000-0005-0000-0000-0000C07A0000}"/>
    <cellStyle name="Output 2 4" xfId="31156" xr:uid="{00000000-0005-0000-0000-0000C17A0000}"/>
    <cellStyle name="Output 2 4 2" xfId="31157" xr:uid="{00000000-0005-0000-0000-0000C27A0000}"/>
    <cellStyle name="Output 2 4 3" xfId="31158" xr:uid="{00000000-0005-0000-0000-0000C37A0000}"/>
    <cellStyle name="Output 2 5" xfId="31159" xr:uid="{00000000-0005-0000-0000-0000C47A0000}"/>
    <cellStyle name="Output 2 6" xfId="31160" xr:uid="{00000000-0005-0000-0000-0000C57A0000}"/>
    <cellStyle name="Output 2 7" xfId="31161" xr:uid="{00000000-0005-0000-0000-0000C67A0000}"/>
    <cellStyle name="Output 2 8" xfId="31162" xr:uid="{00000000-0005-0000-0000-0000C77A0000}"/>
    <cellStyle name="Output 2 9" xfId="31143" xr:uid="{00000000-0005-0000-0000-0000C87A0000}"/>
    <cellStyle name="Output 2_Coding_CAP_Feb'13_P Aey_020213_Na+ Actual" xfId="31163" xr:uid="{00000000-0005-0000-0000-0000C97A0000}"/>
    <cellStyle name="Output 20" xfId="31164" xr:uid="{00000000-0005-0000-0000-0000CA7A0000}"/>
    <cellStyle name="Output 20 2" xfId="31165" xr:uid="{00000000-0005-0000-0000-0000CB7A0000}"/>
    <cellStyle name="Output 20 3" xfId="31166" xr:uid="{00000000-0005-0000-0000-0000CC7A0000}"/>
    <cellStyle name="Output 21" xfId="31167" xr:uid="{00000000-0005-0000-0000-0000CD7A0000}"/>
    <cellStyle name="Output 21 2" xfId="31168" xr:uid="{00000000-0005-0000-0000-0000CE7A0000}"/>
    <cellStyle name="Output 21 3" xfId="31169" xr:uid="{00000000-0005-0000-0000-0000CF7A0000}"/>
    <cellStyle name="Output 22" xfId="31170" xr:uid="{00000000-0005-0000-0000-0000D07A0000}"/>
    <cellStyle name="Output 22 2" xfId="31171" xr:uid="{00000000-0005-0000-0000-0000D17A0000}"/>
    <cellStyle name="Output 22 3" xfId="31172" xr:uid="{00000000-0005-0000-0000-0000D27A0000}"/>
    <cellStyle name="Output 23" xfId="31173" xr:uid="{00000000-0005-0000-0000-0000D37A0000}"/>
    <cellStyle name="Output 23 2" xfId="31174" xr:uid="{00000000-0005-0000-0000-0000D47A0000}"/>
    <cellStyle name="Output 23 3" xfId="31175" xr:uid="{00000000-0005-0000-0000-0000D57A0000}"/>
    <cellStyle name="Output 24" xfId="31176" xr:uid="{00000000-0005-0000-0000-0000D67A0000}"/>
    <cellStyle name="Output 24 2" xfId="31177" xr:uid="{00000000-0005-0000-0000-0000D77A0000}"/>
    <cellStyle name="Output 24 3" xfId="31178" xr:uid="{00000000-0005-0000-0000-0000D87A0000}"/>
    <cellStyle name="Output 25" xfId="31179" xr:uid="{00000000-0005-0000-0000-0000D97A0000}"/>
    <cellStyle name="Output 25 2" xfId="31180" xr:uid="{00000000-0005-0000-0000-0000DA7A0000}"/>
    <cellStyle name="Output 25 3" xfId="31181" xr:uid="{00000000-0005-0000-0000-0000DB7A0000}"/>
    <cellStyle name="Output 26" xfId="31182" xr:uid="{00000000-0005-0000-0000-0000DC7A0000}"/>
    <cellStyle name="Output 26 2" xfId="31183" xr:uid="{00000000-0005-0000-0000-0000DD7A0000}"/>
    <cellStyle name="Output 26 3" xfId="31184" xr:uid="{00000000-0005-0000-0000-0000DE7A0000}"/>
    <cellStyle name="Output 27" xfId="31185" xr:uid="{00000000-0005-0000-0000-0000DF7A0000}"/>
    <cellStyle name="Output 27 2" xfId="31186" xr:uid="{00000000-0005-0000-0000-0000E07A0000}"/>
    <cellStyle name="Output 27 3" xfId="31187" xr:uid="{00000000-0005-0000-0000-0000E17A0000}"/>
    <cellStyle name="Output 28" xfId="31188" xr:uid="{00000000-0005-0000-0000-0000E27A0000}"/>
    <cellStyle name="Output 28 2" xfId="31189" xr:uid="{00000000-0005-0000-0000-0000E37A0000}"/>
    <cellStyle name="Output 28 3" xfId="31190" xr:uid="{00000000-0005-0000-0000-0000E47A0000}"/>
    <cellStyle name="Output 29" xfId="31191" xr:uid="{00000000-0005-0000-0000-0000E57A0000}"/>
    <cellStyle name="Output 29 2" xfId="31192" xr:uid="{00000000-0005-0000-0000-0000E67A0000}"/>
    <cellStyle name="Output 29 3" xfId="31193" xr:uid="{00000000-0005-0000-0000-0000E77A0000}"/>
    <cellStyle name="Output 3" xfId="31194" xr:uid="{00000000-0005-0000-0000-0000E87A0000}"/>
    <cellStyle name="Output 3 2" xfId="31195" xr:uid="{00000000-0005-0000-0000-0000E97A0000}"/>
    <cellStyle name="Output 3 2 2" xfId="31196" xr:uid="{00000000-0005-0000-0000-0000EA7A0000}"/>
    <cellStyle name="Output 3 2 3" xfId="31197" xr:uid="{00000000-0005-0000-0000-0000EB7A0000}"/>
    <cellStyle name="Output 3 3" xfId="31198" xr:uid="{00000000-0005-0000-0000-0000EC7A0000}"/>
    <cellStyle name="Output 3 4" xfId="31199" xr:uid="{00000000-0005-0000-0000-0000ED7A0000}"/>
    <cellStyle name="Output 3 5" xfId="31200" xr:uid="{00000000-0005-0000-0000-0000EE7A0000}"/>
    <cellStyle name="Output 3 6" xfId="31201" xr:uid="{00000000-0005-0000-0000-0000EF7A0000}"/>
    <cellStyle name="Output 30" xfId="31202" xr:uid="{00000000-0005-0000-0000-0000F07A0000}"/>
    <cellStyle name="Output 30 2" xfId="31203" xr:uid="{00000000-0005-0000-0000-0000F17A0000}"/>
    <cellStyle name="Output 30 3" xfId="31204" xr:uid="{00000000-0005-0000-0000-0000F27A0000}"/>
    <cellStyle name="Output 31" xfId="31205" xr:uid="{00000000-0005-0000-0000-0000F37A0000}"/>
    <cellStyle name="Output 31 2" xfId="31206" xr:uid="{00000000-0005-0000-0000-0000F47A0000}"/>
    <cellStyle name="Output 31 3" xfId="31207" xr:uid="{00000000-0005-0000-0000-0000F57A0000}"/>
    <cellStyle name="Output 32" xfId="31208" xr:uid="{00000000-0005-0000-0000-0000F67A0000}"/>
    <cellStyle name="Output 32 2" xfId="31209" xr:uid="{00000000-0005-0000-0000-0000F77A0000}"/>
    <cellStyle name="Output 32 3" xfId="31210" xr:uid="{00000000-0005-0000-0000-0000F87A0000}"/>
    <cellStyle name="Output 33" xfId="31211" xr:uid="{00000000-0005-0000-0000-0000F97A0000}"/>
    <cellStyle name="Output 33 2" xfId="31212" xr:uid="{00000000-0005-0000-0000-0000FA7A0000}"/>
    <cellStyle name="Output 33 3" xfId="31213" xr:uid="{00000000-0005-0000-0000-0000FB7A0000}"/>
    <cellStyle name="Output 34" xfId="31214" xr:uid="{00000000-0005-0000-0000-0000FC7A0000}"/>
    <cellStyle name="Output 34 2" xfId="31215" xr:uid="{00000000-0005-0000-0000-0000FD7A0000}"/>
    <cellStyle name="Output 34 3" xfId="31216" xr:uid="{00000000-0005-0000-0000-0000FE7A0000}"/>
    <cellStyle name="Output 35" xfId="31217" xr:uid="{00000000-0005-0000-0000-0000FF7A0000}"/>
    <cellStyle name="Output 35 2" xfId="31218" xr:uid="{00000000-0005-0000-0000-0000007B0000}"/>
    <cellStyle name="Output 35 3" xfId="31219" xr:uid="{00000000-0005-0000-0000-0000017B0000}"/>
    <cellStyle name="Output 36" xfId="31220" xr:uid="{00000000-0005-0000-0000-0000027B0000}"/>
    <cellStyle name="Output 36 2" xfId="31221" xr:uid="{00000000-0005-0000-0000-0000037B0000}"/>
    <cellStyle name="Output 36 3" xfId="31222" xr:uid="{00000000-0005-0000-0000-0000047B0000}"/>
    <cellStyle name="Output 37" xfId="31223" xr:uid="{00000000-0005-0000-0000-0000057B0000}"/>
    <cellStyle name="Output 37 2" xfId="31224" xr:uid="{00000000-0005-0000-0000-0000067B0000}"/>
    <cellStyle name="Output 37 3" xfId="31225" xr:uid="{00000000-0005-0000-0000-0000077B0000}"/>
    <cellStyle name="Output 38" xfId="31226" xr:uid="{00000000-0005-0000-0000-0000087B0000}"/>
    <cellStyle name="Output 38 2" xfId="31227" xr:uid="{00000000-0005-0000-0000-0000097B0000}"/>
    <cellStyle name="Output 38 3" xfId="31228" xr:uid="{00000000-0005-0000-0000-00000A7B0000}"/>
    <cellStyle name="Output 39" xfId="31229" xr:uid="{00000000-0005-0000-0000-00000B7B0000}"/>
    <cellStyle name="Output 39 2" xfId="31230" xr:uid="{00000000-0005-0000-0000-00000C7B0000}"/>
    <cellStyle name="Output 39 3" xfId="31231" xr:uid="{00000000-0005-0000-0000-00000D7B0000}"/>
    <cellStyle name="Output 4" xfId="31232" xr:uid="{00000000-0005-0000-0000-00000E7B0000}"/>
    <cellStyle name="Output 4 2" xfId="31233" xr:uid="{00000000-0005-0000-0000-00000F7B0000}"/>
    <cellStyle name="Output 4 2 2" xfId="31234" xr:uid="{00000000-0005-0000-0000-0000107B0000}"/>
    <cellStyle name="Output 4 2 3" xfId="31235" xr:uid="{00000000-0005-0000-0000-0000117B0000}"/>
    <cellStyle name="Output 4 3" xfId="31236" xr:uid="{00000000-0005-0000-0000-0000127B0000}"/>
    <cellStyle name="Output 4 4" xfId="31237" xr:uid="{00000000-0005-0000-0000-0000137B0000}"/>
    <cellStyle name="Output 4 5" xfId="31238" xr:uid="{00000000-0005-0000-0000-0000147B0000}"/>
    <cellStyle name="Output 4 6" xfId="31239" xr:uid="{00000000-0005-0000-0000-0000157B0000}"/>
    <cellStyle name="Output 40" xfId="31240" xr:uid="{00000000-0005-0000-0000-0000167B0000}"/>
    <cellStyle name="Output 40 2" xfId="31241" xr:uid="{00000000-0005-0000-0000-0000177B0000}"/>
    <cellStyle name="Output 41" xfId="31242" xr:uid="{00000000-0005-0000-0000-0000187B0000}"/>
    <cellStyle name="Output 42" xfId="31243" xr:uid="{00000000-0005-0000-0000-0000197B0000}"/>
    <cellStyle name="Output 5" xfId="31244" xr:uid="{00000000-0005-0000-0000-00001A7B0000}"/>
    <cellStyle name="Output 5 2" xfId="31245" xr:uid="{00000000-0005-0000-0000-00001B7B0000}"/>
    <cellStyle name="Output 5 2 2" xfId="31246" xr:uid="{00000000-0005-0000-0000-00001C7B0000}"/>
    <cellStyle name="Output 5 2 3" xfId="31247" xr:uid="{00000000-0005-0000-0000-00001D7B0000}"/>
    <cellStyle name="Output 5 3" xfId="31248" xr:uid="{00000000-0005-0000-0000-00001E7B0000}"/>
    <cellStyle name="Output 5 4" xfId="31249" xr:uid="{00000000-0005-0000-0000-00001F7B0000}"/>
    <cellStyle name="Output 5 5" xfId="31250" xr:uid="{00000000-0005-0000-0000-0000207B0000}"/>
    <cellStyle name="Output 5 6" xfId="31251" xr:uid="{00000000-0005-0000-0000-0000217B0000}"/>
    <cellStyle name="Output 6" xfId="31252" xr:uid="{00000000-0005-0000-0000-0000227B0000}"/>
    <cellStyle name="Output 6 2" xfId="31253" xr:uid="{00000000-0005-0000-0000-0000237B0000}"/>
    <cellStyle name="Output 6 2 2" xfId="31254" xr:uid="{00000000-0005-0000-0000-0000247B0000}"/>
    <cellStyle name="Output 6 2 3" xfId="31255" xr:uid="{00000000-0005-0000-0000-0000257B0000}"/>
    <cellStyle name="Output 6 3" xfId="31256" xr:uid="{00000000-0005-0000-0000-0000267B0000}"/>
    <cellStyle name="Output 6 3 2" xfId="31257" xr:uid="{00000000-0005-0000-0000-0000277B0000}"/>
    <cellStyle name="Output 6 3 3" xfId="31258" xr:uid="{00000000-0005-0000-0000-0000287B0000}"/>
    <cellStyle name="Output 6 4" xfId="31259" xr:uid="{00000000-0005-0000-0000-0000297B0000}"/>
    <cellStyle name="Output 6 4 2" xfId="31260" xr:uid="{00000000-0005-0000-0000-00002A7B0000}"/>
    <cellStyle name="Output 6 4 3" xfId="31261" xr:uid="{00000000-0005-0000-0000-00002B7B0000}"/>
    <cellStyle name="Output 6 5" xfId="31262" xr:uid="{00000000-0005-0000-0000-00002C7B0000}"/>
    <cellStyle name="Output 6 6" xfId="31263" xr:uid="{00000000-0005-0000-0000-00002D7B0000}"/>
    <cellStyle name="Output 6 7" xfId="31264" xr:uid="{00000000-0005-0000-0000-00002E7B0000}"/>
    <cellStyle name="Output 6 8" xfId="31265" xr:uid="{00000000-0005-0000-0000-00002F7B0000}"/>
    <cellStyle name="Output 7" xfId="31266" xr:uid="{00000000-0005-0000-0000-0000307B0000}"/>
    <cellStyle name="Output 7 2" xfId="31267" xr:uid="{00000000-0005-0000-0000-0000317B0000}"/>
    <cellStyle name="Output 7 3" xfId="31268" xr:uid="{00000000-0005-0000-0000-0000327B0000}"/>
    <cellStyle name="Output 7 4" xfId="31269" xr:uid="{00000000-0005-0000-0000-0000337B0000}"/>
    <cellStyle name="Output 8" xfId="31270" xr:uid="{00000000-0005-0000-0000-0000347B0000}"/>
    <cellStyle name="Output 8 2" xfId="31271" xr:uid="{00000000-0005-0000-0000-0000357B0000}"/>
    <cellStyle name="Output 8 3" xfId="31272" xr:uid="{00000000-0005-0000-0000-0000367B0000}"/>
    <cellStyle name="Output 8 4" xfId="31273" xr:uid="{00000000-0005-0000-0000-0000377B0000}"/>
    <cellStyle name="Output 9" xfId="31274" xr:uid="{00000000-0005-0000-0000-0000387B0000}"/>
    <cellStyle name="Output 9 2" xfId="31275" xr:uid="{00000000-0005-0000-0000-0000397B0000}"/>
    <cellStyle name="Output 9 3" xfId="31276" xr:uid="{00000000-0005-0000-0000-00003A7B0000}"/>
    <cellStyle name="Percent" xfId="33396" builtinId="5"/>
    <cellStyle name="Percent [2]" xfId="31277" xr:uid="{00000000-0005-0000-0000-00003B7B0000}"/>
    <cellStyle name="Percent [2] 10" xfId="31278" xr:uid="{00000000-0005-0000-0000-00003C7B0000}"/>
    <cellStyle name="Percent [2] 11" xfId="31279" xr:uid="{00000000-0005-0000-0000-00003D7B0000}"/>
    <cellStyle name="Percent [2] 2" xfId="31280" xr:uid="{00000000-0005-0000-0000-00003E7B0000}"/>
    <cellStyle name="Percent [2] 2 2" xfId="31281" xr:uid="{00000000-0005-0000-0000-00003F7B0000}"/>
    <cellStyle name="Percent [2] 2 2 2" xfId="31282" xr:uid="{00000000-0005-0000-0000-0000407B0000}"/>
    <cellStyle name="Percent [2] 2 2 2 2" xfId="31283" xr:uid="{00000000-0005-0000-0000-0000417B0000}"/>
    <cellStyle name="Percent [2] 2 2 2 3" xfId="31284" xr:uid="{00000000-0005-0000-0000-0000427B0000}"/>
    <cellStyle name="Percent [2] 2 2 3" xfId="31285" xr:uid="{00000000-0005-0000-0000-0000437B0000}"/>
    <cellStyle name="Percent [2] 2 2 4" xfId="31286" xr:uid="{00000000-0005-0000-0000-0000447B0000}"/>
    <cellStyle name="Percent [2] 2 3" xfId="31287" xr:uid="{00000000-0005-0000-0000-0000457B0000}"/>
    <cellStyle name="Percent [2] 2 3 2" xfId="31288" xr:uid="{00000000-0005-0000-0000-0000467B0000}"/>
    <cellStyle name="Percent [2] 2 3 3" xfId="31289" xr:uid="{00000000-0005-0000-0000-0000477B0000}"/>
    <cellStyle name="Percent [2] 2 4" xfId="31290" xr:uid="{00000000-0005-0000-0000-0000487B0000}"/>
    <cellStyle name="Percent [2] 2 5" xfId="31291" xr:uid="{00000000-0005-0000-0000-0000497B0000}"/>
    <cellStyle name="Percent [2] 3" xfId="31292" xr:uid="{00000000-0005-0000-0000-00004A7B0000}"/>
    <cellStyle name="Percent [2] 3 2" xfId="31293" xr:uid="{00000000-0005-0000-0000-00004B7B0000}"/>
    <cellStyle name="Percent [2] 3 2 2" xfId="31294" xr:uid="{00000000-0005-0000-0000-00004C7B0000}"/>
    <cellStyle name="Percent [2] 3 2 2 2" xfId="31295" xr:uid="{00000000-0005-0000-0000-00004D7B0000}"/>
    <cellStyle name="Percent [2] 3 2 2 3" xfId="31296" xr:uid="{00000000-0005-0000-0000-00004E7B0000}"/>
    <cellStyle name="Percent [2] 3 2 3" xfId="31297" xr:uid="{00000000-0005-0000-0000-00004F7B0000}"/>
    <cellStyle name="Percent [2] 3 2 4" xfId="31298" xr:uid="{00000000-0005-0000-0000-0000507B0000}"/>
    <cellStyle name="Percent [2] 3 3" xfId="31299" xr:uid="{00000000-0005-0000-0000-0000517B0000}"/>
    <cellStyle name="Percent [2] 3 3 2" xfId="31300" xr:uid="{00000000-0005-0000-0000-0000527B0000}"/>
    <cellStyle name="Percent [2] 3 3 3" xfId="31301" xr:uid="{00000000-0005-0000-0000-0000537B0000}"/>
    <cellStyle name="Percent [2] 3 4" xfId="31302" xr:uid="{00000000-0005-0000-0000-0000547B0000}"/>
    <cellStyle name="Percent [2] 3 5" xfId="31303" xr:uid="{00000000-0005-0000-0000-0000557B0000}"/>
    <cellStyle name="Percent [2] 4" xfId="31304" xr:uid="{00000000-0005-0000-0000-0000567B0000}"/>
    <cellStyle name="Percent [2] 4 2" xfId="31305" xr:uid="{00000000-0005-0000-0000-0000577B0000}"/>
    <cellStyle name="Percent [2] 4 2 2" xfId="31306" xr:uid="{00000000-0005-0000-0000-0000587B0000}"/>
    <cellStyle name="Percent [2] 4 2 3" xfId="31307" xr:uid="{00000000-0005-0000-0000-0000597B0000}"/>
    <cellStyle name="Percent [2] 4 3" xfId="31308" xr:uid="{00000000-0005-0000-0000-00005A7B0000}"/>
    <cellStyle name="Percent [2] 4 4" xfId="31309" xr:uid="{00000000-0005-0000-0000-00005B7B0000}"/>
    <cellStyle name="Percent [2] 5" xfId="31310" xr:uid="{00000000-0005-0000-0000-00005C7B0000}"/>
    <cellStyle name="Percent [2] 5 2" xfId="31311" xr:uid="{00000000-0005-0000-0000-00005D7B0000}"/>
    <cellStyle name="Percent [2] 5 2 2" xfId="31312" xr:uid="{00000000-0005-0000-0000-00005E7B0000}"/>
    <cellStyle name="Percent [2] 5 2 3" xfId="31313" xr:uid="{00000000-0005-0000-0000-00005F7B0000}"/>
    <cellStyle name="Percent [2] 5 3" xfId="31314" xr:uid="{00000000-0005-0000-0000-0000607B0000}"/>
    <cellStyle name="Percent [2] 5 4" xfId="31315" xr:uid="{00000000-0005-0000-0000-0000617B0000}"/>
    <cellStyle name="Percent [2] 6" xfId="31316" xr:uid="{00000000-0005-0000-0000-0000627B0000}"/>
    <cellStyle name="Percent [2] 6 2" xfId="31317" xr:uid="{00000000-0005-0000-0000-0000637B0000}"/>
    <cellStyle name="Percent [2] 6 2 2" xfId="31318" xr:uid="{00000000-0005-0000-0000-0000647B0000}"/>
    <cellStyle name="Percent [2] 6 2 3" xfId="31319" xr:uid="{00000000-0005-0000-0000-0000657B0000}"/>
    <cellStyle name="Percent [2] 6 3" xfId="31320" xr:uid="{00000000-0005-0000-0000-0000667B0000}"/>
    <cellStyle name="Percent [2] 6 4" xfId="31321" xr:uid="{00000000-0005-0000-0000-0000677B0000}"/>
    <cellStyle name="Percent [2] 7" xfId="31322" xr:uid="{00000000-0005-0000-0000-0000687B0000}"/>
    <cellStyle name="Percent [2] 7 2" xfId="31323" xr:uid="{00000000-0005-0000-0000-0000697B0000}"/>
    <cellStyle name="Percent [2] 7 2 2" xfId="31324" xr:uid="{00000000-0005-0000-0000-00006A7B0000}"/>
    <cellStyle name="Percent [2] 7 2 3" xfId="31325" xr:uid="{00000000-0005-0000-0000-00006B7B0000}"/>
    <cellStyle name="Percent [2] 7 3" xfId="31326" xr:uid="{00000000-0005-0000-0000-00006C7B0000}"/>
    <cellStyle name="Percent [2] 7 4" xfId="31327" xr:uid="{00000000-0005-0000-0000-00006D7B0000}"/>
    <cellStyle name="Percent [2] 8" xfId="31328" xr:uid="{00000000-0005-0000-0000-00006E7B0000}"/>
    <cellStyle name="Percent [2] 8 2" xfId="31329" xr:uid="{00000000-0005-0000-0000-00006F7B0000}"/>
    <cellStyle name="Percent [2] 8 2 2" xfId="31330" xr:uid="{00000000-0005-0000-0000-0000707B0000}"/>
    <cellStyle name="Percent [2] 8 2 3" xfId="31331" xr:uid="{00000000-0005-0000-0000-0000717B0000}"/>
    <cellStyle name="Percent [2] 8 3" xfId="31332" xr:uid="{00000000-0005-0000-0000-0000727B0000}"/>
    <cellStyle name="Percent [2] 8 4" xfId="31333" xr:uid="{00000000-0005-0000-0000-0000737B0000}"/>
    <cellStyle name="Percent [2] 9" xfId="31334" xr:uid="{00000000-0005-0000-0000-0000747B0000}"/>
    <cellStyle name="Percent [2] 9 2" xfId="31335" xr:uid="{00000000-0005-0000-0000-0000757B0000}"/>
    <cellStyle name="Percent [2] 9 3" xfId="31336" xr:uid="{00000000-0005-0000-0000-0000767B0000}"/>
    <cellStyle name="Percent 10" xfId="31337" xr:uid="{00000000-0005-0000-0000-0000777B0000}"/>
    <cellStyle name="Percent 10 2" xfId="31338" xr:uid="{00000000-0005-0000-0000-0000787B0000}"/>
    <cellStyle name="Percent 10 2 2" xfId="31339" xr:uid="{00000000-0005-0000-0000-0000797B0000}"/>
    <cellStyle name="Percent 10 2 3" xfId="31340" xr:uid="{00000000-0005-0000-0000-00007A7B0000}"/>
    <cellStyle name="Percent 10 3" xfId="31341" xr:uid="{00000000-0005-0000-0000-00007B7B0000}"/>
    <cellStyle name="Percent 10 4" xfId="31342" xr:uid="{00000000-0005-0000-0000-00007C7B0000}"/>
    <cellStyle name="Percent 10 5" xfId="31343" xr:uid="{00000000-0005-0000-0000-00007D7B0000}"/>
    <cellStyle name="Percent 11" xfId="31344" xr:uid="{00000000-0005-0000-0000-00007E7B0000}"/>
    <cellStyle name="Percent 11 2" xfId="31345" xr:uid="{00000000-0005-0000-0000-00007F7B0000}"/>
    <cellStyle name="Percent 11 2 2" xfId="31346" xr:uid="{00000000-0005-0000-0000-0000807B0000}"/>
    <cellStyle name="Percent 11 2 3" xfId="31347" xr:uid="{00000000-0005-0000-0000-0000817B0000}"/>
    <cellStyle name="Percent 11 3" xfId="31348" xr:uid="{00000000-0005-0000-0000-0000827B0000}"/>
    <cellStyle name="Percent 11 4" xfId="31349" xr:uid="{00000000-0005-0000-0000-0000837B0000}"/>
    <cellStyle name="Percent 11 5" xfId="31350" xr:uid="{00000000-0005-0000-0000-0000847B0000}"/>
    <cellStyle name="Percent 12" xfId="31351" xr:uid="{00000000-0005-0000-0000-0000857B0000}"/>
    <cellStyle name="Percent 12 2" xfId="31352" xr:uid="{00000000-0005-0000-0000-0000867B0000}"/>
    <cellStyle name="Percent 12 2 2" xfId="31353" xr:uid="{00000000-0005-0000-0000-0000877B0000}"/>
    <cellStyle name="Percent 12 2 3" xfId="31354" xr:uid="{00000000-0005-0000-0000-0000887B0000}"/>
    <cellStyle name="Percent 12 3" xfId="31355" xr:uid="{00000000-0005-0000-0000-0000897B0000}"/>
    <cellStyle name="Percent 12 4" xfId="31356" xr:uid="{00000000-0005-0000-0000-00008A7B0000}"/>
    <cellStyle name="Percent 12 5" xfId="31357" xr:uid="{00000000-0005-0000-0000-00008B7B0000}"/>
    <cellStyle name="Percent 13" xfId="31358" xr:uid="{00000000-0005-0000-0000-00008C7B0000}"/>
    <cellStyle name="Percent 13 2" xfId="31359" xr:uid="{00000000-0005-0000-0000-00008D7B0000}"/>
    <cellStyle name="Percent 13 3" xfId="31360" xr:uid="{00000000-0005-0000-0000-00008E7B0000}"/>
    <cellStyle name="Percent 14" xfId="31361" xr:uid="{00000000-0005-0000-0000-00008F7B0000}"/>
    <cellStyle name="Percent 14 2" xfId="31362" xr:uid="{00000000-0005-0000-0000-0000907B0000}"/>
    <cellStyle name="Percent 14 3" xfId="31363" xr:uid="{00000000-0005-0000-0000-0000917B0000}"/>
    <cellStyle name="Percent 15" xfId="31364" xr:uid="{00000000-0005-0000-0000-0000927B0000}"/>
    <cellStyle name="Percent 15 2" xfId="31365" xr:uid="{00000000-0005-0000-0000-0000937B0000}"/>
    <cellStyle name="Percent 15 3" xfId="31366" xr:uid="{00000000-0005-0000-0000-0000947B0000}"/>
    <cellStyle name="Percent 16" xfId="31367" xr:uid="{00000000-0005-0000-0000-0000957B0000}"/>
    <cellStyle name="Percent 16 2" xfId="31368" xr:uid="{00000000-0005-0000-0000-0000967B0000}"/>
    <cellStyle name="Percent 16 3" xfId="31369" xr:uid="{00000000-0005-0000-0000-0000977B0000}"/>
    <cellStyle name="Percent 17" xfId="31370" xr:uid="{00000000-0005-0000-0000-0000987B0000}"/>
    <cellStyle name="Percent 17 2" xfId="31371" xr:uid="{00000000-0005-0000-0000-0000997B0000}"/>
    <cellStyle name="Percent 17 3" xfId="31372" xr:uid="{00000000-0005-0000-0000-00009A7B0000}"/>
    <cellStyle name="Percent 18" xfId="31373" xr:uid="{00000000-0005-0000-0000-00009B7B0000}"/>
    <cellStyle name="Percent 18 2" xfId="31374" xr:uid="{00000000-0005-0000-0000-00009C7B0000}"/>
    <cellStyle name="Percent 18 3" xfId="31375" xr:uid="{00000000-0005-0000-0000-00009D7B0000}"/>
    <cellStyle name="Percent 19" xfId="31376" xr:uid="{00000000-0005-0000-0000-00009E7B0000}"/>
    <cellStyle name="Percent 19 2" xfId="31377" xr:uid="{00000000-0005-0000-0000-00009F7B0000}"/>
    <cellStyle name="Percent 19 3" xfId="31378" xr:uid="{00000000-0005-0000-0000-0000A07B0000}"/>
    <cellStyle name="Percent 2" xfId="191" xr:uid="{00000000-0005-0000-0000-0000A17B0000}"/>
    <cellStyle name="Percent 2 10" xfId="31379" xr:uid="{00000000-0005-0000-0000-0000A27B0000}"/>
    <cellStyle name="Percent 2 11" xfId="33288" xr:uid="{00000000-0005-0000-0000-0000A37B0000}"/>
    <cellStyle name="Percent 2 2" xfId="31380" xr:uid="{00000000-0005-0000-0000-0000A47B0000}"/>
    <cellStyle name="Percent 2 2 2" xfId="31381" xr:uid="{00000000-0005-0000-0000-0000A57B0000}"/>
    <cellStyle name="Percent 2 2 2 2" xfId="31382" xr:uid="{00000000-0005-0000-0000-0000A67B0000}"/>
    <cellStyle name="Percent 2 2 2 3" xfId="31383" xr:uid="{00000000-0005-0000-0000-0000A77B0000}"/>
    <cellStyle name="Percent 2 2 2 4" xfId="31384" xr:uid="{00000000-0005-0000-0000-0000A87B0000}"/>
    <cellStyle name="Percent 2 2 3" xfId="31385" xr:uid="{00000000-0005-0000-0000-0000A97B0000}"/>
    <cellStyle name="Percent 2 2 3 2" xfId="31386" xr:uid="{00000000-0005-0000-0000-0000AA7B0000}"/>
    <cellStyle name="Percent 2 2 3 3" xfId="31387" xr:uid="{00000000-0005-0000-0000-0000AB7B0000}"/>
    <cellStyle name="Percent 2 2 4" xfId="31388" xr:uid="{00000000-0005-0000-0000-0000AC7B0000}"/>
    <cellStyle name="Percent 2 2 5" xfId="31389" xr:uid="{00000000-0005-0000-0000-0000AD7B0000}"/>
    <cellStyle name="Percent 2 2 6" xfId="31390" xr:uid="{00000000-0005-0000-0000-0000AE7B0000}"/>
    <cellStyle name="Percent 2 3" xfId="31391" xr:uid="{00000000-0005-0000-0000-0000AF7B0000}"/>
    <cellStyle name="Percent 2 3 2" xfId="31392" xr:uid="{00000000-0005-0000-0000-0000B07B0000}"/>
    <cellStyle name="Percent 2 3 2 2" xfId="31393" xr:uid="{00000000-0005-0000-0000-0000B17B0000}"/>
    <cellStyle name="Percent 2 3 2 3" xfId="31394" xr:uid="{00000000-0005-0000-0000-0000B27B0000}"/>
    <cellStyle name="Percent 2 3 3" xfId="31395" xr:uid="{00000000-0005-0000-0000-0000B37B0000}"/>
    <cellStyle name="Percent 2 3 3 2" xfId="31396" xr:uid="{00000000-0005-0000-0000-0000B47B0000}"/>
    <cellStyle name="Percent 2 3 3 3" xfId="31397" xr:uid="{00000000-0005-0000-0000-0000B57B0000}"/>
    <cellStyle name="Percent 2 3 4" xfId="31398" xr:uid="{00000000-0005-0000-0000-0000B67B0000}"/>
    <cellStyle name="Percent 2 3 5" xfId="31399" xr:uid="{00000000-0005-0000-0000-0000B77B0000}"/>
    <cellStyle name="Percent 2 3 6" xfId="31400" xr:uid="{00000000-0005-0000-0000-0000B87B0000}"/>
    <cellStyle name="Percent 2 3 7" xfId="31401" xr:uid="{00000000-0005-0000-0000-0000B97B0000}"/>
    <cellStyle name="Percent 2 3 8" xfId="31402" xr:uid="{00000000-0005-0000-0000-0000BA7B0000}"/>
    <cellStyle name="Percent 2 4" xfId="31403" xr:uid="{00000000-0005-0000-0000-0000BB7B0000}"/>
    <cellStyle name="Percent 2 4 2" xfId="31404" xr:uid="{00000000-0005-0000-0000-0000BC7B0000}"/>
    <cellStyle name="Percent 2 4 3" xfId="31405" xr:uid="{00000000-0005-0000-0000-0000BD7B0000}"/>
    <cellStyle name="Percent 2 5" xfId="31406" xr:uid="{00000000-0005-0000-0000-0000BE7B0000}"/>
    <cellStyle name="Percent 2 5 2" xfId="31407" xr:uid="{00000000-0005-0000-0000-0000BF7B0000}"/>
    <cellStyle name="Percent 2 5 2 2" xfId="31408" xr:uid="{00000000-0005-0000-0000-0000C07B0000}"/>
    <cellStyle name="Percent 2 5 2 3" xfId="31409" xr:uid="{00000000-0005-0000-0000-0000C17B0000}"/>
    <cellStyle name="Percent 2 5 3" xfId="31410" xr:uid="{00000000-0005-0000-0000-0000C27B0000}"/>
    <cellStyle name="Percent 2 5 3 2" xfId="31411" xr:uid="{00000000-0005-0000-0000-0000C37B0000}"/>
    <cellStyle name="Percent 2 5 3 2 2" xfId="31412" xr:uid="{00000000-0005-0000-0000-0000C47B0000}"/>
    <cellStyle name="Percent 2 5 3 2 2 2" xfId="31413" xr:uid="{00000000-0005-0000-0000-0000C57B0000}"/>
    <cellStyle name="Percent 2 5 3 2 3" xfId="31414" xr:uid="{00000000-0005-0000-0000-0000C67B0000}"/>
    <cellStyle name="Percent 2 5 3 2 4" xfId="31415" xr:uid="{00000000-0005-0000-0000-0000C77B0000}"/>
    <cellStyle name="Percent 2 5 3 3" xfId="31416" xr:uid="{00000000-0005-0000-0000-0000C87B0000}"/>
    <cellStyle name="Percent 2 5 3 3 2" xfId="31417" xr:uid="{00000000-0005-0000-0000-0000C97B0000}"/>
    <cellStyle name="Percent 2 5 3 4" xfId="31418" xr:uid="{00000000-0005-0000-0000-0000CA7B0000}"/>
    <cellStyle name="Percent 2 5 3 5" xfId="31419" xr:uid="{00000000-0005-0000-0000-0000CB7B0000}"/>
    <cellStyle name="Percent 2 5 4" xfId="31420" xr:uid="{00000000-0005-0000-0000-0000CC7B0000}"/>
    <cellStyle name="Percent 2 5 4 2" xfId="31421" xr:uid="{00000000-0005-0000-0000-0000CD7B0000}"/>
    <cellStyle name="Percent 2 5 4 2 2" xfId="31422" xr:uid="{00000000-0005-0000-0000-0000CE7B0000}"/>
    <cellStyle name="Percent 2 5 4 3" xfId="31423" xr:uid="{00000000-0005-0000-0000-0000CF7B0000}"/>
    <cellStyle name="Percent 2 5 4 4" xfId="31424" xr:uid="{00000000-0005-0000-0000-0000D07B0000}"/>
    <cellStyle name="Percent 2 5 5" xfId="31425" xr:uid="{00000000-0005-0000-0000-0000D17B0000}"/>
    <cellStyle name="Percent 2 5 5 2" xfId="31426" xr:uid="{00000000-0005-0000-0000-0000D27B0000}"/>
    <cellStyle name="Percent 2 5 6" xfId="31427" xr:uid="{00000000-0005-0000-0000-0000D37B0000}"/>
    <cellStyle name="Percent 2 5 7" xfId="31428" xr:uid="{00000000-0005-0000-0000-0000D47B0000}"/>
    <cellStyle name="Percent 2 5 8" xfId="31429" xr:uid="{00000000-0005-0000-0000-0000D57B0000}"/>
    <cellStyle name="Percent 2 6" xfId="31430" xr:uid="{00000000-0005-0000-0000-0000D67B0000}"/>
    <cellStyle name="Percent 2 6 2" xfId="31431" xr:uid="{00000000-0005-0000-0000-0000D77B0000}"/>
    <cellStyle name="Percent 2 6 3" xfId="31432" xr:uid="{00000000-0005-0000-0000-0000D87B0000}"/>
    <cellStyle name="Percent 2 7" xfId="31433" xr:uid="{00000000-0005-0000-0000-0000D97B0000}"/>
    <cellStyle name="Percent 2 7 2" xfId="31434" xr:uid="{00000000-0005-0000-0000-0000DA7B0000}"/>
    <cellStyle name="Percent 2 7 3" xfId="31435" xr:uid="{00000000-0005-0000-0000-0000DB7B0000}"/>
    <cellStyle name="Percent 2 8" xfId="31436" xr:uid="{00000000-0005-0000-0000-0000DC7B0000}"/>
    <cellStyle name="Percent 2 9" xfId="31437" xr:uid="{00000000-0005-0000-0000-0000DD7B0000}"/>
    <cellStyle name="Percent 20" xfId="31438" xr:uid="{00000000-0005-0000-0000-0000DE7B0000}"/>
    <cellStyle name="Percent 20 2" xfId="31439" xr:uid="{00000000-0005-0000-0000-0000DF7B0000}"/>
    <cellStyle name="Percent 20 3" xfId="31440" xr:uid="{00000000-0005-0000-0000-0000E07B0000}"/>
    <cellStyle name="Percent 21" xfId="31441" xr:uid="{00000000-0005-0000-0000-0000E17B0000}"/>
    <cellStyle name="Percent 21 2" xfId="31442" xr:uid="{00000000-0005-0000-0000-0000E27B0000}"/>
    <cellStyle name="Percent 21 3" xfId="31443" xr:uid="{00000000-0005-0000-0000-0000E37B0000}"/>
    <cellStyle name="Percent 22" xfId="31444" xr:uid="{00000000-0005-0000-0000-0000E47B0000}"/>
    <cellStyle name="Percent 22 2" xfId="31445" xr:uid="{00000000-0005-0000-0000-0000E57B0000}"/>
    <cellStyle name="Percent 22 3" xfId="31446" xr:uid="{00000000-0005-0000-0000-0000E67B0000}"/>
    <cellStyle name="Percent 23" xfId="31447" xr:uid="{00000000-0005-0000-0000-0000E77B0000}"/>
    <cellStyle name="Percent 23 2" xfId="31448" xr:uid="{00000000-0005-0000-0000-0000E87B0000}"/>
    <cellStyle name="Percent 23 3" xfId="31449" xr:uid="{00000000-0005-0000-0000-0000E97B0000}"/>
    <cellStyle name="Percent 24" xfId="31450" xr:uid="{00000000-0005-0000-0000-0000EA7B0000}"/>
    <cellStyle name="Percent 24 2" xfId="31451" xr:uid="{00000000-0005-0000-0000-0000EB7B0000}"/>
    <cellStyle name="Percent 24 3" xfId="31452" xr:uid="{00000000-0005-0000-0000-0000EC7B0000}"/>
    <cellStyle name="Percent 25" xfId="31453" xr:uid="{00000000-0005-0000-0000-0000ED7B0000}"/>
    <cellStyle name="Percent 25 2" xfId="31454" xr:uid="{00000000-0005-0000-0000-0000EE7B0000}"/>
    <cellStyle name="Percent 25 3" xfId="31455" xr:uid="{00000000-0005-0000-0000-0000EF7B0000}"/>
    <cellStyle name="Percent 26" xfId="31456" xr:uid="{00000000-0005-0000-0000-0000F07B0000}"/>
    <cellStyle name="Percent 26 2" xfId="31457" xr:uid="{00000000-0005-0000-0000-0000F17B0000}"/>
    <cellStyle name="Percent 26 3" xfId="31458" xr:uid="{00000000-0005-0000-0000-0000F27B0000}"/>
    <cellStyle name="Percent 27" xfId="31459" xr:uid="{00000000-0005-0000-0000-0000F37B0000}"/>
    <cellStyle name="Percent 27 2" xfId="31460" xr:uid="{00000000-0005-0000-0000-0000F47B0000}"/>
    <cellStyle name="Percent 27 3" xfId="31461" xr:uid="{00000000-0005-0000-0000-0000F57B0000}"/>
    <cellStyle name="Percent 28" xfId="31462" xr:uid="{00000000-0005-0000-0000-0000F67B0000}"/>
    <cellStyle name="Percent 28 2" xfId="31463" xr:uid="{00000000-0005-0000-0000-0000F77B0000}"/>
    <cellStyle name="Percent 28 3" xfId="31464" xr:uid="{00000000-0005-0000-0000-0000F87B0000}"/>
    <cellStyle name="Percent 29" xfId="31465" xr:uid="{00000000-0005-0000-0000-0000F97B0000}"/>
    <cellStyle name="Percent 29 2" xfId="31466" xr:uid="{00000000-0005-0000-0000-0000FA7B0000}"/>
    <cellStyle name="Percent 29 3" xfId="31467" xr:uid="{00000000-0005-0000-0000-0000FB7B0000}"/>
    <cellStyle name="Percent 3" xfId="192" xr:uid="{00000000-0005-0000-0000-0000FC7B0000}"/>
    <cellStyle name="Percent 3 10" xfId="31468" xr:uid="{00000000-0005-0000-0000-0000FD7B0000}"/>
    <cellStyle name="Percent 3 10 2" xfId="31469" xr:uid="{00000000-0005-0000-0000-0000FE7B0000}"/>
    <cellStyle name="Percent 3 10 3" xfId="31470" xr:uid="{00000000-0005-0000-0000-0000FF7B0000}"/>
    <cellStyle name="Percent 3 11" xfId="31471" xr:uid="{00000000-0005-0000-0000-0000007C0000}"/>
    <cellStyle name="Percent 3 11 2" xfId="31472" xr:uid="{00000000-0005-0000-0000-0000017C0000}"/>
    <cellStyle name="Percent 3 11 3" xfId="31473" xr:uid="{00000000-0005-0000-0000-0000027C0000}"/>
    <cellStyle name="Percent 3 12" xfId="31474" xr:uid="{00000000-0005-0000-0000-0000037C0000}"/>
    <cellStyle name="Percent 3 13" xfId="31475" xr:uid="{00000000-0005-0000-0000-0000047C0000}"/>
    <cellStyle name="Percent 3 14" xfId="31476" xr:uid="{00000000-0005-0000-0000-0000057C0000}"/>
    <cellStyle name="Percent 3 15" xfId="33289" xr:uid="{00000000-0005-0000-0000-0000067C0000}"/>
    <cellStyle name="Percent 3 2" xfId="31477" xr:uid="{00000000-0005-0000-0000-0000077C0000}"/>
    <cellStyle name="Percent 3 2 10" xfId="31478" xr:uid="{00000000-0005-0000-0000-0000087C0000}"/>
    <cellStyle name="Percent 3 2 11" xfId="31479" xr:uid="{00000000-0005-0000-0000-0000097C0000}"/>
    <cellStyle name="Percent 3 2 2" xfId="31480" xr:uid="{00000000-0005-0000-0000-00000A7C0000}"/>
    <cellStyle name="Percent 3 2 2 2" xfId="31481" xr:uid="{00000000-0005-0000-0000-00000B7C0000}"/>
    <cellStyle name="Percent 3 2 2 2 2" xfId="31482" xr:uid="{00000000-0005-0000-0000-00000C7C0000}"/>
    <cellStyle name="Percent 3 2 2 2 2 2" xfId="31483" xr:uid="{00000000-0005-0000-0000-00000D7C0000}"/>
    <cellStyle name="Percent 3 2 2 2 2 2 2" xfId="31484" xr:uid="{00000000-0005-0000-0000-00000E7C0000}"/>
    <cellStyle name="Percent 3 2 2 2 2 2 3" xfId="31485" xr:uid="{00000000-0005-0000-0000-00000F7C0000}"/>
    <cellStyle name="Percent 3 2 2 2 2 3" xfId="31486" xr:uid="{00000000-0005-0000-0000-0000107C0000}"/>
    <cellStyle name="Percent 3 2 2 2 2 4" xfId="31487" xr:uid="{00000000-0005-0000-0000-0000117C0000}"/>
    <cellStyle name="Percent 3 2 2 2 3" xfId="31488" xr:uid="{00000000-0005-0000-0000-0000127C0000}"/>
    <cellStyle name="Percent 3 2 2 2 3 2" xfId="31489" xr:uid="{00000000-0005-0000-0000-0000137C0000}"/>
    <cellStyle name="Percent 3 2 2 2 3 3" xfId="31490" xr:uid="{00000000-0005-0000-0000-0000147C0000}"/>
    <cellStyle name="Percent 3 2 2 2 4" xfId="31491" xr:uid="{00000000-0005-0000-0000-0000157C0000}"/>
    <cellStyle name="Percent 3 2 2 2 5" xfId="31492" xr:uid="{00000000-0005-0000-0000-0000167C0000}"/>
    <cellStyle name="Percent 3 2 2 3" xfId="31493" xr:uid="{00000000-0005-0000-0000-0000177C0000}"/>
    <cellStyle name="Percent 3 2 2 3 2" xfId="31494" xr:uid="{00000000-0005-0000-0000-0000187C0000}"/>
    <cellStyle name="Percent 3 2 2 3 2 2" xfId="31495" xr:uid="{00000000-0005-0000-0000-0000197C0000}"/>
    <cellStyle name="Percent 3 2 2 3 2 3" xfId="31496" xr:uid="{00000000-0005-0000-0000-00001A7C0000}"/>
    <cellStyle name="Percent 3 2 2 3 3" xfId="31497" xr:uid="{00000000-0005-0000-0000-00001B7C0000}"/>
    <cellStyle name="Percent 3 2 2 3 4" xfId="31498" xr:uid="{00000000-0005-0000-0000-00001C7C0000}"/>
    <cellStyle name="Percent 3 2 2 4" xfId="31499" xr:uid="{00000000-0005-0000-0000-00001D7C0000}"/>
    <cellStyle name="Percent 3 2 2 4 2" xfId="31500" xr:uid="{00000000-0005-0000-0000-00001E7C0000}"/>
    <cellStyle name="Percent 3 2 2 4 3" xfId="31501" xr:uid="{00000000-0005-0000-0000-00001F7C0000}"/>
    <cellStyle name="Percent 3 2 2 5" xfId="31502" xr:uid="{00000000-0005-0000-0000-0000207C0000}"/>
    <cellStyle name="Percent 3 2 2 6" xfId="31503" xr:uid="{00000000-0005-0000-0000-0000217C0000}"/>
    <cellStyle name="Percent 3 2 3" xfId="31504" xr:uid="{00000000-0005-0000-0000-0000227C0000}"/>
    <cellStyle name="Percent 3 2 3 2" xfId="31505" xr:uid="{00000000-0005-0000-0000-0000237C0000}"/>
    <cellStyle name="Percent 3 2 3 2 2" xfId="31506" xr:uid="{00000000-0005-0000-0000-0000247C0000}"/>
    <cellStyle name="Percent 3 2 3 2 2 2" xfId="31507" xr:uid="{00000000-0005-0000-0000-0000257C0000}"/>
    <cellStyle name="Percent 3 2 3 2 2 2 2" xfId="31508" xr:uid="{00000000-0005-0000-0000-0000267C0000}"/>
    <cellStyle name="Percent 3 2 3 2 2 2 3" xfId="31509" xr:uid="{00000000-0005-0000-0000-0000277C0000}"/>
    <cellStyle name="Percent 3 2 3 2 2 3" xfId="31510" xr:uid="{00000000-0005-0000-0000-0000287C0000}"/>
    <cellStyle name="Percent 3 2 3 2 2 4" xfId="31511" xr:uid="{00000000-0005-0000-0000-0000297C0000}"/>
    <cellStyle name="Percent 3 2 3 2 3" xfId="31512" xr:uid="{00000000-0005-0000-0000-00002A7C0000}"/>
    <cellStyle name="Percent 3 2 3 2 3 2" xfId="31513" xr:uid="{00000000-0005-0000-0000-00002B7C0000}"/>
    <cellStyle name="Percent 3 2 3 2 3 3" xfId="31514" xr:uid="{00000000-0005-0000-0000-00002C7C0000}"/>
    <cellStyle name="Percent 3 2 3 2 4" xfId="31515" xr:uid="{00000000-0005-0000-0000-00002D7C0000}"/>
    <cellStyle name="Percent 3 2 3 2 5" xfId="31516" xr:uid="{00000000-0005-0000-0000-00002E7C0000}"/>
    <cellStyle name="Percent 3 2 3 3" xfId="31517" xr:uid="{00000000-0005-0000-0000-00002F7C0000}"/>
    <cellStyle name="Percent 3 2 3 3 2" xfId="31518" xr:uid="{00000000-0005-0000-0000-0000307C0000}"/>
    <cellStyle name="Percent 3 2 3 3 2 2" xfId="31519" xr:uid="{00000000-0005-0000-0000-0000317C0000}"/>
    <cellStyle name="Percent 3 2 3 3 2 3" xfId="31520" xr:uid="{00000000-0005-0000-0000-0000327C0000}"/>
    <cellStyle name="Percent 3 2 3 3 3" xfId="31521" xr:uid="{00000000-0005-0000-0000-0000337C0000}"/>
    <cellStyle name="Percent 3 2 3 3 4" xfId="31522" xr:uid="{00000000-0005-0000-0000-0000347C0000}"/>
    <cellStyle name="Percent 3 2 3 4" xfId="31523" xr:uid="{00000000-0005-0000-0000-0000357C0000}"/>
    <cellStyle name="Percent 3 2 3 4 2" xfId="31524" xr:uid="{00000000-0005-0000-0000-0000367C0000}"/>
    <cellStyle name="Percent 3 2 3 4 3" xfId="31525" xr:uid="{00000000-0005-0000-0000-0000377C0000}"/>
    <cellStyle name="Percent 3 2 3 5" xfId="31526" xr:uid="{00000000-0005-0000-0000-0000387C0000}"/>
    <cellStyle name="Percent 3 2 3 6" xfId="31527" xr:uid="{00000000-0005-0000-0000-0000397C0000}"/>
    <cellStyle name="Percent 3 2 4" xfId="31528" xr:uid="{00000000-0005-0000-0000-00003A7C0000}"/>
    <cellStyle name="Percent 3 2 4 2" xfId="31529" xr:uid="{00000000-0005-0000-0000-00003B7C0000}"/>
    <cellStyle name="Percent 3 2 4 2 2" xfId="31530" xr:uid="{00000000-0005-0000-0000-00003C7C0000}"/>
    <cellStyle name="Percent 3 2 4 2 2 2" xfId="31531" xr:uid="{00000000-0005-0000-0000-00003D7C0000}"/>
    <cellStyle name="Percent 3 2 4 2 2 3" xfId="31532" xr:uid="{00000000-0005-0000-0000-00003E7C0000}"/>
    <cellStyle name="Percent 3 2 4 2 3" xfId="31533" xr:uid="{00000000-0005-0000-0000-00003F7C0000}"/>
    <cellStyle name="Percent 3 2 4 2 4" xfId="31534" xr:uid="{00000000-0005-0000-0000-0000407C0000}"/>
    <cellStyle name="Percent 3 2 4 3" xfId="31535" xr:uid="{00000000-0005-0000-0000-0000417C0000}"/>
    <cellStyle name="Percent 3 2 4 3 2" xfId="31536" xr:uid="{00000000-0005-0000-0000-0000427C0000}"/>
    <cellStyle name="Percent 3 2 4 3 3" xfId="31537" xr:uid="{00000000-0005-0000-0000-0000437C0000}"/>
    <cellStyle name="Percent 3 2 4 4" xfId="31538" xr:uid="{00000000-0005-0000-0000-0000447C0000}"/>
    <cellStyle name="Percent 3 2 4 5" xfId="31539" xr:uid="{00000000-0005-0000-0000-0000457C0000}"/>
    <cellStyle name="Percent 3 2 5" xfId="31540" xr:uid="{00000000-0005-0000-0000-0000467C0000}"/>
    <cellStyle name="Percent 3 2 5 2" xfId="31541" xr:uid="{00000000-0005-0000-0000-0000477C0000}"/>
    <cellStyle name="Percent 3 2 5 2 2" xfId="31542" xr:uid="{00000000-0005-0000-0000-0000487C0000}"/>
    <cellStyle name="Percent 3 2 5 2 2 2" xfId="31543" xr:uid="{00000000-0005-0000-0000-0000497C0000}"/>
    <cellStyle name="Percent 3 2 5 2 2 3" xfId="31544" xr:uid="{00000000-0005-0000-0000-00004A7C0000}"/>
    <cellStyle name="Percent 3 2 5 2 3" xfId="31545" xr:uid="{00000000-0005-0000-0000-00004B7C0000}"/>
    <cellStyle name="Percent 3 2 5 2 4" xfId="31546" xr:uid="{00000000-0005-0000-0000-00004C7C0000}"/>
    <cellStyle name="Percent 3 2 5 3" xfId="31547" xr:uid="{00000000-0005-0000-0000-00004D7C0000}"/>
    <cellStyle name="Percent 3 2 5 3 2" xfId="31548" xr:uid="{00000000-0005-0000-0000-00004E7C0000}"/>
    <cellStyle name="Percent 3 2 5 3 3" xfId="31549" xr:uid="{00000000-0005-0000-0000-00004F7C0000}"/>
    <cellStyle name="Percent 3 2 5 4" xfId="31550" xr:uid="{00000000-0005-0000-0000-0000507C0000}"/>
    <cellStyle name="Percent 3 2 5 5" xfId="31551" xr:uid="{00000000-0005-0000-0000-0000517C0000}"/>
    <cellStyle name="Percent 3 2 6" xfId="31552" xr:uid="{00000000-0005-0000-0000-0000527C0000}"/>
    <cellStyle name="Percent 3 2 6 2" xfId="31553" xr:uid="{00000000-0005-0000-0000-0000537C0000}"/>
    <cellStyle name="Percent 3 2 6 2 2" xfId="31554" xr:uid="{00000000-0005-0000-0000-0000547C0000}"/>
    <cellStyle name="Percent 3 2 6 2 3" xfId="31555" xr:uid="{00000000-0005-0000-0000-0000557C0000}"/>
    <cellStyle name="Percent 3 2 6 3" xfId="31556" xr:uid="{00000000-0005-0000-0000-0000567C0000}"/>
    <cellStyle name="Percent 3 2 6 4" xfId="31557" xr:uid="{00000000-0005-0000-0000-0000577C0000}"/>
    <cellStyle name="Percent 3 2 7" xfId="31558" xr:uid="{00000000-0005-0000-0000-0000587C0000}"/>
    <cellStyle name="Percent 3 2 7 2" xfId="31559" xr:uid="{00000000-0005-0000-0000-0000597C0000}"/>
    <cellStyle name="Percent 3 2 7 3" xfId="31560" xr:uid="{00000000-0005-0000-0000-00005A7C0000}"/>
    <cellStyle name="Percent 3 2 8" xfId="31561" xr:uid="{00000000-0005-0000-0000-00005B7C0000}"/>
    <cellStyle name="Percent 3 2 8 2" xfId="31562" xr:uid="{00000000-0005-0000-0000-00005C7C0000}"/>
    <cellStyle name="Percent 3 2 8 2 2" xfId="31563" xr:uid="{00000000-0005-0000-0000-00005D7C0000}"/>
    <cellStyle name="Percent 3 2 8 2 3" xfId="31564" xr:uid="{00000000-0005-0000-0000-00005E7C0000}"/>
    <cellStyle name="Percent 3 2 8 3" xfId="31565" xr:uid="{00000000-0005-0000-0000-00005F7C0000}"/>
    <cellStyle name="Percent 3 2 8 4" xfId="31566" xr:uid="{00000000-0005-0000-0000-0000607C0000}"/>
    <cellStyle name="Percent 3 2 9" xfId="31567" xr:uid="{00000000-0005-0000-0000-0000617C0000}"/>
    <cellStyle name="Percent 3 3" xfId="31568" xr:uid="{00000000-0005-0000-0000-0000627C0000}"/>
    <cellStyle name="Percent 3 3 10" xfId="31569" xr:uid="{00000000-0005-0000-0000-0000637C0000}"/>
    <cellStyle name="Percent 3 3 11" xfId="31570" xr:uid="{00000000-0005-0000-0000-0000647C0000}"/>
    <cellStyle name="Percent 3 3 2" xfId="31571" xr:uid="{00000000-0005-0000-0000-0000657C0000}"/>
    <cellStyle name="Percent 3 3 2 2" xfId="31572" xr:uid="{00000000-0005-0000-0000-0000667C0000}"/>
    <cellStyle name="Percent 3 3 2 2 2" xfId="31573" xr:uid="{00000000-0005-0000-0000-0000677C0000}"/>
    <cellStyle name="Percent 3 3 2 2 2 2" xfId="31574" xr:uid="{00000000-0005-0000-0000-0000687C0000}"/>
    <cellStyle name="Percent 3 3 2 2 2 2 2" xfId="31575" xr:uid="{00000000-0005-0000-0000-0000697C0000}"/>
    <cellStyle name="Percent 3 3 2 2 2 2 3" xfId="31576" xr:uid="{00000000-0005-0000-0000-00006A7C0000}"/>
    <cellStyle name="Percent 3 3 2 2 2 3" xfId="31577" xr:uid="{00000000-0005-0000-0000-00006B7C0000}"/>
    <cellStyle name="Percent 3 3 2 2 2 4" xfId="31578" xr:uid="{00000000-0005-0000-0000-00006C7C0000}"/>
    <cellStyle name="Percent 3 3 2 2 3" xfId="31579" xr:uid="{00000000-0005-0000-0000-00006D7C0000}"/>
    <cellStyle name="Percent 3 3 2 2 3 2" xfId="31580" xr:uid="{00000000-0005-0000-0000-00006E7C0000}"/>
    <cellStyle name="Percent 3 3 2 2 3 3" xfId="31581" xr:uid="{00000000-0005-0000-0000-00006F7C0000}"/>
    <cellStyle name="Percent 3 3 2 2 4" xfId="31582" xr:uid="{00000000-0005-0000-0000-0000707C0000}"/>
    <cellStyle name="Percent 3 3 2 2 5" xfId="31583" xr:uid="{00000000-0005-0000-0000-0000717C0000}"/>
    <cellStyle name="Percent 3 3 2 3" xfId="31584" xr:uid="{00000000-0005-0000-0000-0000727C0000}"/>
    <cellStyle name="Percent 3 3 2 3 2" xfId="31585" xr:uid="{00000000-0005-0000-0000-0000737C0000}"/>
    <cellStyle name="Percent 3 3 2 3 2 2" xfId="31586" xr:uid="{00000000-0005-0000-0000-0000747C0000}"/>
    <cellStyle name="Percent 3 3 2 3 2 3" xfId="31587" xr:uid="{00000000-0005-0000-0000-0000757C0000}"/>
    <cellStyle name="Percent 3 3 2 3 3" xfId="31588" xr:uid="{00000000-0005-0000-0000-0000767C0000}"/>
    <cellStyle name="Percent 3 3 2 3 4" xfId="31589" xr:uid="{00000000-0005-0000-0000-0000777C0000}"/>
    <cellStyle name="Percent 3 3 2 4" xfId="31590" xr:uid="{00000000-0005-0000-0000-0000787C0000}"/>
    <cellStyle name="Percent 3 3 2 4 2" xfId="31591" xr:uid="{00000000-0005-0000-0000-0000797C0000}"/>
    <cellStyle name="Percent 3 3 2 4 3" xfId="31592" xr:uid="{00000000-0005-0000-0000-00007A7C0000}"/>
    <cellStyle name="Percent 3 3 2 5" xfId="31593" xr:uid="{00000000-0005-0000-0000-00007B7C0000}"/>
    <cellStyle name="Percent 3 3 2 5 2" xfId="31594" xr:uid="{00000000-0005-0000-0000-00007C7C0000}"/>
    <cellStyle name="Percent 3 3 2 5 3" xfId="31595" xr:uid="{00000000-0005-0000-0000-00007D7C0000}"/>
    <cellStyle name="Percent 3 3 2 6" xfId="31596" xr:uid="{00000000-0005-0000-0000-00007E7C0000}"/>
    <cellStyle name="Percent 3 3 2 7" xfId="31597" xr:uid="{00000000-0005-0000-0000-00007F7C0000}"/>
    <cellStyle name="Percent 3 3 3" xfId="31598" xr:uid="{00000000-0005-0000-0000-0000807C0000}"/>
    <cellStyle name="Percent 3 3 3 2" xfId="31599" xr:uid="{00000000-0005-0000-0000-0000817C0000}"/>
    <cellStyle name="Percent 3 3 3 2 2" xfId="31600" xr:uid="{00000000-0005-0000-0000-0000827C0000}"/>
    <cellStyle name="Percent 3 3 3 2 2 2" xfId="31601" xr:uid="{00000000-0005-0000-0000-0000837C0000}"/>
    <cellStyle name="Percent 3 3 3 2 2 2 2" xfId="31602" xr:uid="{00000000-0005-0000-0000-0000847C0000}"/>
    <cellStyle name="Percent 3 3 3 2 2 2 3" xfId="31603" xr:uid="{00000000-0005-0000-0000-0000857C0000}"/>
    <cellStyle name="Percent 3 3 3 2 2 3" xfId="31604" xr:uid="{00000000-0005-0000-0000-0000867C0000}"/>
    <cellStyle name="Percent 3 3 3 2 2 4" xfId="31605" xr:uid="{00000000-0005-0000-0000-0000877C0000}"/>
    <cellStyle name="Percent 3 3 3 2 3" xfId="31606" xr:uid="{00000000-0005-0000-0000-0000887C0000}"/>
    <cellStyle name="Percent 3 3 3 2 3 2" xfId="31607" xr:uid="{00000000-0005-0000-0000-0000897C0000}"/>
    <cellStyle name="Percent 3 3 3 2 3 3" xfId="31608" xr:uid="{00000000-0005-0000-0000-00008A7C0000}"/>
    <cellStyle name="Percent 3 3 3 2 4" xfId="31609" xr:uid="{00000000-0005-0000-0000-00008B7C0000}"/>
    <cellStyle name="Percent 3 3 3 2 5" xfId="31610" xr:uid="{00000000-0005-0000-0000-00008C7C0000}"/>
    <cellStyle name="Percent 3 3 3 3" xfId="31611" xr:uid="{00000000-0005-0000-0000-00008D7C0000}"/>
    <cellStyle name="Percent 3 3 3 3 2" xfId="31612" xr:uid="{00000000-0005-0000-0000-00008E7C0000}"/>
    <cellStyle name="Percent 3 3 3 3 2 2" xfId="31613" xr:uid="{00000000-0005-0000-0000-00008F7C0000}"/>
    <cellStyle name="Percent 3 3 3 3 2 3" xfId="31614" xr:uid="{00000000-0005-0000-0000-0000907C0000}"/>
    <cellStyle name="Percent 3 3 3 3 3" xfId="31615" xr:uid="{00000000-0005-0000-0000-0000917C0000}"/>
    <cellStyle name="Percent 3 3 3 3 4" xfId="31616" xr:uid="{00000000-0005-0000-0000-0000927C0000}"/>
    <cellStyle name="Percent 3 3 3 4" xfId="31617" xr:uid="{00000000-0005-0000-0000-0000937C0000}"/>
    <cellStyle name="Percent 3 3 3 4 2" xfId="31618" xr:uid="{00000000-0005-0000-0000-0000947C0000}"/>
    <cellStyle name="Percent 3 3 3 4 3" xfId="31619" xr:uid="{00000000-0005-0000-0000-0000957C0000}"/>
    <cellStyle name="Percent 3 3 3 5" xfId="31620" xr:uid="{00000000-0005-0000-0000-0000967C0000}"/>
    <cellStyle name="Percent 3 3 3 6" xfId="31621" xr:uid="{00000000-0005-0000-0000-0000977C0000}"/>
    <cellStyle name="Percent 3 3 4" xfId="31622" xr:uid="{00000000-0005-0000-0000-0000987C0000}"/>
    <cellStyle name="Percent 3 3 4 2" xfId="31623" xr:uid="{00000000-0005-0000-0000-0000997C0000}"/>
    <cellStyle name="Percent 3 3 4 2 2" xfId="31624" xr:uid="{00000000-0005-0000-0000-00009A7C0000}"/>
    <cellStyle name="Percent 3 3 4 2 2 2" xfId="31625" xr:uid="{00000000-0005-0000-0000-00009B7C0000}"/>
    <cellStyle name="Percent 3 3 4 2 2 3" xfId="31626" xr:uid="{00000000-0005-0000-0000-00009C7C0000}"/>
    <cellStyle name="Percent 3 3 4 2 3" xfId="31627" xr:uid="{00000000-0005-0000-0000-00009D7C0000}"/>
    <cellStyle name="Percent 3 3 4 2 4" xfId="31628" xr:uid="{00000000-0005-0000-0000-00009E7C0000}"/>
    <cellStyle name="Percent 3 3 4 3" xfId="31629" xr:uid="{00000000-0005-0000-0000-00009F7C0000}"/>
    <cellStyle name="Percent 3 3 4 3 2" xfId="31630" xr:uid="{00000000-0005-0000-0000-0000A07C0000}"/>
    <cellStyle name="Percent 3 3 4 3 3" xfId="31631" xr:uid="{00000000-0005-0000-0000-0000A17C0000}"/>
    <cellStyle name="Percent 3 3 4 4" xfId="31632" xr:uid="{00000000-0005-0000-0000-0000A27C0000}"/>
    <cellStyle name="Percent 3 3 4 5" xfId="31633" xr:uid="{00000000-0005-0000-0000-0000A37C0000}"/>
    <cellStyle name="Percent 3 3 5" xfId="31634" xr:uid="{00000000-0005-0000-0000-0000A47C0000}"/>
    <cellStyle name="Percent 3 3 5 2" xfId="31635" xr:uid="{00000000-0005-0000-0000-0000A57C0000}"/>
    <cellStyle name="Percent 3 3 5 2 2" xfId="31636" xr:uid="{00000000-0005-0000-0000-0000A67C0000}"/>
    <cellStyle name="Percent 3 3 5 2 2 2" xfId="31637" xr:uid="{00000000-0005-0000-0000-0000A77C0000}"/>
    <cellStyle name="Percent 3 3 5 2 2 3" xfId="31638" xr:uid="{00000000-0005-0000-0000-0000A87C0000}"/>
    <cellStyle name="Percent 3 3 5 2 3" xfId="31639" xr:uid="{00000000-0005-0000-0000-0000A97C0000}"/>
    <cellStyle name="Percent 3 3 5 2 4" xfId="31640" xr:uid="{00000000-0005-0000-0000-0000AA7C0000}"/>
    <cellStyle name="Percent 3 3 5 3" xfId="31641" xr:uid="{00000000-0005-0000-0000-0000AB7C0000}"/>
    <cellStyle name="Percent 3 3 5 3 2" xfId="31642" xr:uid="{00000000-0005-0000-0000-0000AC7C0000}"/>
    <cellStyle name="Percent 3 3 5 3 3" xfId="31643" xr:uid="{00000000-0005-0000-0000-0000AD7C0000}"/>
    <cellStyle name="Percent 3 3 5 4" xfId="31644" xr:uid="{00000000-0005-0000-0000-0000AE7C0000}"/>
    <cellStyle name="Percent 3 3 5 5" xfId="31645" xr:uid="{00000000-0005-0000-0000-0000AF7C0000}"/>
    <cellStyle name="Percent 3 3 6" xfId="31646" xr:uid="{00000000-0005-0000-0000-0000B07C0000}"/>
    <cellStyle name="Percent 3 3 6 2" xfId="31647" xr:uid="{00000000-0005-0000-0000-0000B17C0000}"/>
    <cellStyle name="Percent 3 3 6 2 2" xfId="31648" xr:uid="{00000000-0005-0000-0000-0000B27C0000}"/>
    <cellStyle name="Percent 3 3 6 2 3" xfId="31649" xr:uid="{00000000-0005-0000-0000-0000B37C0000}"/>
    <cellStyle name="Percent 3 3 6 3" xfId="31650" xr:uid="{00000000-0005-0000-0000-0000B47C0000}"/>
    <cellStyle name="Percent 3 3 6 4" xfId="31651" xr:uid="{00000000-0005-0000-0000-0000B57C0000}"/>
    <cellStyle name="Percent 3 3 7" xfId="31652" xr:uid="{00000000-0005-0000-0000-0000B67C0000}"/>
    <cellStyle name="Percent 3 3 7 2" xfId="31653" xr:uid="{00000000-0005-0000-0000-0000B77C0000}"/>
    <cellStyle name="Percent 3 3 7 3" xfId="31654" xr:uid="{00000000-0005-0000-0000-0000B87C0000}"/>
    <cellStyle name="Percent 3 3 8" xfId="31655" xr:uid="{00000000-0005-0000-0000-0000B97C0000}"/>
    <cellStyle name="Percent 3 3 8 2" xfId="31656" xr:uid="{00000000-0005-0000-0000-0000BA7C0000}"/>
    <cellStyle name="Percent 3 3 8 2 2" xfId="31657" xr:uid="{00000000-0005-0000-0000-0000BB7C0000}"/>
    <cellStyle name="Percent 3 3 8 2 3" xfId="31658" xr:uid="{00000000-0005-0000-0000-0000BC7C0000}"/>
    <cellStyle name="Percent 3 3 8 3" xfId="31659" xr:uid="{00000000-0005-0000-0000-0000BD7C0000}"/>
    <cellStyle name="Percent 3 3 8 4" xfId="31660" xr:uid="{00000000-0005-0000-0000-0000BE7C0000}"/>
    <cellStyle name="Percent 3 3 9" xfId="31661" xr:uid="{00000000-0005-0000-0000-0000BF7C0000}"/>
    <cellStyle name="Percent 3 4" xfId="31662" xr:uid="{00000000-0005-0000-0000-0000C07C0000}"/>
    <cellStyle name="Percent 3 4 2" xfId="31663" xr:uid="{00000000-0005-0000-0000-0000C17C0000}"/>
    <cellStyle name="Percent 3 4 2 2" xfId="31664" xr:uid="{00000000-0005-0000-0000-0000C27C0000}"/>
    <cellStyle name="Percent 3 4 2 2 2" xfId="31665" xr:uid="{00000000-0005-0000-0000-0000C37C0000}"/>
    <cellStyle name="Percent 3 4 2 2 2 2" xfId="31666" xr:uid="{00000000-0005-0000-0000-0000C47C0000}"/>
    <cellStyle name="Percent 3 4 2 2 2 3" xfId="31667" xr:uid="{00000000-0005-0000-0000-0000C57C0000}"/>
    <cellStyle name="Percent 3 4 2 2 3" xfId="31668" xr:uid="{00000000-0005-0000-0000-0000C67C0000}"/>
    <cellStyle name="Percent 3 4 2 2 4" xfId="31669" xr:uid="{00000000-0005-0000-0000-0000C77C0000}"/>
    <cellStyle name="Percent 3 4 2 3" xfId="31670" xr:uid="{00000000-0005-0000-0000-0000C87C0000}"/>
    <cellStyle name="Percent 3 4 2 3 2" xfId="31671" xr:uid="{00000000-0005-0000-0000-0000C97C0000}"/>
    <cellStyle name="Percent 3 4 2 3 3" xfId="31672" xr:uid="{00000000-0005-0000-0000-0000CA7C0000}"/>
    <cellStyle name="Percent 3 4 2 4" xfId="31673" xr:uid="{00000000-0005-0000-0000-0000CB7C0000}"/>
    <cellStyle name="Percent 3 4 2 5" xfId="31674" xr:uid="{00000000-0005-0000-0000-0000CC7C0000}"/>
    <cellStyle name="Percent 3 4 3" xfId="31675" xr:uid="{00000000-0005-0000-0000-0000CD7C0000}"/>
    <cellStyle name="Percent 3 4 3 2" xfId="31676" xr:uid="{00000000-0005-0000-0000-0000CE7C0000}"/>
    <cellStyle name="Percent 3 4 3 2 2" xfId="31677" xr:uid="{00000000-0005-0000-0000-0000CF7C0000}"/>
    <cellStyle name="Percent 3 4 3 2 3" xfId="31678" xr:uid="{00000000-0005-0000-0000-0000D07C0000}"/>
    <cellStyle name="Percent 3 4 3 3" xfId="31679" xr:uid="{00000000-0005-0000-0000-0000D17C0000}"/>
    <cellStyle name="Percent 3 4 3 4" xfId="31680" xr:uid="{00000000-0005-0000-0000-0000D27C0000}"/>
    <cellStyle name="Percent 3 4 4" xfId="31681" xr:uid="{00000000-0005-0000-0000-0000D37C0000}"/>
    <cellStyle name="Percent 3 4 4 2" xfId="31682" xr:uid="{00000000-0005-0000-0000-0000D47C0000}"/>
    <cellStyle name="Percent 3 4 4 3" xfId="31683" xr:uid="{00000000-0005-0000-0000-0000D57C0000}"/>
    <cellStyle name="Percent 3 4 5" xfId="31684" xr:uid="{00000000-0005-0000-0000-0000D67C0000}"/>
    <cellStyle name="Percent 3 4 5 2" xfId="31685" xr:uid="{00000000-0005-0000-0000-0000D77C0000}"/>
    <cellStyle name="Percent 3 4 5 3" xfId="31686" xr:uid="{00000000-0005-0000-0000-0000D87C0000}"/>
    <cellStyle name="Percent 3 4 6" xfId="31687" xr:uid="{00000000-0005-0000-0000-0000D97C0000}"/>
    <cellStyle name="Percent 3 4 7" xfId="31688" xr:uid="{00000000-0005-0000-0000-0000DA7C0000}"/>
    <cellStyle name="Percent 3 5" xfId="31689" xr:uid="{00000000-0005-0000-0000-0000DB7C0000}"/>
    <cellStyle name="Percent 3 5 2" xfId="31690" xr:uid="{00000000-0005-0000-0000-0000DC7C0000}"/>
    <cellStyle name="Percent 3 5 2 2" xfId="31691" xr:uid="{00000000-0005-0000-0000-0000DD7C0000}"/>
    <cellStyle name="Percent 3 5 2 2 2" xfId="31692" xr:uid="{00000000-0005-0000-0000-0000DE7C0000}"/>
    <cellStyle name="Percent 3 5 2 2 2 2" xfId="31693" xr:uid="{00000000-0005-0000-0000-0000DF7C0000}"/>
    <cellStyle name="Percent 3 5 2 2 2 3" xfId="31694" xr:uid="{00000000-0005-0000-0000-0000E07C0000}"/>
    <cellStyle name="Percent 3 5 2 2 3" xfId="31695" xr:uid="{00000000-0005-0000-0000-0000E17C0000}"/>
    <cellStyle name="Percent 3 5 2 2 4" xfId="31696" xr:uid="{00000000-0005-0000-0000-0000E27C0000}"/>
    <cellStyle name="Percent 3 5 2 3" xfId="31697" xr:uid="{00000000-0005-0000-0000-0000E37C0000}"/>
    <cellStyle name="Percent 3 5 2 3 2" xfId="31698" xr:uid="{00000000-0005-0000-0000-0000E47C0000}"/>
    <cellStyle name="Percent 3 5 2 3 3" xfId="31699" xr:uid="{00000000-0005-0000-0000-0000E57C0000}"/>
    <cellStyle name="Percent 3 5 2 4" xfId="31700" xr:uid="{00000000-0005-0000-0000-0000E67C0000}"/>
    <cellStyle name="Percent 3 5 2 5" xfId="31701" xr:uid="{00000000-0005-0000-0000-0000E77C0000}"/>
    <cellStyle name="Percent 3 5 3" xfId="31702" xr:uid="{00000000-0005-0000-0000-0000E87C0000}"/>
    <cellStyle name="Percent 3 5 3 2" xfId="31703" xr:uid="{00000000-0005-0000-0000-0000E97C0000}"/>
    <cellStyle name="Percent 3 5 3 2 2" xfId="31704" xr:uid="{00000000-0005-0000-0000-0000EA7C0000}"/>
    <cellStyle name="Percent 3 5 3 2 3" xfId="31705" xr:uid="{00000000-0005-0000-0000-0000EB7C0000}"/>
    <cellStyle name="Percent 3 5 3 3" xfId="31706" xr:uid="{00000000-0005-0000-0000-0000EC7C0000}"/>
    <cellStyle name="Percent 3 5 3 4" xfId="31707" xr:uid="{00000000-0005-0000-0000-0000ED7C0000}"/>
    <cellStyle name="Percent 3 5 4" xfId="31708" xr:uid="{00000000-0005-0000-0000-0000EE7C0000}"/>
    <cellStyle name="Percent 3 5 4 2" xfId="31709" xr:uid="{00000000-0005-0000-0000-0000EF7C0000}"/>
    <cellStyle name="Percent 3 5 4 3" xfId="31710" xr:uid="{00000000-0005-0000-0000-0000F07C0000}"/>
    <cellStyle name="Percent 3 5 5" xfId="31711" xr:uid="{00000000-0005-0000-0000-0000F17C0000}"/>
    <cellStyle name="Percent 3 5 5 2" xfId="31712" xr:uid="{00000000-0005-0000-0000-0000F27C0000}"/>
    <cellStyle name="Percent 3 5 5 3" xfId="31713" xr:uid="{00000000-0005-0000-0000-0000F37C0000}"/>
    <cellStyle name="Percent 3 5 6" xfId="31714" xr:uid="{00000000-0005-0000-0000-0000F47C0000}"/>
    <cellStyle name="Percent 3 5 7" xfId="31715" xr:uid="{00000000-0005-0000-0000-0000F57C0000}"/>
    <cellStyle name="Percent 3 6" xfId="31716" xr:uid="{00000000-0005-0000-0000-0000F67C0000}"/>
    <cellStyle name="Percent 3 6 2" xfId="31717" xr:uid="{00000000-0005-0000-0000-0000F77C0000}"/>
    <cellStyle name="Percent 3 6 2 2" xfId="31718" xr:uid="{00000000-0005-0000-0000-0000F87C0000}"/>
    <cellStyle name="Percent 3 6 2 2 2" xfId="31719" xr:uid="{00000000-0005-0000-0000-0000F97C0000}"/>
    <cellStyle name="Percent 3 6 2 2 3" xfId="31720" xr:uid="{00000000-0005-0000-0000-0000FA7C0000}"/>
    <cellStyle name="Percent 3 6 2 3" xfId="31721" xr:uid="{00000000-0005-0000-0000-0000FB7C0000}"/>
    <cellStyle name="Percent 3 6 2 4" xfId="31722" xr:uid="{00000000-0005-0000-0000-0000FC7C0000}"/>
    <cellStyle name="Percent 3 6 3" xfId="31723" xr:uid="{00000000-0005-0000-0000-0000FD7C0000}"/>
    <cellStyle name="Percent 3 6 3 2" xfId="31724" xr:uid="{00000000-0005-0000-0000-0000FE7C0000}"/>
    <cellStyle name="Percent 3 6 3 3" xfId="31725" xr:uid="{00000000-0005-0000-0000-0000FF7C0000}"/>
    <cellStyle name="Percent 3 6 4" xfId="31726" xr:uid="{00000000-0005-0000-0000-0000007D0000}"/>
    <cellStyle name="Percent 3 6 4 2" xfId="31727" xr:uid="{00000000-0005-0000-0000-0000017D0000}"/>
    <cellStyle name="Percent 3 6 4 3" xfId="31728" xr:uid="{00000000-0005-0000-0000-0000027D0000}"/>
    <cellStyle name="Percent 3 6 5" xfId="31729" xr:uid="{00000000-0005-0000-0000-0000037D0000}"/>
    <cellStyle name="Percent 3 6 6" xfId="31730" xr:uid="{00000000-0005-0000-0000-0000047D0000}"/>
    <cellStyle name="Percent 3 7" xfId="31731" xr:uid="{00000000-0005-0000-0000-0000057D0000}"/>
    <cellStyle name="Percent 3 7 2" xfId="31732" xr:uid="{00000000-0005-0000-0000-0000067D0000}"/>
    <cellStyle name="Percent 3 7 2 2" xfId="31733" xr:uid="{00000000-0005-0000-0000-0000077D0000}"/>
    <cellStyle name="Percent 3 7 2 2 2" xfId="31734" xr:uid="{00000000-0005-0000-0000-0000087D0000}"/>
    <cellStyle name="Percent 3 7 2 2 3" xfId="31735" xr:uid="{00000000-0005-0000-0000-0000097D0000}"/>
    <cellStyle name="Percent 3 7 2 3" xfId="31736" xr:uid="{00000000-0005-0000-0000-00000A7D0000}"/>
    <cellStyle name="Percent 3 7 2 4" xfId="31737" xr:uid="{00000000-0005-0000-0000-00000B7D0000}"/>
    <cellStyle name="Percent 3 7 3" xfId="31738" xr:uid="{00000000-0005-0000-0000-00000C7D0000}"/>
    <cellStyle name="Percent 3 7 3 2" xfId="31739" xr:uid="{00000000-0005-0000-0000-00000D7D0000}"/>
    <cellStyle name="Percent 3 7 3 3" xfId="31740" xr:uid="{00000000-0005-0000-0000-00000E7D0000}"/>
    <cellStyle name="Percent 3 7 4" xfId="31741" xr:uid="{00000000-0005-0000-0000-00000F7D0000}"/>
    <cellStyle name="Percent 3 7 5" xfId="31742" xr:uid="{00000000-0005-0000-0000-0000107D0000}"/>
    <cellStyle name="Percent 3 8" xfId="31743" xr:uid="{00000000-0005-0000-0000-0000117D0000}"/>
    <cellStyle name="Percent 3 8 2" xfId="31744" xr:uid="{00000000-0005-0000-0000-0000127D0000}"/>
    <cellStyle name="Percent 3 8 2 2" xfId="31745" xr:uid="{00000000-0005-0000-0000-0000137D0000}"/>
    <cellStyle name="Percent 3 8 2 3" xfId="31746" xr:uid="{00000000-0005-0000-0000-0000147D0000}"/>
    <cellStyle name="Percent 3 8 3" xfId="31747" xr:uid="{00000000-0005-0000-0000-0000157D0000}"/>
    <cellStyle name="Percent 3 8 4" xfId="31748" xr:uid="{00000000-0005-0000-0000-0000167D0000}"/>
    <cellStyle name="Percent 3 9" xfId="31749" xr:uid="{00000000-0005-0000-0000-0000177D0000}"/>
    <cellStyle name="Percent 3 9 2" xfId="31750" xr:uid="{00000000-0005-0000-0000-0000187D0000}"/>
    <cellStyle name="Percent 3 9 3" xfId="31751" xr:uid="{00000000-0005-0000-0000-0000197D0000}"/>
    <cellStyle name="Percent 30" xfId="31752" xr:uid="{00000000-0005-0000-0000-00001A7D0000}"/>
    <cellStyle name="Percent 30 2" xfId="31753" xr:uid="{00000000-0005-0000-0000-00001B7D0000}"/>
    <cellStyle name="Percent 30 3" xfId="31754" xr:uid="{00000000-0005-0000-0000-00001C7D0000}"/>
    <cellStyle name="Percent 31" xfId="31755" xr:uid="{00000000-0005-0000-0000-00001D7D0000}"/>
    <cellStyle name="Percent 31 2" xfId="31756" xr:uid="{00000000-0005-0000-0000-00001E7D0000}"/>
    <cellStyle name="Percent 31 3" xfId="31757" xr:uid="{00000000-0005-0000-0000-00001F7D0000}"/>
    <cellStyle name="Percent 32" xfId="31758" xr:uid="{00000000-0005-0000-0000-0000207D0000}"/>
    <cellStyle name="Percent 32 2" xfId="31759" xr:uid="{00000000-0005-0000-0000-0000217D0000}"/>
    <cellStyle name="Percent 32 3" xfId="31760" xr:uid="{00000000-0005-0000-0000-0000227D0000}"/>
    <cellStyle name="Percent 33" xfId="31761" xr:uid="{00000000-0005-0000-0000-0000237D0000}"/>
    <cellStyle name="Percent 33 2" xfId="31762" xr:uid="{00000000-0005-0000-0000-0000247D0000}"/>
    <cellStyle name="Percent 33 3" xfId="31763" xr:uid="{00000000-0005-0000-0000-0000257D0000}"/>
    <cellStyle name="Percent 34" xfId="31764" xr:uid="{00000000-0005-0000-0000-0000267D0000}"/>
    <cellStyle name="Percent 34 2" xfId="31765" xr:uid="{00000000-0005-0000-0000-0000277D0000}"/>
    <cellStyle name="Percent 34 3" xfId="31766" xr:uid="{00000000-0005-0000-0000-0000287D0000}"/>
    <cellStyle name="Percent 35" xfId="31767" xr:uid="{00000000-0005-0000-0000-0000297D0000}"/>
    <cellStyle name="Percent 35 2" xfId="31768" xr:uid="{00000000-0005-0000-0000-00002A7D0000}"/>
    <cellStyle name="Percent 35 3" xfId="31769" xr:uid="{00000000-0005-0000-0000-00002B7D0000}"/>
    <cellStyle name="Percent 36" xfId="31770" xr:uid="{00000000-0005-0000-0000-00002C7D0000}"/>
    <cellStyle name="Percent 36 2" xfId="31771" xr:uid="{00000000-0005-0000-0000-00002D7D0000}"/>
    <cellStyle name="Percent 36 2 2" xfId="31772" xr:uid="{00000000-0005-0000-0000-00002E7D0000}"/>
    <cellStyle name="Percent 36 2 3" xfId="31773" xr:uid="{00000000-0005-0000-0000-00002F7D0000}"/>
    <cellStyle name="Percent 36 3" xfId="31774" xr:uid="{00000000-0005-0000-0000-0000307D0000}"/>
    <cellStyle name="Percent 36 4" xfId="31775" xr:uid="{00000000-0005-0000-0000-0000317D0000}"/>
    <cellStyle name="Percent 37" xfId="31776" xr:uid="{00000000-0005-0000-0000-0000327D0000}"/>
    <cellStyle name="Percent 37 2" xfId="31777" xr:uid="{00000000-0005-0000-0000-0000337D0000}"/>
    <cellStyle name="Percent 37 3" xfId="31778" xr:uid="{00000000-0005-0000-0000-0000347D0000}"/>
    <cellStyle name="Percent 38" xfId="31779" xr:uid="{00000000-0005-0000-0000-0000357D0000}"/>
    <cellStyle name="Percent 38 2" xfId="31780" xr:uid="{00000000-0005-0000-0000-0000367D0000}"/>
    <cellStyle name="Percent 38 3" xfId="31781" xr:uid="{00000000-0005-0000-0000-0000377D0000}"/>
    <cellStyle name="Percent 39" xfId="31782" xr:uid="{00000000-0005-0000-0000-0000387D0000}"/>
    <cellStyle name="Percent 39 2" xfId="31783" xr:uid="{00000000-0005-0000-0000-0000397D0000}"/>
    <cellStyle name="Percent 39 3" xfId="31784" xr:uid="{00000000-0005-0000-0000-00003A7D0000}"/>
    <cellStyle name="Percent 4" xfId="31785" xr:uid="{00000000-0005-0000-0000-00003B7D0000}"/>
    <cellStyle name="Percent 4 2" xfId="31786" xr:uid="{00000000-0005-0000-0000-00003C7D0000}"/>
    <cellStyle name="Percent 4 2 2" xfId="31787" xr:uid="{00000000-0005-0000-0000-00003D7D0000}"/>
    <cellStyle name="Percent 4 2 3" xfId="31788" xr:uid="{00000000-0005-0000-0000-00003E7D0000}"/>
    <cellStyle name="Percent 4 3" xfId="31789" xr:uid="{00000000-0005-0000-0000-00003F7D0000}"/>
    <cellStyle name="Percent 4 3 2" xfId="31790" xr:uid="{00000000-0005-0000-0000-0000407D0000}"/>
    <cellStyle name="Percent 4 3 3" xfId="31791" xr:uid="{00000000-0005-0000-0000-0000417D0000}"/>
    <cellStyle name="Percent 4 4" xfId="31792" xr:uid="{00000000-0005-0000-0000-0000427D0000}"/>
    <cellStyle name="Percent 4 5" xfId="31793" xr:uid="{00000000-0005-0000-0000-0000437D0000}"/>
    <cellStyle name="Percent 40" xfId="31794" xr:uid="{00000000-0005-0000-0000-0000447D0000}"/>
    <cellStyle name="Percent 40 2" xfId="31795" xr:uid="{00000000-0005-0000-0000-0000457D0000}"/>
    <cellStyle name="Percent 40 2 2" xfId="31796" xr:uid="{00000000-0005-0000-0000-0000467D0000}"/>
    <cellStyle name="Percent 40 2 3" xfId="31797" xr:uid="{00000000-0005-0000-0000-0000477D0000}"/>
    <cellStyle name="Percent 40 3" xfId="31798" xr:uid="{00000000-0005-0000-0000-0000487D0000}"/>
    <cellStyle name="Percent 40 3 2" xfId="31799" xr:uid="{00000000-0005-0000-0000-0000497D0000}"/>
    <cellStyle name="Percent 40 3 2 2" xfId="31800" xr:uid="{00000000-0005-0000-0000-00004A7D0000}"/>
    <cellStyle name="Percent 40 3 2 2 2" xfId="31801" xr:uid="{00000000-0005-0000-0000-00004B7D0000}"/>
    <cellStyle name="Percent 40 3 2 2 2 2" xfId="31802" xr:uid="{00000000-0005-0000-0000-00004C7D0000}"/>
    <cellStyle name="Percent 40 3 2 2 3" xfId="31803" xr:uid="{00000000-0005-0000-0000-00004D7D0000}"/>
    <cellStyle name="Percent 40 3 2 2 4" xfId="31804" xr:uid="{00000000-0005-0000-0000-00004E7D0000}"/>
    <cellStyle name="Percent 40 3 2 3" xfId="31805" xr:uid="{00000000-0005-0000-0000-00004F7D0000}"/>
    <cellStyle name="Percent 40 3 2 3 2" xfId="31806" xr:uid="{00000000-0005-0000-0000-0000507D0000}"/>
    <cellStyle name="Percent 40 3 2 4" xfId="31807" xr:uid="{00000000-0005-0000-0000-0000517D0000}"/>
    <cellStyle name="Percent 40 3 2 5" xfId="31808" xr:uid="{00000000-0005-0000-0000-0000527D0000}"/>
    <cellStyle name="Percent 40 3 3" xfId="31809" xr:uid="{00000000-0005-0000-0000-0000537D0000}"/>
    <cellStyle name="Percent 40 3 3 2" xfId="31810" xr:uid="{00000000-0005-0000-0000-0000547D0000}"/>
    <cellStyle name="Percent 40 3 3 2 2" xfId="31811" xr:uid="{00000000-0005-0000-0000-0000557D0000}"/>
    <cellStyle name="Percent 40 3 3 3" xfId="31812" xr:uid="{00000000-0005-0000-0000-0000567D0000}"/>
    <cellStyle name="Percent 40 3 3 4" xfId="31813" xr:uid="{00000000-0005-0000-0000-0000577D0000}"/>
    <cellStyle name="Percent 40 3 4" xfId="31814" xr:uid="{00000000-0005-0000-0000-0000587D0000}"/>
    <cellStyle name="Percent 40 3 4 2" xfId="31815" xr:uid="{00000000-0005-0000-0000-0000597D0000}"/>
    <cellStyle name="Percent 40 3 5" xfId="31816" xr:uid="{00000000-0005-0000-0000-00005A7D0000}"/>
    <cellStyle name="Percent 40 3 6" xfId="31817" xr:uid="{00000000-0005-0000-0000-00005B7D0000}"/>
    <cellStyle name="Percent 40 4" xfId="31818" xr:uid="{00000000-0005-0000-0000-00005C7D0000}"/>
    <cellStyle name="Percent 40 4 2" xfId="31819" xr:uid="{00000000-0005-0000-0000-00005D7D0000}"/>
    <cellStyle name="Percent 40 4 2 2" xfId="31820" xr:uid="{00000000-0005-0000-0000-00005E7D0000}"/>
    <cellStyle name="Percent 40 4 2 2 2" xfId="31821" xr:uid="{00000000-0005-0000-0000-00005F7D0000}"/>
    <cellStyle name="Percent 40 4 2 3" xfId="31822" xr:uid="{00000000-0005-0000-0000-0000607D0000}"/>
    <cellStyle name="Percent 40 4 2 4" xfId="31823" xr:uid="{00000000-0005-0000-0000-0000617D0000}"/>
    <cellStyle name="Percent 40 4 3" xfId="31824" xr:uid="{00000000-0005-0000-0000-0000627D0000}"/>
    <cellStyle name="Percent 40 4 3 2" xfId="31825" xr:uid="{00000000-0005-0000-0000-0000637D0000}"/>
    <cellStyle name="Percent 40 4 4" xfId="31826" xr:uid="{00000000-0005-0000-0000-0000647D0000}"/>
    <cellStyle name="Percent 40 4 5" xfId="31827" xr:uid="{00000000-0005-0000-0000-0000657D0000}"/>
    <cellStyle name="Percent 40 5" xfId="31828" xr:uid="{00000000-0005-0000-0000-0000667D0000}"/>
    <cellStyle name="Percent 40 5 2" xfId="31829" xr:uid="{00000000-0005-0000-0000-0000677D0000}"/>
    <cellStyle name="Percent 40 5 2 2" xfId="31830" xr:uid="{00000000-0005-0000-0000-0000687D0000}"/>
    <cellStyle name="Percent 40 5 3" xfId="31831" xr:uid="{00000000-0005-0000-0000-0000697D0000}"/>
    <cellStyle name="Percent 40 5 4" xfId="31832" xr:uid="{00000000-0005-0000-0000-00006A7D0000}"/>
    <cellStyle name="Percent 40 6" xfId="31833" xr:uid="{00000000-0005-0000-0000-00006B7D0000}"/>
    <cellStyle name="Percent 40 6 2" xfId="31834" xr:uid="{00000000-0005-0000-0000-00006C7D0000}"/>
    <cellStyle name="Percent 40 7" xfId="31835" xr:uid="{00000000-0005-0000-0000-00006D7D0000}"/>
    <cellStyle name="Percent 40 8" xfId="31836" xr:uid="{00000000-0005-0000-0000-00006E7D0000}"/>
    <cellStyle name="Percent 41" xfId="31837" xr:uid="{00000000-0005-0000-0000-00006F7D0000}"/>
    <cellStyle name="Percent 41 2" xfId="31838" xr:uid="{00000000-0005-0000-0000-0000707D0000}"/>
    <cellStyle name="Percent 41 2 2" xfId="31839" xr:uid="{00000000-0005-0000-0000-0000717D0000}"/>
    <cellStyle name="Percent 41 2 2 2" xfId="31840" xr:uid="{00000000-0005-0000-0000-0000727D0000}"/>
    <cellStyle name="Percent 41 2 2 2 2" xfId="31841" xr:uid="{00000000-0005-0000-0000-0000737D0000}"/>
    <cellStyle name="Percent 41 2 2 3" xfId="31842" xr:uid="{00000000-0005-0000-0000-0000747D0000}"/>
    <cellStyle name="Percent 41 2 2 4" xfId="31843" xr:uid="{00000000-0005-0000-0000-0000757D0000}"/>
    <cellStyle name="Percent 41 2 3" xfId="31844" xr:uid="{00000000-0005-0000-0000-0000767D0000}"/>
    <cellStyle name="Percent 41 2 3 2" xfId="31845" xr:uid="{00000000-0005-0000-0000-0000777D0000}"/>
    <cellStyle name="Percent 41 2 4" xfId="31846" xr:uid="{00000000-0005-0000-0000-0000787D0000}"/>
    <cellStyle name="Percent 41 2 5" xfId="31847" xr:uid="{00000000-0005-0000-0000-0000797D0000}"/>
    <cellStyle name="Percent 41 3" xfId="31848" xr:uid="{00000000-0005-0000-0000-00007A7D0000}"/>
    <cellStyle name="Percent 41 3 2" xfId="31849" xr:uid="{00000000-0005-0000-0000-00007B7D0000}"/>
    <cellStyle name="Percent 41 3 2 2" xfId="31850" xr:uid="{00000000-0005-0000-0000-00007C7D0000}"/>
    <cellStyle name="Percent 41 3 3" xfId="31851" xr:uid="{00000000-0005-0000-0000-00007D7D0000}"/>
    <cellStyle name="Percent 41 3 4" xfId="31852" xr:uid="{00000000-0005-0000-0000-00007E7D0000}"/>
    <cellStyle name="Percent 41 4" xfId="31853" xr:uid="{00000000-0005-0000-0000-00007F7D0000}"/>
    <cellStyle name="Percent 41 4 2" xfId="31854" xr:uid="{00000000-0005-0000-0000-0000807D0000}"/>
    <cellStyle name="Percent 41 5" xfId="31855" xr:uid="{00000000-0005-0000-0000-0000817D0000}"/>
    <cellStyle name="Percent 41 6" xfId="31856" xr:uid="{00000000-0005-0000-0000-0000827D0000}"/>
    <cellStyle name="Percent 42" xfId="31857" xr:uid="{00000000-0005-0000-0000-0000837D0000}"/>
    <cellStyle name="Percent 42 2" xfId="31858" xr:uid="{00000000-0005-0000-0000-0000847D0000}"/>
    <cellStyle name="Percent 42 2 2" xfId="31859" xr:uid="{00000000-0005-0000-0000-0000857D0000}"/>
    <cellStyle name="Percent 42 2 2 2" xfId="31860" xr:uid="{00000000-0005-0000-0000-0000867D0000}"/>
    <cellStyle name="Percent 42 2 3" xfId="31861" xr:uid="{00000000-0005-0000-0000-0000877D0000}"/>
    <cellStyle name="Percent 42 2 4" xfId="31862" xr:uid="{00000000-0005-0000-0000-0000887D0000}"/>
    <cellStyle name="Percent 42 3" xfId="31863" xr:uid="{00000000-0005-0000-0000-0000897D0000}"/>
    <cellStyle name="Percent 42 3 2" xfId="31864" xr:uid="{00000000-0005-0000-0000-00008A7D0000}"/>
    <cellStyle name="Percent 42 4" xfId="31865" xr:uid="{00000000-0005-0000-0000-00008B7D0000}"/>
    <cellStyle name="Percent 42 5" xfId="31866" xr:uid="{00000000-0005-0000-0000-00008C7D0000}"/>
    <cellStyle name="Percent 43" xfId="31867" xr:uid="{00000000-0005-0000-0000-00008D7D0000}"/>
    <cellStyle name="Percent 43 2" xfId="31868" xr:uid="{00000000-0005-0000-0000-00008E7D0000}"/>
    <cellStyle name="Percent 43 2 2" xfId="31869" xr:uid="{00000000-0005-0000-0000-00008F7D0000}"/>
    <cellStyle name="Percent 43 2 2 2" xfId="31870" xr:uid="{00000000-0005-0000-0000-0000907D0000}"/>
    <cellStyle name="Percent 43 2 3" xfId="31871" xr:uid="{00000000-0005-0000-0000-0000917D0000}"/>
    <cellStyle name="Percent 43 2 4" xfId="31872" xr:uid="{00000000-0005-0000-0000-0000927D0000}"/>
    <cellStyle name="Percent 43 3" xfId="31873" xr:uid="{00000000-0005-0000-0000-0000937D0000}"/>
    <cellStyle name="Percent 43 3 2" xfId="31874" xr:uid="{00000000-0005-0000-0000-0000947D0000}"/>
    <cellStyle name="Percent 43 4" xfId="31875" xr:uid="{00000000-0005-0000-0000-0000957D0000}"/>
    <cellStyle name="Percent 43 5" xfId="31876" xr:uid="{00000000-0005-0000-0000-0000967D0000}"/>
    <cellStyle name="Percent 44" xfId="31877" xr:uid="{00000000-0005-0000-0000-0000977D0000}"/>
    <cellStyle name="Percent 44 2" xfId="31878" xr:uid="{00000000-0005-0000-0000-0000987D0000}"/>
    <cellStyle name="Percent 45" xfId="31879" xr:uid="{00000000-0005-0000-0000-0000997D0000}"/>
    <cellStyle name="Percent 45 2" xfId="31880" xr:uid="{00000000-0005-0000-0000-00009A7D0000}"/>
    <cellStyle name="Percent 46" xfId="31881" xr:uid="{00000000-0005-0000-0000-00009B7D0000}"/>
    <cellStyle name="Percent 46 2" xfId="31882" xr:uid="{00000000-0005-0000-0000-00009C7D0000}"/>
    <cellStyle name="Percent 47" xfId="31883" xr:uid="{00000000-0005-0000-0000-00009D7D0000}"/>
    <cellStyle name="Percent 47 2" xfId="31884" xr:uid="{00000000-0005-0000-0000-00009E7D0000}"/>
    <cellStyle name="Percent 48" xfId="31885" xr:uid="{00000000-0005-0000-0000-00009F7D0000}"/>
    <cellStyle name="Percent 49" xfId="31886" xr:uid="{00000000-0005-0000-0000-0000A07D0000}"/>
    <cellStyle name="Percent 5" xfId="31887" xr:uid="{00000000-0005-0000-0000-0000A17D0000}"/>
    <cellStyle name="Percent 5 2" xfId="31888" xr:uid="{00000000-0005-0000-0000-0000A27D0000}"/>
    <cellStyle name="Percent 5 2 2" xfId="31889" xr:uid="{00000000-0005-0000-0000-0000A37D0000}"/>
    <cellStyle name="Percent 5 2 2 2" xfId="31890" xr:uid="{00000000-0005-0000-0000-0000A47D0000}"/>
    <cellStyle name="Percent 5 2 2 3" xfId="31891" xr:uid="{00000000-0005-0000-0000-0000A57D0000}"/>
    <cellStyle name="Percent 5 2 3" xfId="31892" xr:uid="{00000000-0005-0000-0000-0000A67D0000}"/>
    <cellStyle name="Percent 5 2 4" xfId="31893" xr:uid="{00000000-0005-0000-0000-0000A77D0000}"/>
    <cellStyle name="Percent 5 3" xfId="31894" xr:uid="{00000000-0005-0000-0000-0000A87D0000}"/>
    <cellStyle name="Percent 5 3 2" xfId="31895" xr:uid="{00000000-0005-0000-0000-0000A97D0000}"/>
    <cellStyle name="Percent 5 3 3" xfId="31896" xr:uid="{00000000-0005-0000-0000-0000AA7D0000}"/>
    <cellStyle name="Percent 5 4" xfId="31897" xr:uid="{00000000-0005-0000-0000-0000AB7D0000}"/>
    <cellStyle name="Percent 5 4 2" xfId="31898" xr:uid="{00000000-0005-0000-0000-0000AC7D0000}"/>
    <cellStyle name="Percent 5 4 3" xfId="31899" xr:uid="{00000000-0005-0000-0000-0000AD7D0000}"/>
    <cellStyle name="Percent 5 5" xfId="31900" xr:uid="{00000000-0005-0000-0000-0000AE7D0000}"/>
    <cellStyle name="Percent 5 6" xfId="31901" xr:uid="{00000000-0005-0000-0000-0000AF7D0000}"/>
    <cellStyle name="Percent 5 7" xfId="31902" xr:uid="{00000000-0005-0000-0000-0000B07D0000}"/>
    <cellStyle name="Percent 50" xfId="31903" xr:uid="{00000000-0005-0000-0000-0000B17D0000}"/>
    <cellStyle name="Percent 51" xfId="31904" xr:uid="{00000000-0005-0000-0000-0000B27D0000}"/>
    <cellStyle name="Percent 52" xfId="31905" xr:uid="{00000000-0005-0000-0000-0000B37D0000}"/>
    <cellStyle name="Percent 53" xfId="31906" xr:uid="{00000000-0005-0000-0000-0000B47D0000}"/>
    <cellStyle name="Percent 54" xfId="31907" xr:uid="{00000000-0005-0000-0000-0000B57D0000}"/>
    <cellStyle name="Percent 55" xfId="31908" xr:uid="{00000000-0005-0000-0000-0000B67D0000}"/>
    <cellStyle name="Percent 56" xfId="31909" xr:uid="{00000000-0005-0000-0000-0000B77D0000}"/>
    <cellStyle name="Percent 57" xfId="31910" xr:uid="{00000000-0005-0000-0000-0000B87D0000}"/>
    <cellStyle name="Percent 58" xfId="31911" xr:uid="{00000000-0005-0000-0000-0000B97D0000}"/>
    <cellStyle name="Percent 59" xfId="31912" xr:uid="{00000000-0005-0000-0000-0000BA7D0000}"/>
    <cellStyle name="Percent 6" xfId="31913" xr:uid="{00000000-0005-0000-0000-0000BB7D0000}"/>
    <cellStyle name="Percent 6 2" xfId="31914" xr:uid="{00000000-0005-0000-0000-0000BC7D0000}"/>
    <cellStyle name="Percent 6 2 2" xfId="31915" xr:uid="{00000000-0005-0000-0000-0000BD7D0000}"/>
    <cellStyle name="Percent 6 2 2 2" xfId="31916" xr:uid="{00000000-0005-0000-0000-0000BE7D0000}"/>
    <cellStyle name="Percent 6 2 2 3" xfId="31917" xr:uid="{00000000-0005-0000-0000-0000BF7D0000}"/>
    <cellStyle name="Percent 6 2 3" xfId="31918" xr:uid="{00000000-0005-0000-0000-0000C07D0000}"/>
    <cellStyle name="Percent 6 2 4" xfId="31919" xr:uid="{00000000-0005-0000-0000-0000C17D0000}"/>
    <cellStyle name="Percent 6 3" xfId="31920" xr:uid="{00000000-0005-0000-0000-0000C27D0000}"/>
    <cellStyle name="Percent 6 3 2" xfId="31921" xr:uid="{00000000-0005-0000-0000-0000C37D0000}"/>
    <cellStyle name="Percent 6 3 3" xfId="31922" xr:uid="{00000000-0005-0000-0000-0000C47D0000}"/>
    <cellStyle name="Percent 6 4" xfId="31923" xr:uid="{00000000-0005-0000-0000-0000C57D0000}"/>
    <cellStyle name="Percent 6 4 2" xfId="31924" xr:uid="{00000000-0005-0000-0000-0000C67D0000}"/>
    <cellStyle name="Percent 6 4 3" xfId="31925" xr:uid="{00000000-0005-0000-0000-0000C77D0000}"/>
    <cellStyle name="Percent 6 5" xfId="31926" xr:uid="{00000000-0005-0000-0000-0000C87D0000}"/>
    <cellStyle name="Percent 6 6" xfId="31927" xr:uid="{00000000-0005-0000-0000-0000C97D0000}"/>
    <cellStyle name="Percent 6 7" xfId="31928" xr:uid="{00000000-0005-0000-0000-0000CA7D0000}"/>
    <cellStyle name="Percent 60" xfId="31929" xr:uid="{00000000-0005-0000-0000-0000CB7D0000}"/>
    <cellStyle name="Percent 7" xfId="31930" xr:uid="{00000000-0005-0000-0000-0000CC7D0000}"/>
    <cellStyle name="Percent 7 2" xfId="31931" xr:uid="{00000000-0005-0000-0000-0000CD7D0000}"/>
    <cellStyle name="Percent 7 2 2" xfId="31932" xr:uid="{00000000-0005-0000-0000-0000CE7D0000}"/>
    <cellStyle name="Percent 7 2 3" xfId="31933" xr:uid="{00000000-0005-0000-0000-0000CF7D0000}"/>
    <cellStyle name="Percent 7 3" xfId="31934" xr:uid="{00000000-0005-0000-0000-0000D07D0000}"/>
    <cellStyle name="Percent 7 4" xfId="31935" xr:uid="{00000000-0005-0000-0000-0000D17D0000}"/>
    <cellStyle name="Percent 7 5" xfId="31936" xr:uid="{00000000-0005-0000-0000-0000D27D0000}"/>
    <cellStyle name="Percent 8" xfId="31937" xr:uid="{00000000-0005-0000-0000-0000D37D0000}"/>
    <cellStyle name="Percent 8 2" xfId="31938" xr:uid="{00000000-0005-0000-0000-0000D47D0000}"/>
    <cellStyle name="Percent 8 2 2" xfId="31939" xr:uid="{00000000-0005-0000-0000-0000D57D0000}"/>
    <cellStyle name="Percent 8 2 3" xfId="31940" xr:uid="{00000000-0005-0000-0000-0000D67D0000}"/>
    <cellStyle name="Percent 8 3" xfId="31941" xr:uid="{00000000-0005-0000-0000-0000D77D0000}"/>
    <cellStyle name="Percent 8 3 2" xfId="31942" xr:uid="{00000000-0005-0000-0000-0000D87D0000}"/>
    <cellStyle name="Percent 8 3 3" xfId="31943" xr:uid="{00000000-0005-0000-0000-0000D97D0000}"/>
    <cellStyle name="Percent 8 4" xfId="31944" xr:uid="{00000000-0005-0000-0000-0000DA7D0000}"/>
    <cellStyle name="Percent 8 4 2" xfId="31945" xr:uid="{00000000-0005-0000-0000-0000DB7D0000}"/>
    <cellStyle name="Percent 8 4 3" xfId="31946" xr:uid="{00000000-0005-0000-0000-0000DC7D0000}"/>
    <cellStyle name="Percent 8 5" xfId="31947" xr:uid="{00000000-0005-0000-0000-0000DD7D0000}"/>
    <cellStyle name="Percent 8 6" xfId="31948" xr:uid="{00000000-0005-0000-0000-0000DE7D0000}"/>
    <cellStyle name="Percent 8 7" xfId="31949" xr:uid="{00000000-0005-0000-0000-0000DF7D0000}"/>
    <cellStyle name="Percent 9" xfId="31950" xr:uid="{00000000-0005-0000-0000-0000E07D0000}"/>
    <cellStyle name="Percent 9 2" xfId="31951" xr:uid="{00000000-0005-0000-0000-0000E17D0000}"/>
    <cellStyle name="Percent 9 2 2" xfId="31952" xr:uid="{00000000-0005-0000-0000-0000E27D0000}"/>
    <cellStyle name="Percent 9 2 2 2" xfId="31953" xr:uid="{00000000-0005-0000-0000-0000E37D0000}"/>
    <cellStyle name="Percent 9 2 2 3" xfId="31954" xr:uid="{00000000-0005-0000-0000-0000E47D0000}"/>
    <cellStyle name="Percent 9 2 3" xfId="31955" xr:uid="{00000000-0005-0000-0000-0000E57D0000}"/>
    <cellStyle name="Percent 9 2 4" xfId="31956" xr:uid="{00000000-0005-0000-0000-0000E67D0000}"/>
    <cellStyle name="Percent 9 3" xfId="31957" xr:uid="{00000000-0005-0000-0000-0000E77D0000}"/>
    <cellStyle name="Percent 9 4" xfId="31958" xr:uid="{00000000-0005-0000-0000-0000E87D0000}"/>
    <cellStyle name="Quantity" xfId="31959" xr:uid="{00000000-0005-0000-0000-0000E97D0000}"/>
    <cellStyle name="Quantity 2" xfId="31960" xr:uid="{00000000-0005-0000-0000-0000EA7D0000}"/>
    <cellStyle name="report_title" xfId="31961" xr:uid="{00000000-0005-0000-0000-0000EB7D0000}"/>
    <cellStyle name="Result" xfId="31962" xr:uid="{00000000-0005-0000-0000-0000EC7D0000}"/>
    <cellStyle name="Result 2" xfId="31963" xr:uid="{00000000-0005-0000-0000-0000ED7D0000}"/>
    <cellStyle name="Result 3" xfId="31964" xr:uid="{00000000-0005-0000-0000-0000EE7D0000}"/>
    <cellStyle name="Result2" xfId="31965" xr:uid="{00000000-0005-0000-0000-0000EF7D0000}"/>
    <cellStyle name="Result2 2" xfId="31966" xr:uid="{00000000-0005-0000-0000-0000F07D0000}"/>
    <cellStyle name="Result2 3" xfId="31967" xr:uid="{00000000-0005-0000-0000-0000F17D0000}"/>
    <cellStyle name="Standard_Data" xfId="31968" xr:uid="{00000000-0005-0000-0000-0000F27D0000}"/>
    <cellStyle name="Style 1" xfId="193" xr:uid="{00000000-0005-0000-0000-0000F37D0000}"/>
    <cellStyle name="Style 1 10" xfId="31969" xr:uid="{00000000-0005-0000-0000-0000F47D0000}"/>
    <cellStyle name="Style 1 11" xfId="31970" xr:uid="{00000000-0005-0000-0000-0000F57D0000}"/>
    <cellStyle name="Style 1 12" xfId="31971" xr:uid="{00000000-0005-0000-0000-0000F67D0000}"/>
    <cellStyle name="Style 1 2" xfId="31972" xr:uid="{00000000-0005-0000-0000-0000F77D0000}"/>
    <cellStyle name="Style 1 2 2" xfId="31973" xr:uid="{00000000-0005-0000-0000-0000F87D0000}"/>
    <cellStyle name="Style 1 2 2 2" xfId="31974" xr:uid="{00000000-0005-0000-0000-0000F97D0000}"/>
    <cellStyle name="Style 1 2 2 3" xfId="31975" xr:uid="{00000000-0005-0000-0000-0000FA7D0000}"/>
    <cellStyle name="Style 1 2 3" xfId="31976" xr:uid="{00000000-0005-0000-0000-0000FB7D0000}"/>
    <cellStyle name="Style 1 2 4" xfId="31977" xr:uid="{00000000-0005-0000-0000-0000FC7D0000}"/>
    <cellStyle name="Style 1 3" xfId="31978" xr:uid="{00000000-0005-0000-0000-0000FD7D0000}"/>
    <cellStyle name="Style 1 3 2" xfId="31979" xr:uid="{00000000-0005-0000-0000-0000FE7D0000}"/>
    <cellStyle name="Style 1 3 3" xfId="31980" xr:uid="{00000000-0005-0000-0000-0000FF7D0000}"/>
    <cellStyle name="Style 1 4" xfId="31981" xr:uid="{00000000-0005-0000-0000-0000007E0000}"/>
    <cellStyle name="Style 1 4 2" xfId="31982" xr:uid="{00000000-0005-0000-0000-0000017E0000}"/>
    <cellStyle name="Style 1 4 3" xfId="31983" xr:uid="{00000000-0005-0000-0000-0000027E0000}"/>
    <cellStyle name="Style 1 5" xfId="31984" xr:uid="{00000000-0005-0000-0000-0000037E0000}"/>
    <cellStyle name="Style 1 5 2" xfId="31985" xr:uid="{00000000-0005-0000-0000-0000047E0000}"/>
    <cellStyle name="Style 1 5 3" xfId="31986" xr:uid="{00000000-0005-0000-0000-0000057E0000}"/>
    <cellStyle name="Style 1 6" xfId="31987" xr:uid="{00000000-0005-0000-0000-0000067E0000}"/>
    <cellStyle name="Style 1 6 2" xfId="31988" xr:uid="{00000000-0005-0000-0000-0000077E0000}"/>
    <cellStyle name="Style 1 6 3" xfId="31989" xr:uid="{00000000-0005-0000-0000-0000087E0000}"/>
    <cellStyle name="Style 1 7" xfId="31990" xr:uid="{00000000-0005-0000-0000-0000097E0000}"/>
    <cellStyle name="Style 1 7 2" xfId="31991" xr:uid="{00000000-0005-0000-0000-00000A7E0000}"/>
    <cellStyle name="Style 1 7 3" xfId="31992" xr:uid="{00000000-0005-0000-0000-00000B7E0000}"/>
    <cellStyle name="Style 1 8" xfId="31993" xr:uid="{00000000-0005-0000-0000-00000C7E0000}"/>
    <cellStyle name="Style 1 8 2" xfId="31994" xr:uid="{00000000-0005-0000-0000-00000D7E0000}"/>
    <cellStyle name="Style 1 8 3" xfId="31995" xr:uid="{00000000-0005-0000-0000-00000E7E0000}"/>
    <cellStyle name="Style 1 9" xfId="31996" xr:uid="{00000000-0005-0000-0000-00000F7E0000}"/>
    <cellStyle name="Style 1_ontrade Template V2(ภาค1) แยกช่องทาง (15-1-54) หลักสี่" xfId="31997" xr:uid="{00000000-0005-0000-0000-0000107E0000}"/>
    <cellStyle name="Title 10" xfId="31998" xr:uid="{00000000-0005-0000-0000-0000117E0000}"/>
    <cellStyle name="Title 10 2" xfId="31999" xr:uid="{00000000-0005-0000-0000-0000127E0000}"/>
    <cellStyle name="Title 10 3" xfId="32000" xr:uid="{00000000-0005-0000-0000-0000137E0000}"/>
    <cellStyle name="Title 11" xfId="32001" xr:uid="{00000000-0005-0000-0000-0000147E0000}"/>
    <cellStyle name="Title 11 2" xfId="32002" xr:uid="{00000000-0005-0000-0000-0000157E0000}"/>
    <cellStyle name="Title 11 3" xfId="32003" xr:uid="{00000000-0005-0000-0000-0000167E0000}"/>
    <cellStyle name="Title 12" xfId="32004" xr:uid="{00000000-0005-0000-0000-0000177E0000}"/>
    <cellStyle name="Title 12 2" xfId="32005" xr:uid="{00000000-0005-0000-0000-0000187E0000}"/>
    <cellStyle name="Title 12 3" xfId="32006" xr:uid="{00000000-0005-0000-0000-0000197E0000}"/>
    <cellStyle name="Title 13" xfId="32007" xr:uid="{00000000-0005-0000-0000-00001A7E0000}"/>
    <cellStyle name="Title 13 2" xfId="32008" xr:uid="{00000000-0005-0000-0000-00001B7E0000}"/>
    <cellStyle name="Title 13 3" xfId="32009" xr:uid="{00000000-0005-0000-0000-00001C7E0000}"/>
    <cellStyle name="Title 14" xfId="32010" xr:uid="{00000000-0005-0000-0000-00001D7E0000}"/>
    <cellStyle name="Title 14 2" xfId="32011" xr:uid="{00000000-0005-0000-0000-00001E7E0000}"/>
    <cellStyle name="Title 14 3" xfId="32012" xr:uid="{00000000-0005-0000-0000-00001F7E0000}"/>
    <cellStyle name="Title 15" xfId="32013" xr:uid="{00000000-0005-0000-0000-0000207E0000}"/>
    <cellStyle name="Title 15 2" xfId="32014" xr:uid="{00000000-0005-0000-0000-0000217E0000}"/>
    <cellStyle name="Title 15 3" xfId="32015" xr:uid="{00000000-0005-0000-0000-0000227E0000}"/>
    <cellStyle name="Title 16" xfId="32016" xr:uid="{00000000-0005-0000-0000-0000237E0000}"/>
    <cellStyle name="Title 16 2" xfId="32017" xr:uid="{00000000-0005-0000-0000-0000247E0000}"/>
    <cellStyle name="Title 16 3" xfId="32018" xr:uid="{00000000-0005-0000-0000-0000257E0000}"/>
    <cellStyle name="Title 17" xfId="32019" xr:uid="{00000000-0005-0000-0000-0000267E0000}"/>
    <cellStyle name="Title 17 2" xfId="32020" xr:uid="{00000000-0005-0000-0000-0000277E0000}"/>
    <cellStyle name="Title 17 3" xfId="32021" xr:uid="{00000000-0005-0000-0000-0000287E0000}"/>
    <cellStyle name="Title 18" xfId="32022" xr:uid="{00000000-0005-0000-0000-0000297E0000}"/>
    <cellStyle name="Title 18 2" xfId="32023" xr:uid="{00000000-0005-0000-0000-00002A7E0000}"/>
    <cellStyle name="Title 18 3" xfId="32024" xr:uid="{00000000-0005-0000-0000-00002B7E0000}"/>
    <cellStyle name="Title 19" xfId="32025" xr:uid="{00000000-0005-0000-0000-00002C7E0000}"/>
    <cellStyle name="Title 19 2" xfId="32026" xr:uid="{00000000-0005-0000-0000-00002D7E0000}"/>
    <cellStyle name="Title 19 3" xfId="32027" xr:uid="{00000000-0005-0000-0000-00002E7E0000}"/>
    <cellStyle name="Title 2" xfId="194" xr:uid="{00000000-0005-0000-0000-00002F7E0000}"/>
    <cellStyle name="Title 2 2" xfId="32029" xr:uid="{00000000-0005-0000-0000-0000307E0000}"/>
    <cellStyle name="Title 2 2 2" xfId="32030" xr:uid="{00000000-0005-0000-0000-0000317E0000}"/>
    <cellStyle name="Title 2 2 2 2" xfId="32031" xr:uid="{00000000-0005-0000-0000-0000327E0000}"/>
    <cellStyle name="Title 2 2 3" xfId="32032" xr:uid="{00000000-0005-0000-0000-0000337E0000}"/>
    <cellStyle name="Title 2 2 4" xfId="32033" xr:uid="{00000000-0005-0000-0000-0000347E0000}"/>
    <cellStyle name="Title 2 2 5" xfId="32034" xr:uid="{00000000-0005-0000-0000-0000357E0000}"/>
    <cellStyle name="Title 2 2 6" xfId="32035" xr:uid="{00000000-0005-0000-0000-0000367E0000}"/>
    <cellStyle name="Title 2 3" xfId="32036" xr:uid="{00000000-0005-0000-0000-0000377E0000}"/>
    <cellStyle name="Title 2 3 2" xfId="32037" xr:uid="{00000000-0005-0000-0000-0000387E0000}"/>
    <cellStyle name="Title 2 3 3" xfId="32038" xr:uid="{00000000-0005-0000-0000-0000397E0000}"/>
    <cellStyle name="Title 2 4" xfId="32039" xr:uid="{00000000-0005-0000-0000-00003A7E0000}"/>
    <cellStyle name="Title 2 4 2" xfId="32040" xr:uid="{00000000-0005-0000-0000-00003B7E0000}"/>
    <cellStyle name="Title 2 5" xfId="32041" xr:uid="{00000000-0005-0000-0000-00003C7E0000}"/>
    <cellStyle name="Title 2 6" xfId="32042" xr:uid="{00000000-0005-0000-0000-00003D7E0000}"/>
    <cellStyle name="Title 2 7" xfId="32043" xr:uid="{00000000-0005-0000-0000-00003E7E0000}"/>
    <cellStyle name="Title 2 8" xfId="32028" xr:uid="{00000000-0005-0000-0000-00003F7E0000}"/>
    <cellStyle name="Title 2_Coding_CAP_Feb'13_P Aey_020213_Na+ Actual" xfId="32044" xr:uid="{00000000-0005-0000-0000-0000407E0000}"/>
    <cellStyle name="Title 20" xfId="32045" xr:uid="{00000000-0005-0000-0000-0000417E0000}"/>
    <cellStyle name="Title 20 2" xfId="32046" xr:uid="{00000000-0005-0000-0000-0000427E0000}"/>
    <cellStyle name="Title 20 3" xfId="32047" xr:uid="{00000000-0005-0000-0000-0000437E0000}"/>
    <cellStyle name="Title 21" xfId="32048" xr:uid="{00000000-0005-0000-0000-0000447E0000}"/>
    <cellStyle name="Title 21 2" xfId="32049" xr:uid="{00000000-0005-0000-0000-0000457E0000}"/>
    <cellStyle name="Title 22" xfId="32050" xr:uid="{00000000-0005-0000-0000-0000467E0000}"/>
    <cellStyle name="Title 22 2" xfId="32051" xr:uid="{00000000-0005-0000-0000-0000477E0000}"/>
    <cellStyle name="Title 23" xfId="32052" xr:uid="{00000000-0005-0000-0000-0000487E0000}"/>
    <cellStyle name="Title 23 2" xfId="32053" xr:uid="{00000000-0005-0000-0000-0000497E0000}"/>
    <cellStyle name="Title 24" xfId="32054" xr:uid="{00000000-0005-0000-0000-00004A7E0000}"/>
    <cellStyle name="Title 24 2" xfId="32055" xr:uid="{00000000-0005-0000-0000-00004B7E0000}"/>
    <cellStyle name="Title 25" xfId="32056" xr:uid="{00000000-0005-0000-0000-00004C7E0000}"/>
    <cellStyle name="Title 25 2" xfId="32057" xr:uid="{00000000-0005-0000-0000-00004D7E0000}"/>
    <cellStyle name="Title 26" xfId="32058" xr:uid="{00000000-0005-0000-0000-00004E7E0000}"/>
    <cellStyle name="Title 26 2" xfId="32059" xr:uid="{00000000-0005-0000-0000-00004F7E0000}"/>
    <cellStyle name="Title 27" xfId="32060" xr:uid="{00000000-0005-0000-0000-0000507E0000}"/>
    <cellStyle name="Title 27 2" xfId="32061" xr:uid="{00000000-0005-0000-0000-0000517E0000}"/>
    <cellStyle name="Title 28" xfId="32062" xr:uid="{00000000-0005-0000-0000-0000527E0000}"/>
    <cellStyle name="Title 28 2" xfId="32063" xr:uid="{00000000-0005-0000-0000-0000537E0000}"/>
    <cellStyle name="Title 29" xfId="32064" xr:uid="{00000000-0005-0000-0000-0000547E0000}"/>
    <cellStyle name="Title 29 2" xfId="32065" xr:uid="{00000000-0005-0000-0000-0000557E0000}"/>
    <cellStyle name="Title 3" xfId="32066" xr:uid="{00000000-0005-0000-0000-0000567E0000}"/>
    <cellStyle name="Title 3 2" xfId="32067" xr:uid="{00000000-0005-0000-0000-0000577E0000}"/>
    <cellStyle name="Title 3 2 2" xfId="32068" xr:uid="{00000000-0005-0000-0000-0000587E0000}"/>
    <cellStyle name="Title 3 3" xfId="32069" xr:uid="{00000000-0005-0000-0000-0000597E0000}"/>
    <cellStyle name="Title 3 4" xfId="32070" xr:uid="{00000000-0005-0000-0000-00005A7E0000}"/>
    <cellStyle name="Title 3 5" xfId="32071" xr:uid="{00000000-0005-0000-0000-00005B7E0000}"/>
    <cellStyle name="Title 3 6" xfId="32072" xr:uid="{00000000-0005-0000-0000-00005C7E0000}"/>
    <cellStyle name="Title 30" xfId="32073" xr:uid="{00000000-0005-0000-0000-00005D7E0000}"/>
    <cellStyle name="Title 30 2" xfId="32074" xr:uid="{00000000-0005-0000-0000-00005E7E0000}"/>
    <cellStyle name="Title 31" xfId="32075" xr:uid="{00000000-0005-0000-0000-00005F7E0000}"/>
    <cellStyle name="Title 31 2" xfId="32076" xr:uid="{00000000-0005-0000-0000-0000607E0000}"/>
    <cellStyle name="Title 32" xfId="32077" xr:uid="{00000000-0005-0000-0000-0000617E0000}"/>
    <cellStyle name="Title 32 2" xfId="32078" xr:uid="{00000000-0005-0000-0000-0000627E0000}"/>
    <cellStyle name="Title 33" xfId="32079" xr:uid="{00000000-0005-0000-0000-0000637E0000}"/>
    <cellStyle name="Title 33 2" xfId="32080" xr:uid="{00000000-0005-0000-0000-0000647E0000}"/>
    <cellStyle name="Title 34" xfId="32081" xr:uid="{00000000-0005-0000-0000-0000657E0000}"/>
    <cellStyle name="Title 34 2" xfId="32082" xr:uid="{00000000-0005-0000-0000-0000667E0000}"/>
    <cellStyle name="Title 35" xfId="32083" xr:uid="{00000000-0005-0000-0000-0000677E0000}"/>
    <cellStyle name="Title 35 2" xfId="32084" xr:uid="{00000000-0005-0000-0000-0000687E0000}"/>
    <cellStyle name="Title 36" xfId="32085" xr:uid="{00000000-0005-0000-0000-0000697E0000}"/>
    <cellStyle name="Title 36 2" xfId="32086" xr:uid="{00000000-0005-0000-0000-00006A7E0000}"/>
    <cellStyle name="Title 37" xfId="32087" xr:uid="{00000000-0005-0000-0000-00006B7E0000}"/>
    <cellStyle name="Title 37 2" xfId="32088" xr:uid="{00000000-0005-0000-0000-00006C7E0000}"/>
    <cellStyle name="Title 38" xfId="32089" xr:uid="{00000000-0005-0000-0000-00006D7E0000}"/>
    <cellStyle name="Title 38 2" xfId="32090" xr:uid="{00000000-0005-0000-0000-00006E7E0000}"/>
    <cellStyle name="Title 39" xfId="32091" xr:uid="{00000000-0005-0000-0000-00006F7E0000}"/>
    <cellStyle name="Title 39 2" xfId="32092" xr:uid="{00000000-0005-0000-0000-0000707E0000}"/>
    <cellStyle name="Title 4" xfId="32093" xr:uid="{00000000-0005-0000-0000-0000717E0000}"/>
    <cellStyle name="Title 4 2" xfId="32094" xr:uid="{00000000-0005-0000-0000-0000727E0000}"/>
    <cellStyle name="Title 4 2 2" xfId="32095" xr:uid="{00000000-0005-0000-0000-0000737E0000}"/>
    <cellStyle name="Title 4 2 3" xfId="32096" xr:uid="{00000000-0005-0000-0000-0000747E0000}"/>
    <cellStyle name="Title 4 3" xfId="32097" xr:uid="{00000000-0005-0000-0000-0000757E0000}"/>
    <cellStyle name="Title 4 3 2" xfId="32098" xr:uid="{00000000-0005-0000-0000-0000767E0000}"/>
    <cellStyle name="Title 4 4" xfId="32099" xr:uid="{00000000-0005-0000-0000-0000777E0000}"/>
    <cellStyle name="Title 4 4 2" xfId="32100" xr:uid="{00000000-0005-0000-0000-0000787E0000}"/>
    <cellStyle name="Title 4 5" xfId="32101" xr:uid="{00000000-0005-0000-0000-0000797E0000}"/>
    <cellStyle name="Title 4 6" xfId="32102" xr:uid="{00000000-0005-0000-0000-00007A7E0000}"/>
    <cellStyle name="Title 4 7" xfId="32103" xr:uid="{00000000-0005-0000-0000-00007B7E0000}"/>
    <cellStyle name="Title 40" xfId="32104" xr:uid="{00000000-0005-0000-0000-00007C7E0000}"/>
    <cellStyle name="Title 40 2" xfId="32105" xr:uid="{00000000-0005-0000-0000-00007D7E0000}"/>
    <cellStyle name="Title 41" xfId="32106" xr:uid="{00000000-0005-0000-0000-00007E7E0000}"/>
    <cellStyle name="Title 42" xfId="32107" xr:uid="{00000000-0005-0000-0000-00007F7E0000}"/>
    <cellStyle name="Title 5" xfId="32108" xr:uid="{00000000-0005-0000-0000-0000807E0000}"/>
    <cellStyle name="Title 5 2" xfId="32109" xr:uid="{00000000-0005-0000-0000-0000817E0000}"/>
    <cellStyle name="Title 5 3" xfId="32110" xr:uid="{00000000-0005-0000-0000-0000827E0000}"/>
    <cellStyle name="Title 5 4" xfId="32111" xr:uid="{00000000-0005-0000-0000-0000837E0000}"/>
    <cellStyle name="Title 6" xfId="32112" xr:uid="{00000000-0005-0000-0000-0000847E0000}"/>
    <cellStyle name="Title 6 2" xfId="32113" xr:uid="{00000000-0005-0000-0000-0000857E0000}"/>
    <cellStyle name="Title 6 3" xfId="32114" xr:uid="{00000000-0005-0000-0000-0000867E0000}"/>
    <cellStyle name="Title 6 4" xfId="32115" xr:uid="{00000000-0005-0000-0000-0000877E0000}"/>
    <cellStyle name="Title 7" xfId="32116" xr:uid="{00000000-0005-0000-0000-0000887E0000}"/>
    <cellStyle name="Title 7 2" xfId="32117" xr:uid="{00000000-0005-0000-0000-0000897E0000}"/>
    <cellStyle name="Title 7 3" xfId="32118" xr:uid="{00000000-0005-0000-0000-00008A7E0000}"/>
    <cellStyle name="Title 7 4" xfId="32119" xr:uid="{00000000-0005-0000-0000-00008B7E0000}"/>
    <cellStyle name="Title 8" xfId="32120" xr:uid="{00000000-0005-0000-0000-00008C7E0000}"/>
    <cellStyle name="Title 8 2" xfId="32121" xr:uid="{00000000-0005-0000-0000-00008D7E0000}"/>
    <cellStyle name="Title 8 3" xfId="32122" xr:uid="{00000000-0005-0000-0000-00008E7E0000}"/>
    <cellStyle name="Title 8 4" xfId="32123" xr:uid="{00000000-0005-0000-0000-00008F7E0000}"/>
    <cellStyle name="Title 9" xfId="32124" xr:uid="{00000000-0005-0000-0000-0000907E0000}"/>
    <cellStyle name="Title 9 2" xfId="32125" xr:uid="{00000000-0005-0000-0000-0000917E0000}"/>
    <cellStyle name="Title 9 3" xfId="32126" xr:uid="{00000000-0005-0000-0000-0000927E0000}"/>
    <cellStyle name="Title 9 4" xfId="32127" xr:uid="{00000000-0005-0000-0000-0000937E0000}"/>
    <cellStyle name="Total 10" xfId="32128" xr:uid="{00000000-0005-0000-0000-0000947E0000}"/>
    <cellStyle name="Total 10 2" xfId="32129" xr:uid="{00000000-0005-0000-0000-0000957E0000}"/>
    <cellStyle name="Total 10 3" xfId="32130" xr:uid="{00000000-0005-0000-0000-0000967E0000}"/>
    <cellStyle name="Total 11" xfId="32131" xr:uid="{00000000-0005-0000-0000-0000977E0000}"/>
    <cellStyle name="Total 11 2" xfId="32132" xr:uid="{00000000-0005-0000-0000-0000987E0000}"/>
    <cellStyle name="Total 11 3" xfId="32133" xr:uid="{00000000-0005-0000-0000-0000997E0000}"/>
    <cellStyle name="Total 12" xfId="32134" xr:uid="{00000000-0005-0000-0000-00009A7E0000}"/>
    <cellStyle name="Total 12 2" xfId="32135" xr:uid="{00000000-0005-0000-0000-00009B7E0000}"/>
    <cellStyle name="Total 12 3" xfId="32136" xr:uid="{00000000-0005-0000-0000-00009C7E0000}"/>
    <cellStyle name="Total 13" xfId="32137" xr:uid="{00000000-0005-0000-0000-00009D7E0000}"/>
    <cellStyle name="Total 13 2" xfId="32138" xr:uid="{00000000-0005-0000-0000-00009E7E0000}"/>
    <cellStyle name="Total 13 3" xfId="32139" xr:uid="{00000000-0005-0000-0000-00009F7E0000}"/>
    <cellStyle name="Total 14" xfId="32140" xr:uid="{00000000-0005-0000-0000-0000A07E0000}"/>
    <cellStyle name="Total 14 2" xfId="32141" xr:uid="{00000000-0005-0000-0000-0000A17E0000}"/>
    <cellStyle name="Total 14 3" xfId="32142" xr:uid="{00000000-0005-0000-0000-0000A27E0000}"/>
    <cellStyle name="Total 15" xfId="32143" xr:uid="{00000000-0005-0000-0000-0000A37E0000}"/>
    <cellStyle name="Total 15 2" xfId="32144" xr:uid="{00000000-0005-0000-0000-0000A47E0000}"/>
    <cellStyle name="Total 15 3" xfId="32145" xr:uid="{00000000-0005-0000-0000-0000A57E0000}"/>
    <cellStyle name="Total 16" xfId="32146" xr:uid="{00000000-0005-0000-0000-0000A67E0000}"/>
    <cellStyle name="Total 16 2" xfId="32147" xr:uid="{00000000-0005-0000-0000-0000A77E0000}"/>
    <cellStyle name="Total 16 3" xfId="32148" xr:uid="{00000000-0005-0000-0000-0000A87E0000}"/>
    <cellStyle name="Total 17" xfId="32149" xr:uid="{00000000-0005-0000-0000-0000A97E0000}"/>
    <cellStyle name="Total 17 2" xfId="32150" xr:uid="{00000000-0005-0000-0000-0000AA7E0000}"/>
    <cellStyle name="Total 17 3" xfId="32151" xr:uid="{00000000-0005-0000-0000-0000AB7E0000}"/>
    <cellStyle name="Total 18" xfId="32152" xr:uid="{00000000-0005-0000-0000-0000AC7E0000}"/>
    <cellStyle name="Total 18 2" xfId="32153" xr:uid="{00000000-0005-0000-0000-0000AD7E0000}"/>
    <cellStyle name="Total 18 3" xfId="32154" xr:uid="{00000000-0005-0000-0000-0000AE7E0000}"/>
    <cellStyle name="Total 19" xfId="32155" xr:uid="{00000000-0005-0000-0000-0000AF7E0000}"/>
    <cellStyle name="Total 19 2" xfId="32156" xr:uid="{00000000-0005-0000-0000-0000B07E0000}"/>
    <cellStyle name="Total 19 3" xfId="32157" xr:uid="{00000000-0005-0000-0000-0000B17E0000}"/>
    <cellStyle name="Total 2" xfId="195" xr:uid="{00000000-0005-0000-0000-0000B27E0000}"/>
    <cellStyle name="Total 2 2" xfId="32159" xr:uid="{00000000-0005-0000-0000-0000B37E0000}"/>
    <cellStyle name="Total 2 2 2" xfId="32160" xr:uid="{00000000-0005-0000-0000-0000B47E0000}"/>
    <cellStyle name="Total 2 2 2 2" xfId="32161" xr:uid="{00000000-0005-0000-0000-0000B57E0000}"/>
    <cellStyle name="Total 2 2 2 3" xfId="32162" xr:uid="{00000000-0005-0000-0000-0000B67E0000}"/>
    <cellStyle name="Total 2 2 3" xfId="32163" xr:uid="{00000000-0005-0000-0000-0000B77E0000}"/>
    <cellStyle name="Total 2 2 4" xfId="32164" xr:uid="{00000000-0005-0000-0000-0000B87E0000}"/>
    <cellStyle name="Total 2 2 5" xfId="32165" xr:uid="{00000000-0005-0000-0000-0000B97E0000}"/>
    <cellStyle name="Total 2 2 6" xfId="32166" xr:uid="{00000000-0005-0000-0000-0000BA7E0000}"/>
    <cellStyle name="Total 2 3" xfId="32167" xr:uid="{00000000-0005-0000-0000-0000BB7E0000}"/>
    <cellStyle name="Total 2 3 2" xfId="32168" xr:uid="{00000000-0005-0000-0000-0000BC7E0000}"/>
    <cellStyle name="Total 2 3 3" xfId="32169" xr:uid="{00000000-0005-0000-0000-0000BD7E0000}"/>
    <cellStyle name="Total 2 3 4" xfId="32170" xr:uid="{00000000-0005-0000-0000-0000BE7E0000}"/>
    <cellStyle name="Total 2 4" xfId="32171" xr:uid="{00000000-0005-0000-0000-0000BF7E0000}"/>
    <cellStyle name="Total 2 4 2" xfId="32172" xr:uid="{00000000-0005-0000-0000-0000C07E0000}"/>
    <cellStyle name="Total 2 4 3" xfId="32173" xr:uid="{00000000-0005-0000-0000-0000C17E0000}"/>
    <cellStyle name="Total 2 5" xfId="32174" xr:uid="{00000000-0005-0000-0000-0000C27E0000}"/>
    <cellStyle name="Total 2 6" xfId="32175" xr:uid="{00000000-0005-0000-0000-0000C37E0000}"/>
    <cellStyle name="Total 2 7" xfId="32176" xr:uid="{00000000-0005-0000-0000-0000C47E0000}"/>
    <cellStyle name="Total 2 8" xfId="32177" xr:uid="{00000000-0005-0000-0000-0000C57E0000}"/>
    <cellStyle name="Total 2 9" xfId="32158" xr:uid="{00000000-0005-0000-0000-0000C67E0000}"/>
    <cellStyle name="Total 2_Coding_CAP_Feb'13_P Aey_020213_Na" xfId="32178" xr:uid="{00000000-0005-0000-0000-0000C77E0000}"/>
    <cellStyle name="Total 20" xfId="32179" xr:uid="{00000000-0005-0000-0000-0000C87E0000}"/>
    <cellStyle name="Total 20 2" xfId="32180" xr:uid="{00000000-0005-0000-0000-0000C97E0000}"/>
    <cellStyle name="Total 20 3" xfId="32181" xr:uid="{00000000-0005-0000-0000-0000CA7E0000}"/>
    <cellStyle name="Total 21" xfId="32182" xr:uid="{00000000-0005-0000-0000-0000CB7E0000}"/>
    <cellStyle name="Total 21 2" xfId="32183" xr:uid="{00000000-0005-0000-0000-0000CC7E0000}"/>
    <cellStyle name="Total 21 3" xfId="32184" xr:uid="{00000000-0005-0000-0000-0000CD7E0000}"/>
    <cellStyle name="Total 22" xfId="32185" xr:uid="{00000000-0005-0000-0000-0000CE7E0000}"/>
    <cellStyle name="Total 22 2" xfId="32186" xr:uid="{00000000-0005-0000-0000-0000CF7E0000}"/>
    <cellStyle name="Total 22 3" xfId="32187" xr:uid="{00000000-0005-0000-0000-0000D07E0000}"/>
    <cellStyle name="Total 23" xfId="32188" xr:uid="{00000000-0005-0000-0000-0000D17E0000}"/>
    <cellStyle name="Total 23 2" xfId="32189" xr:uid="{00000000-0005-0000-0000-0000D27E0000}"/>
    <cellStyle name="Total 23 3" xfId="32190" xr:uid="{00000000-0005-0000-0000-0000D37E0000}"/>
    <cellStyle name="Total 24" xfId="32191" xr:uid="{00000000-0005-0000-0000-0000D47E0000}"/>
    <cellStyle name="Total 24 2" xfId="32192" xr:uid="{00000000-0005-0000-0000-0000D57E0000}"/>
    <cellStyle name="Total 24 3" xfId="32193" xr:uid="{00000000-0005-0000-0000-0000D67E0000}"/>
    <cellStyle name="Total 25" xfId="32194" xr:uid="{00000000-0005-0000-0000-0000D77E0000}"/>
    <cellStyle name="Total 25 2" xfId="32195" xr:uid="{00000000-0005-0000-0000-0000D87E0000}"/>
    <cellStyle name="Total 25 3" xfId="32196" xr:uid="{00000000-0005-0000-0000-0000D97E0000}"/>
    <cellStyle name="Total 26" xfId="32197" xr:uid="{00000000-0005-0000-0000-0000DA7E0000}"/>
    <cellStyle name="Total 26 2" xfId="32198" xr:uid="{00000000-0005-0000-0000-0000DB7E0000}"/>
    <cellStyle name="Total 26 3" xfId="32199" xr:uid="{00000000-0005-0000-0000-0000DC7E0000}"/>
    <cellStyle name="Total 27" xfId="32200" xr:uid="{00000000-0005-0000-0000-0000DD7E0000}"/>
    <cellStyle name="Total 27 2" xfId="32201" xr:uid="{00000000-0005-0000-0000-0000DE7E0000}"/>
    <cellStyle name="Total 27 3" xfId="32202" xr:uid="{00000000-0005-0000-0000-0000DF7E0000}"/>
    <cellStyle name="Total 28" xfId="32203" xr:uid="{00000000-0005-0000-0000-0000E07E0000}"/>
    <cellStyle name="Total 28 2" xfId="32204" xr:uid="{00000000-0005-0000-0000-0000E17E0000}"/>
    <cellStyle name="Total 28 3" xfId="32205" xr:uid="{00000000-0005-0000-0000-0000E27E0000}"/>
    <cellStyle name="Total 29" xfId="32206" xr:uid="{00000000-0005-0000-0000-0000E37E0000}"/>
    <cellStyle name="Total 29 2" xfId="32207" xr:uid="{00000000-0005-0000-0000-0000E47E0000}"/>
    <cellStyle name="Total 29 3" xfId="32208" xr:uid="{00000000-0005-0000-0000-0000E57E0000}"/>
    <cellStyle name="Total 3" xfId="32209" xr:uid="{00000000-0005-0000-0000-0000E67E0000}"/>
    <cellStyle name="Total 3 2" xfId="32210" xr:uid="{00000000-0005-0000-0000-0000E77E0000}"/>
    <cellStyle name="Total 3 2 2" xfId="32211" xr:uid="{00000000-0005-0000-0000-0000E87E0000}"/>
    <cellStyle name="Total 3 2 3" xfId="32212" xr:uid="{00000000-0005-0000-0000-0000E97E0000}"/>
    <cellStyle name="Total 3 3" xfId="32213" xr:uid="{00000000-0005-0000-0000-0000EA7E0000}"/>
    <cellStyle name="Total 3 4" xfId="32214" xr:uid="{00000000-0005-0000-0000-0000EB7E0000}"/>
    <cellStyle name="Total 3 5" xfId="32215" xr:uid="{00000000-0005-0000-0000-0000EC7E0000}"/>
    <cellStyle name="Total 3 6" xfId="32216" xr:uid="{00000000-0005-0000-0000-0000ED7E0000}"/>
    <cellStyle name="Total 30" xfId="32217" xr:uid="{00000000-0005-0000-0000-0000EE7E0000}"/>
    <cellStyle name="Total 30 2" xfId="32218" xr:uid="{00000000-0005-0000-0000-0000EF7E0000}"/>
    <cellStyle name="Total 30 3" xfId="32219" xr:uid="{00000000-0005-0000-0000-0000F07E0000}"/>
    <cellStyle name="Total 31" xfId="32220" xr:uid="{00000000-0005-0000-0000-0000F17E0000}"/>
    <cellStyle name="Total 31 2" xfId="32221" xr:uid="{00000000-0005-0000-0000-0000F27E0000}"/>
    <cellStyle name="Total 31 3" xfId="32222" xr:uid="{00000000-0005-0000-0000-0000F37E0000}"/>
    <cellStyle name="Total 32" xfId="32223" xr:uid="{00000000-0005-0000-0000-0000F47E0000}"/>
    <cellStyle name="Total 32 2" xfId="32224" xr:uid="{00000000-0005-0000-0000-0000F57E0000}"/>
    <cellStyle name="Total 32 3" xfId="32225" xr:uid="{00000000-0005-0000-0000-0000F67E0000}"/>
    <cellStyle name="Total 33" xfId="32226" xr:uid="{00000000-0005-0000-0000-0000F77E0000}"/>
    <cellStyle name="Total 33 2" xfId="32227" xr:uid="{00000000-0005-0000-0000-0000F87E0000}"/>
    <cellStyle name="Total 33 3" xfId="32228" xr:uid="{00000000-0005-0000-0000-0000F97E0000}"/>
    <cellStyle name="Total 34" xfId="32229" xr:uid="{00000000-0005-0000-0000-0000FA7E0000}"/>
    <cellStyle name="Total 34 2" xfId="32230" xr:uid="{00000000-0005-0000-0000-0000FB7E0000}"/>
    <cellStyle name="Total 34 3" xfId="32231" xr:uid="{00000000-0005-0000-0000-0000FC7E0000}"/>
    <cellStyle name="Total 35" xfId="32232" xr:uid="{00000000-0005-0000-0000-0000FD7E0000}"/>
    <cellStyle name="Total 35 2" xfId="32233" xr:uid="{00000000-0005-0000-0000-0000FE7E0000}"/>
    <cellStyle name="Total 35 3" xfId="32234" xr:uid="{00000000-0005-0000-0000-0000FF7E0000}"/>
    <cellStyle name="Total 36" xfId="32235" xr:uid="{00000000-0005-0000-0000-0000007F0000}"/>
    <cellStyle name="Total 36 2" xfId="32236" xr:uid="{00000000-0005-0000-0000-0000017F0000}"/>
    <cellStyle name="Total 36 3" xfId="32237" xr:uid="{00000000-0005-0000-0000-0000027F0000}"/>
    <cellStyle name="Total 37" xfId="32238" xr:uid="{00000000-0005-0000-0000-0000037F0000}"/>
    <cellStyle name="Total 37 2" xfId="32239" xr:uid="{00000000-0005-0000-0000-0000047F0000}"/>
    <cellStyle name="Total 37 3" xfId="32240" xr:uid="{00000000-0005-0000-0000-0000057F0000}"/>
    <cellStyle name="Total 38" xfId="32241" xr:uid="{00000000-0005-0000-0000-0000067F0000}"/>
    <cellStyle name="Total 38 2" xfId="32242" xr:uid="{00000000-0005-0000-0000-0000077F0000}"/>
    <cellStyle name="Total 38 3" xfId="32243" xr:uid="{00000000-0005-0000-0000-0000087F0000}"/>
    <cellStyle name="Total 39" xfId="32244" xr:uid="{00000000-0005-0000-0000-0000097F0000}"/>
    <cellStyle name="Total 39 2" xfId="32245" xr:uid="{00000000-0005-0000-0000-00000A7F0000}"/>
    <cellStyle name="Total 39 3" xfId="32246" xr:uid="{00000000-0005-0000-0000-00000B7F0000}"/>
    <cellStyle name="Total 4" xfId="32247" xr:uid="{00000000-0005-0000-0000-00000C7F0000}"/>
    <cellStyle name="Total 4 2" xfId="32248" xr:uid="{00000000-0005-0000-0000-00000D7F0000}"/>
    <cellStyle name="Total 4 2 2" xfId="32249" xr:uid="{00000000-0005-0000-0000-00000E7F0000}"/>
    <cellStyle name="Total 4 2 3" xfId="32250" xr:uid="{00000000-0005-0000-0000-00000F7F0000}"/>
    <cellStyle name="Total 4 3" xfId="32251" xr:uid="{00000000-0005-0000-0000-0000107F0000}"/>
    <cellStyle name="Total 4 4" xfId="32252" xr:uid="{00000000-0005-0000-0000-0000117F0000}"/>
    <cellStyle name="Total 4 5" xfId="32253" xr:uid="{00000000-0005-0000-0000-0000127F0000}"/>
    <cellStyle name="Total 4 6" xfId="32254" xr:uid="{00000000-0005-0000-0000-0000137F0000}"/>
    <cellStyle name="Total 40" xfId="32255" xr:uid="{00000000-0005-0000-0000-0000147F0000}"/>
    <cellStyle name="Total 40 2" xfId="32256" xr:uid="{00000000-0005-0000-0000-0000157F0000}"/>
    <cellStyle name="Total 41" xfId="32257" xr:uid="{00000000-0005-0000-0000-0000167F0000}"/>
    <cellStyle name="Total 42" xfId="32258" xr:uid="{00000000-0005-0000-0000-0000177F0000}"/>
    <cellStyle name="Total 5" xfId="32259" xr:uid="{00000000-0005-0000-0000-0000187F0000}"/>
    <cellStyle name="Total 5 2" xfId="32260" xr:uid="{00000000-0005-0000-0000-0000197F0000}"/>
    <cellStyle name="Total 5 2 2" xfId="32261" xr:uid="{00000000-0005-0000-0000-00001A7F0000}"/>
    <cellStyle name="Total 5 2 3" xfId="32262" xr:uid="{00000000-0005-0000-0000-00001B7F0000}"/>
    <cellStyle name="Total 5 3" xfId="32263" xr:uid="{00000000-0005-0000-0000-00001C7F0000}"/>
    <cellStyle name="Total 5 4" xfId="32264" xr:uid="{00000000-0005-0000-0000-00001D7F0000}"/>
    <cellStyle name="Total 5 5" xfId="32265" xr:uid="{00000000-0005-0000-0000-00001E7F0000}"/>
    <cellStyle name="Total 5 6" xfId="32266" xr:uid="{00000000-0005-0000-0000-00001F7F0000}"/>
    <cellStyle name="Total 6" xfId="32267" xr:uid="{00000000-0005-0000-0000-0000207F0000}"/>
    <cellStyle name="Total 6 2" xfId="32268" xr:uid="{00000000-0005-0000-0000-0000217F0000}"/>
    <cellStyle name="Total 6 2 2" xfId="32269" xr:uid="{00000000-0005-0000-0000-0000227F0000}"/>
    <cellStyle name="Total 6 2 3" xfId="32270" xr:uid="{00000000-0005-0000-0000-0000237F0000}"/>
    <cellStyle name="Total 6 3" xfId="32271" xr:uid="{00000000-0005-0000-0000-0000247F0000}"/>
    <cellStyle name="Total 6 3 2" xfId="32272" xr:uid="{00000000-0005-0000-0000-0000257F0000}"/>
    <cellStyle name="Total 6 3 3" xfId="32273" xr:uid="{00000000-0005-0000-0000-0000267F0000}"/>
    <cellStyle name="Total 6 4" xfId="32274" xr:uid="{00000000-0005-0000-0000-0000277F0000}"/>
    <cellStyle name="Total 6 4 2" xfId="32275" xr:uid="{00000000-0005-0000-0000-0000287F0000}"/>
    <cellStyle name="Total 6 4 3" xfId="32276" xr:uid="{00000000-0005-0000-0000-0000297F0000}"/>
    <cellStyle name="Total 6 5" xfId="32277" xr:uid="{00000000-0005-0000-0000-00002A7F0000}"/>
    <cellStyle name="Total 6 6" xfId="32278" xr:uid="{00000000-0005-0000-0000-00002B7F0000}"/>
    <cellStyle name="Total 6 7" xfId="32279" xr:uid="{00000000-0005-0000-0000-00002C7F0000}"/>
    <cellStyle name="Total 6 8" xfId="32280" xr:uid="{00000000-0005-0000-0000-00002D7F0000}"/>
    <cellStyle name="Total 7" xfId="32281" xr:uid="{00000000-0005-0000-0000-00002E7F0000}"/>
    <cellStyle name="Total 7 2" xfId="32282" xr:uid="{00000000-0005-0000-0000-00002F7F0000}"/>
    <cellStyle name="Total 7 3" xfId="32283" xr:uid="{00000000-0005-0000-0000-0000307F0000}"/>
    <cellStyle name="Total 7 4" xfId="32284" xr:uid="{00000000-0005-0000-0000-0000317F0000}"/>
    <cellStyle name="Total 8" xfId="32285" xr:uid="{00000000-0005-0000-0000-0000327F0000}"/>
    <cellStyle name="Total 8 2" xfId="32286" xr:uid="{00000000-0005-0000-0000-0000337F0000}"/>
    <cellStyle name="Total 8 3" xfId="32287" xr:uid="{00000000-0005-0000-0000-0000347F0000}"/>
    <cellStyle name="Total 8 4" xfId="32288" xr:uid="{00000000-0005-0000-0000-0000357F0000}"/>
    <cellStyle name="Total 9" xfId="32289" xr:uid="{00000000-0005-0000-0000-0000367F0000}"/>
    <cellStyle name="Total 9 2" xfId="32290" xr:uid="{00000000-0005-0000-0000-0000377F0000}"/>
    <cellStyle name="Total 9 3" xfId="32291" xr:uid="{00000000-0005-0000-0000-0000387F0000}"/>
    <cellStyle name="Valuta_Page 12" xfId="32292" xr:uid="{00000000-0005-0000-0000-0000397F0000}"/>
    <cellStyle name="Warning Text 10" xfId="32293" xr:uid="{00000000-0005-0000-0000-00003A7F0000}"/>
    <cellStyle name="Warning Text 10 2" xfId="32294" xr:uid="{00000000-0005-0000-0000-00003B7F0000}"/>
    <cellStyle name="Warning Text 10 3" xfId="32295" xr:uid="{00000000-0005-0000-0000-00003C7F0000}"/>
    <cellStyle name="Warning Text 11" xfId="32296" xr:uid="{00000000-0005-0000-0000-00003D7F0000}"/>
    <cellStyle name="Warning Text 11 2" xfId="32297" xr:uid="{00000000-0005-0000-0000-00003E7F0000}"/>
    <cellStyle name="Warning Text 11 3" xfId="32298" xr:uid="{00000000-0005-0000-0000-00003F7F0000}"/>
    <cellStyle name="Warning Text 12" xfId="32299" xr:uid="{00000000-0005-0000-0000-0000407F0000}"/>
    <cellStyle name="Warning Text 12 2" xfId="32300" xr:uid="{00000000-0005-0000-0000-0000417F0000}"/>
    <cellStyle name="Warning Text 12 3" xfId="32301" xr:uid="{00000000-0005-0000-0000-0000427F0000}"/>
    <cellStyle name="Warning Text 13" xfId="32302" xr:uid="{00000000-0005-0000-0000-0000437F0000}"/>
    <cellStyle name="Warning Text 13 2" xfId="32303" xr:uid="{00000000-0005-0000-0000-0000447F0000}"/>
    <cellStyle name="Warning Text 13 3" xfId="32304" xr:uid="{00000000-0005-0000-0000-0000457F0000}"/>
    <cellStyle name="Warning Text 14" xfId="32305" xr:uid="{00000000-0005-0000-0000-0000467F0000}"/>
    <cellStyle name="Warning Text 14 2" xfId="32306" xr:uid="{00000000-0005-0000-0000-0000477F0000}"/>
    <cellStyle name="Warning Text 14 3" xfId="32307" xr:uid="{00000000-0005-0000-0000-0000487F0000}"/>
    <cellStyle name="Warning Text 15" xfId="32308" xr:uid="{00000000-0005-0000-0000-0000497F0000}"/>
    <cellStyle name="Warning Text 15 2" xfId="32309" xr:uid="{00000000-0005-0000-0000-00004A7F0000}"/>
    <cellStyle name="Warning Text 15 3" xfId="32310" xr:uid="{00000000-0005-0000-0000-00004B7F0000}"/>
    <cellStyle name="Warning Text 16" xfId="32311" xr:uid="{00000000-0005-0000-0000-00004C7F0000}"/>
    <cellStyle name="Warning Text 16 2" xfId="32312" xr:uid="{00000000-0005-0000-0000-00004D7F0000}"/>
    <cellStyle name="Warning Text 16 3" xfId="32313" xr:uid="{00000000-0005-0000-0000-00004E7F0000}"/>
    <cellStyle name="Warning Text 17" xfId="32314" xr:uid="{00000000-0005-0000-0000-00004F7F0000}"/>
    <cellStyle name="Warning Text 17 2" xfId="32315" xr:uid="{00000000-0005-0000-0000-0000507F0000}"/>
    <cellStyle name="Warning Text 17 3" xfId="32316" xr:uid="{00000000-0005-0000-0000-0000517F0000}"/>
    <cellStyle name="Warning Text 18" xfId="32317" xr:uid="{00000000-0005-0000-0000-0000527F0000}"/>
    <cellStyle name="Warning Text 18 2" xfId="32318" xr:uid="{00000000-0005-0000-0000-0000537F0000}"/>
    <cellStyle name="Warning Text 18 3" xfId="32319" xr:uid="{00000000-0005-0000-0000-0000547F0000}"/>
    <cellStyle name="Warning Text 19" xfId="32320" xr:uid="{00000000-0005-0000-0000-0000557F0000}"/>
    <cellStyle name="Warning Text 19 2" xfId="32321" xr:uid="{00000000-0005-0000-0000-0000567F0000}"/>
    <cellStyle name="Warning Text 19 3" xfId="32322" xr:uid="{00000000-0005-0000-0000-0000577F0000}"/>
    <cellStyle name="Warning Text 2" xfId="196" xr:uid="{00000000-0005-0000-0000-0000587F0000}"/>
    <cellStyle name="Warning Text 2 2" xfId="32324" xr:uid="{00000000-0005-0000-0000-0000597F0000}"/>
    <cellStyle name="Warning Text 2 2 2" xfId="32325" xr:uid="{00000000-0005-0000-0000-00005A7F0000}"/>
    <cellStyle name="Warning Text 2 2 2 2" xfId="32326" xr:uid="{00000000-0005-0000-0000-00005B7F0000}"/>
    <cellStyle name="Warning Text 2 2 2 3" xfId="32327" xr:uid="{00000000-0005-0000-0000-00005C7F0000}"/>
    <cellStyle name="Warning Text 2 2 3" xfId="32328" xr:uid="{00000000-0005-0000-0000-00005D7F0000}"/>
    <cellStyle name="Warning Text 2 2 4" xfId="32329" xr:uid="{00000000-0005-0000-0000-00005E7F0000}"/>
    <cellStyle name="Warning Text 2 2 5" xfId="32330" xr:uid="{00000000-0005-0000-0000-00005F7F0000}"/>
    <cellStyle name="Warning Text 2 2 6" xfId="32331" xr:uid="{00000000-0005-0000-0000-0000607F0000}"/>
    <cellStyle name="Warning Text 2 3" xfId="32332" xr:uid="{00000000-0005-0000-0000-0000617F0000}"/>
    <cellStyle name="Warning Text 2 3 2" xfId="32333" xr:uid="{00000000-0005-0000-0000-0000627F0000}"/>
    <cellStyle name="Warning Text 2 3 3" xfId="32334" xr:uid="{00000000-0005-0000-0000-0000637F0000}"/>
    <cellStyle name="Warning Text 2 4" xfId="32335" xr:uid="{00000000-0005-0000-0000-0000647F0000}"/>
    <cellStyle name="Warning Text 2 4 2" xfId="32336" xr:uid="{00000000-0005-0000-0000-0000657F0000}"/>
    <cellStyle name="Warning Text 2 4 3" xfId="32337" xr:uid="{00000000-0005-0000-0000-0000667F0000}"/>
    <cellStyle name="Warning Text 2 5" xfId="32338" xr:uid="{00000000-0005-0000-0000-0000677F0000}"/>
    <cellStyle name="Warning Text 2 6" xfId="32339" xr:uid="{00000000-0005-0000-0000-0000687F0000}"/>
    <cellStyle name="Warning Text 2 7" xfId="32340" xr:uid="{00000000-0005-0000-0000-0000697F0000}"/>
    <cellStyle name="Warning Text 2 8" xfId="32341" xr:uid="{00000000-0005-0000-0000-00006A7F0000}"/>
    <cellStyle name="Warning Text 2 9" xfId="32323" xr:uid="{00000000-0005-0000-0000-00006B7F0000}"/>
    <cellStyle name="Warning Text 2_Coding_CAP_Feb'13_P Aey_020213_Na+ Actual" xfId="32342" xr:uid="{00000000-0005-0000-0000-00006C7F0000}"/>
    <cellStyle name="Warning Text 20" xfId="32343" xr:uid="{00000000-0005-0000-0000-00006D7F0000}"/>
    <cellStyle name="Warning Text 20 2" xfId="32344" xr:uid="{00000000-0005-0000-0000-00006E7F0000}"/>
    <cellStyle name="Warning Text 20 3" xfId="32345" xr:uid="{00000000-0005-0000-0000-00006F7F0000}"/>
    <cellStyle name="Warning Text 21" xfId="32346" xr:uid="{00000000-0005-0000-0000-0000707F0000}"/>
    <cellStyle name="Warning Text 21 2" xfId="32347" xr:uid="{00000000-0005-0000-0000-0000717F0000}"/>
    <cellStyle name="Warning Text 21 3" xfId="32348" xr:uid="{00000000-0005-0000-0000-0000727F0000}"/>
    <cellStyle name="Warning Text 22" xfId="32349" xr:uid="{00000000-0005-0000-0000-0000737F0000}"/>
    <cellStyle name="Warning Text 22 2" xfId="32350" xr:uid="{00000000-0005-0000-0000-0000747F0000}"/>
    <cellStyle name="Warning Text 22 3" xfId="32351" xr:uid="{00000000-0005-0000-0000-0000757F0000}"/>
    <cellStyle name="Warning Text 23" xfId="32352" xr:uid="{00000000-0005-0000-0000-0000767F0000}"/>
    <cellStyle name="Warning Text 23 2" xfId="32353" xr:uid="{00000000-0005-0000-0000-0000777F0000}"/>
    <cellStyle name="Warning Text 23 3" xfId="32354" xr:uid="{00000000-0005-0000-0000-0000787F0000}"/>
    <cellStyle name="Warning Text 24" xfId="32355" xr:uid="{00000000-0005-0000-0000-0000797F0000}"/>
    <cellStyle name="Warning Text 24 2" xfId="32356" xr:uid="{00000000-0005-0000-0000-00007A7F0000}"/>
    <cellStyle name="Warning Text 24 3" xfId="32357" xr:uid="{00000000-0005-0000-0000-00007B7F0000}"/>
    <cellStyle name="Warning Text 25" xfId="32358" xr:uid="{00000000-0005-0000-0000-00007C7F0000}"/>
    <cellStyle name="Warning Text 25 2" xfId="32359" xr:uid="{00000000-0005-0000-0000-00007D7F0000}"/>
    <cellStyle name="Warning Text 25 3" xfId="32360" xr:uid="{00000000-0005-0000-0000-00007E7F0000}"/>
    <cellStyle name="Warning Text 26" xfId="32361" xr:uid="{00000000-0005-0000-0000-00007F7F0000}"/>
    <cellStyle name="Warning Text 26 2" xfId="32362" xr:uid="{00000000-0005-0000-0000-0000807F0000}"/>
    <cellStyle name="Warning Text 26 3" xfId="32363" xr:uid="{00000000-0005-0000-0000-0000817F0000}"/>
    <cellStyle name="Warning Text 27" xfId="32364" xr:uid="{00000000-0005-0000-0000-0000827F0000}"/>
    <cellStyle name="Warning Text 27 2" xfId="32365" xr:uid="{00000000-0005-0000-0000-0000837F0000}"/>
    <cellStyle name="Warning Text 27 3" xfId="32366" xr:uid="{00000000-0005-0000-0000-0000847F0000}"/>
    <cellStyle name="Warning Text 28" xfId="32367" xr:uid="{00000000-0005-0000-0000-0000857F0000}"/>
    <cellStyle name="Warning Text 28 2" xfId="32368" xr:uid="{00000000-0005-0000-0000-0000867F0000}"/>
    <cellStyle name="Warning Text 28 3" xfId="32369" xr:uid="{00000000-0005-0000-0000-0000877F0000}"/>
    <cellStyle name="Warning Text 29" xfId="32370" xr:uid="{00000000-0005-0000-0000-0000887F0000}"/>
    <cellStyle name="Warning Text 29 2" xfId="32371" xr:uid="{00000000-0005-0000-0000-0000897F0000}"/>
    <cellStyle name="Warning Text 29 3" xfId="32372" xr:uid="{00000000-0005-0000-0000-00008A7F0000}"/>
    <cellStyle name="Warning Text 3" xfId="32373" xr:uid="{00000000-0005-0000-0000-00008B7F0000}"/>
    <cellStyle name="Warning Text 3 2" xfId="32374" xr:uid="{00000000-0005-0000-0000-00008C7F0000}"/>
    <cellStyle name="Warning Text 3 2 2" xfId="32375" xr:uid="{00000000-0005-0000-0000-00008D7F0000}"/>
    <cellStyle name="Warning Text 3 2 3" xfId="32376" xr:uid="{00000000-0005-0000-0000-00008E7F0000}"/>
    <cellStyle name="Warning Text 3 3" xfId="32377" xr:uid="{00000000-0005-0000-0000-00008F7F0000}"/>
    <cellStyle name="Warning Text 3 4" xfId="32378" xr:uid="{00000000-0005-0000-0000-0000907F0000}"/>
    <cellStyle name="Warning Text 3 5" xfId="32379" xr:uid="{00000000-0005-0000-0000-0000917F0000}"/>
    <cellStyle name="Warning Text 3 6" xfId="32380" xr:uid="{00000000-0005-0000-0000-0000927F0000}"/>
    <cellStyle name="Warning Text 30" xfId="32381" xr:uid="{00000000-0005-0000-0000-0000937F0000}"/>
    <cellStyle name="Warning Text 30 2" xfId="32382" xr:uid="{00000000-0005-0000-0000-0000947F0000}"/>
    <cellStyle name="Warning Text 30 3" xfId="32383" xr:uid="{00000000-0005-0000-0000-0000957F0000}"/>
    <cellStyle name="Warning Text 31" xfId="32384" xr:uid="{00000000-0005-0000-0000-0000967F0000}"/>
    <cellStyle name="Warning Text 31 2" xfId="32385" xr:uid="{00000000-0005-0000-0000-0000977F0000}"/>
    <cellStyle name="Warning Text 31 3" xfId="32386" xr:uid="{00000000-0005-0000-0000-0000987F0000}"/>
    <cellStyle name="Warning Text 32" xfId="32387" xr:uid="{00000000-0005-0000-0000-0000997F0000}"/>
    <cellStyle name="Warning Text 32 2" xfId="32388" xr:uid="{00000000-0005-0000-0000-00009A7F0000}"/>
    <cellStyle name="Warning Text 32 3" xfId="32389" xr:uid="{00000000-0005-0000-0000-00009B7F0000}"/>
    <cellStyle name="Warning Text 33" xfId="32390" xr:uid="{00000000-0005-0000-0000-00009C7F0000}"/>
    <cellStyle name="Warning Text 33 2" xfId="32391" xr:uid="{00000000-0005-0000-0000-00009D7F0000}"/>
    <cellStyle name="Warning Text 33 3" xfId="32392" xr:uid="{00000000-0005-0000-0000-00009E7F0000}"/>
    <cellStyle name="Warning Text 34" xfId="32393" xr:uid="{00000000-0005-0000-0000-00009F7F0000}"/>
    <cellStyle name="Warning Text 34 2" xfId="32394" xr:uid="{00000000-0005-0000-0000-0000A07F0000}"/>
    <cellStyle name="Warning Text 34 3" xfId="32395" xr:uid="{00000000-0005-0000-0000-0000A17F0000}"/>
    <cellStyle name="Warning Text 35" xfId="32396" xr:uid="{00000000-0005-0000-0000-0000A27F0000}"/>
    <cellStyle name="Warning Text 35 2" xfId="32397" xr:uid="{00000000-0005-0000-0000-0000A37F0000}"/>
    <cellStyle name="Warning Text 35 3" xfId="32398" xr:uid="{00000000-0005-0000-0000-0000A47F0000}"/>
    <cellStyle name="Warning Text 36" xfId="32399" xr:uid="{00000000-0005-0000-0000-0000A57F0000}"/>
    <cellStyle name="Warning Text 36 2" xfId="32400" xr:uid="{00000000-0005-0000-0000-0000A67F0000}"/>
    <cellStyle name="Warning Text 36 3" xfId="32401" xr:uid="{00000000-0005-0000-0000-0000A77F0000}"/>
    <cellStyle name="Warning Text 37" xfId="32402" xr:uid="{00000000-0005-0000-0000-0000A87F0000}"/>
    <cellStyle name="Warning Text 37 2" xfId="32403" xr:uid="{00000000-0005-0000-0000-0000A97F0000}"/>
    <cellStyle name="Warning Text 37 3" xfId="32404" xr:uid="{00000000-0005-0000-0000-0000AA7F0000}"/>
    <cellStyle name="Warning Text 38" xfId="32405" xr:uid="{00000000-0005-0000-0000-0000AB7F0000}"/>
    <cellStyle name="Warning Text 38 2" xfId="32406" xr:uid="{00000000-0005-0000-0000-0000AC7F0000}"/>
    <cellStyle name="Warning Text 38 3" xfId="32407" xr:uid="{00000000-0005-0000-0000-0000AD7F0000}"/>
    <cellStyle name="Warning Text 39" xfId="32408" xr:uid="{00000000-0005-0000-0000-0000AE7F0000}"/>
    <cellStyle name="Warning Text 39 2" xfId="32409" xr:uid="{00000000-0005-0000-0000-0000AF7F0000}"/>
    <cellStyle name="Warning Text 39 3" xfId="32410" xr:uid="{00000000-0005-0000-0000-0000B07F0000}"/>
    <cellStyle name="Warning Text 4" xfId="32411" xr:uid="{00000000-0005-0000-0000-0000B17F0000}"/>
    <cellStyle name="Warning Text 4 2" xfId="32412" xr:uid="{00000000-0005-0000-0000-0000B27F0000}"/>
    <cellStyle name="Warning Text 4 2 2" xfId="32413" xr:uid="{00000000-0005-0000-0000-0000B37F0000}"/>
    <cellStyle name="Warning Text 4 2 3" xfId="32414" xr:uid="{00000000-0005-0000-0000-0000B47F0000}"/>
    <cellStyle name="Warning Text 4 3" xfId="32415" xr:uid="{00000000-0005-0000-0000-0000B57F0000}"/>
    <cellStyle name="Warning Text 4 4" xfId="32416" xr:uid="{00000000-0005-0000-0000-0000B67F0000}"/>
    <cellStyle name="Warning Text 4 5" xfId="32417" xr:uid="{00000000-0005-0000-0000-0000B77F0000}"/>
    <cellStyle name="Warning Text 4 6" xfId="32418" xr:uid="{00000000-0005-0000-0000-0000B87F0000}"/>
    <cellStyle name="Warning Text 40" xfId="32419" xr:uid="{00000000-0005-0000-0000-0000B97F0000}"/>
    <cellStyle name="Warning Text 40 2" xfId="32420" xr:uid="{00000000-0005-0000-0000-0000BA7F0000}"/>
    <cellStyle name="Warning Text 41" xfId="32421" xr:uid="{00000000-0005-0000-0000-0000BB7F0000}"/>
    <cellStyle name="Warning Text 42" xfId="32422" xr:uid="{00000000-0005-0000-0000-0000BC7F0000}"/>
    <cellStyle name="Warning Text 5" xfId="32423" xr:uid="{00000000-0005-0000-0000-0000BD7F0000}"/>
    <cellStyle name="Warning Text 5 2" xfId="32424" xr:uid="{00000000-0005-0000-0000-0000BE7F0000}"/>
    <cellStyle name="Warning Text 5 2 2" xfId="32425" xr:uid="{00000000-0005-0000-0000-0000BF7F0000}"/>
    <cellStyle name="Warning Text 5 2 3" xfId="32426" xr:uid="{00000000-0005-0000-0000-0000C07F0000}"/>
    <cellStyle name="Warning Text 5 3" xfId="32427" xr:uid="{00000000-0005-0000-0000-0000C17F0000}"/>
    <cellStyle name="Warning Text 5 4" xfId="32428" xr:uid="{00000000-0005-0000-0000-0000C27F0000}"/>
    <cellStyle name="Warning Text 5 5" xfId="32429" xr:uid="{00000000-0005-0000-0000-0000C37F0000}"/>
    <cellStyle name="Warning Text 5 6" xfId="32430" xr:uid="{00000000-0005-0000-0000-0000C47F0000}"/>
    <cellStyle name="Warning Text 6" xfId="32431" xr:uid="{00000000-0005-0000-0000-0000C57F0000}"/>
    <cellStyle name="Warning Text 6 2" xfId="32432" xr:uid="{00000000-0005-0000-0000-0000C67F0000}"/>
    <cellStyle name="Warning Text 6 2 2" xfId="32433" xr:uid="{00000000-0005-0000-0000-0000C77F0000}"/>
    <cellStyle name="Warning Text 6 2 3" xfId="32434" xr:uid="{00000000-0005-0000-0000-0000C87F0000}"/>
    <cellStyle name="Warning Text 6 3" xfId="32435" xr:uid="{00000000-0005-0000-0000-0000C97F0000}"/>
    <cellStyle name="Warning Text 6 3 2" xfId="32436" xr:uid="{00000000-0005-0000-0000-0000CA7F0000}"/>
    <cellStyle name="Warning Text 6 3 3" xfId="32437" xr:uid="{00000000-0005-0000-0000-0000CB7F0000}"/>
    <cellStyle name="Warning Text 6 4" xfId="32438" xr:uid="{00000000-0005-0000-0000-0000CC7F0000}"/>
    <cellStyle name="Warning Text 6 4 2" xfId="32439" xr:uid="{00000000-0005-0000-0000-0000CD7F0000}"/>
    <cellStyle name="Warning Text 6 4 3" xfId="32440" xr:uid="{00000000-0005-0000-0000-0000CE7F0000}"/>
    <cellStyle name="Warning Text 6 5" xfId="32441" xr:uid="{00000000-0005-0000-0000-0000CF7F0000}"/>
    <cellStyle name="Warning Text 6 6" xfId="32442" xr:uid="{00000000-0005-0000-0000-0000D07F0000}"/>
    <cellStyle name="Warning Text 6 7" xfId="32443" xr:uid="{00000000-0005-0000-0000-0000D17F0000}"/>
    <cellStyle name="Warning Text 6 8" xfId="32444" xr:uid="{00000000-0005-0000-0000-0000D27F0000}"/>
    <cellStyle name="Warning Text 7" xfId="32445" xr:uid="{00000000-0005-0000-0000-0000D37F0000}"/>
    <cellStyle name="Warning Text 7 2" xfId="32446" xr:uid="{00000000-0005-0000-0000-0000D47F0000}"/>
    <cellStyle name="Warning Text 7 3" xfId="32447" xr:uid="{00000000-0005-0000-0000-0000D57F0000}"/>
    <cellStyle name="Warning Text 7 4" xfId="32448" xr:uid="{00000000-0005-0000-0000-0000D67F0000}"/>
    <cellStyle name="Warning Text 8" xfId="32449" xr:uid="{00000000-0005-0000-0000-0000D77F0000}"/>
    <cellStyle name="Warning Text 8 2" xfId="32450" xr:uid="{00000000-0005-0000-0000-0000D87F0000}"/>
    <cellStyle name="Warning Text 8 3" xfId="32451" xr:uid="{00000000-0005-0000-0000-0000D97F0000}"/>
    <cellStyle name="Warning Text 8 4" xfId="32452" xr:uid="{00000000-0005-0000-0000-0000DA7F0000}"/>
    <cellStyle name="Warning Text 9" xfId="32453" xr:uid="{00000000-0005-0000-0000-0000DB7F0000}"/>
    <cellStyle name="Warning Text 9 2" xfId="32454" xr:uid="{00000000-0005-0000-0000-0000DC7F0000}"/>
    <cellStyle name="Warning Text 9 3" xfId="32455" xr:uid="{00000000-0005-0000-0000-0000DD7F0000}"/>
    <cellStyle name="Wไhrung [0]_35ERI8T2gbIEMixb4v26icuOo" xfId="32456" xr:uid="{00000000-0005-0000-0000-0000DE7F0000}"/>
    <cellStyle name="Wไhrung_35ERI8T2gbIEMixb4v26icuOo" xfId="32457" xr:uid="{00000000-0005-0000-0000-0000DF7F0000}"/>
    <cellStyle name="การคำนวณ" xfId="197" xr:uid="{00000000-0005-0000-0000-000080800000}"/>
    <cellStyle name="การคำนวณ 2" xfId="32613" xr:uid="{00000000-0005-0000-0000-000081800000}"/>
    <cellStyle name="การคำนวณ 2 2" xfId="32614" xr:uid="{00000000-0005-0000-0000-000082800000}"/>
    <cellStyle name="การคำนวณ 2 2 2" xfId="32615" xr:uid="{00000000-0005-0000-0000-000083800000}"/>
    <cellStyle name="การคำนวณ 2 2 3" xfId="32616" xr:uid="{00000000-0005-0000-0000-000084800000}"/>
    <cellStyle name="การคำนวณ 2 3" xfId="32617" xr:uid="{00000000-0005-0000-0000-000085800000}"/>
    <cellStyle name="การคำนวณ 2 4" xfId="32618" xr:uid="{00000000-0005-0000-0000-000086800000}"/>
    <cellStyle name="การคำนวณ 3" xfId="32619" xr:uid="{00000000-0005-0000-0000-000087800000}"/>
    <cellStyle name="การคำนวณ 3 2" xfId="32620" xr:uid="{00000000-0005-0000-0000-000088800000}"/>
    <cellStyle name="การคำนวณ 3 3" xfId="32621" xr:uid="{00000000-0005-0000-0000-000089800000}"/>
    <cellStyle name="การคำนวณ 4" xfId="32622" xr:uid="{00000000-0005-0000-0000-00008A800000}"/>
    <cellStyle name="การคำนวณ 4 2" xfId="32623" xr:uid="{00000000-0005-0000-0000-00008B800000}"/>
    <cellStyle name="การคำนวณ 4 3" xfId="32624" xr:uid="{00000000-0005-0000-0000-00008C800000}"/>
    <cellStyle name="การคำนวณ 5" xfId="32625" xr:uid="{00000000-0005-0000-0000-00008D800000}"/>
    <cellStyle name="การคำนวณ 6" xfId="32626" xr:uid="{00000000-0005-0000-0000-00008E800000}"/>
    <cellStyle name="การคำนวณ 7" xfId="32627" xr:uid="{00000000-0005-0000-0000-00008F800000}"/>
    <cellStyle name="การคำนวณ_R8" xfId="32628" xr:uid="{00000000-0005-0000-0000-000090800000}"/>
    <cellStyle name="ข้อความเตือน" xfId="198" xr:uid="{00000000-0005-0000-0000-000091800000}"/>
    <cellStyle name="ข้อความเตือน 2" xfId="32629" xr:uid="{00000000-0005-0000-0000-000092800000}"/>
    <cellStyle name="ข้อความเตือน 2 2" xfId="32630" xr:uid="{00000000-0005-0000-0000-000093800000}"/>
    <cellStyle name="ข้อความเตือน 2 3" xfId="32631" xr:uid="{00000000-0005-0000-0000-000094800000}"/>
    <cellStyle name="ข้อความเตือน 3" xfId="32632" xr:uid="{00000000-0005-0000-0000-000095800000}"/>
    <cellStyle name="ข้อความเตือน 4" xfId="32633" xr:uid="{00000000-0005-0000-0000-000096800000}"/>
    <cellStyle name="ข้อความเตือน 5" xfId="32634" xr:uid="{00000000-0005-0000-0000-000097800000}"/>
    <cellStyle name="ข้อความเตือน 6" xfId="32635" xr:uid="{00000000-0005-0000-0000-000098800000}"/>
    <cellStyle name="ข้อความอธิบาย" xfId="199" xr:uid="{00000000-0005-0000-0000-000099800000}"/>
    <cellStyle name="ข้อความอธิบาย 2" xfId="32636" xr:uid="{00000000-0005-0000-0000-00009A800000}"/>
    <cellStyle name="ข้อความอธิบาย 2 2" xfId="32637" xr:uid="{00000000-0005-0000-0000-00009B800000}"/>
    <cellStyle name="ข้อความอธิบาย 2 3" xfId="32638" xr:uid="{00000000-0005-0000-0000-00009C800000}"/>
    <cellStyle name="ข้อความอธิบาย 3" xfId="32639" xr:uid="{00000000-0005-0000-0000-00009D800000}"/>
    <cellStyle name="ข้อความอธิบาย 4" xfId="32640" xr:uid="{00000000-0005-0000-0000-00009E800000}"/>
    <cellStyle name="ข้อความอธิบาย 5" xfId="32641" xr:uid="{00000000-0005-0000-0000-00009F800000}"/>
    <cellStyle name="ข้อความอธิบาย 6" xfId="32642" xr:uid="{00000000-0005-0000-0000-0000A0800000}"/>
    <cellStyle name="เขตข้อมูลของข้อมูลนำร่อง" xfId="32458" xr:uid="{00000000-0005-0000-0000-0000E07F0000}"/>
    <cellStyle name="เขตข้อมูลของข้อมูลนำร่อง 2" xfId="32459" xr:uid="{00000000-0005-0000-0000-0000E17F0000}"/>
    <cellStyle name="เขตข้อมูลของข้อมูลนำร่อง 3" xfId="32460" xr:uid="{00000000-0005-0000-0000-0000E27F0000}"/>
    <cellStyle name="ค่าข้อมูลนำร่อง" xfId="32643" xr:uid="{00000000-0005-0000-0000-0000A1800000}"/>
    <cellStyle name="ค่าข้อมูลนำร่อง 2" xfId="32644" xr:uid="{00000000-0005-0000-0000-0000A2800000}"/>
    <cellStyle name="ค่าข้อมูลนำร่อง 3" xfId="32645" xr:uid="{00000000-0005-0000-0000-0000A3800000}"/>
    <cellStyle name="เครื่องหมายจุลภาค [0]" xfId="32461" xr:uid="{00000000-0005-0000-0000-0000E37F0000}"/>
    <cellStyle name="เครื่องหมายจุลภาค [0] 2" xfId="32462" xr:uid="{00000000-0005-0000-0000-0000E47F0000}"/>
    <cellStyle name="เครื่องหมายจุลภาค [0] 2 2" xfId="32463" xr:uid="{00000000-0005-0000-0000-0000E57F0000}"/>
    <cellStyle name="เครื่องหมายจุลภาค [0] 2 3" xfId="32464" xr:uid="{00000000-0005-0000-0000-0000E67F0000}"/>
    <cellStyle name="เครื่องหมายจุลภาค [0] 3" xfId="32465" xr:uid="{00000000-0005-0000-0000-0000E77F0000}"/>
    <cellStyle name="เครื่องหมายจุลภาค [0] 4" xfId="32466" xr:uid="{00000000-0005-0000-0000-0000E87F0000}"/>
    <cellStyle name="เครื่องหมายจุลภาค [0]_bbb" xfId="32467" xr:uid="{00000000-0005-0000-0000-0000E97F0000}"/>
    <cellStyle name="เครื่องหมายจุลภาค 2" xfId="200" xr:uid="{00000000-0005-0000-0000-0000EA7F0000}"/>
    <cellStyle name="เครื่องหมายจุลภาค 2 10" xfId="32469" xr:uid="{00000000-0005-0000-0000-0000EB7F0000}"/>
    <cellStyle name="เครื่องหมายจุลภาค 2 11" xfId="32470" xr:uid="{00000000-0005-0000-0000-0000EC7F0000}"/>
    <cellStyle name="เครื่องหมายจุลภาค 2 12" xfId="32468" xr:uid="{00000000-0005-0000-0000-0000ED7F0000}"/>
    <cellStyle name="เครื่องหมายจุลภาค 2 2" xfId="32471" xr:uid="{00000000-0005-0000-0000-0000EE7F0000}"/>
    <cellStyle name="เครื่องหมายจุลภาค 2 2 2" xfId="32472" xr:uid="{00000000-0005-0000-0000-0000EF7F0000}"/>
    <cellStyle name="เครื่องหมายจุลภาค 2 2 2 2" xfId="32473" xr:uid="{00000000-0005-0000-0000-0000F07F0000}"/>
    <cellStyle name="เครื่องหมายจุลภาค 2 2 2 2 2" xfId="32474" xr:uid="{00000000-0005-0000-0000-0000F17F0000}"/>
    <cellStyle name="เครื่องหมายจุลภาค 2 2 2 2 2 2" xfId="32475" xr:uid="{00000000-0005-0000-0000-0000F27F0000}"/>
    <cellStyle name="เครื่องหมายจุลภาค 2 2 2 2 2 3" xfId="32476" xr:uid="{00000000-0005-0000-0000-0000F37F0000}"/>
    <cellStyle name="เครื่องหมายจุลภาค 2 2 2 2 3" xfId="32477" xr:uid="{00000000-0005-0000-0000-0000F47F0000}"/>
    <cellStyle name="เครื่องหมายจุลภาค 2 2 2 2 4" xfId="32478" xr:uid="{00000000-0005-0000-0000-0000F57F0000}"/>
    <cellStyle name="เครื่องหมายจุลภาค 2 2 2 3" xfId="32479" xr:uid="{00000000-0005-0000-0000-0000F67F0000}"/>
    <cellStyle name="เครื่องหมายจุลภาค 2 2 2 3 2" xfId="32480" xr:uid="{00000000-0005-0000-0000-0000F77F0000}"/>
    <cellStyle name="เครื่องหมายจุลภาค 2 2 2 3 3" xfId="32481" xr:uid="{00000000-0005-0000-0000-0000F87F0000}"/>
    <cellStyle name="เครื่องหมายจุลภาค 2 2 2 4" xfId="32482" xr:uid="{00000000-0005-0000-0000-0000F97F0000}"/>
    <cellStyle name="เครื่องหมายจุลภาค 2 2 2 5" xfId="32483" xr:uid="{00000000-0005-0000-0000-0000FA7F0000}"/>
    <cellStyle name="เครื่องหมายจุลภาค 2 2 3" xfId="32484" xr:uid="{00000000-0005-0000-0000-0000FB7F0000}"/>
    <cellStyle name="เครื่องหมายจุลภาค 2 2 3 2" xfId="32485" xr:uid="{00000000-0005-0000-0000-0000FC7F0000}"/>
    <cellStyle name="เครื่องหมายจุลภาค 2 2 3 2 2" xfId="32486" xr:uid="{00000000-0005-0000-0000-0000FD7F0000}"/>
    <cellStyle name="เครื่องหมายจุลภาค 2 2 3 2 3" xfId="32487" xr:uid="{00000000-0005-0000-0000-0000FE7F0000}"/>
    <cellStyle name="เครื่องหมายจุลภาค 2 2 3 3" xfId="32488" xr:uid="{00000000-0005-0000-0000-0000FF7F0000}"/>
    <cellStyle name="เครื่องหมายจุลภาค 2 2 3 4" xfId="32489" xr:uid="{00000000-0005-0000-0000-000000800000}"/>
    <cellStyle name="เครื่องหมายจุลภาค 2 2 4" xfId="32490" xr:uid="{00000000-0005-0000-0000-000001800000}"/>
    <cellStyle name="เครื่องหมายจุลภาค 2 2 4 2" xfId="32491" xr:uid="{00000000-0005-0000-0000-000002800000}"/>
    <cellStyle name="เครื่องหมายจุลภาค 2 2 4 3" xfId="32492" xr:uid="{00000000-0005-0000-0000-000003800000}"/>
    <cellStyle name="เครื่องหมายจุลภาค 2 2 5" xfId="32493" xr:uid="{00000000-0005-0000-0000-000004800000}"/>
    <cellStyle name="เครื่องหมายจุลภาค 2 2 6" xfId="32494" xr:uid="{00000000-0005-0000-0000-000005800000}"/>
    <cellStyle name="เครื่องหมายจุลภาค 2 3" xfId="32495" xr:uid="{00000000-0005-0000-0000-000006800000}"/>
    <cellStyle name="เครื่องหมายจุลภาค 2 3 2" xfId="32496" xr:uid="{00000000-0005-0000-0000-000007800000}"/>
    <cellStyle name="เครื่องหมายจุลภาค 2 3 2 2" xfId="32497" xr:uid="{00000000-0005-0000-0000-000008800000}"/>
    <cellStyle name="เครื่องหมายจุลภาค 2 3 2 3" xfId="32498" xr:uid="{00000000-0005-0000-0000-000009800000}"/>
    <cellStyle name="เครื่องหมายจุลภาค 2 3 3" xfId="32499" xr:uid="{00000000-0005-0000-0000-00000A800000}"/>
    <cellStyle name="เครื่องหมายจุลภาค 2 3 4" xfId="32500" xr:uid="{00000000-0005-0000-0000-00000B800000}"/>
    <cellStyle name="เครื่องหมายจุลภาค 2 4" xfId="32501" xr:uid="{00000000-0005-0000-0000-00000C800000}"/>
    <cellStyle name="เครื่องหมายจุลภาค 2 4 2" xfId="32502" xr:uid="{00000000-0005-0000-0000-00000D800000}"/>
    <cellStyle name="เครื่องหมายจุลภาค 2 4 3" xfId="32503" xr:uid="{00000000-0005-0000-0000-00000E800000}"/>
    <cellStyle name="เครื่องหมายจุลภาค 2 5" xfId="32504" xr:uid="{00000000-0005-0000-0000-00000F800000}"/>
    <cellStyle name="เครื่องหมายจุลภาค 2 5 2" xfId="32505" xr:uid="{00000000-0005-0000-0000-000010800000}"/>
    <cellStyle name="เครื่องหมายจุลภาค 2 5 3" xfId="32506" xr:uid="{00000000-0005-0000-0000-000011800000}"/>
    <cellStyle name="เครื่องหมายจุลภาค 2 6" xfId="32507" xr:uid="{00000000-0005-0000-0000-000012800000}"/>
    <cellStyle name="เครื่องหมายจุลภาค 2 6 2" xfId="32508" xr:uid="{00000000-0005-0000-0000-000013800000}"/>
    <cellStyle name="เครื่องหมายจุลภาค 2 6 3" xfId="32509" xr:uid="{00000000-0005-0000-0000-000014800000}"/>
    <cellStyle name="เครื่องหมายจุลภาค 2 7" xfId="32510" xr:uid="{00000000-0005-0000-0000-000015800000}"/>
    <cellStyle name="เครื่องหมายจุลภาค 2 7 2" xfId="32511" xr:uid="{00000000-0005-0000-0000-000016800000}"/>
    <cellStyle name="เครื่องหมายจุลภาค 2 7 2 2" xfId="32512" xr:uid="{00000000-0005-0000-0000-000017800000}"/>
    <cellStyle name="เครื่องหมายจุลภาค 2 7 2 3" xfId="32513" xr:uid="{00000000-0005-0000-0000-000018800000}"/>
    <cellStyle name="เครื่องหมายจุลภาค 2 7 3" xfId="32514" xr:uid="{00000000-0005-0000-0000-000019800000}"/>
    <cellStyle name="เครื่องหมายจุลภาค 2 7 4" xfId="32515" xr:uid="{00000000-0005-0000-0000-00001A800000}"/>
    <cellStyle name="เครื่องหมายจุลภาค 2 8" xfId="32516" xr:uid="{00000000-0005-0000-0000-00001B800000}"/>
    <cellStyle name="เครื่องหมายจุลภาค 2 8 2" xfId="32517" xr:uid="{00000000-0005-0000-0000-00001C800000}"/>
    <cellStyle name="เครื่องหมายจุลภาค 2 8 3" xfId="32518" xr:uid="{00000000-0005-0000-0000-00001D800000}"/>
    <cellStyle name="เครื่องหมายจุลภาค 2 9" xfId="32519" xr:uid="{00000000-0005-0000-0000-00001E800000}"/>
    <cellStyle name="เครื่องหมายจุลภาค 3" xfId="32520" xr:uid="{00000000-0005-0000-0000-00001F800000}"/>
    <cellStyle name="เครื่องหมายจุลภาค 3 2" xfId="32521" xr:uid="{00000000-0005-0000-0000-000020800000}"/>
    <cellStyle name="เครื่องหมายจุลภาค 3 2 2" xfId="32522" xr:uid="{00000000-0005-0000-0000-000021800000}"/>
    <cellStyle name="เครื่องหมายจุลภาค 3 2 3" xfId="32523" xr:uid="{00000000-0005-0000-0000-000022800000}"/>
    <cellStyle name="เครื่องหมายจุลภาค 3 3" xfId="32524" xr:uid="{00000000-0005-0000-0000-000023800000}"/>
    <cellStyle name="เครื่องหมายจุลภาค 3 3 2" xfId="32525" xr:uid="{00000000-0005-0000-0000-000024800000}"/>
    <cellStyle name="เครื่องหมายจุลภาค 3 3 3" xfId="32526" xr:uid="{00000000-0005-0000-0000-000025800000}"/>
    <cellStyle name="เครื่องหมายจุลภาค 3 4" xfId="32527" xr:uid="{00000000-0005-0000-0000-000026800000}"/>
    <cellStyle name="เครื่องหมายจุลภาค 3 5" xfId="32528" xr:uid="{00000000-0005-0000-0000-000027800000}"/>
    <cellStyle name="เครื่องหมายจุลภาค 4" xfId="32529" xr:uid="{00000000-0005-0000-0000-000028800000}"/>
    <cellStyle name="เครื่องหมายจุลภาค 4 2" xfId="32530" xr:uid="{00000000-0005-0000-0000-000029800000}"/>
    <cellStyle name="เครื่องหมายจุลภาค 4 2 2" xfId="32531" xr:uid="{00000000-0005-0000-0000-00002A800000}"/>
    <cellStyle name="เครื่องหมายจุลภาค 4 2 3" xfId="32532" xr:uid="{00000000-0005-0000-0000-00002B800000}"/>
    <cellStyle name="เครื่องหมายจุลภาค 4 3" xfId="32533" xr:uid="{00000000-0005-0000-0000-00002C800000}"/>
    <cellStyle name="เครื่องหมายจุลภาค 4 3 2" xfId="32534" xr:uid="{00000000-0005-0000-0000-00002D800000}"/>
    <cellStyle name="เครื่องหมายจุลภาค 4 3 3" xfId="32535" xr:uid="{00000000-0005-0000-0000-00002E800000}"/>
    <cellStyle name="เครื่องหมายจุลภาค 4 4" xfId="32536" xr:uid="{00000000-0005-0000-0000-00002F800000}"/>
    <cellStyle name="เครื่องหมายจุลภาค 4 5" xfId="32537" xr:uid="{00000000-0005-0000-0000-000030800000}"/>
    <cellStyle name="เครื่องหมายจุลภาค 5" xfId="32538" xr:uid="{00000000-0005-0000-0000-000031800000}"/>
    <cellStyle name="เครื่องหมายจุลภาค 5 2" xfId="32539" xr:uid="{00000000-0005-0000-0000-000032800000}"/>
    <cellStyle name="เครื่องหมายจุลภาค 5 2 2" xfId="32540" xr:uid="{00000000-0005-0000-0000-000033800000}"/>
    <cellStyle name="เครื่องหมายจุลภาค 5 2 3" xfId="32541" xr:uid="{00000000-0005-0000-0000-000034800000}"/>
    <cellStyle name="เครื่องหมายจุลภาค 5 3" xfId="32542" xr:uid="{00000000-0005-0000-0000-000035800000}"/>
    <cellStyle name="เครื่องหมายจุลภาค 5 3 2" xfId="32543" xr:uid="{00000000-0005-0000-0000-000036800000}"/>
    <cellStyle name="เครื่องหมายจุลภาค 5 3 3" xfId="32544" xr:uid="{00000000-0005-0000-0000-000037800000}"/>
    <cellStyle name="เครื่องหมายจุลภาค 5 4" xfId="32545" xr:uid="{00000000-0005-0000-0000-000038800000}"/>
    <cellStyle name="เครื่องหมายจุลภาค 5 5" xfId="32546" xr:uid="{00000000-0005-0000-0000-000039800000}"/>
    <cellStyle name="เครื่องหมายจุลภาค 6" xfId="32547" xr:uid="{00000000-0005-0000-0000-00003A800000}"/>
    <cellStyle name="เครื่องหมายจุลภาค 6 2" xfId="32548" xr:uid="{00000000-0005-0000-0000-00003B800000}"/>
    <cellStyle name="เครื่องหมายจุลภาค 6 2 2" xfId="32549" xr:uid="{00000000-0005-0000-0000-00003C800000}"/>
    <cellStyle name="เครื่องหมายจุลภาค 6 2 3" xfId="32550" xr:uid="{00000000-0005-0000-0000-00003D800000}"/>
    <cellStyle name="เครื่องหมายจุลภาค 6 3" xfId="32551" xr:uid="{00000000-0005-0000-0000-00003E800000}"/>
    <cellStyle name="เครื่องหมายจุลภาค 6 3 2" xfId="32552" xr:uid="{00000000-0005-0000-0000-00003F800000}"/>
    <cellStyle name="เครื่องหมายจุลภาค 6 3 3" xfId="32553" xr:uid="{00000000-0005-0000-0000-000040800000}"/>
    <cellStyle name="เครื่องหมายจุลภาค 6 4" xfId="32554" xr:uid="{00000000-0005-0000-0000-000041800000}"/>
    <cellStyle name="เครื่องหมายจุลภาค 6 5" xfId="32555" xr:uid="{00000000-0005-0000-0000-000042800000}"/>
    <cellStyle name="เครื่องหมายจุลภาค_1101_Coffio  Rolling  Forecast_Jan to Mar11_271210" xfId="32556" xr:uid="{00000000-0005-0000-0000-000043800000}"/>
    <cellStyle name="เครื่องหมายสกุลเงิน [0]" xfId="32557" xr:uid="{00000000-0005-0000-0000-000044800000}"/>
    <cellStyle name="เครื่องหมายสกุลเงิน [0] 2" xfId="32558" xr:uid="{00000000-0005-0000-0000-000045800000}"/>
    <cellStyle name="เครื่องหมายสกุลเงิน [0] 2 2" xfId="32559" xr:uid="{00000000-0005-0000-0000-000046800000}"/>
    <cellStyle name="เครื่องหมายสกุลเงิน [0] 2 3" xfId="32560" xr:uid="{00000000-0005-0000-0000-000047800000}"/>
    <cellStyle name="เครื่องหมายสกุลเงิน [0] 3" xfId="32561" xr:uid="{00000000-0005-0000-0000-000048800000}"/>
    <cellStyle name="เครื่องหมายสกุลเงิน [0] 4" xfId="32562" xr:uid="{00000000-0005-0000-0000-000049800000}"/>
    <cellStyle name="เครื่องหมายสกุลเงิน [0]_bbb" xfId="32563" xr:uid="{00000000-0005-0000-0000-00004A800000}"/>
    <cellStyle name="เครื่องหมายสกุลเงิน_bbb" xfId="32564" xr:uid="{00000000-0005-0000-0000-00004B800000}"/>
    <cellStyle name="ชื่อเรื่อง" xfId="201" xr:uid="{00000000-0005-0000-0000-0000A4800000}"/>
    <cellStyle name="ชื่อเรื่อง 2" xfId="32646" xr:uid="{00000000-0005-0000-0000-0000A5800000}"/>
    <cellStyle name="ชื่อเรื่อง 2 2" xfId="32647" xr:uid="{00000000-0005-0000-0000-0000A6800000}"/>
    <cellStyle name="ชื่อเรื่อง 2 3" xfId="32648" xr:uid="{00000000-0005-0000-0000-0000A7800000}"/>
    <cellStyle name="ชื่อเรื่อง 3" xfId="32649" xr:uid="{00000000-0005-0000-0000-0000A8800000}"/>
    <cellStyle name="ชื่อเรื่อง 4" xfId="32650" xr:uid="{00000000-0005-0000-0000-0000A9800000}"/>
    <cellStyle name="ชื่อเรื่อง 5" xfId="32651" xr:uid="{00000000-0005-0000-0000-0000AA800000}"/>
    <cellStyle name="ชื่อเรื่อง 6" xfId="32652" xr:uid="{00000000-0005-0000-0000-0000AB800000}"/>
    <cellStyle name="เชื่อมโยงหลายมิติ" xfId="32565" xr:uid="{00000000-0005-0000-0000-00004C800000}"/>
    <cellStyle name="เชื่อมโยงหลายมิติ 2" xfId="32566" xr:uid="{00000000-0005-0000-0000-00004D800000}"/>
    <cellStyle name="เชื่อมโยงหลายมิติ 3" xfId="32567" xr:uid="{00000000-0005-0000-0000-00004E800000}"/>
    <cellStyle name="เชื่อมโยงหลายมิติ 4" xfId="32568" xr:uid="{00000000-0005-0000-0000-00004F800000}"/>
    <cellStyle name="เชื่อมโยงหลายมิติ_ConsolidateQ3_46" xfId="32569" xr:uid="{00000000-0005-0000-0000-000050800000}"/>
    <cellStyle name="เซลล์ตรวจสอบ" xfId="202" xr:uid="{00000000-0005-0000-0000-000051800000}"/>
    <cellStyle name="เซลล์ตรวจสอบ 2" xfId="32570" xr:uid="{00000000-0005-0000-0000-000052800000}"/>
    <cellStyle name="เซลล์ตรวจสอบ 2 2" xfId="32571" xr:uid="{00000000-0005-0000-0000-000053800000}"/>
    <cellStyle name="เซลล์ตรวจสอบ 2 3" xfId="32572" xr:uid="{00000000-0005-0000-0000-000054800000}"/>
    <cellStyle name="เซลล์ตรวจสอบ 3" xfId="32573" xr:uid="{00000000-0005-0000-0000-000055800000}"/>
    <cellStyle name="เซลล์ตรวจสอบ 4" xfId="32574" xr:uid="{00000000-0005-0000-0000-000056800000}"/>
    <cellStyle name="เซลล์ตรวจสอบ 5" xfId="32575" xr:uid="{00000000-0005-0000-0000-000057800000}"/>
    <cellStyle name="เซลล์ตรวจสอบ 6" xfId="32576" xr:uid="{00000000-0005-0000-0000-000058800000}"/>
    <cellStyle name="เซลล์ที่มีการเชื่อมโยง" xfId="203" xr:uid="{00000000-0005-0000-0000-000059800000}"/>
    <cellStyle name="เซลล์ที่มีการเชื่อมโยง 2" xfId="32577" xr:uid="{00000000-0005-0000-0000-00005A800000}"/>
    <cellStyle name="เซลล์ที่มีการเชื่อมโยง 2 2" xfId="32578" xr:uid="{00000000-0005-0000-0000-00005B800000}"/>
    <cellStyle name="เซลล์ที่มีการเชื่อมโยง 2 3" xfId="32579" xr:uid="{00000000-0005-0000-0000-00005C800000}"/>
    <cellStyle name="เซลล์ที่มีการเชื่อมโยง 3" xfId="32580" xr:uid="{00000000-0005-0000-0000-00005D800000}"/>
    <cellStyle name="เซลล์ที่มีการเชื่อมโยง 4" xfId="32581" xr:uid="{00000000-0005-0000-0000-00005E800000}"/>
    <cellStyle name="เซลล์ที่มีการเชื่อมโยง 5" xfId="32582" xr:uid="{00000000-0005-0000-0000-00005F800000}"/>
    <cellStyle name="เซลล์ที่มีการเชื่อมโยง 6" xfId="32583" xr:uid="{00000000-0005-0000-0000-000060800000}"/>
    <cellStyle name="ดี" xfId="204" xr:uid="{00000000-0005-0000-0000-0000AC800000}"/>
    <cellStyle name="ดี 2" xfId="32653" xr:uid="{00000000-0005-0000-0000-0000AD800000}"/>
    <cellStyle name="ดี 2 2" xfId="32654" xr:uid="{00000000-0005-0000-0000-0000AE800000}"/>
    <cellStyle name="ดี 2 3" xfId="32655" xr:uid="{00000000-0005-0000-0000-0000AF800000}"/>
    <cellStyle name="ดี 3" xfId="32656" xr:uid="{00000000-0005-0000-0000-0000B0800000}"/>
    <cellStyle name="ดี 4" xfId="32657" xr:uid="{00000000-0005-0000-0000-0000B1800000}"/>
    <cellStyle name="ดี 5" xfId="32658" xr:uid="{00000000-0005-0000-0000-0000B2800000}"/>
    <cellStyle name="ดี 6" xfId="32659" xr:uid="{00000000-0005-0000-0000-0000B3800000}"/>
    <cellStyle name="ตามการเชื่อมโยงหลายมิติ" xfId="32660" xr:uid="{00000000-0005-0000-0000-0000B4800000}"/>
    <cellStyle name="ตามการเชื่อมโยงหลายมิติ 2" xfId="32661" xr:uid="{00000000-0005-0000-0000-0000B5800000}"/>
    <cellStyle name="ตามการเชื่อมโยงหลายมิติ 3" xfId="32662" xr:uid="{00000000-0005-0000-0000-0000B6800000}"/>
    <cellStyle name="ตามการเชื่อมโยงหลายมิติ 4" xfId="32663" xr:uid="{00000000-0005-0000-0000-0000B7800000}"/>
    <cellStyle name="ตามการเชื่อมโยงหลายมิติ_ConsolidateQ3_46" xfId="32664" xr:uid="{00000000-0005-0000-0000-0000B8800000}"/>
    <cellStyle name="น้บะภฒ_95" xfId="32665" xr:uid="{00000000-0005-0000-0000-0000B9800000}"/>
    <cellStyle name="ปกติ 2" xfId="205" xr:uid="{00000000-0005-0000-0000-0000BA800000}"/>
    <cellStyle name="ปกติ 2 10" xfId="32666" xr:uid="{00000000-0005-0000-0000-0000BB800000}"/>
    <cellStyle name="ปกติ 2 11" xfId="32667" xr:uid="{00000000-0005-0000-0000-0000BC800000}"/>
    <cellStyle name="ปกติ 2 12" xfId="32668" xr:uid="{00000000-0005-0000-0000-0000BD800000}"/>
    <cellStyle name="ปกติ 2 13" xfId="32669" xr:uid="{00000000-0005-0000-0000-0000BE800000}"/>
    <cellStyle name="ปกติ 2 14" xfId="32670" xr:uid="{00000000-0005-0000-0000-0000BF800000}"/>
    <cellStyle name="ปกติ 2 15" xfId="32671" xr:uid="{00000000-0005-0000-0000-0000C0800000}"/>
    <cellStyle name="ปกติ 2 2" xfId="32672" xr:uid="{00000000-0005-0000-0000-0000C1800000}"/>
    <cellStyle name="ปกติ 2 2 2" xfId="32673" xr:uid="{00000000-0005-0000-0000-0000C2800000}"/>
    <cellStyle name="ปกติ 2 2 2 2" xfId="32674" xr:uid="{00000000-0005-0000-0000-0000C3800000}"/>
    <cellStyle name="ปกติ 2 2 2 3" xfId="32675" xr:uid="{00000000-0005-0000-0000-0000C4800000}"/>
    <cellStyle name="ปกติ 2 2 3" xfId="32676" xr:uid="{00000000-0005-0000-0000-0000C5800000}"/>
    <cellStyle name="ปกติ 2 2 4" xfId="32677" xr:uid="{00000000-0005-0000-0000-0000C6800000}"/>
    <cellStyle name="ปกติ 2 2 5" xfId="32678" xr:uid="{00000000-0005-0000-0000-0000C7800000}"/>
    <cellStyle name="ปกติ 2 2_เป้าหมาย Sub Agent และ BarSub  ศูนย์  3  ( 24 เม ย  56 14 30)  (2)" xfId="32679" xr:uid="{00000000-0005-0000-0000-0000C8800000}"/>
    <cellStyle name="ปกติ 2 3" xfId="32680" xr:uid="{00000000-0005-0000-0000-0000C9800000}"/>
    <cellStyle name="ปกติ 2 3 2" xfId="32681" xr:uid="{00000000-0005-0000-0000-0000CA800000}"/>
    <cellStyle name="ปกติ 2 3 2 2" xfId="32682" xr:uid="{00000000-0005-0000-0000-0000CB800000}"/>
    <cellStyle name="ปกติ 2 3 2 3" xfId="32683" xr:uid="{00000000-0005-0000-0000-0000CC800000}"/>
    <cellStyle name="ปกติ 2 3 3" xfId="32684" xr:uid="{00000000-0005-0000-0000-0000CD800000}"/>
    <cellStyle name="ปกติ 2 3 4" xfId="32685" xr:uid="{00000000-0005-0000-0000-0000CE800000}"/>
    <cellStyle name="ปกติ 2 4" xfId="32686" xr:uid="{00000000-0005-0000-0000-0000CF800000}"/>
    <cellStyle name="ปกติ 2 4 2" xfId="32687" xr:uid="{00000000-0005-0000-0000-0000D0800000}"/>
    <cellStyle name="ปกติ 2 4 3" xfId="32688" xr:uid="{00000000-0005-0000-0000-0000D1800000}"/>
    <cellStyle name="ปกติ 2 5" xfId="32689" xr:uid="{00000000-0005-0000-0000-0000D2800000}"/>
    <cellStyle name="ปกติ 2 5 2" xfId="32690" xr:uid="{00000000-0005-0000-0000-0000D3800000}"/>
    <cellStyle name="ปกติ 2 5 3" xfId="32691" xr:uid="{00000000-0005-0000-0000-0000D4800000}"/>
    <cellStyle name="ปกติ 2 6" xfId="32692" xr:uid="{00000000-0005-0000-0000-0000D5800000}"/>
    <cellStyle name="ปกติ 2 6 2" xfId="32693" xr:uid="{00000000-0005-0000-0000-0000D6800000}"/>
    <cellStyle name="ปกติ 2 6 3" xfId="32694" xr:uid="{00000000-0005-0000-0000-0000D7800000}"/>
    <cellStyle name="ปกติ 2 7" xfId="32695" xr:uid="{00000000-0005-0000-0000-0000D8800000}"/>
    <cellStyle name="ปกติ 2 7 2" xfId="32696" xr:uid="{00000000-0005-0000-0000-0000D9800000}"/>
    <cellStyle name="ปกติ 2 7 2 2" xfId="32697" xr:uid="{00000000-0005-0000-0000-0000DA800000}"/>
    <cellStyle name="ปกติ 2 7 2 3" xfId="32698" xr:uid="{00000000-0005-0000-0000-0000DB800000}"/>
    <cellStyle name="ปกติ 2 7 3" xfId="32699" xr:uid="{00000000-0005-0000-0000-0000DC800000}"/>
    <cellStyle name="ปกติ 2 7 4" xfId="32700" xr:uid="{00000000-0005-0000-0000-0000DD800000}"/>
    <cellStyle name="ปกติ 2 8" xfId="32701" xr:uid="{00000000-0005-0000-0000-0000DE800000}"/>
    <cellStyle name="ปกติ 2 8 2" xfId="32702" xr:uid="{00000000-0005-0000-0000-0000DF800000}"/>
    <cellStyle name="ปกติ 2 8 3" xfId="32703" xr:uid="{00000000-0005-0000-0000-0000E0800000}"/>
    <cellStyle name="ปกติ 2 9" xfId="32704" xr:uid="{00000000-0005-0000-0000-0000E1800000}"/>
    <cellStyle name="ปกติ 2 9 2" xfId="32705" xr:uid="{00000000-0005-0000-0000-0000E2800000}"/>
    <cellStyle name="ปกติ 2 9 3" xfId="32706" xr:uid="{00000000-0005-0000-0000-0000E3800000}"/>
    <cellStyle name="ปกติ 2_เป้าหมาย Sub Agent และ BarSub  ศูนย์  3  ( 24 เม ย  56 14 30)  (2)" xfId="32707" xr:uid="{00000000-0005-0000-0000-0000E4800000}"/>
    <cellStyle name="ปกติ 3" xfId="32708" xr:uid="{00000000-0005-0000-0000-0000E5800000}"/>
    <cellStyle name="ปกติ 3 2" xfId="32709" xr:uid="{00000000-0005-0000-0000-0000E6800000}"/>
    <cellStyle name="ปกติ 3 2 2" xfId="32710" xr:uid="{00000000-0005-0000-0000-0000E7800000}"/>
    <cellStyle name="ปกติ 3 2 2 2" xfId="32711" xr:uid="{00000000-0005-0000-0000-0000E8800000}"/>
    <cellStyle name="ปกติ 3 2 2 2 2" xfId="32712" xr:uid="{00000000-0005-0000-0000-0000E9800000}"/>
    <cellStyle name="ปกติ 3 2 2 2 3" xfId="32713" xr:uid="{00000000-0005-0000-0000-0000EA800000}"/>
    <cellStyle name="ปกติ 3 2 2 3" xfId="32714" xr:uid="{00000000-0005-0000-0000-0000EB800000}"/>
    <cellStyle name="ปกติ 3 2 2 4" xfId="32715" xr:uid="{00000000-0005-0000-0000-0000EC800000}"/>
    <cellStyle name="ปกติ 3 2 3" xfId="32716" xr:uid="{00000000-0005-0000-0000-0000ED800000}"/>
    <cellStyle name="ปกติ 3 2 4" xfId="32717" xr:uid="{00000000-0005-0000-0000-0000EE800000}"/>
    <cellStyle name="ปกติ 3 3" xfId="32718" xr:uid="{00000000-0005-0000-0000-0000EF800000}"/>
    <cellStyle name="ปกติ 3 3 2" xfId="32719" xr:uid="{00000000-0005-0000-0000-0000F0800000}"/>
    <cellStyle name="ปกติ 3 3 3" xfId="32720" xr:uid="{00000000-0005-0000-0000-0000F1800000}"/>
    <cellStyle name="ปกติ 3 4" xfId="32721" xr:uid="{00000000-0005-0000-0000-0000F2800000}"/>
    <cellStyle name="ปกติ 3 4 2" xfId="32722" xr:uid="{00000000-0005-0000-0000-0000F3800000}"/>
    <cellStyle name="ปกติ 3 4 3" xfId="32723" xr:uid="{00000000-0005-0000-0000-0000F4800000}"/>
    <cellStyle name="ปกติ 3 5" xfId="32724" xr:uid="{00000000-0005-0000-0000-0000F5800000}"/>
    <cellStyle name="ปกติ 3 6" xfId="32725" xr:uid="{00000000-0005-0000-0000-0000F6800000}"/>
    <cellStyle name="ปกติ 3 6 2 2" xfId="32726" xr:uid="{00000000-0005-0000-0000-0000F7800000}"/>
    <cellStyle name="ปกติ 3 6 2 2 2" xfId="32727" xr:uid="{00000000-0005-0000-0000-0000F8800000}"/>
    <cellStyle name="ปกติ 3 6 2 2 3" xfId="32728" xr:uid="{00000000-0005-0000-0000-0000F9800000}"/>
    <cellStyle name="ปกติ 4" xfId="32729" xr:uid="{00000000-0005-0000-0000-0000FA800000}"/>
    <cellStyle name="ปกติ 4 10" xfId="32730" xr:uid="{00000000-0005-0000-0000-0000FB800000}"/>
    <cellStyle name="ปกติ 4 2" xfId="32731" xr:uid="{00000000-0005-0000-0000-0000FC800000}"/>
    <cellStyle name="ปกติ 4 2 2" xfId="32732" xr:uid="{00000000-0005-0000-0000-0000FD800000}"/>
    <cellStyle name="ปกติ 4 2 2 2" xfId="32733" xr:uid="{00000000-0005-0000-0000-0000FE800000}"/>
    <cellStyle name="ปกติ 4 2 2 3" xfId="32734" xr:uid="{00000000-0005-0000-0000-0000FF800000}"/>
    <cellStyle name="ปกติ 4 2 3" xfId="32735" xr:uid="{00000000-0005-0000-0000-000000810000}"/>
    <cellStyle name="ปกติ 4 2 3 2" xfId="32736" xr:uid="{00000000-0005-0000-0000-000001810000}"/>
    <cellStyle name="ปกติ 4 2 3 2 2" xfId="32737" xr:uid="{00000000-0005-0000-0000-000002810000}"/>
    <cellStyle name="ปกติ 4 2 3 2 2 2" xfId="32738" xr:uid="{00000000-0005-0000-0000-000003810000}"/>
    <cellStyle name="ปกติ 4 2 3 2 2 2 2" xfId="32739" xr:uid="{00000000-0005-0000-0000-000004810000}"/>
    <cellStyle name="ปกติ 4 2 3 2 2 3" xfId="32740" xr:uid="{00000000-0005-0000-0000-000005810000}"/>
    <cellStyle name="ปกติ 4 2 3 2 2 4" xfId="32741" xr:uid="{00000000-0005-0000-0000-000006810000}"/>
    <cellStyle name="ปกติ 4 2 3 2 3" xfId="32742" xr:uid="{00000000-0005-0000-0000-000007810000}"/>
    <cellStyle name="ปกติ 4 2 3 2 3 2" xfId="32743" xr:uid="{00000000-0005-0000-0000-000008810000}"/>
    <cellStyle name="ปกติ 4 2 3 2 4" xfId="32744" xr:uid="{00000000-0005-0000-0000-000009810000}"/>
    <cellStyle name="ปกติ 4 2 3 2 5" xfId="32745" xr:uid="{00000000-0005-0000-0000-00000A810000}"/>
    <cellStyle name="ปกติ 4 2 3 3" xfId="32746" xr:uid="{00000000-0005-0000-0000-00000B810000}"/>
    <cellStyle name="ปกติ 4 2 3 3 2" xfId="32747" xr:uid="{00000000-0005-0000-0000-00000C810000}"/>
    <cellStyle name="ปกติ 4 2 3 3 2 2" xfId="32748" xr:uid="{00000000-0005-0000-0000-00000D810000}"/>
    <cellStyle name="ปกติ 4 2 3 3 3" xfId="32749" xr:uid="{00000000-0005-0000-0000-00000E810000}"/>
    <cellStyle name="ปกติ 4 2 3 3 4" xfId="32750" xr:uid="{00000000-0005-0000-0000-00000F810000}"/>
    <cellStyle name="ปกติ 4 2 3 4" xfId="32751" xr:uid="{00000000-0005-0000-0000-000010810000}"/>
    <cellStyle name="ปกติ 4 2 3 4 2" xfId="32752" xr:uid="{00000000-0005-0000-0000-000011810000}"/>
    <cellStyle name="ปกติ 4 2 3 5" xfId="32753" xr:uid="{00000000-0005-0000-0000-000012810000}"/>
    <cellStyle name="ปกติ 4 2 3 6" xfId="32754" xr:uid="{00000000-0005-0000-0000-000013810000}"/>
    <cellStyle name="ปกติ 4 2 4" xfId="32755" xr:uid="{00000000-0005-0000-0000-000014810000}"/>
    <cellStyle name="ปกติ 4 2 4 2" xfId="32756" xr:uid="{00000000-0005-0000-0000-000015810000}"/>
    <cellStyle name="ปกติ 4 2 4 2 2" xfId="32757" xr:uid="{00000000-0005-0000-0000-000016810000}"/>
    <cellStyle name="ปกติ 4 2 4 2 2 2" xfId="32758" xr:uid="{00000000-0005-0000-0000-000017810000}"/>
    <cellStyle name="ปกติ 4 2 4 2 3" xfId="32759" xr:uid="{00000000-0005-0000-0000-000018810000}"/>
    <cellStyle name="ปกติ 4 2 4 2 4" xfId="32760" xr:uid="{00000000-0005-0000-0000-000019810000}"/>
    <cellStyle name="ปกติ 4 2 4 3" xfId="32761" xr:uid="{00000000-0005-0000-0000-00001A810000}"/>
    <cellStyle name="ปกติ 4 2 4 3 2" xfId="32762" xr:uid="{00000000-0005-0000-0000-00001B810000}"/>
    <cellStyle name="ปกติ 4 2 4 4" xfId="32763" xr:uid="{00000000-0005-0000-0000-00001C810000}"/>
    <cellStyle name="ปกติ 4 2 4 5" xfId="32764" xr:uid="{00000000-0005-0000-0000-00001D810000}"/>
    <cellStyle name="ปกติ 4 2 5" xfId="32765" xr:uid="{00000000-0005-0000-0000-00001E810000}"/>
    <cellStyle name="ปกติ 4 2 5 2" xfId="32766" xr:uid="{00000000-0005-0000-0000-00001F810000}"/>
    <cellStyle name="ปกติ 4 2 5 2 2" xfId="32767" xr:uid="{00000000-0005-0000-0000-000020810000}"/>
    <cellStyle name="ปกติ 4 2 5 2 2 2" xfId="32768" xr:uid="{00000000-0005-0000-0000-000021810000}"/>
    <cellStyle name="ปกติ 4 2 5 2 3" xfId="32769" xr:uid="{00000000-0005-0000-0000-000022810000}"/>
    <cellStyle name="ปกติ 4 2 5 3" xfId="32770" xr:uid="{00000000-0005-0000-0000-000023810000}"/>
    <cellStyle name="ปกติ 4 2 5 3 2" xfId="32771" xr:uid="{00000000-0005-0000-0000-000024810000}"/>
    <cellStyle name="ปกติ 4 2 5 4" xfId="32772" xr:uid="{00000000-0005-0000-0000-000025810000}"/>
    <cellStyle name="ปกติ 4 2 5 5" xfId="32773" xr:uid="{00000000-0005-0000-0000-000026810000}"/>
    <cellStyle name="ปกติ 4 2 6" xfId="32774" xr:uid="{00000000-0005-0000-0000-000027810000}"/>
    <cellStyle name="ปกติ 4 2 6 2" xfId="32775" xr:uid="{00000000-0005-0000-0000-000028810000}"/>
    <cellStyle name="ปกติ 4 2 7" xfId="32776" xr:uid="{00000000-0005-0000-0000-000029810000}"/>
    <cellStyle name="ปกติ 4 2 8" xfId="32777" xr:uid="{00000000-0005-0000-0000-00002A810000}"/>
    <cellStyle name="ปกติ 4 2_April 14" xfId="32778" xr:uid="{00000000-0005-0000-0000-00002B810000}"/>
    <cellStyle name="ปกติ 4 3" xfId="32779" xr:uid="{00000000-0005-0000-0000-00002C810000}"/>
    <cellStyle name="ปกติ 4 3 2" xfId="32780" xr:uid="{00000000-0005-0000-0000-00002D810000}"/>
    <cellStyle name="ปกติ 4 3 3" xfId="32781" xr:uid="{00000000-0005-0000-0000-00002E810000}"/>
    <cellStyle name="ปกติ 4 4" xfId="32782" xr:uid="{00000000-0005-0000-0000-00002F810000}"/>
    <cellStyle name="ปกติ 4 4 2" xfId="32783" xr:uid="{00000000-0005-0000-0000-000030810000}"/>
    <cellStyle name="ปกติ 4 4 3" xfId="32784" xr:uid="{00000000-0005-0000-0000-000031810000}"/>
    <cellStyle name="ปกติ 4 5" xfId="32785" xr:uid="{00000000-0005-0000-0000-000032810000}"/>
    <cellStyle name="ปกติ 4 5 2" xfId="32786" xr:uid="{00000000-0005-0000-0000-000033810000}"/>
    <cellStyle name="ปกติ 4 5 3" xfId="32787" xr:uid="{00000000-0005-0000-0000-000034810000}"/>
    <cellStyle name="ปกติ 4 6" xfId="32788" xr:uid="{00000000-0005-0000-0000-000035810000}"/>
    <cellStyle name="ปกติ 4 7" xfId="32789" xr:uid="{00000000-0005-0000-0000-000036810000}"/>
    <cellStyle name="ปกติ 4 8" xfId="32790" xr:uid="{00000000-0005-0000-0000-000037810000}"/>
    <cellStyle name="ปกติ 4 9" xfId="32791" xr:uid="{00000000-0005-0000-0000-000038810000}"/>
    <cellStyle name="ปกติ 4_Coding_CAP_Feb'13_P Aey_020213_Na" xfId="32792" xr:uid="{00000000-0005-0000-0000-000039810000}"/>
    <cellStyle name="ปกติ 5" xfId="32793" xr:uid="{00000000-0005-0000-0000-00003A810000}"/>
    <cellStyle name="ปกติ 5 2" xfId="32794" xr:uid="{00000000-0005-0000-0000-00003B810000}"/>
    <cellStyle name="ปกติ 5 2 2" xfId="32795" xr:uid="{00000000-0005-0000-0000-00003C810000}"/>
    <cellStyle name="ปกติ 5 2 2 2" xfId="32796" xr:uid="{00000000-0005-0000-0000-00003D810000}"/>
    <cellStyle name="ปกติ 5 2 2 3" xfId="32797" xr:uid="{00000000-0005-0000-0000-00003E810000}"/>
    <cellStyle name="ปกติ 5 2 3" xfId="32798" xr:uid="{00000000-0005-0000-0000-00003F810000}"/>
    <cellStyle name="ปกติ 5 2 4" xfId="32799" xr:uid="{00000000-0005-0000-0000-000040810000}"/>
    <cellStyle name="ปกติ 5 3" xfId="32800" xr:uid="{00000000-0005-0000-0000-000041810000}"/>
    <cellStyle name="ปกติ 5 3 2" xfId="32801" xr:uid="{00000000-0005-0000-0000-000042810000}"/>
    <cellStyle name="ปกติ 5 3 3" xfId="32802" xr:uid="{00000000-0005-0000-0000-000043810000}"/>
    <cellStyle name="ปกติ 5 4" xfId="32803" xr:uid="{00000000-0005-0000-0000-000044810000}"/>
    <cellStyle name="ปกติ 5 4 2" xfId="32804" xr:uid="{00000000-0005-0000-0000-000045810000}"/>
    <cellStyle name="ปกติ 5 4 3" xfId="32805" xr:uid="{00000000-0005-0000-0000-000046810000}"/>
    <cellStyle name="ปกติ 5 5" xfId="32806" xr:uid="{00000000-0005-0000-0000-000047810000}"/>
    <cellStyle name="ปกติ 5 6" xfId="32807" xr:uid="{00000000-0005-0000-0000-000048810000}"/>
    <cellStyle name="ปกติ 6" xfId="32808" xr:uid="{00000000-0005-0000-0000-000049810000}"/>
    <cellStyle name="ปกติ 6 2" xfId="32809" xr:uid="{00000000-0005-0000-0000-00004A810000}"/>
    <cellStyle name="ปกติ 6 2 2" xfId="32810" xr:uid="{00000000-0005-0000-0000-00004B810000}"/>
    <cellStyle name="ปกติ 6 2 2 2" xfId="32811" xr:uid="{00000000-0005-0000-0000-00004C810000}"/>
    <cellStyle name="ปกติ 6 2 2 3" xfId="32812" xr:uid="{00000000-0005-0000-0000-00004D810000}"/>
    <cellStyle name="ปกติ 6 2 3" xfId="32813" xr:uid="{00000000-0005-0000-0000-00004E810000}"/>
    <cellStyle name="ปกติ 6 2 4" xfId="32814" xr:uid="{00000000-0005-0000-0000-00004F810000}"/>
    <cellStyle name="ปกติ 6 3" xfId="32815" xr:uid="{00000000-0005-0000-0000-000050810000}"/>
    <cellStyle name="ปกติ 6 3 2" xfId="32816" xr:uid="{00000000-0005-0000-0000-000051810000}"/>
    <cellStyle name="ปกติ 6 3 3" xfId="32817" xr:uid="{00000000-0005-0000-0000-000052810000}"/>
    <cellStyle name="ปกติ 6 4" xfId="32818" xr:uid="{00000000-0005-0000-0000-000053810000}"/>
    <cellStyle name="ปกติ 6 5" xfId="32819" xr:uid="{00000000-0005-0000-0000-000054810000}"/>
    <cellStyle name="ปกติ_1011_Coffio  Rolling  Forecast_Oct 10 Jan - 221010" xfId="32820" xr:uid="{00000000-0005-0000-0000-000055810000}"/>
    <cellStyle name="ประเภทข้อมูลนำร่อง" xfId="32821" xr:uid="{00000000-0005-0000-0000-000056810000}"/>
    <cellStyle name="ประเภทข้อมูลนำร่อง 2" xfId="32822" xr:uid="{00000000-0005-0000-0000-000057810000}"/>
    <cellStyle name="ประเภทข้อมูลนำร่อง 3" xfId="32823" xr:uid="{00000000-0005-0000-0000-000058810000}"/>
    <cellStyle name="ป้อนค่า" xfId="206" xr:uid="{00000000-0005-0000-0000-000059810000}"/>
    <cellStyle name="ป้อนค่า 2" xfId="32824" xr:uid="{00000000-0005-0000-0000-00005A810000}"/>
    <cellStyle name="ป้อนค่า 2 2" xfId="32825" xr:uid="{00000000-0005-0000-0000-00005B810000}"/>
    <cellStyle name="ป้อนค่า 2 2 2" xfId="32826" xr:uid="{00000000-0005-0000-0000-00005C810000}"/>
    <cellStyle name="ป้อนค่า 2 2 3" xfId="32827" xr:uid="{00000000-0005-0000-0000-00005D810000}"/>
    <cellStyle name="ป้อนค่า 2 3" xfId="32828" xr:uid="{00000000-0005-0000-0000-00005E810000}"/>
    <cellStyle name="ป้อนค่า 2 4" xfId="32829" xr:uid="{00000000-0005-0000-0000-00005F810000}"/>
    <cellStyle name="ป้อนค่า 3" xfId="32830" xr:uid="{00000000-0005-0000-0000-000060810000}"/>
    <cellStyle name="ป้อนค่า 3 2" xfId="32831" xr:uid="{00000000-0005-0000-0000-000061810000}"/>
    <cellStyle name="ป้อนค่า 3 3" xfId="32832" xr:uid="{00000000-0005-0000-0000-000062810000}"/>
    <cellStyle name="ป้อนค่า 4" xfId="32833" xr:uid="{00000000-0005-0000-0000-000063810000}"/>
    <cellStyle name="ป้อนค่า 4 2" xfId="32834" xr:uid="{00000000-0005-0000-0000-000064810000}"/>
    <cellStyle name="ป้อนค่า 4 3" xfId="32835" xr:uid="{00000000-0005-0000-0000-000065810000}"/>
    <cellStyle name="ป้อนค่า 5" xfId="32836" xr:uid="{00000000-0005-0000-0000-000066810000}"/>
    <cellStyle name="ป้อนค่า 6" xfId="32837" xr:uid="{00000000-0005-0000-0000-000067810000}"/>
    <cellStyle name="ป้อนค่า 7" xfId="32838" xr:uid="{00000000-0005-0000-0000-000068810000}"/>
    <cellStyle name="ป้อนค่า_R8" xfId="32839" xr:uid="{00000000-0005-0000-0000-000069810000}"/>
    <cellStyle name="ปานกลาง" xfId="207" xr:uid="{00000000-0005-0000-0000-00006A810000}"/>
    <cellStyle name="ปานกลาง 2" xfId="32840" xr:uid="{00000000-0005-0000-0000-00006B810000}"/>
    <cellStyle name="ปานกลาง 2 2" xfId="32841" xr:uid="{00000000-0005-0000-0000-00006C810000}"/>
    <cellStyle name="ปานกลาง 2 3" xfId="32842" xr:uid="{00000000-0005-0000-0000-00006D810000}"/>
    <cellStyle name="ปานกลาง 3" xfId="32843" xr:uid="{00000000-0005-0000-0000-00006E810000}"/>
    <cellStyle name="ปานกลาง 4" xfId="32844" xr:uid="{00000000-0005-0000-0000-00006F810000}"/>
    <cellStyle name="ปานกลาง 5" xfId="32845" xr:uid="{00000000-0005-0000-0000-000070810000}"/>
    <cellStyle name="ปานกลาง 6" xfId="32846" xr:uid="{00000000-0005-0000-0000-000071810000}"/>
    <cellStyle name="เปอร์เซ็นต์ 2" xfId="32584" xr:uid="{00000000-0005-0000-0000-000061800000}"/>
    <cellStyle name="เปอร์เซ็นต์ 2 2" xfId="32585" xr:uid="{00000000-0005-0000-0000-000062800000}"/>
    <cellStyle name="เปอร์เซ็นต์ 2 3" xfId="32586" xr:uid="{00000000-0005-0000-0000-000063800000}"/>
    <cellStyle name="เปอร์เซ็นต์ 3" xfId="32587" xr:uid="{00000000-0005-0000-0000-000064800000}"/>
    <cellStyle name="เปอร์เซ็นต์ 3 2" xfId="32588" xr:uid="{00000000-0005-0000-0000-000065800000}"/>
    <cellStyle name="เปอร์เซ็นต์ 3 3" xfId="32589" xr:uid="{00000000-0005-0000-0000-000066800000}"/>
    <cellStyle name="ผลรวม" xfId="208" xr:uid="{00000000-0005-0000-0000-000072810000}"/>
    <cellStyle name="ผลรวม 2" xfId="32847" xr:uid="{00000000-0005-0000-0000-000073810000}"/>
    <cellStyle name="ผลรวม 2 2" xfId="32848" xr:uid="{00000000-0005-0000-0000-000074810000}"/>
    <cellStyle name="ผลรวม 2 2 2" xfId="32849" xr:uid="{00000000-0005-0000-0000-000075810000}"/>
    <cellStyle name="ผลรวม 2 2 3" xfId="32850" xr:uid="{00000000-0005-0000-0000-000076810000}"/>
    <cellStyle name="ผลรวม 2 3" xfId="32851" xr:uid="{00000000-0005-0000-0000-000077810000}"/>
    <cellStyle name="ผลรวม 2 4" xfId="32852" xr:uid="{00000000-0005-0000-0000-000078810000}"/>
    <cellStyle name="ผลรวม 3" xfId="32853" xr:uid="{00000000-0005-0000-0000-000079810000}"/>
    <cellStyle name="ผลรวม 3 2" xfId="32854" xr:uid="{00000000-0005-0000-0000-00007A810000}"/>
    <cellStyle name="ผลรวม 3 3" xfId="32855" xr:uid="{00000000-0005-0000-0000-00007B810000}"/>
    <cellStyle name="ผลรวม 4" xfId="32856" xr:uid="{00000000-0005-0000-0000-00007C810000}"/>
    <cellStyle name="ผลรวม 4 2" xfId="32857" xr:uid="{00000000-0005-0000-0000-00007D810000}"/>
    <cellStyle name="ผลรวม 4 3" xfId="32858" xr:uid="{00000000-0005-0000-0000-00007E810000}"/>
    <cellStyle name="ผลรวม 5" xfId="32859" xr:uid="{00000000-0005-0000-0000-00007F810000}"/>
    <cellStyle name="ผลรวม 6" xfId="32860" xr:uid="{00000000-0005-0000-0000-000080810000}"/>
    <cellStyle name="ผลรวม 7" xfId="32861" xr:uid="{00000000-0005-0000-0000-000081810000}"/>
    <cellStyle name="ผลรวม_R8" xfId="32862" xr:uid="{00000000-0005-0000-0000-000082810000}"/>
    <cellStyle name="ผลลัพธ์ข้อมูลนำร่อง" xfId="32863" xr:uid="{00000000-0005-0000-0000-000083810000}"/>
    <cellStyle name="ผลลัพธ์ข้อมูลนำร่อง 2" xfId="32864" xr:uid="{00000000-0005-0000-0000-000084810000}"/>
    <cellStyle name="ผลลัพธ์ข้อมูลนำร่อง 3" xfId="32865" xr:uid="{00000000-0005-0000-0000-000085810000}"/>
    <cellStyle name="มุมข้อมูลนำร่อง" xfId="32866" xr:uid="{00000000-0005-0000-0000-000086810000}"/>
    <cellStyle name="มุมข้อมูลนำร่อง 2" xfId="32867" xr:uid="{00000000-0005-0000-0000-000087810000}"/>
    <cellStyle name="มุมข้อมูลนำร่อง 3" xfId="32868" xr:uid="{00000000-0005-0000-0000-000088810000}"/>
    <cellStyle name="แย่" xfId="209" xr:uid="{00000000-0005-0000-0000-000067800000}"/>
    <cellStyle name="แย่ 2" xfId="32590" xr:uid="{00000000-0005-0000-0000-000068800000}"/>
    <cellStyle name="แย่ 2 2" xfId="32591" xr:uid="{00000000-0005-0000-0000-000069800000}"/>
    <cellStyle name="แย่ 2 3" xfId="32592" xr:uid="{00000000-0005-0000-0000-00006A800000}"/>
    <cellStyle name="แย่ 3" xfId="32593" xr:uid="{00000000-0005-0000-0000-00006B800000}"/>
    <cellStyle name="แย่ 4" xfId="32594" xr:uid="{00000000-0005-0000-0000-00006C800000}"/>
    <cellStyle name="แย่ 5" xfId="32595" xr:uid="{00000000-0005-0000-0000-00006D800000}"/>
    <cellStyle name="แย่ 6" xfId="32596" xr:uid="{00000000-0005-0000-0000-00006E800000}"/>
    <cellStyle name="ฤธถ [0]_95" xfId="32869" xr:uid="{00000000-0005-0000-0000-000089810000}"/>
    <cellStyle name="ฤธถ_95" xfId="32870" xr:uid="{00000000-0005-0000-0000-00008A810000}"/>
    <cellStyle name="ล๋ศญ [0]_95" xfId="32871" xr:uid="{00000000-0005-0000-0000-00008B810000}"/>
    <cellStyle name="ล๋ศญ_95" xfId="32872" xr:uid="{00000000-0005-0000-0000-00008C810000}"/>
    <cellStyle name="ลักษณะ 1" xfId="32873" xr:uid="{00000000-0005-0000-0000-00008D810000}"/>
    <cellStyle name="ลักษณะ 1 2" xfId="32874" xr:uid="{00000000-0005-0000-0000-00008E810000}"/>
    <cellStyle name="ลักษณะ 1 2 2" xfId="32875" xr:uid="{00000000-0005-0000-0000-00008F810000}"/>
    <cellStyle name="ลักษณะ 1 2 3" xfId="32876" xr:uid="{00000000-0005-0000-0000-000090810000}"/>
    <cellStyle name="ลักษณะ 1 3" xfId="32877" xr:uid="{00000000-0005-0000-0000-000091810000}"/>
    <cellStyle name="ลักษณะ 1 4" xfId="32878" xr:uid="{00000000-0005-0000-0000-000092810000}"/>
    <cellStyle name="ลักษณะ 1_ตัวอย่างรายงานภาค 6-ต่อ" xfId="32879" xr:uid="{00000000-0005-0000-0000-000093810000}"/>
    <cellStyle name="วฅมุ_4ฟ๙ฝวภ๛" xfId="32880" xr:uid="{00000000-0005-0000-0000-000094810000}"/>
    <cellStyle name="ส่วนที่ถูกเน้น1" xfId="210" xr:uid="{00000000-0005-0000-0000-000095810000}"/>
    <cellStyle name="ส่วนที่ถูกเน้น1 2" xfId="32881" xr:uid="{00000000-0005-0000-0000-000096810000}"/>
    <cellStyle name="ส่วนที่ถูกเน้น1 2 2" xfId="32882" xr:uid="{00000000-0005-0000-0000-000097810000}"/>
    <cellStyle name="ส่วนที่ถูกเน้น1 2 3" xfId="32883" xr:uid="{00000000-0005-0000-0000-000098810000}"/>
    <cellStyle name="ส่วนที่ถูกเน้น1 3" xfId="32884" xr:uid="{00000000-0005-0000-0000-000099810000}"/>
    <cellStyle name="ส่วนที่ถูกเน้น1 4" xfId="32885" xr:uid="{00000000-0005-0000-0000-00009A810000}"/>
    <cellStyle name="ส่วนที่ถูกเน้น1 5" xfId="32886" xr:uid="{00000000-0005-0000-0000-00009B810000}"/>
    <cellStyle name="ส่วนที่ถูกเน้น1 6" xfId="32887" xr:uid="{00000000-0005-0000-0000-00009C810000}"/>
    <cellStyle name="ส่วนที่ถูกเน้น2" xfId="211" xr:uid="{00000000-0005-0000-0000-00009D810000}"/>
    <cellStyle name="ส่วนที่ถูกเน้น2 2" xfId="32888" xr:uid="{00000000-0005-0000-0000-00009E810000}"/>
    <cellStyle name="ส่วนที่ถูกเน้น2 2 2" xfId="32889" xr:uid="{00000000-0005-0000-0000-00009F810000}"/>
    <cellStyle name="ส่วนที่ถูกเน้น2 2 3" xfId="32890" xr:uid="{00000000-0005-0000-0000-0000A0810000}"/>
    <cellStyle name="ส่วนที่ถูกเน้น2 3" xfId="32891" xr:uid="{00000000-0005-0000-0000-0000A1810000}"/>
    <cellStyle name="ส่วนที่ถูกเน้น2 4" xfId="32892" xr:uid="{00000000-0005-0000-0000-0000A2810000}"/>
    <cellStyle name="ส่วนที่ถูกเน้น2 5" xfId="32893" xr:uid="{00000000-0005-0000-0000-0000A3810000}"/>
    <cellStyle name="ส่วนที่ถูกเน้น2 6" xfId="32894" xr:uid="{00000000-0005-0000-0000-0000A4810000}"/>
    <cellStyle name="ส่วนที่ถูกเน้น3" xfId="212" xr:uid="{00000000-0005-0000-0000-0000A5810000}"/>
    <cellStyle name="ส่วนที่ถูกเน้น3 2" xfId="32895" xr:uid="{00000000-0005-0000-0000-0000A6810000}"/>
    <cellStyle name="ส่วนที่ถูกเน้น3 2 2" xfId="32896" xr:uid="{00000000-0005-0000-0000-0000A7810000}"/>
    <cellStyle name="ส่วนที่ถูกเน้น3 2 3" xfId="32897" xr:uid="{00000000-0005-0000-0000-0000A8810000}"/>
    <cellStyle name="ส่วนที่ถูกเน้น3 3" xfId="32898" xr:uid="{00000000-0005-0000-0000-0000A9810000}"/>
    <cellStyle name="ส่วนที่ถูกเน้น3 4" xfId="32899" xr:uid="{00000000-0005-0000-0000-0000AA810000}"/>
    <cellStyle name="ส่วนที่ถูกเน้น3 5" xfId="32900" xr:uid="{00000000-0005-0000-0000-0000AB810000}"/>
    <cellStyle name="ส่วนที่ถูกเน้น3 6" xfId="32901" xr:uid="{00000000-0005-0000-0000-0000AC810000}"/>
    <cellStyle name="ส่วนที่ถูกเน้น4" xfId="213" xr:uid="{00000000-0005-0000-0000-0000AD810000}"/>
    <cellStyle name="ส่วนที่ถูกเน้น4 2" xfId="32902" xr:uid="{00000000-0005-0000-0000-0000AE810000}"/>
    <cellStyle name="ส่วนที่ถูกเน้น4 2 2" xfId="32903" xr:uid="{00000000-0005-0000-0000-0000AF810000}"/>
    <cellStyle name="ส่วนที่ถูกเน้น4 2 3" xfId="32904" xr:uid="{00000000-0005-0000-0000-0000B0810000}"/>
    <cellStyle name="ส่วนที่ถูกเน้น4 3" xfId="32905" xr:uid="{00000000-0005-0000-0000-0000B1810000}"/>
    <cellStyle name="ส่วนที่ถูกเน้น4 4" xfId="32906" xr:uid="{00000000-0005-0000-0000-0000B2810000}"/>
    <cellStyle name="ส่วนที่ถูกเน้น4 5" xfId="32907" xr:uid="{00000000-0005-0000-0000-0000B3810000}"/>
    <cellStyle name="ส่วนที่ถูกเน้น4 6" xfId="32908" xr:uid="{00000000-0005-0000-0000-0000B4810000}"/>
    <cellStyle name="ส่วนที่ถูกเน้น5" xfId="214" xr:uid="{00000000-0005-0000-0000-0000B5810000}"/>
    <cellStyle name="ส่วนที่ถูกเน้น5 2" xfId="32909" xr:uid="{00000000-0005-0000-0000-0000B6810000}"/>
    <cellStyle name="ส่วนที่ถูกเน้น5 2 2" xfId="32910" xr:uid="{00000000-0005-0000-0000-0000B7810000}"/>
    <cellStyle name="ส่วนที่ถูกเน้น5 2 3" xfId="32911" xr:uid="{00000000-0005-0000-0000-0000B8810000}"/>
    <cellStyle name="ส่วนที่ถูกเน้น5 3" xfId="32912" xr:uid="{00000000-0005-0000-0000-0000B9810000}"/>
    <cellStyle name="ส่วนที่ถูกเน้น5 4" xfId="32913" xr:uid="{00000000-0005-0000-0000-0000BA810000}"/>
    <cellStyle name="ส่วนที่ถูกเน้น5 5" xfId="32914" xr:uid="{00000000-0005-0000-0000-0000BB810000}"/>
    <cellStyle name="ส่วนที่ถูกเน้น5 6" xfId="32915" xr:uid="{00000000-0005-0000-0000-0000BC810000}"/>
    <cellStyle name="ส่วนที่ถูกเน้น6" xfId="215" xr:uid="{00000000-0005-0000-0000-0000BD810000}"/>
    <cellStyle name="ส่วนที่ถูกเน้น6 2" xfId="32916" xr:uid="{00000000-0005-0000-0000-0000BE810000}"/>
    <cellStyle name="ส่วนที่ถูกเน้น6 2 2" xfId="32917" xr:uid="{00000000-0005-0000-0000-0000BF810000}"/>
    <cellStyle name="ส่วนที่ถูกเน้น6 2 3" xfId="32918" xr:uid="{00000000-0005-0000-0000-0000C0810000}"/>
    <cellStyle name="ส่วนที่ถูกเน้น6 3" xfId="32919" xr:uid="{00000000-0005-0000-0000-0000C1810000}"/>
    <cellStyle name="ส่วนที่ถูกเน้น6 4" xfId="32920" xr:uid="{00000000-0005-0000-0000-0000C2810000}"/>
    <cellStyle name="ส่วนที่ถูกเน้น6 5" xfId="32921" xr:uid="{00000000-0005-0000-0000-0000C3810000}"/>
    <cellStyle name="ส่วนที่ถูกเน้น6 6" xfId="32922" xr:uid="{00000000-0005-0000-0000-0000C4810000}"/>
    <cellStyle name="แสดงผล" xfId="216" xr:uid="{00000000-0005-0000-0000-00006F800000}"/>
    <cellStyle name="แสดงผล 2" xfId="32597" xr:uid="{00000000-0005-0000-0000-000070800000}"/>
    <cellStyle name="แสดงผล 2 2" xfId="32598" xr:uid="{00000000-0005-0000-0000-000071800000}"/>
    <cellStyle name="แสดงผล 2 2 2" xfId="32599" xr:uid="{00000000-0005-0000-0000-000072800000}"/>
    <cellStyle name="แสดงผล 2 2 3" xfId="32600" xr:uid="{00000000-0005-0000-0000-000073800000}"/>
    <cellStyle name="แสดงผล 2 3" xfId="32601" xr:uid="{00000000-0005-0000-0000-000074800000}"/>
    <cellStyle name="แสดงผล 2 4" xfId="32602" xr:uid="{00000000-0005-0000-0000-000075800000}"/>
    <cellStyle name="แสดงผล 3" xfId="32603" xr:uid="{00000000-0005-0000-0000-000076800000}"/>
    <cellStyle name="แสดงผล 3 2" xfId="32604" xr:uid="{00000000-0005-0000-0000-000077800000}"/>
    <cellStyle name="แสดงผล 3 3" xfId="32605" xr:uid="{00000000-0005-0000-0000-000078800000}"/>
    <cellStyle name="แสดงผล 4" xfId="32606" xr:uid="{00000000-0005-0000-0000-000079800000}"/>
    <cellStyle name="แสดงผล 4 2" xfId="32607" xr:uid="{00000000-0005-0000-0000-00007A800000}"/>
    <cellStyle name="แสดงผล 4 3" xfId="32608" xr:uid="{00000000-0005-0000-0000-00007B800000}"/>
    <cellStyle name="แสดงผล 5" xfId="32609" xr:uid="{00000000-0005-0000-0000-00007C800000}"/>
    <cellStyle name="แสดงผล 6" xfId="32610" xr:uid="{00000000-0005-0000-0000-00007D800000}"/>
    <cellStyle name="แสดงผล 7" xfId="32611" xr:uid="{00000000-0005-0000-0000-00007E800000}"/>
    <cellStyle name="แสดงผล_R8" xfId="32612" xr:uid="{00000000-0005-0000-0000-00007F800000}"/>
    <cellStyle name="หมายเหตุ" xfId="217" xr:uid="{00000000-0005-0000-0000-0000C5810000}"/>
    <cellStyle name="หมายเหตุ 10" xfId="32923" xr:uid="{00000000-0005-0000-0000-0000C6810000}"/>
    <cellStyle name="หมายเหตุ 11" xfId="32924" xr:uid="{00000000-0005-0000-0000-0000C7810000}"/>
    <cellStyle name="หมายเหตุ 12" xfId="32925" xr:uid="{00000000-0005-0000-0000-0000C8810000}"/>
    <cellStyle name="หมายเหตุ 2" xfId="218" xr:uid="{00000000-0005-0000-0000-0000C9810000}"/>
    <cellStyle name="หมายเหตุ 2 2" xfId="32926" xr:uid="{00000000-0005-0000-0000-0000CA810000}"/>
    <cellStyle name="หมายเหตุ 2 2 2" xfId="32927" xr:uid="{00000000-0005-0000-0000-0000CB810000}"/>
    <cellStyle name="หมายเหตุ 2 2 2 2" xfId="32928" xr:uid="{00000000-0005-0000-0000-0000CC810000}"/>
    <cellStyle name="หมายเหตุ 2 2 2 3" xfId="32929" xr:uid="{00000000-0005-0000-0000-0000CD810000}"/>
    <cellStyle name="หมายเหตุ 2 2 3" xfId="32930" xr:uid="{00000000-0005-0000-0000-0000CE810000}"/>
    <cellStyle name="หมายเหตุ 2 2 4" xfId="32931" xr:uid="{00000000-0005-0000-0000-0000CF810000}"/>
    <cellStyle name="หมายเหตุ 2 3" xfId="32932" xr:uid="{00000000-0005-0000-0000-0000D0810000}"/>
    <cellStyle name="หมายเหตุ 2 3 2" xfId="32933" xr:uid="{00000000-0005-0000-0000-0000D1810000}"/>
    <cellStyle name="หมายเหตุ 2 3 3" xfId="32934" xr:uid="{00000000-0005-0000-0000-0000D2810000}"/>
    <cellStyle name="หมายเหตุ 2 4" xfId="32935" xr:uid="{00000000-0005-0000-0000-0000D3810000}"/>
    <cellStyle name="หมายเหตุ 2 5" xfId="32936" xr:uid="{00000000-0005-0000-0000-0000D4810000}"/>
    <cellStyle name="หมายเหตุ 3" xfId="32937" xr:uid="{00000000-0005-0000-0000-0000D5810000}"/>
    <cellStyle name="หมายเหตุ 3 2" xfId="32938" xr:uid="{00000000-0005-0000-0000-0000D6810000}"/>
    <cellStyle name="หมายเหตุ 3 2 2" xfId="32939" xr:uid="{00000000-0005-0000-0000-0000D7810000}"/>
    <cellStyle name="หมายเหตุ 3 2 2 2" xfId="32940" xr:uid="{00000000-0005-0000-0000-0000D8810000}"/>
    <cellStyle name="หมายเหตุ 3 2 2 3" xfId="32941" xr:uid="{00000000-0005-0000-0000-0000D9810000}"/>
    <cellStyle name="หมายเหตุ 3 2 3" xfId="32942" xr:uid="{00000000-0005-0000-0000-0000DA810000}"/>
    <cellStyle name="หมายเหตุ 3 2 4" xfId="32943" xr:uid="{00000000-0005-0000-0000-0000DB810000}"/>
    <cellStyle name="หมายเหตุ 3 3" xfId="32944" xr:uid="{00000000-0005-0000-0000-0000DC810000}"/>
    <cellStyle name="หมายเหตุ 3 3 2" xfId="32945" xr:uid="{00000000-0005-0000-0000-0000DD810000}"/>
    <cellStyle name="หมายเหตุ 3 3 3" xfId="32946" xr:uid="{00000000-0005-0000-0000-0000DE810000}"/>
    <cellStyle name="หมายเหตุ 3 4" xfId="32947" xr:uid="{00000000-0005-0000-0000-0000DF810000}"/>
    <cellStyle name="หมายเหตุ 3 5" xfId="32948" xr:uid="{00000000-0005-0000-0000-0000E0810000}"/>
    <cellStyle name="หมายเหตุ 4" xfId="32949" xr:uid="{00000000-0005-0000-0000-0000E1810000}"/>
    <cellStyle name="หมายเหตุ 4 2" xfId="32950" xr:uid="{00000000-0005-0000-0000-0000E2810000}"/>
    <cellStyle name="หมายเหตุ 4 2 2" xfId="32951" xr:uid="{00000000-0005-0000-0000-0000E3810000}"/>
    <cellStyle name="หมายเหตุ 4 2 3" xfId="32952" xr:uid="{00000000-0005-0000-0000-0000E4810000}"/>
    <cellStyle name="หมายเหตุ 4 3" xfId="32953" xr:uid="{00000000-0005-0000-0000-0000E5810000}"/>
    <cellStyle name="หมายเหตุ 4 4" xfId="32954" xr:uid="{00000000-0005-0000-0000-0000E6810000}"/>
    <cellStyle name="หมายเหตุ 5" xfId="32955" xr:uid="{00000000-0005-0000-0000-0000E7810000}"/>
    <cellStyle name="หมายเหตุ 5 2" xfId="32956" xr:uid="{00000000-0005-0000-0000-0000E8810000}"/>
    <cellStyle name="หมายเหตุ 5 2 2" xfId="32957" xr:uid="{00000000-0005-0000-0000-0000E9810000}"/>
    <cellStyle name="หมายเหตุ 5 2 3" xfId="32958" xr:uid="{00000000-0005-0000-0000-0000EA810000}"/>
    <cellStyle name="หมายเหตุ 5 3" xfId="32959" xr:uid="{00000000-0005-0000-0000-0000EB810000}"/>
    <cellStyle name="หมายเหตุ 5 4" xfId="32960" xr:uid="{00000000-0005-0000-0000-0000EC810000}"/>
    <cellStyle name="หมายเหตุ 6" xfId="32961" xr:uid="{00000000-0005-0000-0000-0000ED810000}"/>
    <cellStyle name="หมายเหตุ 6 2" xfId="32962" xr:uid="{00000000-0005-0000-0000-0000EE810000}"/>
    <cellStyle name="หมายเหตุ 6 2 2" xfId="32963" xr:uid="{00000000-0005-0000-0000-0000EF810000}"/>
    <cellStyle name="หมายเหตุ 6 2 3" xfId="32964" xr:uid="{00000000-0005-0000-0000-0000F0810000}"/>
    <cellStyle name="หมายเหตุ 6 3" xfId="32965" xr:uid="{00000000-0005-0000-0000-0000F1810000}"/>
    <cellStyle name="หมายเหตุ 6 4" xfId="32966" xr:uid="{00000000-0005-0000-0000-0000F2810000}"/>
    <cellStyle name="หมายเหตุ 7" xfId="32967" xr:uid="{00000000-0005-0000-0000-0000F3810000}"/>
    <cellStyle name="หมายเหตุ 7 2" xfId="32968" xr:uid="{00000000-0005-0000-0000-0000F4810000}"/>
    <cellStyle name="หมายเหตุ 7 2 2" xfId="32969" xr:uid="{00000000-0005-0000-0000-0000F5810000}"/>
    <cellStyle name="หมายเหตุ 7 2 3" xfId="32970" xr:uid="{00000000-0005-0000-0000-0000F6810000}"/>
    <cellStyle name="หมายเหตุ 7 3" xfId="32971" xr:uid="{00000000-0005-0000-0000-0000F7810000}"/>
    <cellStyle name="หมายเหตุ 7 4" xfId="32972" xr:uid="{00000000-0005-0000-0000-0000F8810000}"/>
    <cellStyle name="หมายเหตุ 8" xfId="32973" xr:uid="{00000000-0005-0000-0000-0000F9810000}"/>
    <cellStyle name="หมายเหตุ 8 2" xfId="32974" xr:uid="{00000000-0005-0000-0000-0000FA810000}"/>
    <cellStyle name="หมายเหตุ 8 2 2" xfId="32975" xr:uid="{00000000-0005-0000-0000-0000FB810000}"/>
    <cellStyle name="หมายเหตุ 8 2 3" xfId="32976" xr:uid="{00000000-0005-0000-0000-0000FC810000}"/>
    <cellStyle name="หมายเหตุ 8 3" xfId="32977" xr:uid="{00000000-0005-0000-0000-0000FD810000}"/>
    <cellStyle name="หมายเหตุ 8 4" xfId="32978" xr:uid="{00000000-0005-0000-0000-0000FE810000}"/>
    <cellStyle name="หมายเหตุ 9" xfId="32979" xr:uid="{00000000-0005-0000-0000-0000FF810000}"/>
    <cellStyle name="หมายเหตุ 9 2" xfId="32980" xr:uid="{00000000-0005-0000-0000-000000820000}"/>
    <cellStyle name="หมายเหตุ 9 3" xfId="32981" xr:uid="{00000000-0005-0000-0000-000001820000}"/>
    <cellStyle name="หัวเรื่อง 1" xfId="219" xr:uid="{00000000-0005-0000-0000-000002820000}"/>
    <cellStyle name="หัวเรื่อง 1 2" xfId="32982" xr:uid="{00000000-0005-0000-0000-000003820000}"/>
    <cellStyle name="หัวเรื่อง 1 2 2" xfId="32983" xr:uid="{00000000-0005-0000-0000-000004820000}"/>
    <cellStyle name="หัวเรื่อง 1 2 3" xfId="32984" xr:uid="{00000000-0005-0000-0000-000005820000}"/>
    <cellStyle name="หัวเรื่อง 1 3" xfId="32985" xr:uid="{00000000-0005-0000-0000-000006820000}"/>
    <cellStyle name="หัวเรื่อง 1 4" xfId="32986" xr:uid="{00000000-0005-0000-0000-000007820000}"/>
    <cellStyle name="หัวเรื่อง 1 5" xfId="32987" xr:uid="{00000000-0005-0000-0000-000008820000}"/>
    <cellStyle name="หัวเรื่อง 1 6" xfId="32988" xr:uid="{00000000-0005-0000-0000-000009820000}"/>
    <cellStyle name="หัวเรื่อง 2" xfId="220" xr:uid="{00000000-0005-0000-0000-00000A820000}"/>
    <cellStyle name="หัวเรื่อง 2 2" xfId="32989" xr:uid="{00000000-0005-0000-0000-00000B820000}"/>
    <cellStyle name="หัวเรื่อง 2 2 2" xfId="32990" xr:uid="{00000000-0005-0000-0000-00000C820000}"/>
    <cellStyle name="หัวเรื่อง 2 2 3" xfId="32991" xr:uid="{00000000-0005-0000-0000-00000D820000}"/>
    <cellStyle name="หัวเรื่อง 2 3" xfId="32992" xr:uid="{00000000-0005-0000-0000-00000E820000}"/>
    <cellStyle name="หัวเรื่อง 2 4" xfId="32993" xr:uid="{00000000-0005-0000-0000-00000F820000}"/>
    <cellStyle name="หัวเรื่อง 2 5" xfId="32994" xr:uid="{00000000-0005-0000-0000-000010820000}"/>
    <cellStyle name="หัวเรื่อง 2 6" xfId="32995" xr:uid="{00000000-0005-0000-0000-000011820000}"/>
    <cellStyle name="หัวเรื่อง 3" xfId="221" xr:uid="{00000000-0005-0000-0000-000012820000}"/>
    <cellStyle name="หัวเรื่อง 3 2" xfId="32996" xr:uid="{00000000-0005-0000-0000-000013820000}"/>
    <cellStyle name="หัวเรื่อง 3 2 2" xfId="32997" xr:uid="{00000000-0005-0000-0000-000014820000}"/>
    <cellStyle name="หัวเรื่อง 3 2 3" xfId="32998" xr:uid="{00000000-0005-0000-0000-000015820000}"/>
    <cellStyle name="หัวเรื่อง 3 3" xfId="32999" xr:uid="{00000000-0005-0000-0000-000016820000}"/>
    <cellStyle name="หัวเรื่อง 3 4" xfId="33000" xr:uid="{00000000-0005-0000-0000-000017820000}"/>
    <cellStyle name="หัวเรื่อง 3 5" xfId="33001" xr:uid="{00000000-0005-0000-0000-000018820000}"/>
    <cellStyle name="หัวเรื่อง 3 6" xfId="33002" xr:uid="{00000000-0005-0000-0000-000019820000}"/>
    <cellStyle name="หัวเรื่อง 4" xfId="222" xr:uid="{00000000-0005-0000-0000-00001A820000}"/>
    <cellStyle name="หัวเรื่อง 4 2" xfId="33003" xr:uid="{00000000-0005-0000-0000-00001B820000}"/>
    <cellStyle name="หัวเรื่อง 4 2 2" xfId="33004" xr:uid="{00000000-0005-0000-0000-00001C820000}"/>
    <cellStyle name="หัวเรื่อง 4 2 3" xfId="33005" xr:uid="{00000000-0005-0000-0000-00001D820000}"/>
    <cellStyle name="หัวเรื่อง 4 3" xfId="33006" xr:uid="{00000000-0005-0000-0000-00001E820000}"/>
    <cellStyle name="หัวเรื่อง 4 4" xfId="33007" xr:uid="{00000000-0005-0000-0000-00001F820000}"/>
    <cellStyle name="หัวเรื่อง 4 5" xfId="33008" xr:uid="{00000000-0005-0000-0000-000020820000}"/>
    <cellStyle name="หัวเรื่อง 4 6" xfId="33009" xr:uid="{00000000-0005-0000-0000-000021820000}"/>
    <cellStyle name="หัวเรื่องข้อมูลนำร่อง" xfId="33010" xr:uid="{00000000-0005-0000-0000-000022820000}"/>
    <cellStyle name="หัวเรื่องข้อมูลนำร่อง 2" xfId="33011" xr:uid="{00000000-0005-0000-0000-000023820000}"/>
    <cellStyle name="หัวเรื่องข้อมูลนำร่อง 3" xfId="33012" xr:uid="{00000000-0005-0000-0000-000024820000}"/>
    <cellStyle name="표준_2002 SJC Consolidation Package" xfId="33013" xr:uid="{00000000-0005-0000-0000-000025820000}"/>
  </cellStyles>
  <dxfs count="1893">
    <dxf>
      <font>
        <color rgb="FF9C0006"/>
      </font>
      <fill>
        <patternFill>
          <bgColor rgb="FFFFC7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numFmt numFmtId="229" formatCode="dd\-mmm\-yy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numFmt numFmtId="229" formatCode="dd\-mmm\-yy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numFmt numFmtId="229" formatCode="dd\-mmm\-yy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CCECFF"/>
        </patternFill>
      </fill>
    </dxf>
    <dxf>
      <fill>
        <patternFill>
          <bgColor rgb="FF92D050"/>
        </patternFill>
      </fill>
    </dxf>
    <dxf>
      <fill>
        <patternFill>
          <bgColor rgb="FFCCECFF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2" formatCode="[$-1010409]d\ mmm\ yy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alignment horizontal="right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29" formatCode="dd\-mmm\-yy"/>
    </dxf>
    <dxf>
      <alignment horizontal="righ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left"/>
    </dxf>
    <dxf>
      <alignment horizontal="left"/>
    </dxf>
    <dxf>
      <fill>
        <patternFill>
          <bgColor rgb="FFCCECFF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ill>
        <patternFill>
          <bgColor rgb="FF92D050"/>
        </patternFill>
      </fill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8" formatCode="m/d/yyyy"/>
      <fill>
        <patternFill patternType="none">
          <fgColor indexed="64"/>
          <bgColor indexed="65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alignment horizontal="center"/>
    </dxf>
    <dxf>
      <fill>
        <patternFill patternType="none">
          <fgColor indexed="64"/>
          <bgColor indexed="65"/>
        </patternFill>
      </fill>
    </dxf>
    <dxf>
      <alignment horizont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ill>
        <patternFill>
          <bgColor rgb="FF92D050"/>
        </patternFill>
      </fill>
    </dxf>
    <dxf>
      <fill>
        <patternFill>
          <bgColor rgb="FFCCECFF"/>
        </patternFill>
      </fill>
    </dxf>
    <dxf>
      <alignment horizontal="center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alignment horizontal="right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ill>
        <patternFill>
          <bgColor rgb="FF92D050"/>
        </patternFill>
      </fill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8" formatCode="m/d/yyyy"/>
      <fill>
        <patternFill patternType="none">
          <fgColor indexed="64"/>
          <bgColor indexed="65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alignment horizontal="center"/>
    </dxf>
    <dxf>
      <fill>
        <patternFill patternType="none">
          <fgColor indexed="64"/>
          <bgColor indexed="65"/>
        </patternFill>
      </fill>
    </dxf>
    <dxf>
      <alignment horizont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ill>
        <patternFill>
          <bgColor rgb="FF92D050"/>
        </patternFill>
      </fill>
    </dxf>
    <dxf>
      <fill>
        <patternFill>
          <bgColor rgb="FFCCECFF"/>
        </patternFill>
      </fill>
    </dxf>
    <dxf>
      <alignment horizontal="center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92D050"/>
        </patternFill>
      </fill>
    </dxf>
    <dxf>
      <alignment horizontal="right"/>
    </dxf>
    <dxf>
      <fill>
        <patternFill>
          <bgColor rgb="FFCCECFF"/>
        </patternFill>
      </fill>
    </dxf>
    <dxf>
      <fill>
        <patternFill patternType="solid">
          <bgColor rgb="FFDDEBF7"/>
        </patternFill>
      </fill>
    </dxf>
    <dxf>
      <fill>
        <patternFill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FFCCFF"/>
        </patternFill>
      </fill>
    </dxf>
    <dxf>
      <numFmt numFmtId="229" formatCode="dd\-mmm\-yy"/>
    </dxf>
    <dxf>
      <fill>
        <patternFill patternType="solid">
          <bgColor rgb="FFFFCC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alignment horizontal="right"/>
    </dxf>
    <dxf>
      <fill>
        <patternFill>
          <bgColor rgb="FFCCECFF"/>
        </patternFill>
      </fill>
    </dxf>
    <dxf>
      <fill>
        <patternFill patternType="solid">
          <bgColor rgb="FFDDEBF7"/>
        </patternFill>
      </fill>
    </dxf>
    <dxf>
      <fill>
        <patternFill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FFCCFF"/>
        </patternFill>
      </fill>
    </dxf>
    <dxf>
      <numFmt numFmtId="229" formatCode="dd\-mmm\-yy"/>
    </dxf>
    <dxf>
      <fill>
        <patternFill patternType="solid">
          <bgColor rgb="FFFFCC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right"/>
    </dxf>
    <dxf>
      <fill>
        <patternFill>
          <bgColor rgb="FFCCECFF"/>
        </patternFill>
      </fill>
    </dxf>
    <dxf>
      <fill>
        <patternFill patternType="solid">
          <bgColor rgb="FFDDEBF7"/>
        </patternFill>
      </fill>
    </dxf>
    <dxf>
      <fill>
        <patternFill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FFCCFF"/>
        </patternFill>
      </fill>
    </dxf>
    <dxf>
      <numFmt numFmtId="229" formatCode="dd\-mmm\-yy"/>
    </dxf>
    <dxf>
      <fill>
        <patternFill patternType="solid">
          <bgColor rgb="FFFFCC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CFF"/>
        </patternFill>
      </fill>
    </dxf>
    <dxf>
      <numFmt numFmtId="230" formatCode="dd/mm/yyyy"/>
    </dxf>
    <dxf>
      <alignment horizontal="general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229" formatCode="dd\-mmm\-yy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center"/>
    </dxf>
    <dxf>
      <alignment horizontal="left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center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fill>
        <patternFill>
          <bgColor theme="5" tint="0.7999816888943144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theme="5" tint="0.3999450666829432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rgb="FFCCECFF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rgb="FFCCECFF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  <color theme="1"/>
      </font>
      <fill>
        <patternFill>
          <bgColor rgb="FFCCECFF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hair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hair">
          <color auto="1"/>
        </horizontal>
      </border>
    </dxf>
    <dxf>
      <border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 style="thin">
          <color auto="1"/>
        </diagonal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PivotTable Style 1" table="0" count="1" xr9:uid="{00000000-0011-0000-FFFF-FFFF00000000}">
      <tableStyleElement type="wholeTable" dxfId="1892"/>
    </tableStyle>
    <tableStyle name="PivotTable Style 2" table="0" count="1" xr9:uid="{00000000-0011-0000-FFFF-FFFF01000000}">
      <tableStyleElement type="wholeTable" dxfId="1891"/>
    </tableStyle>
    <tableStyle name="PivotTable Style 3" table="0" count="11" xr9:uid="{00000000-0011-0000-FFFF-FFFF02000000}">
      <tableStyleElement type="wholeTable" dxfId="1890"/>
      <tableStyleElement type="headerRow" dxfId="1889"/>
      <tableStyleElement type="totalRow" dxfId="1888"/>
      <tableStyleElement type="firstColumn" dxfId="1887"/>
      <tableStyleElement type="lastColumn" dxfId="1886"/>
      <tableStyleElement type="firstSubtotalRow" dxfId="1885"/>
      <tableStyleElement type="secondSubtotalRow" dxfId="1884"/>
      <tableStyleElement type="thirdSubtotalRow" dxfId="1883"/>
      <tableStyleElement type="firstColumnSubheading" dxfId="1882"/>
      <tableStyleElement type="secondColumnSubheading" dxfId="1881"/>
      <tableStyleElement type="thirdColumnSubheading" dxfId="1880"/>
    </tableStyle>
  </tableStyles>
  <colors>
    <mruColors>
      <color rgb="FF00FFFF"/>
      <color rgb="FF92D050"/>
      <color rgb="FF002060"/>
      <color rgb="FFDDEBF7"/>
      <color rgb="FFCCECFF"/>
      <color rgb="FFFFFFFF"/>
      <color rgb="FFFDFFFB"/>
      <color rgb="FF99FF66"/>
      <color rgb="FFFF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outlook.office.com/owa/wopi/files/e3cfcf8b-72aa-4b1d-82b7-d2d7de76d193@oishigroup.com/AAMkAGUzY2ZjZjhiLTcyYWEtNGIxZC04MmI3LWQyZDdkZTc2ZDE5MwBGAAAAAADSMdooBC10TIlY6z7fMN11BwAV6Pu.3kkKTJ4I3GIt7gHqAAAAAFy1AAAV6Pu.3kkKTJ4I3GIt7gHqAACygj1RAAABEgAQAFXcK0siyyJMuYykvNOoXrw=_uw1dJkRK3AgBAQAAAAA=/WOPIServiceId_FP_EXCHANGE_ORGID/WOPIUserId_78ad671e-5f26-49ef-98f4-0c8a66deb9ac/01%20Production%20Plan%20Mar'24_WW%2011_2024%20Update%20200324%2015.00%20&#3609;.xlsx" TargetMode="External"/><Relationship Id="rId2" Type="http://schemas.microsoft.com/office/2019/04/relationships/externalLinkLongPath" Target="https://outlook.office.com/owa/wopi/files/e3cfcf8b-72aa-4b1d-82b7-d2d7de76d193@oishigroup.com/AAMkAGUzY2ZjZjhiLTcyYWEtNGIxZC04MmI3LWQyZDdkZTc2ZDE5MwBGAAAAAADSMdooBC10TIlY6z7fMN11BwAV6Pu.3kkKTJ4I3GIt7gHqAAAAAFy1AAAV6Pu.3kkKTJ4I3GIt7gHqAACygj1RAAABEgAQAFXcK0siyyJMuYykvNOoXrw=_uw1dJkRK3AgBAQAAAAA=/WOPIServiceId_FP_EXCHANGE_ORGID/WOPIUserId_78ad671e-5f26-49ef-98f4-0c8a66deb9ac/01%20Production%20Plan%20Mar'24_WW%2011_2024%20Update%20200324%2015.00%20&#3609;.xlsx?DBC5C66F" TargetMode="External"/><Relationship Id="rId1" Type="http://schemas.openxmlformats.org/officeDocument/2006/relationships/externalLinkPath" Target="file:///\\DBC5C66F\01%20Production%20Plan%20Mar'24_WW%2011_2024%20Update%20200324%2015.00%20&#360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70083408\AppData\Local\Microsoft\Windows\INetCache\Content.Outlook\Z67B6G1I\02%20Production%20Plan%20Mar'24_WW%2012_2024%20Update%20180324%2011.10%20&#3609;.xlsx" TargetMode="External"/><Relationship Id="rId1" Type="http://schemas.openxmlformats.org/officeDocument/2006/relationships/externalLinkPath" Target="/Users/70083408/AppData/Local/Microsoft/Windows/INetCache/Content.Outlook/Z67B6G1I/02%20Production%20Plan%20Mar'24_WW%2012_2024%20Update%20180324%2011.10%20&#360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Plan100%"/>
      <sheetName val="Pallet100%"/>
      <sheetName val="Plant Pallet..."/>
      <sheetName val="Plan CT"/>
      <sheetName val="Summary CT by Size"/>
      <sheetName val="Summary Pallet by Size"/>
      <sheetName val="Stock FG 20 Mar'24"/>
      <sheetName val="20032024A"/>
      <sheetName val="200324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H1" t="str">
            <v>Basic start date</v>
          </cell>
        </row>
      </sheetData>
      <sheetData sheetId="8" refreshError="1"/>
      <sheetData sheetId="9">
        <row r="1">
          <cell r="A1" t="str">
            <v>Material Number</v>
          </cell>
          <cell r="B1" t="str">
            <v>Material description</v>
          </cell>
          <cell r="C1" t="str">
            <v>Size</v>
          </cell>
          <cell r="D1" t="str">
            <v>%Efficeincy</v>
          </cell>
        </row>
        <row r="2">
          <cell r="A2">
            <v>310001586</v>
          </cell>
          <cell r="B2" t="str">
            <v>Water 600 cc PET Crystal</v>
          </cell>
          <cell r="C2" t="str">
            <v>600ml</v>
          </cell>
          <cell r="D2">
            <v>0.9</v>
          </cell>
        </row>
        <row r="3">
          <cell r="A3">
            <v>310002953</v>
          </cell>
          <cell r="B3" t="str">
            <v>Oishi Green Tea Honey Lemon 180ml 1x9x4</v>
          </cell>
          <cell r="C3" t="str">
            <v>180ml</v>
          </cell>
          <cell r="D3">
            <v>0.85</v>
          </cell>
        </row>
        <row r="4">
          <cell r="A4">
            <v>310002906</v>
          </cell>
          <cell r="B4" t="str">
            <v>OISHI Kabusecha No Sugar 400ml 1x24</v>
          </cell>
          <cell r="C4" t="str">
            <v>400ml</v>
          </cell>
          <cell r="D4">
            <v>1</v>
          </cell>
        </row>
        <row r="5">
          <cell r="A5">
            <v>310002646</v>
          </cell>
          <cell r="B5" t="str">
            <v>Oishi Green Tea Original 350ml 1x4x6</v>
          </cell>
          <cell r="C5" t="str">
            <v>350ml</v>
          </cell>
          <cell r="D5">
            <v>0.85</v>
          </cell>
        </row>
        <row r="6">
          <cell r="A6">
            <v>310001991</v>
          </cell>
          <cell r="B6" t="str">
            <v>Oishi Green Tea Genmai 380ml 1x24</v>
          </cell>
          <cell r="C6" t="str">
            <v>380ml</v>
          </cell>
          <cell r="D6">
            <v>0.85</v>
          </cell>
        </row>
        <row r="7">
          <cell r="A7">
            <v>310002001</v>
          </cell>
          <cell r="B7" t="str">
            <v>Oishi Green Tea Honey Lemon 500ml 1x4x6</v>
          </cell>
          <cell r="C7" t="str">
            <v>500ml</v>
          </cell>
          <cell r="D7">
            <v>0.85</v>
          </cell>
        </row>
        <row r="8">
          <cell r="A8">
            <v>310002000</v>
          </cell>
          <cell r="B8" t="str">
            <v>Oishi Green Tea Honey Lemon 500ml 1x24</v>
          </cell>
          <cell r="C8" t="str">
            <v>500ml</v>
          </cell>
          <cell r="D8">
            <v>0.85</v>
          </cell>
        </row>
        <row r="9">
          <cell r="A9">
            <v>310002704</v>
          </cell>
          <cell r="B9" t="str">
            <v>OISHI GT HONEYLEMON 500 ML 1X24(Stut)</v>
          </cell>
          <cell r="C9" t="str">
            <v>500ml</v>
          </cell>
          <cell r="D9">
            <v>1</v>
          </cell>
        </row>
        <row r="10">
          <cell r="A10">
            <v>310002654</v>
          </cell>
          <cell r="B10" t="str">
            <v>Oishi GT Honey Lemon500ml1x4x6(CL)</v>
          </cell>
          <cell r="C10" t="str">
            <v>500ml</v>
          </cell>
          <cell r="D10">
            <v>0.85</v>
          </cell>
        </row>
        <row r="11">
          <cell r="A11">
            <v>310002003</v>
          </cell>
          <cell r="B11" t="str">
            <v>Oishi Green Tea Honey Lemon 800ml 1x4x3</v>
          </cell>
          <cell r="C11" t="str">
            <v>800ml</v>
          </cell>
          <cell r="D11">
            <v>0.85</v>
          </cell>
        </row>
        <row r="12">
          <cell r="A12">
            <v>310002224</v>
          </cell>
          <cell r="B12" t="str">
            <v>Oishi Green Tea Honey Lemon500ml1x24(CL)</v>
          </cell>
          <cell r="C12" t="str">
            <v>500ml</v>
          </cell>
          <cell r="D12">
            <v>0.85</v>
          </cell>
        </row>
        <row r="13">
          <cell r="A13">
            <v>310002974</v>
          </cell>
          <cell r="B13" t="str">
            <v>Oishi Green Tea HoneyLemon 500ml1x24(MM)</v>
          </cell>
          <cell r="C13" t="str">
            <v>500ml</v>
          </cell>
          <cell r="D13">
            <v>1</v>
          </cell>
        </row>
        <row r="14">
          <cell r="A14">
            <v>310001998</v>
          </cell>
          <cell r="B14" t="str">
            <v>Oishi Green Tea Honey Lemon 380ml 1x24</v>
          </cell>
          <cell r="C14" t="str">
            <v>380ml</v>
          </cell>
          <cell r="D14">
            <v>0.85</v>
          </cell>
        </row>
        <row r="15">
          <cell r="A15">
            <v>310002951</v>
          </cell>
          <cell r="B15" t="str">
            <v>Oishi Green Tea Genmai 180ml 1x9x4</v>
          </cell>
          <cell r="C15" t="str">
            <v>180ml</v>
          </cell>
          <cell r="D15">
            <v>0.85</v>
          </cell>
        </row>
        <row r="16">
          <cell r="A16">
            <v>310003080</v>
          </cell>
          <cell r="B16" t="str">
            <v>Oishi Green Tea Kyoho 180ml 1x3x12</v>
          </cell>
          <cell r="C16" t="str">
            <v>180ml</v>
          </cell>
          <cell r="D16">
            <v>0.85</v>
          </cell>
        </row>
        <row r="17">
          <cell r="A17">
            <v>310002952</v>
          </cell>
          <cell r="B17" t="str">
            <v>Oishi Green Tea Genmai 180ml 1x3x12</v>
          </cell>
          <cell r="C17" t="str">
            <v>180ml</v>
          </cell>
          <cell r="D17">
            <v>0.85</v>
          </cell>
        </row>
        <row r="18">
          <cell r="A18">
            <v>310002644</v>
          </cell>
          <cell r="B18" t="str">
            <v>Oishi Green Tea Genmai 350ml 1x4x6</v>
          </cell>
          <cell r="C18" t="str">
            <v>350ml</v>
          </cell>
          <cell r="D18">
            <v>0.85</v>
          </cell>
        </row>
        <row r="19">
          <cell r="A19">
            <v>310002954</v>
          </cell>
          <cell r="B19" t="str">
            <v>Oishi Green Tea Honey Lemon 180ml 1x3x12</v>
          </cell>
          <cell r="C19" t="str">
            <v>180ml</v>
          </cell>
          <cell r="D19">
            <v>0.85</v>
          </cell>
        </row>
        <row r="20">
          <cell r="A20">
            <v>310002702</v>
          </cell>
          <cell r="B20" t="str">
            <v>Oishi Green Tea Original 500ml1x24(Stut)</v>
          </cell>
          <cell r="C20" t="str">
            <v>500ml</v>
          </cell>
          <cell r="D20">
            <v>1</v>
          </cell>
        </row>
        <row r="21">
          <cell r="A21">
            <v>310002642</v>
          </cell>
          <cell r="B21" t="str">
            <v>Oishi Green Tea Honey Lemon 350ml 1x4x6</v>
          </cell>
          <cell r="C21" t="str">
            <v>350ml</v>
          </cell>
          <cell r="D21">
            <v>0.85</v>
          </cell>
        </row>
        <row r="22">
          <cell r="A22">
            <v>310002641</v>
          </cell>
          <cell r="B22" t="str">
            <v>Oishi Green Tea Honey Lemon 350ml 1x24</v>
          </cell>
          <cell r="C22" t="str">
            <v>350ml</v>
          </cell>
          <cell r="D22">
            <v>0.85</v>
          </cell>
        </row>
        <row r="23">
          <cell r="A23">
            <v>310001984</v>
          </cell>
          <cell r="B23" t="str">
            <v>Oishi Black Tea Lemon 500ml 1x4x6</v>
          </cell>
          <cell r="C23" t="str">
            <v>500ml</v>
          </cell>
          <cell r="D23">
            <v>0.85</v>
          </cell>
        </row>
        <row r="24">
          <cell r="A24">
            <v>310002099</v>
          </cell>
          <cell r="B24" t="str">
            <v>Oishi Black Tea Lemon 500ml 1x24</v>
          </cell>
          <cell r="C24" t="str">
            <v>500ml</v>
          </cell>
          <cell r="D24">
            <v>0.85</v>
          </cell>
        </row>
        <row r="25">
          <cell r="A25">
            <v>310002705</v>
          </cell>
          <cell r="B25" t="str">
            <v>Oishi Black Tea Lemon 500ml 1x24 (Stut)</v>
          </cell>
          <cell r="C25" t="str">
            <v>500ml</v>
          </cell>
          <cell r="D25">
            <v>1</v>
          </cell>
        </row>
        <row r="26">
          <cell r="A26">
            <v>310002972</v>
          </cell>
          <cell r="B26" t="str">
            <v>Oishi Black Tea Lemon 500ml 1x24 (MM)</v>
          </cell>
          <cell r="C26" t="str">
            <v>500ml</v>
          </cell>
          <cell r="D26">
            <v>1</v>
          </cell>
        </row>
        <row r="27">
          <cell r="A27">
            <v>310003079</v>
          </cell>
          <cell r="B27" t="str">
            <v>Oishi Green Tea Kyoho 180ml 1x9x4</v>
          </cell>
          <cell r="C27" t="str">
            <v>180ml</v>
          </cell>
          <cell r="D27">
            <v>0.85</v>
          </cell>
        </row>
        <row r="28">
          <cell r="A28">
            <v>310002226</v>
          </cell>
          <cell r="B28" t="str">
            <v>Oishi Black Tea Lemon 500ml 1x24(CL)</v>
          </cell>
          <cell r="C28" t="str">
            <v>500ml</v>
          </cell>
          <cell r="D28">
            <v>1</v>
          </cell>
        </row>
        <row r="29">
          <cell r="A29">
            <v>310003073</v>
          </cell>
          <cell r="B29" t="str">
            <v>Oishi Black Tea Lemon 500ml 1x24 (LA)</v>
          </cell>
          <cell r="C29" t="str">
            <v>500ml</v>
          </cell>
          <cell r="D29">
            <v>0.85</v>
          </cell>
        </row>
        <row r="30">
          <cell r="A30">
            <v>310002949</v>
          </cell>
          <cell r="B30" t="str">
            <v>Oishi Green Tea Original 180ml 1x9x4</v>
          </cell>
          <cell r="C30" t="str">
            <v>180ml</v>
          </cell>
          <cell r="D30">
            <v>0.85</v>
          </cell>
        </row>
        <row r="31">
          <cell r="A31">
            <v>310002950</v>
          </cell>
          <cell r="B31" t="str">
            <v>Oishi Green Tea Original 180ml 1x3x12</v>
          </cell>
          <cell r="C31" t="str">
            <v>180ml</v>
          </cell>
          <cell r="D31">
            <v>0.85</v>
          </cell>
        </row>
        <row r="32">
          <cell r="A32">
            <v>310002016</v>
          </cell>
          <cell r="B32" t="str">
            <v>Oishi Green Tea Original 500ml 1x4x6</v>
          </cell>
          <cell r="C32" t="str">
            <v>500ml</v>
          </cell>
          <cell r="D32">
            <v>0.85</v>
          </cell>
        </row>
        <row r="33">
          <cell r="A33">
            <v>310002015</v>
          </cell>
          <cell r="B33" t="str">
            <v>Oishi Green Tea Original 500ml 1x24</v>
          </cell>
          <cell r="C33" t="str">
            <v>500ml</v>
          </cell>
          <cell r="D33">
            <v>0.85</v>
          </cell>
        </row>
        <row r="34">
          <cell r="A34">
            <v>310002223</v>
          </cell>
          <cell r="B34" t="str">
            <v>Oishi Green Tea Original500ml1x24(CL)</v>
          </cell>
          <cell r="C34" t="str">
            <v>500ml</v>
          </cell>
          <cell r="D34">
            <v>1</v>
          </cell>
        </row>
        <row r="35">
          <cell r="A35">
            <v>310001994</v>
          </cell>
          <cell r="B35" t="str">
            <v>Oishi Green Tea Genmai 500ml 1x24</v>
          </cell>
          <cell r="C35" t="str">
            <v>500ml</v>
          </cell>
          <cell r="D35">
            <v>0.85</v>
          </cell>
        </row>
        <row r="36">
          <cell r="A36">
            <v>310001993</v>
          </cell>
          <cell r="B36" t="str">
            <v>Oishi Green Tea Genmai 500ml  1x4x6</v>
          </cell>
          <cell r="C36" t="str">
            <v>500ml</v>
          </cell>
          <cell r="D36">
            <v>0.85</v>
          </cell>
        </row>
        <row r="37">
          <cell r="A37">
            <v>310002013</v>
          </cell>
          <cell r="B37" t="str">
            <v>Oishi Green Tea Original 380ml 1x24</v>
          </cell>
          <cell r="C37" t="str">
            <v>380ml</v>
          </cell>
          <cell r="D37">
            <v>0.85</v>
          </cell>
        </row>
        <row r="38">
          <cell r="A38">
            <v>310002900</v>
          </cell>
          <cell r="B38" t="str">
            <v>Oishi GT Honey Lemon 500ml 1x4x6 (LA)</v>
          </cell>
          <cell r="C38" t="str">
            <v>500ml</v>
          </cell>
          <cell r="D38">
            <v>0.85</v>
          </cell>
        </row>
        <row r="39">
          <cell r="A39">
            <v>310002703</v>
          </cell>
          <cell r="B39" t="str">
            <v>OISHI GREEN TEA GENMAI 500ML 1X24(Stut)</v>
          </cell>
          <cell r="C39" t="str">
            <v>500ml</v>
          </cell>
          <cell r="D39">
            <v>1</v>
          </cell>
        </row>
        <row r="40">
          <cell r="A40">
            <v>310002975</v>
          </cell>
          <cell r="B40" t="str">
            <v>Oishi Green Tea Genmai 500ml 1x24 (MM)</v>
          </cell>
          <cell r="C40" t="str">
            <v>500ml</v>
          </cell>
          <cell r="D40">
            <v>1</v>
          </cell>
        </row>
        <row r="41">
          <cell r="A41">
            <v>310002225</v>
          </cell>
          <cell r="B41" t="str">
            <v>Oishi Green Tea Genmai 500ml 1x24(CL)</v>
          </cell>
          <cell r="C41" t="str">
            <v>500ml</v>
          </cell>
          <cell r="D41">
            <v>1</v>
          </cell>
        </row>
        <row r="42">
          <cell r="A42">
            <v>310002002</v>
          </cell>
          <cell r="B42" t="str">
            <v>Oishi Green Tea Honey Lemon 800ml 1x12</v>
          </cell>
          <cell r="C42" t="str">
            <v>800ml</v>
          </cell>
          <cell r="D42">
            <v>0.85</v>
          </cell>
        </row>
        <row r="43">
          <cell r="A43">
            <v>310001995</v>
          </cell>
          <cell r="B43" t="str">
            <v>Oishi Green Tea Genmai 800ml 1x12</v>
          </cell>
          <cell r="C43" t="str">
            <v>800ml</v>
          </cell>
          <cell r="D43">
            <v>0.85</v>
          </cell>
        </row>
        <row r="44">
          <cell r="A44">
            <v>310002142</v>
          </cell>
          <cell r="B44" t="str">
            <v>Oishi Green Tea Watermelon 380ml 1x24</v>
          </cell>
          <cell r="C44" t="str">
            <v>380ml</v>
          </cell>
          <cell r="D44">
            <v>0.85</v>
          </cell>
        </row>
        <row r="45">
          <cell r="A45">
            <v>310002653</v>
          </cell>
          <cell r="B45" t="str">
            <v>Oishi GT Pomegranate 500ml 1x4x6 (CL)</v>
          </cell>
          <cell r="C45" t="str">
            <v>500ml</v>
          </cell>
          <cell r="D45">
            <v>1</v>
          </cell>
        </row>
        <row r="46">
          <cell r="A46">
            <v>310003221</v>
          </cell>
          <cell r="B46" t="str">
            <v>Sundry Mat Lactogrow UHT 9 4x180ml KH</v>
          </cell>
          <cell r="C46" t="str">
            <v>180ml</v>
          </cell>
          <cell r="D46">
            <v>0.85</v>
          </cell>
        </row>
        <row r="47">
          <cell r="A47">
            <v>310003220</v>
          </cell>
          <cell r="B47" t="str">
            <v>Sundry Mat BRBR 1+Protextion9 4x180ml LA</v>
          </cell>
          <cell r="C47" t="str">
            <v>180ml</v>
          </cell>
          <cell r="D47">
            <v>0.85</v>
          </cell>
        </row>
        <row r="48">
          <cell r="A48">
            <v>310003159</v>
          </cell>
          <cell r="B48" t="str">
            <v>Sundry Material Milo UHT 12 4x180ml</v>
          </cell>
          <cell r="C48" t="str">
            <v>180ml</v>
          </cell>
          <cell r="D48">
            <v>0.85</v>
          </cell>
        </row>
        <row r="49">
          <cell r="A49">
            <v>310003191</v>
          </cell>
          <cell r="B49" t="str">
            <v>Sundry Mat BRBR 3 Protextion 180ml4x9 TH</v>
          </cell>
          <cell r="C49" t="str">
            <v>180ml</v>
          </cell>
          <cell r="D49">
            <v>0.85</v>
          </cell>
        </row>
        <row r="50">
          <cell r="A50">
            <v>310003225</v>
          </cell>
          <cell r="B50" t="str">
            <v>Sundry Mat S-26 Gold Progress3-9 4x180ml</v>
          </cell>
          <cell r="C50" t="str">
            <v>180ml</v>
          </cell>
          <cell r="D50">
            <v>0.85</v>
          </cell>
        </row>
        <row r="51">
          <cell r="A51">
            <v>310003229</v>
          </cell>
          <cell r="B51" t="str">
            <v>SundryMat S-26 Gold Progrees 4-9 4x180ml</v>
          </cell>
          <cell r="C51" t="str">
            <v>180ml</v>
          </cell>
          <cell r="D51">
            <v>0.85</v>
          </cell>
        </row>
        <row r="52">
          <cell r="A52">
            <v>310003194</v>
          </cell>
          <cell r="B52" t="str">
            <v>Sundry Mat BRBR 3+Xpert 3 12x180ml</v>
          </cell>
          <cell r="C52" t="str">
            <v>180ml</v>
          </cell>
          <cell r="D52">
            <v>0.85</v>
          </cell>
        </row>
        <row r="53">
          <cell r="A53">
            <v>310001812</v>
          </cell>
          <cell r="B53" t="str">
            <v>Magnolia Ginkgo Choco 180ml 1x12x4 OEM</v>
          </cell>
          <cell r="C53" t="str">
            <v>180ml</v>
          </cell>
          <cell r="D53">
            <v>0.85</v>
          </cell>
        </row>
        <row r="54">
          <cell r="A54">
            <v>310001812</v>
          </cell>
          <cell r="B54" t="str">
            <v>Magnolia Ginkgo Choco 180ml 1x12x4 OEM</v>
          </cell>
          <cell r="C54" t="str">
            <v>180ml</v>
          </cell>
          <cell r="D54">
            <v>0.85</v>
          </cell>
        </row>
        <row r="55">
          <cell r="A55">
            <v>310003224</v>
          </cell>
          <cell r="B55" t="str">
            <v>S-26 Gold Progress 3 UHT 9 4x180ml</v>
          </cell>
          <cell r="C55" t="str">
            <v>180ml</v>
          </cell>
          <cell r="D55">
            <v>0.85</v>
          </cell>
        </row>
        <row r="56">
          <cell r="A56">
            <v>310003228</v>
          </cell>
          <cell r="B56" t="str">
            <v>S-26 Gold Progress 4 UHT 9 4x180ml</v>
          </cell>
          <cell r="C56" t="str">
            <v>180ml</v>
          </cell>
          <cell r="D56">
            <v>0.85</v>
          </cell>
        </row>
        <row r="57">
          <cell r="A57">
            <v>310003224</v>
          </cell>
          <cell r="B57" t="str">
            <v>S-26 Gold Progress 3 UHT 9 4x180ml</v>
          </cell>
          <cell r="C57" t="str">
            <v>180ml</v>
          </cell>
          <cell r="D57">
            <v>0.85</v>
          </cell>
        </row>
        <row r="58">
          <cell r="A58">
            <v>310003228</v>
          </cell>
          <cell r="B58" t="str">
            <v>S-26 Gold Progress 4 UHT 9 4x180ml</v>
          </cell>
          <cell r="C58" t="str">
            <v>180ml</v>
          </cell>
          <cell r="D58">
            <v>0.85</v>
          </cell>
        </row>
        <row r="59">
          <cell r="A59">
            <v>310003226</v>
          </cell>
          <cell r="B59" t="str">
            <v>S-26 Gold Progress 3 UHT 3 12x180ml</v>
          </cell>
          <cell r="C59" t="str">
            <v>180ml</v>
          </cell>
          <cell r="D59">
            <v>0.85</v>
          </cell>
        </row>
        <row r="60">
          <cell r="A60">
            <v>310003226</v>
          </cell>
          <cell r="B60" t="str">
            <v>S-26 Gold Progress 3 UHT 3 12x180ml</v>
          </cell>
          <cell r="C60" t="str">
            <v>180ml</v>
          </cell>
          <cell r="D60">
            <v>0.85</v>
          </cell>
        </row>
        <row r="61">
          <cell r="A61">
            <v>310003224</v>
          </cell>
          <cell r="B61" t="str">
            <v>S-26 Gold Progress 3 UHT 9 4x180ml</v>
          </cell>
          <cell r="C61" t="str">
            <v>180ml</v>
          </cell>
          <cell r="D61">
            <v>0.85</v>
          </cell>
        </row>
        <row r="62">
          <cell r="A62">
            <v>310003224</v>
          </cell>
          <cell r="B62" t="str">
            <v>S-26 Gold Progress 3 UHT 9 4x180ml</v>
          </cell>
          <cell r="C62" t="str">
            <v>180ml</v>
          </cell>
          <cell r="D62">
            <v>0.85</v>
          </cell>
        </row>
        <row r="63">
          <cell r="A63">
            <v>310003227</v>
          </cell>
          <cell r="B63" t="str">
            <v>SundryMatS-26 Gold Progress 3-3 12x180ml</v>
          </cell>
          <cell r="C63" t="str">
            <v>180ml</v>
          </cell>
          <cell r="D63">
            <v>0.85</v>
          </cell>
        </row>
        <row r="64">
          <cell r="A64">
            <v>310003227</v>
          </cell>
          <cell r="B64" t="str">
            <v>SundryMatS-26 Gold Progress 3-3 12x180ml</v>
          </cell>
          <cell r="C64" t="str">
            <v>180ml</v>
          </cell>
          <cell r="D64">
            <v>0.85</v>
          </cell>
        </row>
        <row r="65">
          <cell r="A65">
            <v>310003227</v>
          </cell>
          <cell r="B65" t="str">
            <v>SundryMatS-26 Gold Progress 3-3 12x180ml</v>
          </cell>
          <cell r="C65" t="str">
            <v>180ml</v>
          </cell>
          <cell r="D65">
            <v>0.85</v>
          </cell>
        </row>
        <row r="66">
          <cell r="A66">
            <v>310003227</v>
          </cell>
          <cell r="B66" t="str">
            <v>SundryMatS-26 Gold Progress 3-3 12x180ml</v>
          </cell>
          <cell r="C66" t="str">
            <v>180ml</v>
          </cell>
          <cell r="D66">
            <v>0.85</v>
          </cell>
        </row>
        <row r="67">
          <cell r="A67">
            <v>310003231</v>
          </cell>
          <cell r="B67" t="str">
            <v>SundryMatS-26 Gold Progress 4-3 12x180ml</v>
          </cell>
          <cell r="C67" t="str">
            <v>180ml</v>
          </cell>
          <cell r="D67">
            <v>0.85</v>
          </cell>
        </row>
        <row r="68">
          <cell r="A68">
            <v>310003231</v>
          </cell>
          <cell r="B68" t="str">
            <v>SundryMatS-26 Gold Progress 4-3 12x180ml</v>
          </cell>
          <cell r="C68" t="str">
            <v>180ml</v>
          </cell>
          <cell r="D68">
            <v>0.85</v>
          </cell>
        </row>
        <row r="69">
          <cell r="A69">
            <v>310002016</v>
          </cell>
          <cell r="B69" t="str">
            <v>Oishi Green Tea Original 500ml 1x4x6</v>
          </cell>
          <cell r="C69" t="str">
            <v>500ml</v>
          </cell>
          <cell r="D69">
            <v>0.85</v>
          </cell>
        </row>
        <row r="70">
          <cell r="A70">
            <v>310002015</v>
          </cell>
          <cell r="B70" t="str">
            <v>Oishi Green Tea Original 500ml 1x24</v>
          </cell>
          <cell r="C70" t="str">
            <v>500ml</v>
          </cell>
          <cell r="D70">
            <v>0.85</v>
          </cell>
        </row>
        <row r="71">
          <cell r="A71">
            <v>310002001</v>
          </cell>
          <cell r="B71" t="str">
            <v>Oishi Green Tea Honey Lemon 500ml 1x4x6</v>
          </cell>
          <cell r="C71" t="str">
            <v>500ml</v>
          </cell>
          <cell r="D71">
            <v>0.85</v>
          </cell>
        </row>
        <row r="72">
          <cell r="A72">
            <v>310002000</v>
          </cell>
          <cell r="B72" t="str">
            <v>Oishi Green Tea Honey Lemon 500ml 1x24</v>
          </cell>
          <cell r="C72" t="str">
            <v>500ml</v>
          </cell>
          <cell r="D72">
            <v>0.85</v>
          </cell>
        </row>
        <row r="73">
          <cell r="A73">
            <v>310003145</v>
          </cell>
          <cell r="B73" t="str">
            <v>Oishi Green Tea Original 350ml 1x4x6 MM</v>
          </cell>
          <cell r="C73" t="str">
            <v>350ml</v>
          </cell>
          <cell r="D73">
            <v>1</v>
          </cell>
        </row>
        <row r="74">
          <cell r="A74">
            <v>310003155</v>
          </cell>
          <cell r="B74" t="str">
            <v>Oishi Green Tea Watermelon 350ml 1x4x6</v>
          </cell>
          <cell r="C74" t="str">
            <v>350ml</v>
          </cell>
          <cell r="D74">
            <v>0.85</v>
          </cell>
        </row>
        <row r="75">
          <cell r="A75">
            <v>310002661</v>
          </cell>
          <cell r="B75" t="str">
            <v>Oishi Green Tea Honey Lemon380ml1x24(LA)</v>
          </cell>
          <cell r="C75" t="str">
            <v>380ml</v>
          </cell>
          <cell r="D75">
            <v>1</v>
          </cell>
        </row>
        <row r="76">
          <cell r="A76">
            <v>310003192</v>
          </cell>
          <cell r="B76" t="str">
            <v>Sundry Mat BRBR 1+Protextion 3 12x180ml</v>
          </cell>
          <cell r="C76" t="str">
            <v>180ml</v>
          </cell>
          <cell r="D76">
            <v>0.85</v>
          </cell>
        </row>
        <row r="77">
          <cell r="A77">
            <v>310003193</v>
          </cell>
          <cell r="B77" t="str">
            <v>Sundry Mat BRBR 3+Xpert 9 4x180ml</v>
          </cell>
          <cell r="C77" t="str">
            <v>180ml</v>
          </cell>
          <cell r="D77">
            <v>0.85</v>
          </cell>
        </row>
        <row r="78">
          <cell r="A78">
            <v>310002224</v>
          </cell>
          <cell r="B78" t="str">
            <v>Oishi Green Tea Honey Lemon500ml1x24(CL)</v>
          </cell>
          <cell r="C78" t="str">
            <v>500ml</v>
          </cell>
          <cell r="D78">
            <v>0.85</v>
          </cell>
        </row>
        <row r="79">
          <cell r="A79">
            <v>310003146</v>
          </cell>
          <cell r="B79" t="str">
            <v>Oishi Green Tea HoneyLemon350ml 1x4x6 MM</v>
          </cell>
          <cell r="C79" t="str">
            <v>350ml</v>
          </cell>
          <cell r="D79">
            <v>1</v>
          </cell>
        </row>
        <row r="80">
          <cell r="A80">
            <v>310003223</v>
          </cell>
          <cell r="B80" t="str">
            <v>Sundry Mat Lactogrow UHT 9 4x180ml LA</v>
          </cell>
          <cell r="C80" t="str">
            <v>180ml</v>
          </cell>
          <cell r="D80">
            <v>0.85</v>
          </cell>
        </row>
        <row r="81">
          <cell r="A81">
            <v>310003147</v>
          </cell>
          <cell r="B81" t="str">
            <v>Oishi Green Tea Genmai 350ml 1x4x6 MM</v>
          </cell>
          <cell r="C81" t="str">
            <v>350ml</v>
          </cell>
          <cell r="D81">
            <v>1</v>
          </cell>
        </row>
        <row r="82">
          <cell r="A82">
            <v>310002662</v>
          </cell>
          <cell r="B82" t="str">
            <v>Oishi Green Tea Genmai 380ml 1x24(CLM)</v>
          </cell>
          <cell r="C82" t="str">
            <v>380ml</v>
          </cell>
          <cell r="D82">
            <v>1</v>
          </cell>
        </row>
        <row r="83">
          <cell r="A83">
            <v>310003340</v>
          </cell>
          <cell r="B83" t="str">
            <v>Oishi Gyokuro No Sugar 400ml 1x24</v>
          </cell>
          <cell r="C83" t="str">
            <v>400ml</v>
          </cell>
          <cell r="D83">
            <v>1</v>
          </cell>
        </row>
        <row r="84">
          <cell r="A84">
            <v>310003341</v>
          </cell>
          <cell r="B84" t="str">
            <v>Oishi Gyokuro Delight 400ml 1x24</v>
          </cell>
          <cell r="C84" t="str">
            <v>400ml</v>
          </cell>
          <cell r="D84">
            <v>1</v>
          </cell>
        </row>
        <row r="85">
          <cell r="A85">
            <v>310003188</v>
          </cell>
          <cell r="B85" t="str">
            <v>BRBR 1+Protextion UHT Milk 3 12x180ml TH</v>
          </cell>
          <cell r="C85" t="str">
            <v>180ml</v>
          </cell>
          <cell r="D85">
            <v>0.85</v>
          </cell>
        </row>
        <row r="86">
          <cell r="A86">
            <v>310003187</v>
          </cell>
          <cell r="B86" t="str">
            <v>BRBR 1+Protextion UHT Milk9 4x180ml TH</v>
          </cell>
          <cell r="C86" t="str">
            <v>180ml</v>
          </cell>
          <cell r="D86">
            <v>0.85</v>
          </cell>
        </row>
        <row r="87">
          <cell r="A87">
            <v>310003218</v>
          </cell>
          <cell r="B87" t="str">
            <v>BRBR 1+Protextion UHT Milk 9 4x180ml LA</v>
          </cell>
          <cell r="C87" t="str">
            <v>180ml</v>
          </cell>
          <cell r="D87">
            <v>0.85</v>
          </cell>
        </row>
        <row r="88">
          <cell r="A88">
            <v>310003230</v>
          </cell>
          <cell r="B88" t="str">
            <v>S-26 Gold Progress 4 UHT 3 12x180ml</v>
          </cell>
          <cell r="C88" t="str">
            <v>180ml</v>
          </cell>
          <cell r="D88">
            <v>0.85</v>
          </cell>
        </row>
        <row r="89">
          <cell r="A89">
            <v>310001814</v>
          </cell>
          <cell r="B89" t="str">
            <v>Magnolia Ginkgo WhMalt 180ml 1x12x4 OEM</v>
          </cell>
          <cell r="C89" t="str">
            <v>180ml</v>
          </cell>
          <cell r="D89">
            <v>0.85</v>
          </cell>
        </row>
        <row r="90">
          <cell r="A90">
            <v>310003219</v>
          </cell>
          <cell r="B90" t="str">
            <v>Lactogrow UHT Milk 9 4x180ml KH</v>
          </cell>
          <cell r="C90" t="str">
            <v>180ml</v>
          </cell>
          <cell r="D90">
            <v>0.85</v>
          </cell>
        </row>
        <row r="91">
          <cell r="A91">
            <v>310001814</v>
          </cell>
          <cell r="B91" t="str">
            <v>Magnolia Ginkgo WhMalt 180ml 1x12x4 OEM</v>
          </cell>
          <cell r="C91" t="str">
            <v>180ml</v>
          </cell>
          <cell r="D91">
            <v>0.85</v>
          </cell>
        </row>
        <row r="92">
          <cell r="A92">
            <v>310003197</v>
          </cell>
          <cell r="B92" t="str">
            <v>Magnolia Ginkgo Caramel UHT12 4x180ml</v>
          </cell>
          <cell r="C92" t="str">
            <v>180ml</v>
          </cell>
          <cell r="D92">
            <v>0.85</v>
          </cell>
        </row>
        <row r="93">
          <cell r="A93">
            <v>310001814</v>
          </cell>
          <cell r="B93" t="str">
            <v>Magnolia Ginkgo WhMalt 180ml 1x12x4 OEM</v>
          </cell>
          <cell r="C93" t="str">
            <v>180ml</v>
          </cell>
          <cell r="D93">
            <v>0.85</v>
          </cell>
        </row>
        <row r="94">
          <cell r="A94">
            <v>310003197</v>
          </cell>
          <cell r="B94" t="str">
            <v>Magnolia Ginkgo Caramel UHT12 4x180ml</v>
          </cell>
          <cell r="C94" t="str">
            <v>180ml</v>
          </cell>
          <cell r="D94">
            <v>0.85</v>
          </cell>
        </row>
        <row r="95">
          <cell r="A95">
            <v>310003230</v>
          </cell>
          <cell r="B95" t="str">
            <v>S-26 Gold Progress 4 UHT 3 12x180ml</v>
          </cell>
          <cell r="C95" t="str">
            <v>180ml</v>
          </cell>
          <cell r="D95">
            <v>0.85</v>
          </cell>
        </row>
        <row r="96">
          <cell r="A96">
            <v>310003219</v>
          </cell>
          <cell r="B96" t="str">
            <v>Lactogrow UHT Milk 9 4x180ml KH</v>
          </cell>
          <cell r="C96" t="str">
            <v>180ml</v>
          </cell>
          <cell r="D96">
            <v>0.85</v>
          </cell>
        </row>
        <row r="97">
          <cell r="A97">
            <v>310003183</v>
          </cell>
          <cell r="B97" t="str">
            <v>Oishi Kabusecha No Sugar 400ml 1x24 Stut</v>
          </cell>
          <cell r="C97" t="str">
            <v>400ml</v>
          </cell>
          <cell r="D97">
            <v>1</v>
          </cell>
        </row>
        <row r="98">
          <cell r="A98">
            <v>310003190</v>
          </cell>
          <cell r="B98" t="str">
            <v>BRBR 3+Xpert UHT Milk 3 12x180ml TH</v>
          </cell>
          <cell r="C98" t="str">
            <v>180ml</v>
          </cell>
          <cell r="D98">
            <v>0.85</v>
          </cell>
        </row>
        <row r="99">
          <cell r="A99">
            <v>310003189</v>
          </cell>
          <cell r="B99" t="str">
            <v>BRBR 3+Xpert UHT Milk 9 4x180ml TH</v>
          </cell>
          <cell r="C99" t="str">
            <v>180ml</v>
          </cell>
          <cell r="D99">
            <v>0.85</v>
          </cell>
        </row>
        <row r="100">
          <cell r="A100">
            <v>310002643</v>
          </cell>
          <cell r="B100" t="str">
            <v>Oishi Green Tea Genmai 350ml 1x24</v>
          </cell>
          <cell r="C100" t="str">
            <v>350ml</v>
          </cell>
          <cell r="D100">
            <v>1</v>
          </cell>
        </row>
        <row r="101">
          <cell r="A101">
            <v>310002645</v>
          </cell>
          <cell r="B101" t="str">
            <v>Oishi Green Tea Original 350ml 1x24</v>
          </cell>
          <cell r="C101" t="str">
            <v>350ml</v>
          </cell>
          <cell r="D101">
            <v>1</v>
          </cell>
        </row>
        <row r="102">
          <cell r="A102">
            <v>310001813</v>
          </cell>
          <cell r="B102" t="str">
            <v>Magnolia Ginkgo Plain 180ml 1x12x4 OEM</v>
          </cell>
          <cell r="C102" t="str">
            <v>180ml</v>
          </cell>
          <cell r="D102">
            <v>0.85</v>
          </cell>
        </row>
        <row r="103">
          <cell r="A103">
            <v>310003379</v>
          </cell>
          <cell r="B103" t="str">
            <v>Magnolia Ginkgo Plain UHT 180ml 4x12</v>
          </cell>
          <cell r="C103" t="str">
            <v>180ml</v>
          </cell>
          <cell r="D103">
            <v>0.85</v>
          </cell>
        </row>
        <row r="104">
          <cell r="A104">
            <v>310003380</v>
          </cell>
          <cell r="B104" t="str">
            <v>Magnolia Ginkgo Choc UHT 180ml 4x12</v>
          </cell>
          <cell r="C104" t="str">
            <v>180ml</v>
          </cell>
          <cell r="D104">
            <v>0.85</v>
          </cell>
        </row>
        <row r="105">
          <cell r="A105">
            <v>310003183</v>
          </cell>
          <cell r="B105" t="str">
            <v>Oishi Kabusecha No Sugar 400ml 1x24 Stut</v>
          </cell>
          <cell r="C105" t="str">
            <v>400ml.</v>
          </cell>
          <cell r="D105">
            <v>1</v>
          </cell>
        </row>
        <row r="106">
          <cell r="A106">
            <v>310003403</v>
          </cell>
          <cell r="B106" t="str">
            <v>Oishi Green Tea HoneyLemon 350ml 1x24 MM</v>
          </cell>
          <cell r="C106" t="str">
            <v>350ml</v>
          </cell>
          <cell r="D106">
            <v>1</v>
          </cell>
        </row>
        <row r="107">
          <cell r="A107">
            <v>310003381</v>
          </cell>
          <cell r="B107" t="str">
            <v>Magnolia Ginkgo Wh Malt UHT 180ml 4x12</v>
          </cell>
          <cell r="C107" t="str">
            <v>180ml</v>
          </cell>
          <cell r="D107">
            <v>0.85</v>
          </cell>
        </row>
        <row r="108">
          <cell r="A108">
            <v>310003382</v>
          </cell>
          <cell r="B108" t="str">
            <v>Magnolia Ginkgo Caramel UHT 180ml 4x12</v>
          </cell>
          <cell r="C108" t="str">
            <v>180ml</v>
          </cell>
          <cell r="D108">
            <v>0.85</v>
          </cell>
        </row>
        <row r="109">
          <cell r="A109">
            <v>310003401</v>
          </cell>
          <cell r="B109" t="str">
            <v>Oishi Black Tea Lemon 500ml 1x24 5L</v>
          </cell>
          <cell r="C109" t="str">
            <v>500ml</v>
          </cell>
          <cell r="D109">
            <v>1</v>
          </cell>
        </row>
        <row r="110">
          <cell r="A110">
            <v>310003399</v>
          </cell>
          <cell r="B110" t="str">
            <v>Oishi GT Honey Lemon 500ml 1x24 5L</v>
          </cell>
          <cell r="C110" t="str">
            <v>500ml</v>
          </cell>
          <cell r="D110">
            <v>1</v>
          </cell>
        </row>
        <row r="111">
          <cell r="A111">
            <v>310003413</v>
          </cell>
          <cell r="B111" t="str">
            <v>Oishi Green Tea Genmai 500ml 1x24 LA</v>
          </cell>
          <cell r="C111" t="str">
            <v>500ml</v>
          </cell>
          <cell r="D111">
            <v>0.85</v>
          </cell>
        </row>
        <row r="112">
          <cell r="A112">
            <v>310003400</v>
          </cell>
          <cell r="B112" t="str">
            <v>Oishi Green Tea Genmai 500ml 1x24 5L</v>
          </cell>
          <cell r="C112" t="str">
            <v>500ml</v>
          </cell>
          <cell r="D112">
            <v>1</v>
          </cell>
        </row>
        <row r="113">
          <cell r="A113">
            <v>310003222</v>
          </cell>
          <cell r="B113" t="str">
            <v>Lactogrow UHT Milk 9 4x180ml LA</v>
          </cell>
          <cell r="C113" t="str">
            <v>180ml</v>
          </cell>
          <cell r="D113">
            <v>0.85</v>
          </cell>
        </row>
        <row r="114">
          <cell r="A114">
            <v>310003487</v>
          </cell>
          <cell r="B114" t="str">
            <v>SundryMatCarnationSmartGrow 9 4x180ml TH</v>
          </cell>
          <cell r="C114" t="str">
            <v>180ml</v>
          </cell>
          <cell r="D114">
            <v>0.85</v>
          </cell>
        </row>
        <row r="115">
          <cell r="A115">
            <v>310003489</v>
          </cell>
          <cell r="B115" t="str">
            <v>SundryMatCarnationSmartGrow3 12x180ml TH</v>
          </cell>
          <cell r="C115" t="str">
            <v>180ml</v>
          </cell>
          <cell r="D115">
            <v>0.85</v>
          </cell>
        </row>
        <row r="116">
          <cell r="A116">
            <v>310003479</v>
          </cell>
          <cell r="B116" t="str">
            <v>Sundry Mat BB 3 UHT Milk 9 4x180ml TH</v>
          </cell>
          <cell r="C116" t="str">
            <v>180ml</v>
          </cell>
          <cell r="D116">
            <v>0.85</v>
          </cell>
        </row>
        <row r="117">
          <cell r="A117">
            <v>310003486</v>
          </cell>
          <cell r="B117" t="str">
            <v>CarnationSmartGrow UHT Milk 9 4x180ml TH</v>
          </cell>
          <cell r="C117" t="str">
            <v>180ml</v>
          </cell>
          <cell r="D117">
            <v>0.85</v>
          </cell>
        </row>
        <row r="118">
          <cell r="A118">
            <v>310003488</v>
          </cell>
          <cell r="B118" t="str">
            <v>CarnationSmartGrowUHT Milk 3 12x180ml TH</v>
          </cell>
          <cell r="C118" t="str">
            <v>180ml</v>
          </cell>
          <cell r="D118">
            <v>0.85</v>
          </cell>
        </row>
        <row r="119">
          <cell r="A119">
            <v>310003481</v>
          </cell>
          <cell r="B119" t="str">
            <v>Sundry Mat BB Protextion UHT MILK 3x12TH</v>
          </cell>
          <cell r="C119" t="str">
            <v>180ml</v>
          </cell>
          <cell r="D119">
            <v>0.85</v>
          </cell>
        </row>
        <row r="120">
          <cell r="A120">
            <v>310003483</v>
          </cell>
          <cell r="B120" t="str">
            <v>Sundry Mat BB Xpert UHT MILK 9x4TH</v>
          </cell>
          <cell r="C120" t="str">
            <v>180ml</v>
          </cell>
          <cell r="D120">
            <v>0.85</v>
          </cell>
        </row>
        <row r="121">
          <cell r="A121">
            <v>310003485</v>
          </cell>
          <cell r="B121" t="str">
            <v>Sundry Mat BB Xpert UHT Milk 3x12TH</v>
          </cell>
          <cell r="C121" t="str">
            <v>180ml</v>
          </cell>
          <cell r="D121">
            <v>0.85</v>
          </cell>
        </row>
        <row r="122">
          <cell r="A122">
            <v>310001607</v>
          </cell>
          <cell r="B122" t="str">
            <v>Water 1,500 ml. PET Crystal</v>
          </cell>
          <cell r="C122" t="str">
            <v>1500ml</v>
          </cell>
          <cell r="D122">
            <v>0.9</v>
          </cell>
        </row>
        <row r="123">
          <cell r="A123">
            <v>310003530</v>
          </cell>
          <cell r="B123" t="str">
            <v>Sundry Mat Milo 3x12 Promotion 20 N1 TH</v>
          </cell>
          <cell r="C123" t="str">
            <v>180ml</v>
          </cell>
          <cell r="D123">
            <v>0.85</v>
          </cell>
        </row>
        <row r="124">
          <cell r="A124">
            <v>310003574</v>
          </cell>
          <cell r="B124" t="str">
            <v>Oishi GT Orange Plus C 380g 1x24</v>
          </cell>
          <cell r="C124" t="str">
            <v>380ml</v>
          </cell>
          <cell r="D124">
            <v>0.85</v>
          </cell>
        </row>
        <row r="125">
          <cell r="A125">
            <v>310003618</v>
          </cell>
          <cell r="B125" t="str">
            <v>OISHI Gyokuro Delight 400ml P24 to P6</v>
          </cell>
          <cell r="C125" t="str">
            <v>400ml</v>
          </cell>
          <cell r="D125">
            <v>1</v>
          </cell>
        </row>
        <row r="126">
          <cell r="A126">
            <v>310003571</v>
          </cell>
          <cell r="B126" t="str">
            <v>Oishi GT Kyoho Plus C 380g 1x24</v>
          </cell>
          <cell r="C126" t="str">
            <v>380ml</v>
          </cell>
          <cell r="D126">
            <v>0.85</v>
          </cell>
        </row>
        <row r="127">
          <cell r="A127">
            <v>310003573</v>
          </cell>
          <cell r="B127" t="str">
            <v>Oishi GT Kyoho Plus C 350g 1x4x6</v>
          </cell>
          <cell r="C127" t="str">
            <v>350ml</v>
          </cell>
          <cell r="D127">
            <v>0.85</v>
          </cell>
        </row>
        <row r="128">
          <cell r="A128">
            <v>310002016</v>
          </cell>
          <cell r="B128" t="str">
            <v>Oishi Green Tea Original 500ml 1x4x6</v>
          </cell>
          <cell r="C128" t="str">
            <v>500ml</v>
          </cell>
          <cell r="D128">
            <v>0.85</v>
          </cell>
        </row>
        <row r="129">
          <cell r="A129">
            <v>310002015</v>
          </cell>
          <cell r="B129" t="str">
            <v>Oishi Green Tea Original 500ml 1x24</v>
          </cell>
          <cell r="C129" t="str">
            <v>500ml</v>
          </cell>
          <cell r="D129">
            <v>0.85</v>
          </cell>
        </row>
        <row r="130">
          <cell r="A130">
            <v>310003572</v>
          </cell>
          <cell r="B130" t="str">
            <v>Oishi GT Kyoho Plus C 350g 1x24</v>
          </cell>
          <cell r="C130" t="str">
            <v>350ml</v>
          </cell>
          <cell r="D130">
            <v>0.85</v>
          </cell>
        </row>
        <row r="131">
          <cell r="A131">
            <v>310003591</v>
          </cell>
          <cell r="B131" t="str">
            <v>BB Protextion Hny UHT MILK 9 4x180ml TH</v>
          </cell>
          <cell r="C131" t="str">
            <v>180ml</v>
          </cell>
          <cell r="D131">
            <v>0.85</v>
          </cell>
        </row>
        <row r="132">
          <cell r="A132">
            <v>310003592</v>
          </cell>
          <cell r="B132" t="str">
            <v>Lactogrow UHT Milk 9 4x180ml N1 KH</v>
          </cell>
          <cell r="C132" t="str">
            <v>180ml</v>
          </cell>
          <cell r="D132">
            <v>0.85</v>
          </cell>
        </row>
        <row r="133">
          <cell r="A133">
            <v>310003640</v>
          </cell>
          <cell r="B133" t="str">
            <v>Water 600cc PET Crystal Full Shrink</v>
          </cell>
          <cell r="C133" t="str">
            <v>600ml</v>
          </cell>
          <cell r="D133">
            <v>0.9</v>
          </cell>
        </row>
        <row r="134">
          <cell r="A134">
            <v>310003671</v>
          </cell>
          <cell r="B134" t="str">
            <v>Sundry Mat LACTOGROW UHT 9 4x180ml N1 KH</v>
          </cell>
          <cell r="C134" t="str">
            <v>180ml</v>
          </cell>
          <cell r="D134">
            <v>0.85</v>
          </cell>
        </row>
        <row r="135">
          <cell r="A135">
            <v>310003606</v>
          </cell>
          <cell r="B135" t="str">
            <v>SundryMat BB ProtexHny Milk 9 4x180ml TH</v>
          </cell>
          <cell r="C135" t="str">
            <v>180ml</v>
          </cell>
          <cell r="D135">
            <v>0.85</v>
          </cell>
        </row>
        <row r="136">
          <cell r="A136">
            <v>310003681</v>
          </cell>
          <cell r="B136" t="str">
            <v>Sundry Mat S-26 Omega Plus 9 4x180ml TH</v>
          </cell>
          <cell r="C136" t="str">
            <v>180ml</v>
          </cell>
          <cell r="D136">
            <v>0.85</v>
          </cell>
        </row>
        <row r="137">
          <cell r="A137">
            <v>310003607</v>
          </cell>
          <cell r="B137" t="str">
            <v>SundryMat BB ProtexHny Milk3 12x180ml TH</v>
          </cell>
          <cell r="C137" t="str">
            <v>180ml</v>
          </cell>
          <cell r="D137">
            <v>0.85</v>
          </cell>
        </row>
        <row r="138">
          <cell r="A138">
            <v>310003680</v>
          </cell>
          <cell r="B138" t="str">
            <v>S-26 Omega Plus UHT 9 4x180ml TH</v>
          </cell>
          <cell r="C138" t="str">
            <v>180ml</v>
          </cell>
          <cell r="D138">
            <v>0.85</v>
          </cell>
        </row>
        <row r="139">
          <cell r="A139">
            <v>310003649</v>
          </cell>
          <cell r="B139" t="str">
            <v>Jub Jai Jubliang 350ml 1x4x6 LS2</v>
          </cell>
          <cell r="C139" t="str">
            <v>350ml</v>
          </cell>
          <cell r="D139">
            <v>0.85</v>
          </cell>
        </row>
        <row r="140">
          <cell r="A140">
            <v>310003656</v>
          </cell>
          <cell r="B140" t="str">
            <v>Oishi GT Kyoho Plus C 380g 1x4x6 MLBB</v>
          </cell>
          <cell r="C140" t="str">
            <v>380ml</v>
          </cell>
          <cell r="D140">
            <v>0.85</v>
          </cell>
        </row>
        <row r="141">
          <cell r="A141">
            <v>310003657</v>
          </cell>
          <cell r="B141" t="str">
            <v>Oishi GT Kyoho Plus C 380g 1x4x6 LA</v>
          </cell>
          <cell r="C141" t="str">
            <v>380ml</v>
          </cell>
          <cell r="D141">
            <v>1</v>
          </cell>
        </row>
        <row r="142">
          <cell r="A142">
            <v>310003659</v>
          </cell>
          <cell r="B142" t="str">
            <v>Oishi GT Kyoho Plus C 380g 1x24 5L</v>
          </cell>
          <cell r="C142" t="str">
            <v>380ml</v>
          </cell>
          <cell r="D142">
            <v>1</v>
          </cell>
        </row>
        <row r="143">
          <cell r="A143">
            <v>310003529</v>
          </cell>
          <cell r="B143" t="str">
            <v>Milo UHT3 12x180ml N1 TH</v>
          </cell>
          <cell r="C143" t="str">
            <v>180ml</v>
          </cell>
          <cell r="D143">
            <v>0.85</v>
          </cell>
        </row>
        <row r="144">
          <cell r="A144">
            <v>310003478</v>
          </cell>
          <cell r="B144" t="str">
            <v>BB Protextion UHT Milk 9 4x180mlTH</v>
          </cell>
          <cell r="C144" t="str">
            <v>180ml</v>
          </cell>
          <cell r="D144">
            <v>0.85</v>
          </cell>
        </row>
        <row r="145">
          <cell r="A145">
            <v>310003590</v>
          </cell>
          <cell r="B145" t="str">
            <v>BB Protextion Hny UHT MILK 3 12x180ml TH</v>
          </cell>
          <cell r="C145" t="str">
            <v>180ml</v>
          </cell>
          <cell r="D145">
            <v>0.85</v>
          </cell>
        </row>
        <row r="146">
          <cell r="A146">
            <v>310003695</v>
          </cell>
          <cell r="B146" t="str">
            <v>Sundry Mat Milo Paper Straw 3x12x180ml</v>
          </cell>
          <cell r="C146" t="str">
            <v>180ml</v>
          </cell>
          <cell r="D146">
            <v>0.85</v>
          </cell>
        </row>
        <row r="147">
          <cell r="A147">
            <v>310003690</v>
          </cell>
          <cell r="B147" t="str">
            <v>Sundry Mat Milo Paper Straw12 4x180ml</v>
          </cell>
          <cell r="C147" t="str">
            <v>180ml</v>
          </cell>
          <cell r="D147">
            <v>0.85</v>
          </cell>
        </row>
        <row r="148">
          <cell r="A148">
            <v>310003480</v>
          </cell>
          <cell r="B148" t="str">
            <v>BB Protextion UHT Milk 3 12x180ml TH</v>
          </cell>
          <cell r="C148" t="str">
            <v>180ml</v>
          </cell>
          <cell r="D148">
            <v>0.85</v>
          </cell>
        </row>
        <row r="149">
          <cell r="A149">
            <v>310003484</v>
          </cell>
          <cell r="B149" t="str">
            <v>BB Xpert UHT Milk 3 12x180ml TH</v>
          </cell>
          <cell r="C149" t="str">
            <v>180ml</v>
          </cell>
          <cell r="D149">
            <v>0.85</v>
          </cell>
        </row>
        <row r="150">
          <cell r="A150">
            <v>310003588</v>
          </cell>
          <cell r="B150" t="str">
            <v>Sundry Mat S-26 Gold 4 UHT 9 4x180ml TH</v>
          </cell>
          <cell r="C150" t="str">
            <v>180ml</v>
          </cell>
          <cell r="D150">
            <v>0.85</v>
          </cell>
        </row>
        <row r="151">
          <cell r="A151">
            <v>310003581</v>
          </cell>
          <cell r="B151" t="str">
            <v>Sundry Mat S-26 GOLD3 UHT 3 12x180 TH</v>
          </cell>
          <cell r="C151" t="str">
            <v>180ml</v>
          </cell>
          <cell r="D151">
            <v>0.85</v>
          </cell>
        </row>
        <row r="152">
          <cell r="A152">
            <v>310003580</v>
          </cell>
          <cell r="B152" t="str">
            <v>Sundry Mat S-26 GOLD3 UHT 9 4x180 TH</v>
          </cell>
          <cell r="C152" t="str">
            <v>180ml</v>
          </cell>
          <cell r="D152">
            <v>0.85</v>
          </cell>
        </row>
        <row r="153">
          <cell r="A153">
            <v>310003589</v>
          </cell>
          <cell r="B153" t="str">
            <v>Sundry Mat S-26 Gold4 UHT 3 12x180ml TH</v>
          </cell>
          <cell r="C153" t="str">
            <v>180ml</v>
          </cell>
          <cell r="D153">
            <v>0.85</v>
          </cell>
        </row>
        <row r="154">
          <cell r="A154">
            <v>310003594</v>
          </cell>
          <cell r="B154" t="str">
            <v>S-26 GOLD 3 UHT 9 4x180ml TH</v>
          </cell>
          <cell r="C154" t="str">
            <v>180ml</v>
          </cell>
          <cell r="D154">
            <v>0.85</v>
          </cell>
        </row>
        <row r="155">
          <cell r="A155">
            <v>310003482</v>
          </cell>
          <cell r="B155" t="str">
            <v>BB Xpert UHT Milk 9 4x180ml TH</v>
          </cell>
          <cell r="C155" t="str">
            <v>180ml</v>
          </cell>
          <cell r="D155">
            <v>0.85</v>
          </cell>
        </row>
        <row r="156">
          <cell r="A156">
            <v>310003595</v>
          </cell>
          <cell r="B156" t="str">
            <v>S-26 GOLD 3 UHT 3 12x180ml TH</v>
          </cell>
          <cell r="C156" t="str">
            <v>180ml</v>
          </cell>
          <cell r="D156">
            <v>0.85</v>
          </cell>
        </row>
        <row r="157">
          <cell r="A157">
            <v>310003596</v>
          </cell>
          <cell r="B157" t="str">
            <v>S-26 GOLD 4 UHT 9 4x180ml TH</v>
          </cell>
          <cell r="C157" t="str">
            <v>180ml</v>
          </cell>
          <cell r="D157">
            <v>0.85</v>
          </cell>
        </row>
        <row r="158">
          <cell r="A158">
            <v>310003597</v>
          </cell>
          <cell r="B158" t="str">
            <v>S-26 GOLD 4 UHT 3 12x180ml TH</v>
          </cell>
          <cell r="C158" t="str">
            <v>180ml</v>
          </cell>
          <cell r="D158">
            <v>0.85</v>
          </cell>
        </row>
        <row r="159">
          <cell r="A159">
            <v>310001607</v>
          </cell>
          <cell r="B159" t="str">
            <v>Water 1500ml PET Crystal</v>
          </cell>
          <cell r="C159" t="str">
            <v>1500ml</v>
          </cell>
          <cell r="D159">
            <v>0.9</v>
          </cell>
        </row>
        <row r="160">
          <cell r="A160">
            <v>310003655</v>
          </cell>
          <cell r="B160" t="str">
            <v>Oishi GT Kyoho Plus C 380g 1x4x6 CL</v>
          </cell>
          <cell r="C160" t="str">
            <v>380ml</v>
          </cell>
          <cell r="D160">
            <v>1</v>
          </cell>
        </row>
        <row r="161">
          <cell r="A161">
            <v>310003661</v>
          </cell>
          <cell r="B161" t="str">
            <v>Oishi GT Orange Plus C 380g 1x4x6 CL</v>
          </cell>
          <cell r="C161" t="str">
            <v>380ml</v>
          </cell>
          <cell r="D161">
            <v>1</v>
          </cell>
        </row>
        <row r="162">
          <cell r="A162">
            <v>310003414</v>
          </cell>
          <cell r="B162" t="str">
            <v>Oishi Green Tea Original 500ml 1x24 LA</v>
          </cell>
          <cell r="C162" t="str">
            <v>500ml</v>
          </cell>
          <cell r="D162">
            <v>0.85</v>
          </cell>
        </row>
        <row r="163">
          <cell r="A163">
            <v>310003727</v>
          </cell>
          <cell r="B163" t="str">
            <v>Chakulza GT Kyoho Grape 320ml 1x24</v>
          </cell>
          <cell r="C163" t="str">
            <v>320ml</v>
          </cell>
          <cell r="D163">
            <v>1</v>
          </cell>
        </row>
        <row r="164">
          <cell r="A164">
            <v>310003728</v>
          </cell>
          <cell r="B164" t="str">
            <v>Chakulza GT Kyoho Grape 320ml 1x4x6</v>
          </cell>
          <cell r="C164" t="str">
            <v>320ml</v>
          </cell>
          <cell r="D164">
            <v>1</v>
          </cell>
        </row>
        <row r="165">
          <cell r="A165">
            <v>310003604</v>
          </cell>
          <cell r="B165" t="str">
            <v>Sundry Mat MILO UHT 6 8x180ml TT</v>
          </cell>
          <cell r="C165" t="str">
            <v>180ml</v>
          </cell>
          <cell r="D165">
            <v>0.85</v>
          </cell>
        </row>
        <row r="166">
          <cell r="A166">
            <v>310003783</v>
          </cell>
          <cell r="B166" t="str">
            <v>GT Soda Honey Lemon 320ml EX 1x4x6</v>
          </cell>
          <cell r="C166" t="str">
            <v>320ml</v>
          </cell>
          <cell r="D166">
            <v>1</v>
          </cell>
        </row>
        <row r="167">
          <cell r="A167">
            <v>310002973</v>
          </cell>
          <cell r="B167" t="str">
            <v>Oishi Green Tea Original 500ml 1x24 (MM)</v>
          </cell>
          <cell r="C167" t="str">
            <v>500ml</v>
          </cell>
          <cell r="D167">
            <v>1</v>
          </cell>
        </row>
        <row r="168">
          <cell r="A168">
            <v>310003786</v>
          </cell>
          <cell r="B168" t="str">
            <v>Oishi GT Orange Plus C 380g 1x24 (MLBB)</v>
          </cell>
          <cell r="C168" t="str">
            <v>380ml</v>
          </cell>
          <cell r="D168">
            <v>0.85</v>
          </cell>
        </row>
        <row r="169">
          <cell r="A169">
            <v>310003711</v>
          </cell>
          <cell r="B169" t="str">
            <v>Jub Jai Jubliang 350ml 1x24 LS2</v>
          </cell>
          <cell r="C169" t="str">
            <v>350ml</v>
          </cell>
          <cell r="D169">
            <v>0.85</v>
          </cell>
        </row>
        <row r="170">
          <cell r="A170">
            <v>310003724</v>
          </cell>
          <cell r="B170" t="str">
            <v>Oishi Genmaicha Delight Plus 400ml 1x4x6</v>
          </cell>
          <cell r="C170" t="str">
            <v>400ml</v>
          </cell>
          <cell r="D170">
            <v>1</v>
          </cell>
        </row>
        <row r="171">
          <cell r="A171">
            <v>310003714</v>
          </cell>
          <cell r="B171" t="str">
            <v>Jub Jai Jubliang 500ml 1x24 LS2</v>
          </cell>
          <cell r="C171" t="str">
            <v>500ml</v>
          </cell>
          <cell r="D171">
            <v>0.85</v>
          </cell>
        </row>
        <row r="172">
          <cell r="A172">
            <v>310003725</v>
          </cell>
          <cell r="B172" t="str">
            <v>Oishi Genmaicha No Sugar Plus 400ml 1x24</v>
          </cell>
          <cell r="C172" t="str">
            <v>400ml</v>
          </cell>
          <cell r="D172">
            <v>1</v>
          </cell>
        </row>
        <row r="173">
          <cell r="A173">
            <v>310003722</v>
          </cell>
          <cell r="B173" t="str">
            <v>Oishi Genmaicha Delight Plus 400ml 1x24</v>
          </cell>
          <cell r="C173" t="str">
            <v>400ml</v>
          </cell>
          <cell r="D173">
            <v>1</v>
          </cell>
        </row>
        <row r="174">
          <cell r="A174">
            <v>310003793</v>
          </cell>
          <cell r="B174" t="str">
            <v>OISHI Genmaicha Del Plus 400ml P24 to P6</v>
          </cell>
          <cell r="C174" t="str">
            <v>400ml</v>
          </cell>
          <cell r="D174">
            <v>1</v>
          </cell>
        </row>
        <row r="175">
          <cell r="A175">
            <v>310003822</v>
          </cell>
          <cell r="B175" t="str">
            <v>Sundry Mat Milo12 (4x180ml) N2 TH</v>
          </cell>
          <cell r="C175" t="str">
            <v>180ml</v>
          </cell>
          <cell r="D175">
            <v>0.85</v>
          </cell>
        </row>
        <row r="176">
          <cell r="A176">
            <v>310003824</v>
          </cell>
          <cell r="B176" t="str">
            <v>Sundry Mat Milo UHT 6(8 x180ml) TT N1 TH</v>
          </cell>
          <cell r="C176" t="str">
            <v>180ml</v>
          </cell>
          <cell r="D176">
            <v>0.85</v>
          </cell>
        </row>
        <row r="177">
          <cell r="A177">
            <v>310003823</v>
          </cell>
          <cell r="B177" t="str">
            <v>Sundry Mat Milo UHT3 12x180ml N2 TH</v>
          </cell>
          <cell r="C177" t="str">
            <v>180ml</v>
          </cell>
          <cell r="D177">
            <v>0.85</v>
          </cell>
        </row>
        <row r="178">
          <cell r="A178">
            <v>310003600</v>
          </cell>
          <cell r="B178" t="str">
            <v>Milo UHT6 8x180ml TT</v>
          </cell>
          <cell r="C178" t="str">
            <v>180ml</v>
          </cell>
          <cell r="D178">
            <v>0.85</v>
          </cell>
        </row>
        <row r="179">
          <cell r="A179">
            <v>310003827</v>
          </cell>
          <cell r="B179" t="str">
            <v>SundryMatCarnationSmartGrow 9 4x180 N2TH</v>
          </cell>
          <cell r="C179" t="str">
            <v>180ml</v>
          </cell>
          <cell r="D179">
            <v>0.85</v>
          </cell>
        </row>
        <row r="180">
          <cell r="A180">
            <v>310003825</v>
          </cell>
          <cell r="B180" t="str">
            <v>SundryMatCarnationSmartGrow3 12x180 N2TH</v>
          </cell>
          <cell r="C180" t="str">
            <v>180ml</v>
          </cell>
          <cell r="D180">
            <v>0.85</v>
          </cell>
        </row>
        <row r="181">
          <cell r="A181">
            <v>310003828</v>
          </cell>
          <cell r="B181" t="str">
            <v>Sundry Mat BB Protextion 3 12x180 N2TH</v>
          </cell>
          <cell r="C181" t="str">
            <v>180ml</v>
          </cell>
          <cell r="D181">
            <v>0.85</v>
          </cell>
        </row>
        <row r="182">
          <cell r="A182">
            <v>310003829</v>
          </cell>
          <cell r="B182" t="str">
            <v>Sundry Mat BB Protextion 9 4x180 N2 TH</v>
          </cell>
          <cell r="C182" t="str">
            <v>180ml</v>
          </cell>
          <cell r="D182">
            <v>0.85</v>
          </cell>
        </row>
        <row r="183">
          <cell r="A183">
            <v>310003831</v>
          </cell>
          <cell r="B183" t="str">
            <v>Sundry Mat BB Xpert UHT Milk 9x4 N2 TH</v>
          </cell>
          <cell r="C183" t="str">
            <v>180ml</v>
          </cell>
          <cell r="D183">
            <v>0.85</v>
          </cell>
        </row>
        <row r="184">
          <cell r="A184">
            <v>310003830</v>
          </cell>
          <cell r="B184" t="str">
            <v>Sundry Mat BB Xpert UHT Milk 3x12 N2 TH</v>
          </cell>
          <cell r="C184" t="str">
            <v>180ml</v>
          </cell>
          <cell r="D184">
            <v>0.85</v>
          </cell>
        </row>
        <row r="185">
          <cell r="A185">
            <v>310003835</v>
          </cell>
          <cell r="B185" t="str">
            <v>Sundry Mat S-26 Gold3 UHT 9 4x180 N2 TH</v>
          </cell>
          <cell r="C185" t="str">
            <v>180ml</v>
          </cell>
          <cell r="D185">
            <v>0.85</v>
          </cell>
        </row>
        <row r="186">
          <cell r="A186">
            <v>310003836</v>
          </cell>
          <cell r="B186" t="str">
            <v>Sundry Mat S-26 Gold3 UHT 3 12x180 N2 TH</v>
          </cell>
          <cell r="C186" t="str">
            <v>180ml</v>
          </cell>
          <cell r="D186">
            <v>0.85</v>
          </cell>
        </row>
        <row r="187">
          <cell r="A187">
            <v>310003834</v>
          </cell>
          <cell r="B187" t="str">
            <v>Sundry Mat S-26 Omega Plus 9 4x180 N2 TH</v>
          </cell>
          <cell r="C187" t="str">
            <v>180ml</v>
          </cell>
          <cell r="D187">
            <v>0.85</v>
          </cell>
        </row>
        <row r="188">
          <cell r="A188">
            <v>310003833</v>
          </cell>
          <cell r="B188" t="str">
            <v>Sundry Mat BB ProtextionHnyMilk 9x4 N2TH</v>
          </cell>
          <cell r="C188" t="str">
            <v>180ml</v>
          </cell>
          <cell r="D188">
            <v>0.85</v>
          </cell>
        </row>
        <row r="189">
          <cell r="A189">
            <v>310003832</v>
          </cell>
          <cell r="B189" t="str">
            <v>Sundry Mat BB ProtextionHnyMilk 3x12N2TH</v>
          </cell>
          <cell r="C189" t="str">
            <v>180ml</v>
          </cell>
          <cell r="D189">
            <v>0.85</v>
          </cell>
        </row>
        <row r="190">
          <cell r="A190">
            <v>310003837</v>
          </cell>
          <cell r="B190" t="str">
            <v>Sundry Mat S-26 Gold4 UHT 9 4x180 N2 TH</v>
          </cell>
          <cell r="C190" t="str">
            <v>180ml</v>
          </cell>
          <cell r="D190">
            <v>0.85</v>
          </cell>
        </row>
        <row r="191">
          <cell r="A191">
            <v>310003838</v>
          </cell>
          <cell r="B191" t="str">
            <v>Sundry Mat S-26 Gold4 UHT 3 12x180 N2 TH</v>
          </cell>
          <cell r="C191" t="str">
            <v>180ml</v>
          </cell>
          <cell r="D191">
            <v>0.85</v>
          </cell>
        </row>
        <row r="192">
          <cell r="A192">
            <v>310003704</v>
          </cell>
          <cell r="B192" t="str">
            <v>OISHI Wakoucha No Sugar 400ml 1x24</v>
          </cell>
          <cell r="C192" t="str">
            <v>400ml</v>
          </cell>
          <cell r="D192">
            <v>1</v>
          </cell>
        </row>
        <row r="193">
          <cell r="A193">
            <v>310003703</v>
          </cell>
          <cell r="B193" t="str">
            <v>OISHI Wakoucha Lemon 400ml 1x24</v>
          </cell>
          <cell r="C193" t="str">
            <v>400ml</v>
          </cell>
          <cell r="D193">
            <v>1</v>
          </cell>
        </row>
        <row r="194">
          <cell r="A194">
            <v>310003916</v>
          </cell>
          <cell r="B194" t="str">
            <v>SundryMat CNT MILK9 4x180ml TH NoflashOn</v>
          </cell>
          <cell r="C194" t="str">
            <v>180ml</v>
          </cell>
          <cell r="D194">
            <v>0.85</v>
          </cell>
        </row>
        <row r="195">
          <cell r="A195">
            <v>310003914</v>
          </cell>
          <cell r="B195" t="str">
            <v>MILO UHT 12(4x180ml) N2 TH</v>
          </cell>
          <cell r="C195" t="str">
            <v>180ml</v>
          </cell>
          <cell r="D195">
            <v>0.85</v>
          </cell>
        </row>
        <row r="196">
          <cell r="A196">
            <v>310003910</v>
          </cell>
          <cell r="B196" t="str">
            <v>CNT UHT MILK 9(4x180ml)TH no flash on</v>
          </cell>
          <cell r="C196" t="str">
            <v>180ml</v>
          </cell>
          <cell r="D196">
            <v>0.85</v>
          </cell>
        </row>
        <row r="197">
          <cell r="A197">
            <v>310003915</v>
          </cell>
          <cell r="B197" t="str">
            <v>SundryMatCNT MILK3 12x180ml TH NoflashOn</v>
          </cell>
          <cell r="C197" t="str">
            <v>180ml</v>
          </cell>
          <cell r="D197">
            <v>0.85</v>
          </cell>
        </row>
        <row r="198">
          <cell r="A198">
            <v>310003911</v>
          </cell>
          <cell r="B198" t="str">
            <v>CNT UHT MILK 3(12x180ml)TH no flash on</v>
          </cell>
          <cell r="C198" t="str">
            <v>180ml</v>
          </cell>
          <cell r="D198">
            <v>0.85</v>
          </cell>
        </row>
        <row r="199">
          <cell r="A199">
            <v>310003874</v>
          </cell>
          <cell r="B199" t="str">
            <v>Chakulza GT Honey Lemon 320ml EX 1x4x6</v>
          </cell>
          <cell r="C199" t="str">
            <v>320ml</v>
          </cell>
          <cell r="D199">
            <v>1</v>
          </cell>
        </row>
        <row r="200">
          <cell r="A200">
            <v>310003875</v>
          </cell>
          <cell r="B200" t="str">
            <v>Chakulza GT Kyoho Grape 320ml EX 1x4x6</v>
          </cell>
          <cell r="C200" t="str">
            <v>320ml</v>
          </cell>
          <cell r="D200">
            <v>1</v>
          </cell>
        </row>
        <row r="201">
          <cell r="A201">
            <v>310003913</v>
          </cell>
          <cell r="B201" t="str">
            <v>MILO UHT 3(12x180ml) N2 TH</v>
          </cell>
          <cell r="C201" t="str">
            <v>180ml</v>
          </cell>
          <cell r="D201">
            <v>0.85</v>
          </cell>
        </row>
        <row r="202">
          <cell r="A202">
            <v>310003839</v>
          </cell>
          <cell r="B202" t="str">
            <v>Sundry Mat Lactogrow UHTMilk 9 4x180N2KH</v>
          </cell>
          <cell r="C202" t="str">
            <v>180ml</v>
          </cell>
          <cell r="D202">
            <v>0.85</v>
          </cell>
        </row>
        <row r="203">
          <cell r="A203">
            <v>310003603</v>
          </cell>
          <cell r="B203" t="str">
            <v>OISHI Gyokuro Delight 400ml 1x4x6</v>
          </cell>
          <cell r="C203" t="str">
            <v>400ml</v>
          </cell>
          <cell r="D203">
            <v>1</v>
          </cell>
        </row>
        <row r="204">
          <cell r="A204">
            <v>310003912</v>
          </cell>
          <cell r="B204" t="str">
            <v>MILO UHT 6(8x180ml)TT N1 TH</v>
          </cell>
          <cell r="C204" t="str">
            <v>180ml</v>
          </cell>
          <cell r="D204">
            <v>0.85</v>
          </cell>
        </row>
        <row r="205">
          <cell r="A205">
            <v>310004041</v>
          </cell>
          <cell r="B205" t="str">
            <v>Sundry Mat S-26 GOLD STARS 9(4x180ml)TH</v>
          </cell>
          <cell r="C205" t="str">
            <v>180ml</v>
          </cell>
          <cell r="D205">
            <v>0.85</v>
          </cell>
        </row>
        <row r="206">
          <cell r="A206">
            <v>310004040</v>
          </cell>
          <cell r="B206" t="str">
            <v>S-26 GOLD STARS UHT 9(4x180ml)TH</v>
          </cell>
          <cell r="C206" t="str">
            <v>180ml</v>
          </cell>
          <cell r="D206">
            <v>0.85</v>
          </cell>
        </row>
        <row r="207">
          <cell r="A207">
            <v>310004060</v>
          </cell>
          <cell r="B207" t="str">
            <v>Magnolia UHT Plain 12x(4x180ml)</v>
          </cell>
          <cell r="C207" t="str">
            <v>180ml</v>
          </cell>
          <cell r="D207">
            <v>0.85</v>
          </cell>
        </row>
        <row r="208">
          <cell r="A208">
            <v>310004069</v>
          </cell>
          <cell r="B208" t="str">
            <v>Oishi Honey Lemon 380ml 1x24 (Light)</v>
          </cell>
          <cell r="C208" t="str">
            <v>380ml</v>
          </cell>
          <cell r="D208">
            <v>1</v>
          </cell>
        </row>
        <row r="209">
          <cell r="A209">
            <v>310004061</v>
          </cell>
          <cell r="B209" t="str">
            <v>Magnolia UHT Chocolate 12x(4x180ml)</v>
          </cell>
          <cell r="C209" t="str">
            <v>180ml</v>
          </cell>
          <cell r="D209">
            <v>0.85</v>
          </cell>
        </row>
        <row r="210">
          <cell r="A210">
            <v>310004070</v>
          </cell>
          <cell r="B210" t="str">
            <v>Oishi Honey Lemon 350ml1x4x6 (Light)</v>
          </cell>
          <cell r="C210" t="str">
            <v>350ml</v>
          </cell>
          <cell r="D210">
            <v>1</v>
          </cell>
        </row>
        <row r="211">
          <cell r="A211">
            <v>310004039</v>
          </cell>
          <cell r="B211" t="str">
            <v>Sundry Mat S-26 GOLD STARS 6(8x180ml)TH</v>
          </cell>
          <cell r="C211" t="str">
            <v>180ml</v>
          </cell>
          <cell r="D211">
            <v>0.85</v>
          </cell>
        </row>
        <row r="212">
          <cell r="A212">
            <v>310004038</v>
          </cell>
          <cell r="B212" t="str">
            <v>S-26 GOLD STARS UHT 6(8x180ml)TH</v>
          </cell>
          <cell r="C212" t="str">
            <v>180ml</v>
          </cell>
          <cell r="D212">
            <v>0.85</v>
          </cell>
        </row>
        <row r="213">
          <cell r="A213">
            <v>310004096</v>
          </cell>
          <cell r="B213" t="str">
            <v>BB Protextion UHT MILK 9(4x180ml)N1 TH</v>
          </cell>
          <cell r="C213" t="str">
            <v>180ml</v>
          </cell>
          <cell r="D213">
            <v>0.85</v>
          </cell>
        </row>
        <row r="214">
          <cell r="A214">
            <v>310004098</v>
          </cell>
          <cell r="B214" t="str">
            <v>BB Protextion UHT MILK 3(12x180ml)N1 TH</v>
          </cell>
          <cell r="C214" t="str">
            <v>180ml</v>
          </cell>
          <cell r="D214">
            <v>0.85</v>
          </cell>
        </row>
        <row r="215">
          <cell r="A215">
            <v>310004100</v>
          </cell>
          <cell r="B215" t="str">
            <v>BB Xpert UHT MILK 9(4x180ml)N1 TH</v>
          </cell>
          <cell r="C215" t="str">
            <v>180ml</v>
          </cell>
          <cell r="D215">
            <v>0.85</v>
          </cell>
        </row>
        <row r="216">
          <cell r="A216">
            <v>310004102</v>
          </cell>
          <cell r="B216" t="str">
            <v>BB Xpert UHT MILK 3(12x180ml)N1 TH</v>
          </cell>
          <cell r="C216" t="str">
            <v>180ml</v>
          </cell>
          <cell r="D216">
            <v>0.85</v>
          </cell>
        </row>
        <row r="217">
          <cell r="A217">
            <v>310004099</v>
          </cell>
          <cell r="B217" t="str">
            <v>SundryMat BB Protextion 3(12x180ml)N1 TH</v>
          </cell>
          <cell r="C217" t="str">
            <v>180ml</v>
          </cell>
          <cell r="D217">
            <v>0.85</v>
          </cell>
        </row>
        <row r="218">
          <cell r="A218">
            <v>310004097</v>
          </cell>
          <cell r="B218" t="str">
            <v>SundryMat BB Protextion 9(4x180ml)N1 TH</v>
          </cell>
          <cell r="C218" t="str">
            <v>180ml</v>
          </cell>
          <cell r="D218">
            <v>0.85</v>
          </cell>
        </row>
        <row r="219">
          <cell r="A219">
            <v>310004104</v>
          </cell>
          <cell r="B219" t="str">
            <v>BB Protextion Hny UHTMILK 9(4x180ml)N1TH</v>
          </cell>
          <cell r="C219" t="str">
            <v>180ml</v>
          </cell>
          <cell r="D219">
            <v>0.85</v>
          </cell>
        </row>
        <row r="220">
          <cell r="A220">
            <v>310004106</v>
          </cell>
          <cell r="B220" t="str">
            <v>BBProtextion Hny UHTMILK 3(12x180ml)N1TH</v>
          </cell>
          <cell r="C220" t="str">
            <v>180ml</v>
          </cell>
          <cell r="D220">
            <v>0.85</v>
          </cell>
        </row>
        <row r="221">
          <cell r="A221">
            <v>310004101</v>
          </cell>
          <cell r="B221" t="str">
            <v>SundryMat BB Xpert UHT 9(4x180ml)N1 TH</v>
          </cell>
          <cell r="C221" t="str">
            <v>180ml</v>
          </cell>
          <cell r="D221">
            <v>0.85</v>
          </cell>
        </row>
        <row r="222">
          <cell r="A222">
            <v>310004105</v>
          </cell>
          <cell r="B222" t="str">
            <v>SundryMat BBProtextionHNY 9(4x180ml)N1TH</v>
          </cell>
          <cell r="C222" t="str">
            <v>180ml</v>
          </cell>
          <cell r="D222">
            <v>0.85</v>
          </cell>
        </row>
        <row r="223">
          <cell r="A223">
            <v>310004107</v>
          </cell>
          <cell r="B223" t="str">
            <v>SundryMatBBProtextionHNY 3(12x180ml)N1TH</v>
          </cell>
          <cell r="C223" t="str">
            <v>180ml</v>
          </cell>
          <cell r="D223">
            <v>0.85</v>
          </cell>
        </row>
        <row r="224">
          <cell r="A224">
            <v>310004072</v>
          </cell>
          <cell r="B224" t="str">
            <v>Oishi Original 380ml 1x24 (Light)</v>
          </cell>
          <cell r="C224" t="str">
            <v>380ml</v>
          </cell>
          <cell r="D224">
            <v>1</v>
          </cell>
        </row>
        <row r="225">
          <cell r="A225">
            <v>310004103</v>
          </cell>
          <cell r="B225" t="str">
            <v>SundryMat BB Xpert UHT 3(12x180ml)N1 TH</v>
          </cell>
          <cell r="C225" t="str">
            <v>180ml</v>
          </cell>
          <cell r="D225">
            <v>0.85</v>
          </cell>
        </row>
        <row r="226">
          <cell r="A226">
            <v>310004160</v>
          </cell>
          <cell r="B226" t="str">
            <v>MNL ACD UHT Brown Sugar 12(4X180ml)</v>
          </cell>
          <cell r="C226" t="str">
            <v>180ml</v>
          </cell>
          <cell r="D226">
            <v>0.85</v>
          </cell>
        </row>
        <row r="227">
          <cell r="A227">
            <v>310004161</v>
          </cell>
          <cell r="B227" t="str">
            <v>Magnolia Plus ACD UHT BCR 12(4X180ml)</v>
          </cell>
          <cell r="C227" t="str">
            <v>180ml</v>
          </cell>
          <cell r="D227">
            <v>0.85</v>
          </cell>
        </row>
        <row r="228">
          <cell r="A228">
            <v>310004204</v>
          </cell>
          <cell r="B228" t="str">
            <v>S-26 OMEGA PLUS DHA UHT 9(4x180ml)TH</v>
          </cell>
          <cell r="C228" t="str">
            <v>180ml</v>
          </cell>
          <cell r="D228">
            <v>0.85</v>
          </cell>
        </row>
        <row r="229">
          <cell r="A229">
            <v>310004207</v>
          </cell>
          <cell r="B229" t="str">
            <v>SundryMatS26 OMEGA PLUS DHA 9(4x180ml)TH</v>
          </cell>
          <cell r="C229" t="str">
            <v>180ml</v>
          </cell>
          <cell r="D229">
            <v>0.85</v>
          </cell>
        </row>
        <row r="230">
          <cell r="A230">
            <v>310004209</v>
          </cell>
          <cell r="B230" t="str">
            <v>Jub Jai Jubliang 475ml 1x24</v>
          </cell>
          <cell r="C230" t="str">
            <v>475ml</v>
          </cell>
          <cell r="D230">
            <v>0.85</v>
          </cell>
        </row>
        <row r="231">
          <cell r="A231">
            <v>310002702</v>
          </cell>
          <cell r="B231" t="str">
            <v>Oishi Green Tea Original 500ml1x24(Stut)</v>
          </cell>
          <cell r="C231" t="str">
            <v>500ml</v>
          </cell>
          <cell r="D231">
            <v>1</v>
          </cell>
        </row>
        <row r="232">
          <cell r="A232">
            <v>310004100</v>
          </cell>
          <cell r="B232" t="str">
            <v>BB Xpert UHT MILK 9(4x180ml)N1 TH</v>
          </cell>
          <cell r="C232" t="str">
            <v>180ml</v>
          </cell>
          <cell r="D232">
            <v>0.85</v>
          </cell>
        </row>
        <row r="233">
          <cell r="A233">
            <v>310004102</v>
          </cell>
          <cell r="B233" t="str">
            <v>BB Xpert UHT MILK 3(12x180ml)N1 TH</v>
          </cell>
          <cell r="C233" t="str">
            <v>180ml</v>
          </cell>
          <cell r="D233">
            <v>0.85</v>
          </cell>
        </row>
        <row r="234">
          <cell r="A234">
            <v>310001198</v>
          </cell>
          <cell r="B234" t="str">
            <v>Chakuza  Green tea 320 CC  Honey Lemon 1x24</v>
          </cell>
          <cell r="C234" t="str">
            <v>320ml</v>
          </cell>
          <cell r="D234">
            <v>1</v>
          </cell>
        </row>
        <row r="235">
          <cell r="A235">
            <v>310001229</v>
          </cell>
          <cell r="B235" t="str">
            <v>Chakuza   GT Honey Lemon 320ml 1x4x6</v>
          </cell>
          <cell r="C235" t="str">
            <v>320ml</v>
          </cell>
          <cell r="D235">
            <v>1</v>
          </cell>
        </row>
        <row r="236">
          <cell r="A236">
            <v>310004324</v>
          </cell>
          <cell r="B236" t="str">
            <v>SundryMat Milo UHT 12(4x180ml) N4 TH</v>
          </cell>
          <cell r="C236" t="str">
            <v>180ml</v>
          </cell>
          <cell r="D236">
            <v>0.85</v>
          </cell>
        </row>
        <row r="237">
          <cell r="A237">
            <v>310004333</v>
          </cell>
          <cell r="B237" t="str">
            <v>SundryMat S-26 GOLD SUPREMA 9(4x180ml)TH</v>
          </cell>
          <cell r="C237" t="str">
            <v>180ml</v>
          </cell>
          <cell r="D237">
            <v>0.85</v>
          </cell>
        </row>
        <row r="238">
          <cell r="A238">
            <v>310004310</v>
          </cell>
          <cell r="B238" t="str">
            <v>SundryMat S26 GOLD3 UHT 9(4x180ml)N1 TH</v>
          </cell>
          <cell r="C238" t="str">
            <v>180ml</v>
          </cell>
          <cell r="D238">
            <v>0.85</v>
          </cell>
        </row>
        <row r="239">
          <cell r="A239">
            <v>310004307</v>
          </cell>
          <cell r="B239" t="str">
            <v>SundryMat S26 GOLD4 UHT 9(4x180ml)N1 TH</v>
          </cell>
          <cell r="C239" t="str">
            <v>180ml</v>
          </cell>
          <cell r="D239">
            <v>0.85</v>
          </cell>
        </row>
        <row r="240">
          <cell r="A240">
            <v>310004304</v>
          </cell>
          <cell r="B240" t="str">
            <v>SundryMat S26 GOLD3 Vanilla 9(4x180ml)TH</v>
          </cell>
          <cell r="C240" t="str">
            <v>180ml</v>
          </cell>
          <cell r="D240">
            <v>0.85</v>
          </cell>
        </row>
        <row r="241">
          <cell r="A241">
            <v>310004306</v>
          </cell>
          <cell r="B241" t="str">
            <v>SundryMat S26 GOLD3 Vanilla 3(12x180mlTH</v>
          </cell>
          <cell r="C241" t="str">
            <v>180ml</v>
          </cell>
          <cell r="D241">
            <v>0.85</v>
          </cell>
        </row>
        <row r="242">
          <cell r="A242">
            <v>310004335</v>
          </cell>
          <cell r="B242" t="str">
            <v>SundryMat S-26 GOLD SUPREMA 6(8x180ml)TH</v>
          </cell>
          <cell r="C242" t="str">
            <v>180ml</v>
          </cell>
          <cell r="D242">
            <v>0.85</v>
          </cell>
        </row>
        <row r="243">
          <cell r="A243">
            <v>310004323</v>
          </cell>
          <cell r="B243" t="str">
            <v>Milo UHT 12(4x180ml)N4 TH</v>
          </cell>
          <cell r="C243" t="str">
            <v>180ml</v>
          </cell>
          <cell r="D243">
            <v>0.85</v>
          </cell>
        </row>
        <row r="244">
          <cell r="A244">
            <v>310004312</v>
          </cell>
          <cell r="B244" t="str">
            <v>SundryMat S26 GOLD3 UHT 3(12x180ml)N1 TH</v>
          </cell>
          <cell r="C244" t="str">
            <v>180ml</v>
          </cell>
          <cell r="D244">
            <v>0.85</v>
          </cell>
        </row>
        <row r="245">
          <cell r="A245">
            <v>310004302</v>
          </cell>
          <cell r="B245" t="str">
            <v>SundryMat S26 GOLD4 UHT 3(12x180ml)N1 TH</v>
          </cell>
          <cell r="C245" t="str">
            <v>180ml</v>
          </cell>
          <cell r="D245">
            <v>0.85</v>
          </cell>
        </row>
        <row r="246">
          <cell r="A246">
            <v>310004339</v>
          </cell>
          <cell r="B246" t="str">
            <v>Oishi Green Tea Mixed Fruits 380ml 1x24</v>
          </cell>
          <cell r="C246" t="str">
            <v>380ml</v>
          </cell>
          <cell r="D246">
            <v>0.9</v>
          </cell>
        </row>
        <row r="247">
          <cell r="A247">
            <v>310004332</v>
          </cell>
          <cell r="B247" t="str">
            <v>S-26 GOLD SUPREMA UHT 9(4x180ml)TH</v>
          </cell>
          <cell r="C247" t="str">
            <v>180ml</v>
          </cell>
          <cell r="D247">
            <v>0.85</v>
          </cell>
        </row>
        <row r="248">
          <cell r="A248">
            <v>310004334</v>
          </cell>
          <cell r="B248" t="str">
            <v>S-26 GOLD SUPREMA UHT 6(8x180ml)TH</v>
          </cell>
          <cell r="C248" t="str">
            <v>180ml</v>
          </cell>
          <cell r="D248">
            <v>0.85</v>
          </cell>
        </row>
        <row r="249">
          <cell r="A249">
            <v>310004210</v>
          </cell>
          <cell r="B249" t="str">
            <v>Jub Jai Jubliang 475ml 1x24 LA</v>
          </cell>
          <cell r="C249" t="str">
            <v>475ml</v>
          </cell>
          <cell r="D249">
            <v>1</v>
          </cell>
        </row>
        <row r="250">
          <cell r="A250">
            <v>310004338</v>
          </cell>
          <cell r="B250" t="str">
            <v>Oishi Green Tea Mixed Fruits 350ml 1x4x6</v>
          </cell>
          <cell r="C250" t="str">
            <v>350ml</v>
          </cell>
          <cell r="D250">
            <v>1</v>
          </cell>
        </row>
        <row r="251">
          <cell r="A251">
            <v>310004308</v>
          </cell>
          <cell r="B251" t="str">
            <v>S-26 GOLD 3 UHT 9(4x180ml)N1 TH</v>
          </cell>
          <cell r="C251" t="str">
            <v>180ml</v>
          </cell>
          <cell r="D251">
            <v>0.85</v>
          </cell>
        </row>
        <row r="252">
          <cell r="A252">
            <v>310004303</v>
          </cell>
          <cell r="B252" t="str">
            <v>S-26 GOLD 3 Vanilla UHT 9(4x180ml)TH</v>
          </cell>
          <cell r="C252" t="str">
            <v>180ml</v>
          </cell>
          <cell r="D252">
            <v>0.85</v>
          </cell>
        </row>
        <row r="253">
          <cell r="A253">
            <v>310004305</v>
          </cell>
          <cell r="B253" t="str">
            <v>S-26 GOLD 3 Vanilla UHT 3(12x180ml)TH</v>
          </cell>
          <cell r="C253" t="str">
            <v>180ml</v>
          </cell>
          <cell r="D253">
            <v>0.85</v>
          </cell>
        </row>
        <row r="254">
          <cell r="A254">
            <v>310004301</v>
          </cell>
          <cell r="B254" t="str">
            <v>S-26 GOLD 4 UHT 3(12x180ml)N1 TH</v>
          </cell>
          <cell r="C254" t="str">
            <v>180ml</v>
          </cell>
          <cell r="D254">
            <v>0.85</v>
          </cell>
        </row>
        <row r="255">
          <cell r="A255">
            <v>310004309</v>
          </cell>
          <cell r="B255" t="str">
            <v>S-26 GOLD 4 UHT 9(4x180ml)N1 TH</v>
          </cell>
          <cell r="C255" t="str">
            <v>180ml</v>
          </cell>
          <cell r="D255">
            <v>0.85</v>
          </cell>
        </row>
        <row r="256">
          <cell r="A256">
            <v>310004416</v>
          </cell>
          <cell r="B256" t="str">
            <v>ChakulzaGT HoneyLemon320ml1x24SouthKorea</v>
          </cell>
          <cell r="C256" t="str">
            <v>320ml</v>
          </cell>
          <cell r="D256">
            <v>1</v>
          </cell>
        </row>
        <row r="257">
          <cell r="A257">
            <v>310004418</v>
          </cell>
          <cell r="B257" t="str">
            <v>Oishi Honey Lemon 380ml 1x24 (Light) LA</v>
          </cell>
          <cell r="C257" t="str">
            <v>380ml</v>
          </cell>
          <cell r="D257">
            <v>1</v>
          </cell>
        </row>
        <row r="258">
          <cell r="A258">
            <v>310004311</v>
          </cell>
          <cell r="B258" t="str">
            <v>S-26 GOLD 3 UHT 3(12x180ml)N1 TH</v>
          </cell>
          <cell r="C258" t="str">
            <v>180ml</v>
          </cell>
          <cell r="D258">
            <v>0.85</v>
          </cell>
        </row>
        <row r="259">
          <cell r="A259">
            <v>310004411</v>
          </cell>
          <cell r="B259" t="str">
            <v>SundryMat S-26 GOLD PRO UHT 9(4x180ml)TH</v>
          </cell>
          <cell r="C259" t="str">
            <v>180ml</v>
          </cell>
          <cell r="D259">
            <v>0.85</v>
          </cell>
        </row>
        <row r="260">
          <cell r="A260">
            <v>310004413</v>
          </cell>
          <cell r="B260" t="str">
            <v>SundryMat S-26 GOLD PRO UHT 6(8x180ml)TH</v>
          </cell>
          <cell r="C260" t="str">
            <v>180ml</v>
          </cell>
          <cell r="D260">
            <v>0.85</v>
          </cell>
        </row>
        <row r="261">
          <cell r="A261">
            <v>310004410</v>
          </cell>
          <cell r="B261" t="str">
            <v>S-26 GOLD PRO UHT 9(4x180ml)TH</v>
          </cell>
          <cell r="C261" t="str">
            <v>180ml</v>
          </cell>
          <cell r="D261">
            <v>0.85</v>
          </cell>
        </row>
        <row r="262">
          <cell r="A262">
            <v>310004412</v>
          </cell>
          <cell r="B262" t="str">
            <v>S-26 GOLD PRO UHT 6(8x180ml)TH</v>
          </cell>
          <cell r="C262" t="str">
            <v>180ml</v>
          </cell>
          <cell r="D262">
            <v>0.85</v>
          </cell>
        </row>
        <row r="263">
          <cell r="A263">
            <v>310004444</v>
          </cell>
          <cell r="B263" t="str">
            <v>Oishi Green Tea Genmai 500ml 1x4x6 LA</v>
          </cell>
          <cell r="C263" t="str">
            <v>500ml</v>
          </cell>
          <cell r="D263">
            <v>1</v>
          </cell>
        </row>
        <row r="264">
          <cell r="A264">
            <v>310004443</v>
          </cell>
          <cell r="B264" t="str">
            <v>Oishi Green Tea Original 500ml 1x4x6 LA</v>
          </cell>
          <cell r="C264" t="str">
            <v>500ml</v>
          </cell>
          <cell r="D264">
            <v>1</v>
          </cell>
        </row>
        <row r="265">
          <cell r="A265">
            <v>310004445</v>
          </cell>
          <cell r="B265" t="str">
            <v>Oishi Black Tea Lemon 500ml 1x4x6 LA</v>
          </cell>
          <cell r="C265" t="str">
            <v>500ml</v>
          </cell>
          <cell r="D265">
            <v>1</v>
          </cell>
        </row>
        <row r="266">
          <cell r="A266">
            <v>310004518</v>
          </cell>
          <cell r="B266" t="str">
            <v>Oishi GT Honey Lemon 180ml 1x9x4 (LA)</v>
          </cell>
          <cell r="C266" t="str">
            <v>180ml</v>
          </cell>
          <cell r="D266">
            <v>0.85</v>
          </cell>
        </row>
        <row r="267">
          <cell r="A267">
            <v>310004517</v>
          </cell>
          <cell r="B267" t="str">
            <v>Oishi GT Original 180ml 1x9x4 (LA)</v>
          </cell>
          <cell r="C267" t="str">
            <v>180ml</v>
          </cell>
          <cell r="D267">
            <v>0.85</v>
          </cell>
        </row>
        <row r="268">
          <cell r="A268">
            <v>310004519</v>
          </cell>
          <cell r="B268" t="str">
            <v>Oishi GT Genmai 180ml 1x9x4 (LA)</v>
          </cell>
          <cell r="C268" t="str">
            <v>180ml</v>
          </cell>
          <cell r="D268">
            <v>0.85</v>
          </cell>
        </row>
        <row r="269">
          <cell r="A269">
            <v>310004520</v>
          </cell>
          <cell r="B269" t="str">
            <v>Oishi GT Kyoho 180ml 1x9x4 (LA)</v>
          </cell>
          <cell r="C269" t="str">
            <v>180ml</v>
          </cell>
          <cell r="D269">
            <v>0.85</v>
          </cell>
        </row>
        <row r="270">
          <cell r="A270">
            <v>310004491</v>
          </cell>
          <cell r="B270" t="str">
            <v xml:space="preserve">Chakulza GT Kyoho Grape 320ml 1x24 (AFOO, South Korea) </v>
          </cell>
          <cell r="C270" t="str">
            <v>320ml</v>
          </cell>
          <cell r="D270">
            <v>1</v>
          </cell>
        </row>
        <row r="271">
          <cell r="A271">
            <v>310002100</v>
          </cell>
          <cell r="B271" t="str">
            <v>Oishi Green Tea Watermelon 500ml 1x24</v>
          </cell>
          <cell r="C271" t="str">
            <v>500ml</v>
          </cell>
          <cell r="D271">
            <v>0.85</v>
          </cell>
        </row>
        <row r="272">
          <cell r="A272">
            <v>310002381</v>
          </cell>
          <cell r="B272" t="str">
            <v>Oishi Green Tea Watermelon 500 ml 1x4x6</v>
          </cell>
          <cell r="C272" t="str">
            <v>500ml</v>
          </cell>
          <cell r="D272">
            <v>0.85</v>
          </cell>
        </row>
        <row r="273">
          <cell r="A273">
            <v>310002552</v>
          </cell>
          <cell r="B273" t="str">
            <v>Oishi Green Tea Genmai 500ml 1x24EX</v>
          </cell>
          <cell r="C273" t="str">
            <v>500ml</v>
          </cell>
        </row>
        <row r="274">
          <cell r="A274">
            <v>310002553</v>
          </cell>
          <cell r="B274" t="str">
            <v>Oishi Green Tea Honey Lemon 500ml1x24EX</v>
          </cell>
          <cell r="C274" t="str">
            <v>500ml</v>
          </cell>
        </row>
        <row r="275">
          <cell r="A275">
            <v>310002555</v>
          </cell>
          <cell r="B275" t="str">
            <v>Oishi Green Tea Original 500ml 1x24EX</v>
          </cell>
          <cell r="C275" t="str">
            <v>500ml</v>
          </cell>
        </row>
        <row r="276">
          <cell r="A276">
            <v>310002558</v>
          </cell>
          <cell r="B276" t="str">
            <v>Oishi Black Tea Lemon 500ml 1x24 EX</v>
          </cell>
          <cell r="C276" t="str">
            <v>500ml</v>
          </cell>
        </row>
        <row r="277">
          <cell r="A277">
            <v>310002559</v>
          </cell>
          <cell r="B277" t="str">
            <v>Oishi Green Tea Genmai 380ml 1x24EX</v>
          </cell>
          <cell r="C277" t="str">
            <v>500ml</v>
          </cell>
        </row>
        <row r="278">
          <cell r="A278">
            <v>310002560</v>
          </cell>
          <cell r="B278" t="str">
            <v>Oishi Green Tea Honey Lemon 380ml1x24EX</v>
          </cell>
          <cell r="C278" t="str">
            <v>500ml</v>
          </cell>
        </row>
        <row r="279">
          <cell r="A279">
            <v>310002561</v>
          </cell>
          <cell r="B279" t="str">
            <v>Oishi Green Tea Original 380ml 1x24EX</v>
          </cell>
          <cell r="C279" t="str">
            <v>500ml</v>
          </cell>
        </row>
        <row r="280">
          <cell r="A280">
            <v>310002721</v>
          </cell>
          <cell r="B280" t="str">
            <v>Oishi Green Tea Watermelon 380ml 1x24 EX</v>
          </cell>
          <cell r="C280" t="str">
            <v>500ml</v>
          </cell>
        </row>
        <row r="281">
          <cell r="A281">
            <v>310002737</v>
          </cell>
          <cell r="B281" t="str">
            <v>OISHI GT HoneyLemon 500 ml 1X24(Stut) EX</v>
          </cell>
          <cell r="C281" t="str">
            <v>500ml</v>
          </cell>
        </row>
        <row r="282">
          <cell r="A282">
            <v>310003033</v>
          </cell>
          <cell r="B282" t="str">
            <v>OISHI Kabusecha No Sugar 400ml 1x24 EX</v>
          </cell>
          <cell r="C282" t="str">
            <v>500ml</v>
          </cell>
        </row>
        <row r="283">
          <cell r="A283">
            <v>310003410</v>
          </cell>
          <cell r="B283" t="str">
            <v>Oishi GT Honey Lemon 500ml 1x24 5L EX</v>
          </cell>
          <cell r="C283" t="str">
            <v>500ml</v>
          </cell>
        </row>
        <row r="284">
          <cell r="A284">
            <v>310003411</v>
          </cell>
          <cell r="B284" t="str">
            <v>Oishi Green Tea Genmai 500ml 1x24 5L EX</v>
          </cell>
          <cell r="C284" t="str">
            <v>500ml</v>
          </cell>
        </row>
        <row r="285">
          <cell r="A285">
            <v>310003412</v>
          </cell>
          <cell r="B285" t="str">
            <v>Oishi Black Tea Lemon 500ml 1x24 5L EX</v>
          </cell>
          <cell r="C285" t="str">
            <v>500ml</v>
          </cell>
        </row>
        <row r="286">
          <cell r="A286">
            <v>310003427</v>
          </cell>
          <cell r="B286" t="str">
            <v>Green Tea Powder Drink Original Flavour</v>
          </cell>
        </row>
        <row r="287">
          <cell r="A287">
            <v>310003428</v>
          </cell>
          <cell r="B287" t="str">
            <v>Green Tea Powder Drink Genmai Flavour</v>
          </cell>
        </row>
        <row r="288">
          <cell r="A288">
            <v>310003544</v>
          </cell>
          <cell r="B288" t="str">
            <v>OISHI Concentrate Orange Yuzu Drink10L</v>
          </cell>
        </row>
        <row r="289">
          <cell r="A289">
            <v>310003546</v>
          </cell>
          <cell r="B289" t="str">
            <v>OISHI Concentrate GT Honey Lemon 10L</v>
          </cell>
        </row>
        <row r="290">
          <cell r="A290">
            <v>310003660</v>
          </cell>
          <cell r="B290" t="str">
            <v>Oishi GT Kyoho Plus C 380g 1x24 5L EX</v>
          </cell>
        </row>
        <row r="291">
          <cell r="A291">
            <v>310003726</v>
          </cell>
          <cell r="B291" t="str">
            <v>Oishi Genmaicha No Sugar Plus400ml1x24EX</v>
          </cell>
          <cell r="C291" t="str">
            <v>400 ml</v>
          </cell>
        </row>
        <row r="292">
          <cell r="A292">
            <v>310003966</v>
          </cell>
          <cell r="B292" t="str">
            <v>ZEA TunaEssencePassionFruit1x6x12 Single</v>
          </cell>
        </row>
        <row r="293">
          <cell r="A293">
            <v>310004050</v>
          </cell>
          <cell r="B293" t="str">
            <v>ZEA Tuna Essence Original 1x12x6 Single</v>
          </cell>
        </row>
        <row r="294">
          <cell r="A294">
            <v>310004340</v>
          </cell>
          <cell r="B294" t="str">
            <v>Oishi Honey Lemon 380ml 1x24 (Light) EX</v>
          </cell>
          <cell r="C294" t="str">
            <v>380 ml</v>
          </cell>
        </row>
        <row r="295">
          <cell r="A295">
            <v>310766107</v>
          </cell>
          <cell r="B295" t="str">
            <v>est Orange BIB 10 Ltr</v>
          </cell>
        </row>
        <row r="296">
          <cell r="A296">
            <v>310766108</v>
          </cell>
          <cell r="B296" t="str">
            <v>est Cream soda BIB 10 Ltr</v>
          </cell>
        </row>
        <row r="297">
          <cell r="A297">
            <v>310766109</v>
          </cell>
          <cell r="B297" t="str">
            <v>est Strawberry BIB 10 Ltr</v>
          </cell>
        </row>
        <row r="298">
          <cell r="A298">
            <v>310766110</v>
          </cell>
          <cell r="B298" t="str">
            <v>est Lemon Lime BIB 10 Ltr</v>
          </cell>
        </row>
        <row r="299">
          <cell r="A299">
            <v>310766111</v>
          </cell>
          <cell r="B299" t="str">
            <v>est Cola Sugar Free BIB 10 Ltr</v>
          </cell>
        </row>
        <row r="300">
          <cell r="A300">
            <v>310767106</v>
          </cell>
          <cell r="B300" t="str">
            <v>est cola BIB 10 Ltr x 2</v>
          </cell>
        </row>
        <row r="301">
          <cell r="A301">
            <v>310768106</v>
          </cell>
          <cell r="B301" t="str">
            <v>est Cola BIB 20 Ltr</v>
          </cell>
        </row>
        <row r="302">
          <cell r="A302">
            <v>310004562</v>
          </cell>
          <cell r="B302" t="str">
            <v>Oishi Honey Lemon 380ml 1x24 (Light) CL</v>
          </cell>
          <cell r="C302" t="str">
            <v>380ml</v>
          </cell>
          <cell r="D302">
            <v>1</v>
          </cell>
        </row>
        <row r="303">
          <cell r="A303">
            <v>310004556</v>
          </cell>
          <cell r="B303" t="str">
            <v>Special Box Gift Set S-Pro 24 (Yellow)</v>
          </cell>
          <cell r="C303" t="str">
            <v>350ml</v>
          </cell>
          <cell r="D303">
            <v>0.99</v>
          </cell>
        </row>
        <row r="304">
          <cell r="A304">
            <v>310004566</v>
          </cell>
          <cell r="B304" t="str">
            <v>Special Box Gift Set S-Pro 24 (Pink)</v>
          </cell>
          <cell r="C304" t="str">
            <v>350ml</v>
          </cell>
          <cell r="D304">
            <v>0.99</v>
          </cell>
        </row>
        <row r="305">
          <cell r="A305">
            <v>310004569</v>
          </cell>
          <cell r="B305" t="str">
            <v>Special Box Gift Set S-Pro 24 (Mint)</v>
          </cell>
          <cell r="C305" t="str">
            <v>350ml</v>
          </cell>
          <cell r="D305">
            <v>0.99</v>
          </cell>
        </row>
        <row r="306">
          <cell r="A306">
            <v>310004568</v>
          </cell>
          <cell r="B306" t="str">
            <v>Special Box Gift Set S-Pro 24 (Green)</v>
          </cell>
          <cell r="C306" t="str">
            <v>350ml</v>
          </cell>
          <cell r="D306">
            <v>0.99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100%"/>
      <sheetName val="Pallet100%"/>
      <sheetName val="Plant Pallet..."/>
      <sheetName val="Plan CT"/>
      <sheetName val="Summary CT by Size"/>
      <sheetName val="Summary Pallet by Size"/>
      <sheetName val="Stock FG 13 Mar'24"/>
      <sheetName val="18032024A"/>
      <sheetName val="180324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Material Number</v>
          </cell>
          <cell r="B1" t="str">
            <v>Material description</v>
          </cell>
          <cell r="C1" t="str">
            <v>Size</v>
          </cell>
          <cell r="D1" t="str">
            <v>%Efficeincy</v>
          </cell>
        </row>
        <row r="2">
          <cell r="A2">
            <v>310001586</v>
          </cell>
          <cell r="B2" t="str">
            <v>Water 600 cc PET Crystal</v>
          </cell>
          <cell r="C2" t="str">
            <v>600ml</v>
          </cell>
          <cell r="D2">
            <v>0.9</v>
          </cell>
        </row>
        <row r="3">
          <cell r="A3">
            <v>310002953</v>
          </cell>
          <cell r="B3" t="str">
            <v>Oishi Green Tea Honey Lemon 180ml 1x9x4</v>
          </cell>
          <cell r="C3" t="str">
            <v>180ml</v>
          </cell>
          <cell r="D3">
            <v>0.85</v>
          </cell>
        </row>
        <row r="4">
          <cell r="A4">
            <v>310002906</v>
          </cell>
          <cell r="B4" t="str">
            <v>OISHI Kabusecha No Sugar 400ml 1x24</v>
          </cell>
          <cell r="C4" t="str">
            <v>400ml</v>
          </cell>
          <cell r="D4">
            <v>1</v>
          </cell>
        </row>
        <row r="5">
          <cell r="A5">
            <v>310002646</v>
          </cell>
          <cell r="B5" t="str">
            <v>Oishi Green Tea Original 350ml 1x4x6</v>
          </cell>
          <cell r="C5" t="str">
            <v>350ml</v>
          </cell>
          <cell r="D5">
            <v>0.85</v>
          </cell>
        </row>
        <row r="6">
          <cell r="A6">
            <v>310001991</v>
          </cell>
          <cell r="B6" t="str">
            <v>Oishi Green Tea Genmai 380ml 1x24</v>
          </cell>
          <cell r="C6" t="str">
            <v>380ml</v>
          </cell>
          <cell r="D6">
            <v>0.85</v>
          </cell>
        </row>
        <row r="7">
          <cell r="A7">
            <v>310002001</v>
          </cell>
          <cell r="B7" t="str">
            <v>Oishi Green Tea Honey Lemon 500ml 1x4x6</v>
          </cell>
          <cell r="C7" t="str">
            <v>500ml</v>
          </cell>
          <cell r="D7">
            <v>0.85</v>
          </cell>
        </row>
        <row r="8">
          <cell r="A8">
            <v>310002000</v>
          </cell>
          <cell r="B8" t="str">
            <v>Oishi Green Tea Honey Lemon 500ml 1x24</v>
          </cell>
          <cell r="C8" t="str">
            <v>500ml</v>
          </cell>
          <cell r="D8">
            <v>0.85</v>
          </cell>
        </row>
        <row r="9">
          <cell r="A9">
            <v>310002704</v>
          </cell>
          <cell r="B9" t="str">
            <v>OISHI GT HONEYLEMON 500 ML 1X24(Stut)</v>
          </cell>
          <cell r="C9" t="str">
            <v>500ml</v>
          </cell>
          <cell r="D9">
            <v>1</v>
          </cell>
        </row>
        <row r="10">
          <cell r="A10">
            <v>310002654</v>
          </cell>
          <cell r="B10" t="str">
            <v>Oishi GT Honey Lemon500ml1x4x6(CL)</v>
          </cell>
          <cell r="C10" t="str">
            <v>500ml</v>
          </cell>
          <cell r="D10">
            <v>0.85</v>
          </cell>
        </row>
        <row r="11">
          <cell r="A11">
            <v>310002003</v>
          </cell>
          <cell r="B11" t="str">
            <v>Oishi Green Tea Honey Lemon 800ml 1x4x3</v>
          </cell>
          <cell r="C11" t="str">
            <v>800ml</v>
          </cell>
          <cell r="D11">
            <v>0.85</v>
          </cell>
        </row>
        <row r="12">
          <cell r="A12">
            <v>310002224</v>
          </cell>
          <cell r="B12" t="str">
            <v>Oishi Green Tea Honey Lemon500ml1x24(CL)</v>
          </cell>
          <cell r="C12" t="str">
            <v>500ml</v>
          </cell>
          <cell r="D12">
            <v>0.85</v>
          </cell>
        </row>
        <row r="13">
          <cell r="A13">
            <v>310002974</v>
          </cell>
          <cell r="B13" t="str">
            <v>Oishi Green Tea HoneyLemon 500ml1x24(MM)</v>
          </cell>
          <cell r="C13" t="str">
            <v>500ml</v>
          </cell>
          <cell r="D13">
            <v>1</v>
          </cell>
        </row>
        <row r="14">
          <cell r="A14">
            <v>310001998</v>
          </cell>
          <cell r="B14" t="str">
            <v>Oishi Green Tea Honey Lemon 380ml 1x24</v>
          </cell>
          <cell r="C14" t="str">
            <v>380ml</v>
          </cell>
          <cell r="D14">
            <v>0.85</v>
          </cell>
        </row>
        <row r="15">
          <cell r="A15">
            <v>310002951</v>
          </cell>
          <cell r="B15" t="str">
            <v>Oishi Green Tea Genmai 180ml 1x9x4</v>
          </cell>
          <cell r="C15" t="str">
            <v>180ml</v>
          </cell>
          <cell r="D15">
            <v>0.85</v>
          </cell>
        </row>
        <row r="16">
          <cell r="A16">
            <v>310003080</v>
          </cell>
          <cell r="B16" t="str">
            <v>Oishi Green Tea Kyoho 180ml 1x3x12</v>
          </cell>
          <cell r="C16" t="str">
            <v>180ml</v>
          </cell>
          <cell r="D16">
            <v>0.85</v>
          </cell>
        </row>
        <row r="17">
          <cell r="A17">
            <v>310002952</v>
          </cell>
          <cell r="B17" t="str">
            <v>Oishi Green Tea Genmai 180ml 1x3x12</v>
          </cell>
          <cell r="C17" t="str">
            <v>180ml</v>
          </cell>
          <cell r="D17">
            <v>0.85</v>
          </cell>
        </row>
        <row r="18">
          <cell r="A18">
            <v>310002644</v>
          </cell>
          <cell r="B18" t="str">
            <v>Oishi Green Tea Genmai 350ml 1x4x6</v>
          </cell>
          <cell r="C18" t="str">
            <v>350ml</v>
          </cell>
          <cell r="D18">
            <v>0.85</v>
          </cell>
        </row>
        <row r="19">
          <cell r="A19">
            <v>310002954</v>
          </cell>
          <cell r="B19" t="str">
            <v>Oishi Green Tea Honey Lemon 180ml 1x3x12</v>
          </cell>
          <cell r="C19" t="str">
            <v>180ml</v>
          </cell>
          <cell r="D19">
            <v>0.85</v>
          </cell>
        </row>
        <row r="20">
          <cell r="A20">
            <v>310002702</v>
          </cell>
          <cell r="B20" t="str">
            <v>Oishi Green Tea Original 500ml1x24(Stut)</v>
          </cell>
          <cell r="C20" t="str">
            <v>500ml</v>
          </cell>
          <cell r="D20">
            <v>1</v>
          </cell>
        </row>
        <row r="21">
          <cell r="A21">
            <v>310002642</v>
          </cell>
          <cell r="B21" t="str">
            <v>Oishi Green Tea Honey Lemon 350ml 1x4x6</v>
          </cell>
          <cell r="C21" t="str">
            <v>350ml</v>
          </cell>
          <cell r="D21">
            <v>0.85</v>
          </cell>
        </row>
        <row r="22">
          <cell r="A22">
            <v>310002641</v>
          </cell>
          <cell r="B22" t="str">
            <v>Oishi Green Tea Honey Lemon 350ml 1x24</v>
          </cell>
          <cell r="C22" t="str">
            <v>350ml</v>
          </cell>
          <cell r="D22">
            <v>0.85</v>
          </cell>
        </row>
        <row r="23">
          <cell r="A23">
            <v>310001984</v>
          </cell>
          <cell r="B23" t="str">
            <v>Oishi Black Tea Lemon 500ml 1x4x6</v>
          </cell>
          <cell r="C23" t="str">
            <v>500ml</v>
          </cell>
          <cell r="D23">
            <v>0.85</v>
          </cell>
        </row>
        <row r="24">
          <cell r="A24">
            <v>310002099</v>
          </cell>
          <cell r="B24" t="str">
            <v>Oishi Black Tea Lemon 500ml 1x24</v>
          </cell>
          <cell r="C24" t="str">
            <v>500ml</v>
          </cell>
          <cell r="D24">
            <v>0.85</v>
          </cell>
        </row>
        <row r="25">
          <cell r="A25">
            <v>310002705</v>
          </cell>
          <cell r="B25" t="str">
            <v>Oishi Black Tea Lemon 500ml 1x24 (Stut)</v>
          </cell>
          <cell r="C25" t="str">
            <v>500ml</v>
          </cell>
          <cell r="D25">
            <v>1</v>
          </cell>
        </row>
        <row r="26">
          <cell r="A26">
            <v>310002972</v>
          </cell>
          <cell r="B26" t="str">
            <v>Oishi Black Tea Lemon 500ml 1x24 (MM)</v>
          </cell>
          <cell r="C26" t="str">
            <v>500ml</v>
          </cell>
          <cell r="D26">
            <v>1</v>
          </cell>
        </row>
        <row r="27">
          <cell r="A27">
            <v>310003079</v>
          </cell>
          <cell r="B27" t="str">
            <v>Oishi Green Tea Kyoho 180ml 1x9x4</v>
          </cell>
          <cell r="C27" t="str">
            <v>180ml</v>
          </cell>
          <cell r="D27">
            <v>0.85</v>
          </cell>
        </row>
        <row r="28">
          <cell r="A28">
            <v>310002226</v>
          </cell>
          <cell r="B28" t="str">
            <v>Oishi Black Tea Lemon 500ml 1x24(CL)</v>
          </cell>
          <cell r="C28" t="str">
            <v>500ml</v>
          </cell>
          <cell r="D28">
            <v>1</v>
          </cell>
        </row>
        <row r="29">
          <cell r="A29">
            <v>310003073</v>
          </cell>
          <cell r="B29" t="str">
            <v>Oishi Black Tea Lemon 500ml 1x24 (LA)</v>
          </cell>
          <cell r="C29" t="str">
            <v>500ml</v>
          </cell>
          <cell r="D29">
            <v>0.85</v>
          </cell>
        </row>
        <row r="30">
          <cell r="A30">
            <v>310002949</v>
          </cell>
          <cell r="B30" t="str">
            <v>Oishi Green Tea Original 180ml 1x9x4</v>
          </cell>
          <cell r="C30" t="str">
            <v>180ml</v>
          </cell>
          <cell r="D30">
            <v>0.85</v>
          </cell>
        </row>
        <row r="31">
          <cell r="A31">
            <v>310002950</v>
          </cell>
          <cell r="B31" t="str">
            <v>Oishi Green Tea Original 180ml 1x3x12</v>
          </cell>
          <cell r="C31" t="str">
            <v>180ml</v>
          </cell>
          <cell r="D31">
            <v>0.85</v>
          </cell>
        </row>
        <row r="32">
          <cell r="A32">
            <v>310002016</v>
          </cell>
          <cell r="B32" t="str">
            <v>Oishi Green Tea Original 500ml 1x4x6</v>
          </cell>
          <cell r="C32" t="str">
            <v>500ml</v>
          </cell>
          <cell r="D32">
            <v>0.85</v>
          </cell>
        </row>
        <row r="33">
          <cell r="A33">
            <v>310002015</v>
          </cell>
          <cell r="B33" t="str">
            <v>Oishi Green Tea Original 500ml 1x24</v>
          </cell>
          <cell r="C33" t="str">
            <v>500ml</v>
          </cell>
          <cell r="D33">
            <v>0.85</v>
          </cell>
        </row>
        <row r="34">
          <cell r="A34">
            <v>310002223</v>
          </cell>
          <cell r="B34" t="str">
            <v>Oishi Green Tea Original500ml1x24(CL)</v>
          </cell>
          <cell r="C34" t="str">
            <v>500ml</v>
          </cell>
          <cell r="D34">
            <v>1</v>
          </cell>
        </row>
        <row r="35">
          <cell r="A35">
            <v>310001994</v>
          </cell>
          <cell r="B35" t="str">
            <v>Oishi Green Tea Genmai 500ml 1x24</v>
          </cell>
          <cell r="C35" t="str">
            <v>500ml</v>
          </cell>
          <cell r="D35">
            <v>0.85</v>
          </cell>
        </row>
        <row r="36">
          <cell r="A36">
            <v>310001993</v>
          </cell>
          <cell r="B36" t="str">
            <v>Oishi Green Tea Genmai 500ml  1x4x6</v>
          </cell>
          <cell r="C36" t="str">
            <v>500ml</v>
          </cell>
          <cell r="D36">
            <v>0.85</v>
          </cell>
        </row>
        <row r="37">
          <cell r="A37">
            <v>310002013</v>
          </cell>
          <cell r="B37" t="str">
            <v>Oishi Green Tea Original 380ml 1x24</v>
          </cell>
          <cell r="C37" t="str">
            <v>380ml</v>
          </cell>
          <cell r="D37">
            <v>0.85</v>
          </cell>
        </row>
        <row r="38">
          <cell r="A38">
            <v>310002900</v>
          </cell>
          <cell r="B38" t="str">
            <v>Oishi GT Honey Lemon 500ml 1x4x6 (LA)</v>
          </cell>
          <cell r="C38" t="str">
            <v>500ml</v>
          </cell>
          <cell r="D38">
            <v>0.85</v>
          </cell>
        </row>
        <row r="39">
          <cell r="A39">
            <v>310002703</v>
          </cell>
          <cell r="B39" t="str">
            <v>OISHI GREEN TEA GENMAI 500ML 1X24(Stut)</v>
          </cell>
          <cell r="C39" t="str">
            <v>500ml</v>
          </cell>
          <cell r="D39">
            <v>1</v>
          </cell>
        </row>
        <row r="40">
          <cell r="A40">
            <v>310002975</v>
          </cell>
          <cell r="B40" t="str">
            <v>Oishi Green Tea Genmai 500ml 1x24 (MM)</v>
          </cell>
          <cell r="C40" t="str">
            <v>500ml</v>
          </cell>
          <cell r="D40">
            <v>1</v>
          </cell>
        </row>
        <row r="41">
          <cell r="A41">
            <v>310002225</v>
          </cell>
          <cell r="B41" t="str">
            <v>Oishi Green Tea Genmai 500ml 1x24(CL)</v>
          </cell>
          <cell r="C41" t="str">
            <v>500ml</v>
          </cell>
          <cell r="D41">
            <v>1</v>
          </cell>
        </row>
        <row r="42">
          <cell r="A42">
            <v>310002002</v>
          </cell>
          <cell r="B42" t="str">
            <v>Oishi Green Tea Honey Lemon 800ml 1x12</v>
          </cell>
          <cell r="C42" t="str">
            <v>800ml</v>
          </cell>
          <cell r="D42">
            <v>0.85</v>
          </cell>
        </row>
        <row r="43">
          <cell r="A43">
            <v>310001995</v>
          </cell>
          <cell r="B43" t="str">
            <v>Oishi Green Tea Genmai 800ml 1x12</v>
          </cell>
          <cell r="C43" t="str">
            <v>800ml</v>
          </cell>
          <cell r="D43">
            <v>0.85</v>
          </cell>
        </row>
        <row r="44">
          <cell r="A44">
            <v>310002142</v>
          </cell>
          <cell r="B44" t="str">
            <v>Oishi Green Tea Watermelon 380ml 1x24</v>
          </cell>
          <cell r="C44" t="str">
            <v>380ml</v>
          </cell>
          <cell r="D44">
            <v>0.85</v>
          </cell>
        </row>
        <row r="45">
          <cell r="A45">
            <v>310002653</v>
          </cell>
          <cell r="B45" t="str">
            <v>Oishi GT Pomegranate 500ml 1x4x6 (CL)</v>
          </cell>
          <cell r="C45" t="str">
            <v>500ml</v>
          </cell>
          <cell r="D45">
            <v>1</v>
          </cell>
        </row>
        <row r="46">
          <cell r="A46">
            <v>310003221</v>
          </cell>
          <cell r="B46" t="str">
            <v>Sundry Mat Lactogrow UHT 9 4x180ml KH</v>
          </cell>
          <cell r="C46" t="str">
            <v>180ml</v>
          </cell>
          <cell r="D46">
            <v>0.85</v>
          </cell>
        </row>
        <row r="47">
          <cell r="A47">
            <v>310003220</v>
          </cell>
          <cell r="B47" t="str">
            <v>Sundry Mat BRBR 1+Protextion9 4x180ml LA</v>
          </cell>
          <cell r="C47" t="str">
            <v>180ml</v>
          </cell>
          <cell r="D47">
            <v>0.85</v>
          </cell>
        </row>
        <row r="48">
          <cell r="A48">
            <v>310003159</v>
          </cell>
          <cell r="B48" t="str">
            <v>Sundry Material Milo UHT 12 4x180ml</v>
          </cell>
          <cell r="C48" t="str">
            <v>180ml</v>
          </cell>
          <cell r="D48">
            <v>0.85</v>
          </cell>
        </row>
        <row r="49">
          <cell r="A49">
            <v>310003191</v>
          </cell>
          <cell r="B49" t="str">
            <v>Sundry Mat BRBR 3 Protextion 180ml4x9 TH</v>
          </cell>
          <cell r="C49" t="str">
            <v>180ml</v>
          </cell>
          <cell r="D49">
            <v>0.85</v>
          </cell>
        </row>
        <row r="50">
          <cell r="A50">
            <v>310003225</v>
          </cell>
          <cell r="B50" t="str">
            <v>Sundry Mat S-26 Gold Progress3-9 4x180ml</v>
          </cell>
          <cell r="C50" t="str">
            <v>180ml</v>
          </cell>
          <cell r="D50">
            <v>0.85</v>
          </cell>
        </row>
        <row r="51">
          <cell r="A51">
            <v>310003229</v>
          </cell>
          <cell r="B51" t="str">
            <v>SundryMat S-26 Gold Progrees 4-9 4x180ml</v>
          </cell>
          <cell r="C51" t="str">
            <v>180ml</v>
          </cell>
          <cell r="D51">
            <v>0.85</v>
          </cell>
        </row>
        <row r="52">
          <cell r="A52">
            <v>310003194</v>
          </cell>
          <cell r="B52" t="str">
            <v>Sundry Mat BRBR 3+Xpert 3 12x180ml</v>
          </cell>
          <cell r="C52" t="str">
            <v>180ml</v>
          </cell>
          <cell r="D52">
            <v>0.85</v>
          </cell>
        </row>
        <row r="53">
          <cell r="A53">
            <v>310001812</v>
          </cell>
          <cell r="B53" t="str">
            <v>Magnolia Ginkgo Choco 180ml 1x12x4 OEM</v>
          </cell>
          <cell r="C53" t="str">
            <v>180ml</v>
          </cell>
          <cell r="D53">
            <v>0.85</v>
          </cell>
        </row>
        <row r="54">
          <cell r="A54">
            <v>310001812</v>
          </cell>
          <cell r="B54" t="str">
            <v>Magnolia Ginkgo Choco 180ml 1x12x4 OEM</v>
          </cell>
          <cell r="C54" t="str">
            <v>180ml</v>
          </cell>
          <cell r="D54">
            <v>0.85</v>
          </cell>
        </row>
        <row r="55">
          <cell r="A55">
            <v>310003224</v>
          </cell>
          <cell r="B55" t="str">
            <v>S-26 Gold Progress 3 UHT 9 4x180ml</v>
          </cell>
          <cell r="C55" t="str">
            <v>180ml</v>
          </cell>
          <cell r="D55">
            <v>0.85</v>
          </cell>
        </row>
        <row r="56">
          <cell r="A56">
            <v>310003228</v>
          </cell>
          <cell r="B56" t="str">
            <v>S-26 Gold Progress 4 UHT 9 4x180ml</v>
          </cell>
          <cell r="C56" t="str">
            <v>180ml</v>
          </cell>
          <cell r="D56">
            <v>0.85</v>
          </cell>
        </row>
        <row r="57">
          <cell r="A57">
            <v>310003224</v>
          </cell>
          <cell r="B57" t="str">
            <v>S-26 Gold Progress 3 UHT 9 4x180ml</v>
          </cell>
          <cell r="C57" t="str">
            <v>180ml</v>
          </cell>
          <cell r="D57">
            <v>0.85</v>
          </cell>
        </row>
        <row r="58">
          <cell r="A58">
            <v>310003228</v>
          </cell>
          <cell r="B58" t="str">
            <v>S-26 Gold Progress 4 UHT 9 4x180ml</v>
          </cell>
          <cell r="C58" t="str">
            <v>180ml</v>
          </cell>
          <cell r="D58">
            <v>0.85</v>
          </cell>
        </row>
        <row r="59">
          <cell r="A59">
            <v>310003226</v>
          </cell>
          <cell r="B59" t="str">
            <v>S-26 Gold Progress 3 UHT 3 12x180ml</v>
          </cell>
          <cell r="C59" t="str">
            <v>180ml</v>
          </cell>
          <cell r="D59">
            <v>0.85</v>
          </cell>
        </row>
        <row r="60">
          <cell r="A60">
            <v>310003226</v>
          </cell>
          <cell r="B60" t="str">
            <v>S-26 Gold Progress 3 UHT 3 12x180ml</v>
          </cell>
          <cell r="C60" t="str">
            <v>180ml</v>
          </cell>
          <cell r="D60">
            <v>0.85</v>
          </cell>
        </row>
        <row r="61">
          <cell r="A61">
            <v>310003224</v>
          </cell>
          <cell r="B61" t="str">
            <v>S-26 Gold Progress 3 UHT 9 4x180ml</v>
          </cell>
          <cell r="C61" t="str">
            <v>180ml</v>
          </cell>
          <cell r="D61">
            <v>0.85</v>
          </cell>
        </row>
        <row r="62">
          <cell r="A62">
            <v>310003224</v>
          </cell>
          <cell r="B62" t="str">
            <v>S-26 Gold Progress 3 UHT 9 4x180ml</v>
          </cell>
          <cell r="C62" t="str">
            <v>180ml</v>
          </cell>
          <cell r="D62">
            <v>0.85</v>
          </cell>
        </row>
        <row r="63">
          <cell r="A63">
            <v>310003227</v>
          </cell>
          <cell r="B63" t="str">
            <v>SundryMatS-26 Gold Progress 3-3 12x180ml</v>
          </cell>
          <cell r="C63" t="str">
            <v>180ml</v>
          </cell>
          <cell r="D63">
            <v>0.85</v>
          </cell>
        </row>
        <row r="64">
          <cell r="A64">
            <v>310003227</v>
          </cell>
          <cell r="B64" t="str">
            <v>SundryMatS-26 Gold Progress 3-3 12x180ml</v>
          </cell>
          <cell r="C64" t="str">
            <v>180ml</v>
          </cell>
          <cell r="D64">
            <v>0.85</v>
          </cell>
        </row>
        <row r="65">
          <cell r="A65">
            <v>310003227</v>
          </cell>
          <cell r="B65" t="str">
            <v>SundryMatS-26 Gold Progress 3-3 12x180ml</v>
          </cell>
          <cell r="C65" t="str">
            <v>180ml</v>
          </cell>
          <cell r="D65">
            <v>0.85</v>
          </cell>
        </row>
        <row r="66">
          <cell r="A66">
            <v>310003227</v>
          </cell>
          <cell r="B66" t="str">
            <v>SundryMatS-26 Gold Progress 3-3 12x180ml</v>
          </cell>
          <cell r="C66" t="str">
            <v>180ml</v>
          </cell>
          <cell r="D66">
            <v>0.85</v>
          </cell>
        </row>
        <row r="67">
          <cell r="A67">
            <v>310003231</v>
          </cell>
          <cell r="B67" t="str">
            <v>SundryMatS-26 Gold Progress 4-3 12x180ml</v>
          </cell>
          <cell r="C67" t="str">
            <v>180ml</v>
          </cell>
          <cell r="D67">
            <v>0.85</v>
          </cell>
        </row>
        <row r="68">
          <cell r="A68">
            <v>310003231</v>
          </cell>
          <cell r="B68" t="str">
            <v>SundryMatS-26 Gold Progress 4-3 12x180ml</v>
          </cell>
          <cell r="C68" t="str">
            <v>180ml</v>
          </cell>
          <cell r="D68">
            <v>0.85</v>
          </cell>
        </row>
        <row r="69">
          <cell r="A69">
            <v>310002016</v>
          </cell>
          <cell r="B69" t="str">
            <v>Oishi Green Tea Original 500ml 1x4x6</v>
          </cell>
          <cell r="C69" t="str">
            <v>500ml</v>
          </cell>
          <cell r="D69">
            <v>0.85</v>
          </cell>
        </row>
        <row r="70">
          <cell r="A70">
            <v>310002015</v>
          </cell>
          <cell r="B70" t="str">
            <v>Oishi Green Tea Original 500ml 1x24</v>
          </cell>
          <cell r="C70" t="str">
            <v>500ml</v>
          </cell>
          <cell r="D70">
            <v>0.85</v>
          </cell>
        </row>
        <row r="71">
          <cell r="A71">
            <v>310002001</v>
          </cell>
          <cell r="B71" t="str">
            <v>Oishi Green Tea Honey Lemon 500ml 1x4x6</v>
          </cell>
          <cell r="C71" t="str">
            <v>500ml</v>
          </cell>
          <cell r="D71">
            <v>0.85</v>
          </cell>
        </row>
        <row r="72">
          <cell r="A72">
            <v>310002000</v>
          </cell>
          <cell r="B72" t="str">
            <v>Oishi Green Tea Honey Lemon 500ml 1x24</v>
          </cell>
          <cell r="C72" t="str">
            <v>500ml</v>
          </cell>
          <cell r="D72">
            <v>0.85</v>
          </cell>
        </row>
        <row r="73">
          <cell r="A73">
            <v>310003145</v>
          </cell>
          <cell r="B73" t="str">
            <v>Oishi Green Tea Original 350ml 1x4x6 MM</v>
          </cell>
          <cell r="C73" t="str">
            <v>350ml</v>
          </cell>
          <cell r="D73">
            <v>1</v>
          </cell>
        </row>
        <row r="74">
          <cell r="A74">
            <v>310003155</v>
          </cell>
          <cell r="B74" t="str">
            <v>Oishi Green Tea Watermelon 350ml 1x4x6</v>
          </cell>
          <cell r="C74" t="str">
            <v>350ml</v>
          </cell>
          <cell r="D74">
            <v>0.85</v>
          </cell>
        </row>
        <row r="75">
          <cell r="A75">
            <v>310002661</v>
          </cell>
          <cell r="B75" t="str">
            <v>Oishi Green Tea Honey Lemon380ml1x24(LA)</v>
          </cell>
          <cell r="C75" t="str">
            <v>380ml</v>
          </cell>
          <cell r="D75">
            <v>1</v>
          </cell>
        </row>
        <row r="76">
          <cell r="A76">
            <v>310003192</v>
          </cell>
          <cell r="B76" t="str">
            <v>Sundry Mat BRBR 1+Protextion 3 12x180ml</v>
          </cell>
          <cell r="C76" t="str">
            <v>180ml</v>
          </cell>
          <cell r="D76">
            <v>0.85</v>
          </cell>
        </row>
        <row r="77">
          <cell r="A77">
            <v>310003193</v>
          </cell>
          <cell r="B77" t="str">
            <v>Sundry Mat BRBR 3+Xpert 9 4x180ml</v>
          </cell>
          <cell r="C77" t="str">
            <v>180ml</v>
          </cell>
          <cell r="D77">
            <v>0.85</v>
          </cell>
        </row>
        <row r="78">
          <cell r="A78">
            <v>310002224</v>
          </cell>
          <cell r="B78" t="str">
            <v>Oishi Green Tea Honey Lemon500ml1x24(CL)</v>
          </cell>
          <cell r="C78" t="str">
            <v>500ml</v>
          </cell>
          <cell r="D78">
            <v>0.85</v>
          </cell>
        </row>
        <row r="79">
          <cell r="A79">
            <v>310003146</v>
          </cell>
          <cell r="B79" t="str">
            <v>Oishi Green Tea HoneyLemon350ml 1x4x6 MM</v>
          </cell>
          <cell r="C79" t="str">
            <v>350ml</v>
          </cell>
          <cell r="D79">
            <v>1</v>
          </cell>
        </row>
        <row r="80">
          <cell r="A80">
            <v>310003223</v>
          </cell>
          <cell r="B80" t="str">
            <v>Sundry Mat Lactogrow UHT 9 4x180ml LA</v>
          </cell>
          <cell r="C80" t="str">
            <v>180ml</v>
          </cell>
          <cell r="D80">
            <v>0.85</v>
          </cell>
        </row>
        <row r="81">
          <cell r="A81">
            <v>310003147</v>
          </cell>
          <cell r="B81" t="str">
            <v>Oishi Green Tea Genmai 350ml 1x4x6 MM</v>
          </cell>
          <cell r="C81" t="str">
            <v>350ml</v>
          </cell>
          <cell r="D81">
            <v>1</v>
          </cell>
        </row>
        <row r="82">
          <cell r="A82">
            <v>310002662</v>
          </cell>
          <cell r="B82" t="str">
            <v>Oishi Green Tea Genmai 380ml 1x24(CLM)</v>
          </cell>
          <cell r="C82" t="str">
            <v>380ml</v>
          </cell>
          <cell r="D82">
            <v>1</v>
          </cell>
        </row>
        <row r="83">
          <cell r="A83">
            <v>310003340</v>
          </cell>
          <cell r="B83" t="str">
            <v>Oishi Gyokuro No Sugar 400ml 1x24</v>
          </cell>
          <cell r="C83" t="str">
            <v>400ml</v>
          </cell>
          <cell r="D83">
            <v>1</v>
          </cell>
        </row>
        <row r="84">
          <cell r="A84">
            <v>310003341</v>
          </cell>
          <cell r="B84" t="str">
            <v>Oishi Gyokuro Delight 400ml 1x24</v>
          </cell>
          <cell r="C84" t="str">
            <v>400ml</v>
          </cell>
          <cell r="D84">
            <v>1</v>
          </cell>
        </row>
        <row r="85">
          <cell r="A85">
            <v>310003188</v>
          </cell>
          <cell r="B85" t="str">
            <v>BRBR 1+Protextion UHT Milk 3 12x180ml TH</v>
          </cell>
          <cell r="C85" t="str">
            <v>180ml</v>
          </cell>
          <cell r="D85">
            <v>0.85</v>
          </cell>
        </row>
        <row r="86">
          <cell r="A86">
            <v>310003187</v>
          </cell>
          <cell r="B86" t="str">
            <v>BRBR 1+Protextion UHT Milk9 4x180ml TH</v>
          </cell>
          <cell r="C86" t="str">
            <v>180ml</v>
          </cell>
          <cell r="D86">
            <v>0.85</v>
          </cell>
        </row>
        <row r="87">
          <cell r="A87">
            <v>310003218</v>
          </cell>
          <cell r="B87" t="str">
            <v>BRBR 1+Protextion UHT Milk 9 4x180ml LA</v>
          </cell>
          <cell r="C87" t="str">
            <v>180ml</v>
          </cell>
          <cell r="D87">
            <v>0.85</v>
          </cell>
        </row>
        <row r="88">
          <cell r="A88">
            <v>310003230</v>
          </cell>
          <cell r="B88" t="str">
            <v>S-26 Gold Progress 4 UHT 3 12x180ml</v>
          </cell>
          <cell r="C88" t="str">
            <v>180ml</v>
          </cell>
          <cell r="D88">
            <v>0.85</v>
          </cell>
        </row>
        <row r="89">
          <cell r="A89">
            <v>310001814</v>
          </cell>
          <cell r="B89" t="str">
            <v>Magnolia Ginkgo WhMalt 180ml 1x12x4 OEM</v>
          </cell>
          <cell r="C89" t="str">
            <v>180ml</v>
          </cell>
          <cell r="D89">
            <v>0.85</v>
          </cell>
        </row>
        <row r="90">
          <cell r="A90">
            <v>310003219</v>
          </cell>
          <cell r="B90" t="str">
            <v>Lactogrow UHT Milk 9 4x180ml KH</v>
          </cell>
          <cell r="C90" t="str">
            <v>180ml</v>
          </cell>
          <cell r="D90">
            <v>0.85</v>
          </cell>
        </row>
        <row r="91">
          <cell r="A91">
            <v>310001814</v>
          </cell>
          <cell r="B91" t="str">
            <v>Magnolia Ginkgo WhMalt 180ml 1x12x4 OEM</v>
          </cell>
          <cell r="C91" t="str">
            <v>180ml</v>
          </cell>
          <cell r="D91">
            <v>0.85</v>
          </cell>
        </row>
        <row r="92">
          <cell r="A92">
            <v>310003197</v>
          </cell>
          <cell r="B92" t="str">
            <v>Magnolia Ginkgo Caramel UHT12 4x180ml</v>
          </cell>
          <cell r="C92" t="str">
            <v>180ml</v>
          </cell>
          <cell r="D92">
            <v>0.85</v>
          </cell>
        </row>
        <row r="93">
          <cell r="A93">
            <v>310001814</v>
          </cell>
          <cell r="B93" t="str">
            <v>Magnolia Ginkgo WhMalt 180ml 1x12x4 OEM</v>
          </cell>
          <cell r="C93" t="str">
            <v>180ml</v>
          </cell>
          <cell r="D93">
            <v>0.85</v>
          </cell>
        </row>
        <row r="94">
          <cell r="A94">
            <v>310003197</v>
          </cell>
          <cell r="B94" t="str">
            <v>Magnolia Ginkgo Caramel UHT12 4x180ml</v>
          </cell>
          <cell r="C94" t="str">
            <v>180ml</v>
          </cell>
          <cell r="D94">
            <v>0.85</v>
          </cell>
        </row>
        <row r="95">
          <cell r="A95">
            <v>310003230</v>
          </cell>
          <cell r="B95" t="str">
            <v>S-26 Gold Progress 4 UHT 3 12x180ml</v>
          </cell>
          <cell r="C95" t="str">
            <v>180ml</v>
          </cell>
          <cell r="D95">
            <v>0.85</v>
          </cell>
        </row>
        <row r="96">
          <cell r="A96">
            <v>310003219</v>
          </cell>
          <cell r="B96" t="str">
            <v>Lactogrow UHT Milk 9 4x180ml KH</v>
          </cell>
          <cell r="C96" t="str">
            <v>180ml</v>
          </cell>
          <cell r="D96">
            <v>0.85</v>
          </cell>
        </row>
        <row r="97">
          <cell r="A97">
            <v>310003183</v>
          </cell>
          <cell r="B97" t="str">
            <v>Oishi Kabusecha No Sugar 400ml 1x24 Stut</v>
          </cell>
          <cell r="C97" t="str">
            <v>400ml</v>
          </cell>
          <cell r="D97">
            <v>1</v>
          </cell>
        </row>
        <row r="98">
          <cell r="A98">
            <v>310003190</v>
          </cell>
          <cell r="B98" t="str">
            <v>BRBR 3+Xpert UHT Milk 3 12x180ml TH</v>
          </cell>
          <cell r="C98" t="str">
            <v>180ml</v>
          </cell>
          <cell r="D98">
            <v>0.85</v>
          </cell>
        </row>
        <row r="99">
          <cell r="A99">
            <v>310003189</v>
          </cell>
          <cell r="B99" t="str">
            <v>BRBR 3+Xpert UHT Milk 9 4x180ml TH</v>
          </cell>
          <cell r="C99" t="str">
            <v>180ml</v>
          </cell>
          <cell r="D99">
            <v>0.85</v>
          </cell>
        </row>
        <row r="100">
          <cell r="A100">
            <v>310002643</v>
          </cell>
          <cell r="B100" t="str">
            <v>Oishi Green Tea Genmai 350ml 1x24</v>
          </cell>
          <cell r="C100" t="str">
            <v>350ml</v>
          </cell>
          <cell r="D100">
            <v>1</v>
          </cell>
        </row>
        <row r="101">
          <cell r="A101">
            <v>310002645</v>
          </cell>
          <cell r="B101" t="str">
            <v>Oishi Green Tea Original 350ml 1x24</v>
          </cell>
          <cell r="C101" t="str">
            <v>350ml</v>
          </cell>
          <cell r="D101">
            <v>1</v>
          </cell>
        </row>
        <row r="102">
          <cell r="A102">
            <v>310001813</v>
          </cell>
          <cell r="B102" t="str">
            <v>Magnolia Ginkgo Plain 180ml 1x12x4 OEM</v>
          </cell>
          <cell r="C102" t="str">
            <v>180ml</v>
          </cell>
          <cell r="D102">
            <v>0.85</v>
          </cell>
        </row>
        <row r="103">
          <cell r="A103">
            <v>310003379</v>
          </cell>
          <cell r="B103" t="str">
            <v>Magnolia Ginkgo Plain UHT 180ml 4x12</v>
          </cell>
          <cell r="C103" t="str">
            <v>180ml</v>
          </cell>
          <cell r="D103">
            <v>0.85</v>
          </cell>
        </row>
        <row r="104">
          <cell r="A104">
            <v>310003380</v>
          </cell>
          <cell r="B104" t="str">
            <v>Magnolia Ginkgo Choc UHT 180ml 4x12</v>
          </cell>
          <cell r="C104" t="str">
            <v>180ml</v>
          </cell>
          <cell r="D104">
            <v>0.85</v>
          </cell>
        </row>
        <row r="105">
          <cell r="A105">
            <v>310003183</v>
          </cell>
          <cell r="B105" t="str">
            <v>Oishi Kabusecha No Sugar 400ml 1x24 Stut</v>
          </cell>
          <cell r="C105" t="str">
            <v>400ml.</v>
          </cell>
          <cell r="D105">
            <v>1</v>
          </cell>
        </row>
        <row r="106">
          <cell r="A106">
            <v>310003403</v>
          </cell>
          <cell r="B106" t="str">
            <v>Oishi Green Tea HoneyLemon 350ml 1x24 MM</v>
          </cell>
          <cell r="C106" t="str">
            <v>350ml</v>
          </cell>
          <cell r="D106">
            <v>1</v>
          </cell>
        </row>
        <row r="107">
          <cell r="A107">
            <v>310003381</v>
          </cell>
          <cell r="B107" t="str">
            <v>Magnolia Ginkgo Wh Malt UHT 180ml 4x12</v>
          </cell>
          <cell r="C107" t="str">
            <v>180ml</v>
          </cell>
          <cell r="D107">
            <v>0.85</v>
          </cell>
        </row>
        <row r="108">
          <cell r="A108">
            <v>310003382</v>
          </cell>
          <cell r="B108" t="str">
            <v>Magnolia Ginkgo Caramel UHT 180ml 4x12</v>
          </cell>
          <cell r="C108" t="str">
            <v>180ml</v>
          </cell>
          <cell r="D108">
            <v>0.85</v>
          </cell>
        </row>
        <row r="109">
          <cell r="A109">
            <v>310003401</v>
          </cell>
          <cell r="B109" t="str">
            <v>Oishi Black Tea Lemon 500ml 1x24 5L</v>
          </cell>
          <cell r="C109" t="str">
            <v>500ml</v>
          </cell>
          <cell r="D109">
            <v>1</v>
          </cell>
        </row>
        <row r="110">
          <cell r="A110">
            <v>310003399</v>
          </cell>
          <cell r="B110" t="str">
            <v>Oishi GT Honey Lemon 500ml 1x24 5L</v>
          </cell>
          <cell r="C110" t="str">
            <v>500ml</v>
          </cell>
          <cell r="D110">
            <v>1</v>
          </cell>
        </row>
        <row r="111">
          <cell r="A111">
            <v>310003413</v>
          </cell>
          <cell r="B111" t="str">
            <v>Oishi Green Tea Genmai 500ml 1x24 LA</v>
          </cell>
          <cell r="C111" t="str">
            <v>500ml</v>
          </cell>
          <cell r="D111">
            <v>0.85</v>
          </cell>
        </row>
        <row r="112">
          <cell r="A112">
            <v>310003400</v>
          </cell>
          <cell r="B112" t="str">
            <v>Oishi Green Tea Genmai 500ml 1x24 5L</v>
          </cell>
          <cell r="C112" t="str">
            <v>500ml</v>
          </cell>
          <cell r="D112">
            <v>1</v>
          </cell>
        </row>
        <row r="113">
          <cell r="A113">
            <v>310003222</v>
          </cell>
          <cell r="B113" t="str">
            <v>Lactogrow UHT Milk 9 4x180ml LA</v>
          </cell>
          <cell r="C113" t="str">
            <v>180ml</v>
          </cell>
          <cell r="D113">
            <v>0.85</v>
          </cell>
        </row>
        <row r="114">
          <cell r="A114">
            <v>310003487</v>
          </cell>
          <cell r="B114" t="str">
            <v>SundryMatCarnationSmartGrow 9 4x180ml TH</v>
          </cell>
          <cell r="C114" t="str">
            <v>180ml</v>
          </cell>
          <cell r="D114">
            <v>0.85</v>
          </cell>
        </row>
        <row r="115">
          <cell r="A115">
            <v>310003489</v>
          </cell>
          <cell r="B115" t="str">
            <v>SundryMatCarnationSmartGrow3 12x180ml TH</v>
          </cell>
          <cell r="C115" t="str">
            <v>180ml</v>
          </cell>
          <cell r="D115">
            <v>0.85</v>
          </cell>
        </row>
        <row r="116">
          <cell r="A116">
            <v>310003479</v>
          </cell>
          <cell r="B116" t="str">
            <v>Sundry Mat BB 3 UHT Milk 9 4x180ml TH</v>
          </cell>
          <cell r="C116" t="str">
            <v>180ml</v>
          </cell>
          <cell r="D116">
            <v>0.85</v>
          </cell>
        </row>
        <row r="117">
          <cell r="A117">
            <v>310003486</v>
          </cell>
          <cell r="B117" t="str">
            <v>CarnationSmartGrow UHT Milk 9 4x180ml TH</v>
          </cell>
          <cell r="C117" t="str">
            <v>180ml</v>
          </cell>
          <cell r="D117">
            <v>0.85</v>
          </cell>
        </row>
        <row r="118">
          <cell r="A118">
            <v>310003488</v>
          </cell>
          <cell r="B118" t="str">
            <v>CarnationSmartGrowUHT Milk 3 12x180ml TH</v>
          </cell>
          <cell r="C118" t="str">
            <v>180ml</v>
          </cell>
          <cell r="D118">
            <v>0.85</v>
          </cell>
        </row>
        <row r="119">
          <cell r="A119">
            <v>310003481</v>
          </cell>
          <cell r="B119" t="str">
            <v>Sundry Mat BB Protextion UHT MILK 3x12TH</v>
          </cell>
          <cell r="C119" t="str">
            <v>180ml</v>
          </cell>
          <cell r="D119">
            <v>0.85</v>
          </cell>
        </row>
        <row r="120">
          <cell r="A120">
            <v>310003483</v>
          </cell>
          <cell r="B120" t="str">
            <v>Sundry Mat BB Xpert UHT MILK 9x4TH</v>
          </cell>
          <cell r="C120" t="str">
            <v>180ml</v>
          </cell>
          <cell r="D120">
            <v>0.85</v>
          </cell>
        </row>
        <row r="121">
          <cell r="A121">
            <v>310003485</v>
          </cell>
          <cell r="B121" t="str">
            <v>Sundry Mat BB Xpert UHT Milk 3x12TH</v>
          </cell>
          <cell r="C121" t="str">
            <v>180ml</v>
          </cell>
          <cell r="D121">
            <v>0.85</v>
          </cell>
        </row>
        <row r="122">
          <cell r="A122">
            <v>310001607</v>
          </cell>
          <cell r="B122" t="str">
            <v>Water 1,500 ml. PET Crystal</v>
          </cell>
          <cell r="C122" t="str">
            <v>1500ml</v>
          </cell>
          <cell r="D122">
            <v>0.9</v>
          </cell>
        </row>
        <row r="123">
          <cell r="A123">
            <v>310003530</v>
          </cell>
          <cell r="B123" t="str">
            <v>Sundry Mat Milo 3x12 Promotion 20 N1 TH</v>
          </cell>
          <cell r="C123" t="str">
            <v>180ml</v>
          </cell>
          <cell r="D123">
            <v>0.85</v>
          </cell>
        </row>
        <row r="124">
          <cell r="A124">
            <v>310003574</v>
          </cell>
          <cell r="B124" t="str">
            <v>Oishi GT Orange Plus C 380g 1x24</v>
          </cell>
          <cell r="C124" t="str">
            <v>380ml</v>
          </cell>
          <cell r="D124">
            <v>0.85</v>
          </cell>
        </row>
        <row r="125">
          <cell r="A125">
            <v>310003618</v>
          </cell>
          <cell r="B125" t="str">
            <v>OISHI Gyokuro Delight 400ml P24 to P6</v>
          </cell>
          <cell r="C125" t="str">
            <v>400ml</v>
          </cell>
          <cell r="D125">
            <v>1</v>
          </cell>
        </row>
        <row r="126">
          <cell r="A126">
            <v>310003571</v>
          </cell>
          <cell r="B126" t="str">
            <v>Oishi GT Kyoho Plus C 380g 1x24</v>
          </cell>
          <cell r="C126" t="str">
            <v>380ml</v>
          </cell>
          <cell r="D126">
            <v>0.85</v>
          </cell>
        </row>
        <row r="127">
          <cell r="A127">
            <v>310003573</v>
          </cell>
          <cell r="B127" t="str">
            <v>Oishi GT Kyoho Plus C 350g 1x4x6</v>
          </cell>
          <cell r="C127" t="str">
            <v>350ml</v>
          </cell>
          <cell r="D127">
            <v>0.85</v>
          </cell>
        </row>
        <row r="128">
          <cell r="A128">
            <v>310002016</v>
          </cell>
          <cell r="B128" t="str">
            <v>Oishi Green Tea Original 500ml 1x4x6</v>
          </cell>
          <cell r="C128" t="str">
            <v>500ml</v>
          </cell>
          <cell r="D128">
            <v>0.85</v>
          </cell>
        </row>
        <row r="129">
          <cell r="A129">
            <v>310002015</v>
          </cell>
          <cell r="B129" t="str">
            <v>Oishi Green Tea Original 500ml 1x24</v>
          </cell>
          <cell r="C129" t="str">
            <v>500ml</v>
          </cell>
          <cell r="D129">
            <v>0.85</v>
          </cell>
        </row>
        <row r="130">
          <cell r="A130">
            <v>310003572</v>
          </cell>
          <cell r="B130" t="str">
            <v>Oishi GT Kyoho Plus C 350g 1x24</v>
          </cell>
          <cell r="C130" t="str">
            <v>350ml</v>
          </cell>
          <cell r="D130">
            <v>0.85</v>
          </cell>
        </row>
        <row r="131">
          <cell r="A131">
            <v>310003591</v>
          </cell>
          <cell r="B131" t="str">
            <v>BB Protextion Hny UHT MILK 9 4x180ml TH</v>
          </cell>
          <cell r="C131" t="str">
            <v>180ml</v>
          </cell>
          <cell r="D131">
            <v>0.85</v>
          </cell>
        </row>
        <row r="132">
          <cell r="A132">
            <v>310003592</v>
          </cell>
          <cell r="B132" t="str">
            <v>Lactogrow UHT Milk 9 4x180ml N1 KH</v>
          </cell>
          <cell r="C132" t="str">
            <v>180ml</v>
          </cell>
          <cell r="D132">
            <v>0.85</v>
          </cell>
        </row>
        <row r="133">
          <cell r="A133">
            <v>310003640</v>
          </cell>
          <cell r="B133" t="str">
            <v>Water 600cc PET Crystal Full Shrink</v>
          </cell>
          <cell r="C133" t="str">
            <v>600ml</v>
          </cell>
          <cell r="D133">
            <v>0.9</v>
          </cell>
        </row>
        <row r="134">
          <cell r="A134">
            <v>310003671</v>
          </cell>
          <cell r="B134" t="str">
            <v>Sundry Mat LACTOGROW UHT 9 4x180ml N1 KH</v>
          </cell>
          <cell r="C134" t="str">
            <v>180ml</v>
          </cell>
          <cell r="D134">
            <v>0.85</v>
          </cell>
        </row>
        <row r="135">
          <cell r="A135">
            <v>310003606</v>
          </cell>
          <cell r="B135" t="str">
            <v>SundryMat BB ProtexHny Milk 9 4x180ml TH</v>
          </cell>
          <cell r="C135" t="str">
            <v>180ml</v>
          </cell>
          <cell r="D135">
            <v>0.85</v>
          </cell>
        </row>
        <row r="136">
          <cell r="A136">
            <v>310003681</v>
          </cell>
          <cell r="B136" t="str">
            <v>Sundry Mat S-26 Omega Plus 9 4x180ml TH</v>
          </cell>
          <cell r="C136" t="str">
            <v>180ml</v>
          </cell>
          <cell r="D136">
            <v>0.85</v>
          </cell>
        </row>
        <row r="137">
          <cell r="A137">
            <v>310003607</v>
          </cell>
          <cell r="B137" t="str">
            <v>SundryMat BB ProtexHny Milk3 12x180ml TH</v>
          </cell>
          <cell r="C137" t="str">
            <v>180ml</v>
          </cell>
          <cell r="D137">
            <v>0.85</v>
          </cell>
        </row>
        <row r="138">
          <cell r="A138">
            <v>310003680</v>
          </cell>
          <cell r="B138" t="str">
            <v>S-26 Omega Plus UHT 9 4x180ml TH</v>
          </cell>
          <cell r="C138" t="str">
            <v>180ml</v>
          </cell>
          <cell r="D138">
            <v>0.85</v>
          </cell>
        </row>
        <row r="139">
          <cell r="A139">
            <v>310003649</v>
          </cell>
          <cell r="B139" t="str">
            <v>Jub Jai Jubliang 350ml 1x4x6 LS2</v>
          </cell>
          <cell r="C139" t="str">
            <v>350ml</v>
          </cell>
          <cell r="D139">
            <v>0.85</v>
          </cell>
        </row>
        <row r="140">
          <cell r="A140">
            <v>310003656</v>
          </cell>
          <cell r="B140" t="str">
            <v>Oishi GT Kyoho Plus C 380g 1x4x6 MLBB</v>
          </cell>
          <cell r="C140" t="str">
            <v>380ml</v>
          </cell>
          <cell r="D140">
            <v>0.85</v>
          </cell>
        </row>
        <row r="141">
          <cell r="A141">
            <v>310003657</v>
          </cell>
          <cell r="B141" t="str">
            <v>Oishi GT Kyoho Plus C 380g 1x4x6 LA</v>
          </cell>
          <cell r="C141" t="str">
            <v>380ml</v>
          </cell>
          <cell r="D141">
            <v>1</v>
          </cell>
        </row>
        <row r="142">
          <cell r="A142">
            <v>310003659</v>
          </cell>
          <cell r="B142" t="str">
            <v>Oishi GT Kyoho Plus C 380g 1x24 5L</v>
          </cell>
          <cell r="C142" t="str">
            <v>380ml</v>
          </cell>
          <cell r="D142">
            <v>1</v>
          </cell>
        </row>
        <row r="143">
          <cell r="A143">
            <v>310003529</v>
          </cell>
          <cell r="B143" t="str">
            <v>Milo UHT3 12x180ml N1 TH</v>
          </cell>
          <cell r="C143" t="str">
            <v>180ml</v>
          </cell>
          <cell r="D143">
            <v>0.85</v>
          </cell>
        </row>
        <row r="144">
          <cell r="A144">
            <v>310003478</v>
          </cell>
          <cell r="B144" t="str">
            <v>BB Protextion UHT Milk 9 4x180mlTH</v>
          </cell>
          <cell r="C144" t="str">
            <v>180ml</v>
          </cell>
          <cell r="D144">
            <v>0.85</v>
          </cell>
        </row>
        <row r="145">
          <cell r="A145">
            <v>310003590</v>
          </cell>
          <cell r="B145" t="str">
            <v>BB Protextion Hny UHT MILK 3 12x180ml TH</v>
          </cell>
          <cell r="C145" t="str">
            <v>180ml</v>
          </cell>
          <cell r="D145">
            <v>0.85</v>
          </cell>
        </row>
        <row r="146">
          <cell r="A146">
            <v>310003695</v>
          </cell>
          <cell r="B146" t="str">
            <v>Sundry Mat Milo Paper Straw 3x12x180ml</v>
          </cell>
          <cell r="C146" t="str">
            <v>180ml</v>
          </cell>
          <cell r="D146">
            <v>0.85</v>
          </cell>
        </row>
        <row r="147">
          <cell r="A147">
            <v>310003690</v>
          </cell>
          <cell r="B147" t="str">
            <v>Sundry Mat Milo Paper Straw12 4x180ml</v>
          </cell>
          <cell r="C147" t="str">
            <v>180ml</v>
          </cell>
          <cell r="D147">
            <v>0.85</v>
          </cell>
        </row>
        <row r="148">
          <cell r="A148">
            <v>310003480</v>
          </cell>
          <cell r="B148" t="str">
            <v>BB Protextion UHT Milk 3 12x180ml TH</v>
          </cell>
          <cell r="C148" t="str">
            <v>180ml</v>
          </cell>
          <cell r="D148">
            <v>0.85</v>
          </cell>
        </row>
        <row r="149">
          <cell r="A149">
            <v>310003484</v>
          </cell>
          <cell r="B149" t="str">
            <v>BB Xpert UHT Milk 3 12x180ml TH</v>
          </cell>
          <cell r="C149" t="str">
            <v>180ml</v>
          </cell>
          <cell r="D149">
            <v>0.85</v>
          </cell>
        </row>
        <row r="150">
          <cell r="A150">
            <v>310003588</v>
          </cell>
          <cell r="B150" t="str">
            <v>Sundry Mat S-26 Gold 4 UHT 9 4x180ml TH</v>
          </cell>
          <cell r="C150" t="str">
            <v>180ml</v>
          </cell>
          <cell r="D150">
            <v>0.85</v>
          </cell>
        </row>
        <row r="151">
          <cell r="A151">
            <v>310003581</v>
          </cell>
          <cell r="B151" t="str">
            <v>Sundry Mat S-26 GOLD3 UHT 3 12x180 TH</v>
          </cell>
          <cell r="C151" t="str">
            <v>180ml</v>
          </cell>
          <cell r="D151">
            <v>0.85</v>
          </cell>
        </row>
        <row r="152">
          <cell r="A152">
            <v>310003580</v>
          </cell>
          <cell r="B152" t="str">
            <v>Sundry Mat S-26 GOLD3 UHT 9 4x180 TH</v>
          </cell>
          <cell r="C152" t="str">
            <v>180ml</v>
          </cell>
          <cell r="D152">
            <v>0.85</v>
          </cell>
        </row>
        <row r="153">
          <cell r="A153">
            <v>310003589</v>
          </cell>
          <cell r="B153" t="str">
            <v>Sundry Mat S-26 Gold4 UHT 3 12x180ml TH</v>
          </cell>
          <cell r="C153" t="str">
            <v>180ml</v>
          </cell>
          <cell r="D153">
            <v>0.85</v>
          </cell>
        </row>
        <row r="154">
          <cell r="A154">
            <v>310003594</v>
          </cell>
          <cell r="B154" t="str">
            <v>S-26 GOLD 3 UHT 9 4x180ml TH</v>
          </cell>
          <cell r="C154" t="str">
            <v>180ml</v>
          </cell>
          <cell r="D154">
            <v>0.85</v>
          </cell>
        </row>
        <row r="155">
          <cell r="A155">
            <v>310003482</v>
          </cell>
          <cell r="B155" t="str">
            <v>BB Xpert UHT Milk 9 4x180ml TH</v>
          </cell>
          <cell r="C155" t="str">
            <v>180ml</v>
          </cell>
          <cell r="D155">
            <v>0.85</v>
          </cell>
        </row>
        <row r="156">
          <cell r="A156">
            <v>310003595</v>
          </cell>
          <cell r="B156" t="str">
            <v>S-26 GOLD 3 UHT 3 12x180ml TH</v>
          </cell>
          <cell r="C156" t="str">
            <v>180ml</v>
          </cell>
          <cell r="D156">
            <v>0.85</v>
          </cell>
        </row>
        <row r="157">
          <cell r="A157">
            <v>310003596</v>
          </cell>
          <cell r="B157" t="str">
            <v>S-26 GOLD 4 UHT 9 4x180ml TH</v>
          </cell>
          <cell r="C157" t="str">
            <v>180ml</v>
          </cell>
          <cell r="D157">
            <v>0.85</v>
          </cell>
        </row>
        <row r="158">
          <cell r="A158">
            <v>310003597</v>
          </cell>
          <cell r="B158" t="str">
            <v>S-26 GOLD 4 UHT 3 12x180ml TH</v>
          </cell>
          <cell r="C158" t="str">
            <v>180ml</v>
          </cell>
          <cell r="D158">
            <v>0.85</v>
          </cell>
        </row>
        <row r="159">
          <cell r="A159">
            <v>310001607</v>
          </cell>
          <cell r="B159" t="str">
            <v>Water 1500ml PET Crystal</v>
          </cell>
          <cell r="C159" t="str">
            <v>1500ml</v>
          </cell>
          <cell r="D159">
            <v>0.9</v>
          </cell>
        </row>
        <row r="160">
          <cell r="A160">
            <v>310003655</v>
          </cell>
          <cell r="B160" t="str">
            <v>Oishi GT Kyoho Plus C 380g 1x4x6 CL</v>
          </cell>
          <cell r="C160" t="str">
            <v>380ml</v>
          </cell>
          <cell r="D160">
            <v>1</v>
          </cell>
        </row>
        <row r="161">
          <cell r="A161">
            <v>310003661</v>
          </cell>
          <cell r="B161" t="str">
            <v>Oishi GT Orange Plus C 380g 1x4x6 CL</v>
          </cell>
          <cell r="C161" t="str">
            <v>380ml</v>
          </cell>
          <cell r="D161">
            <v>1</v>
          </cell>
        </row>
        <row r="162">
          <cell r="A162">
            <v>310003414</v>
          </cell>
          <cell r="B162" t="str">
            <v>Oishi Green Tea Original 500ml 1x24 LA</v>
          </cell>
          <cell r="C162" t="str">
            <v>500ml</v>
          </cell>
          <cell r="D162">
            <v>0.85</v>
          </cell>
        </row>
        <row r="163">
          <cell r="A163">
            <v>310003727</v>
          </cell>
          <cell r="B163" t="str">
            <v>Chakulza GT Kyoho Grape 320ml 1x24</v>
          </cell>
          <cell r="C163" t="str">
            <v>320ml</v>
          </cell>
          <cell r="D163">
            <v>1</v>
          </cell>
        </row>
        <row r="164">
          <cell r="A164">
            <v>310003728</v>
          </cell>
          <cell r="B164" t="str">
            <v>Chakulza GT Kyoho Grape 320ml 1x4x6</v>
          </cell>
          <cell r="C164" t="str">
            <v>320ml</v>
          </cell>
          <cell r="D164">
            <v>1</v>
          </cell>
        </row>
        <row r="165">
          <cell r="A165">
            <v>310003604</v>
          </cell>
          <cell r="B165" t="str">
            <v>Sundry Mat MILO UHT 6 8x180ml TT</v>
          </cell>
          <cell r="C165" t="str">
            <v>180ml</v>
          </cell>
          <cell r="D165">
            <v>0.85</v>
          </cell>
        </row>
        <row r="166">
          <cell r="A166">
            <v>310003783</v>
          </cell>
          <cell r="B166" t="str">
            <v>GT Soda Honey Lemon 320ml EX 1x4x6</v>
          </cell>
          <cell r="C166" t="str">
            <v>320ml</v>
          </cell>
          <cell r="D166">
            <v>1</v>
          </cell>
        </row>
        <row r="167">
          <cell r="A167">
            <v>310002973</v>
          </cell>
          <cell r="B167" t="str">
            <v>Oishi Green Tea Original 500ml 1x24 (MM)</v>
          </cell>
          <cell r="C167" t="str">
            <v>500ml</v>
          </cell>
          <cell r="D167">
            <v>1</v>
          </cell>
        </row>
        <row r="168">
          <cell r="A168">
            <v>310003786</v>
          </cell>
          <cell r="B168" t="str">
            <v>Oishi GT Orange Plus C 380g 1x24 (MLBB)</v>
          </cell>
          <cell r="C168" t="str">
            <v>380ml</v>
          </cell>
          <cell r="D168">
            <v>0.85</v>
          </cell>
        </row>
        <row r="169">
          <cell r="A169">
            <v>310003711</v>
          </cell>
          <cell r="B169" t="str">
            <v>Jub Jai Jubliang 350ml 1x24 LS2</v>
          </cell>
          <cell r="C169" t="str">
            <v>350ml</v>
          </cell>
          <cell r="D169">
            <v>0.85</v>
          </cell>
        </row>
        <row r="170">
          <cell r="A170">
            <v>310003724</v>
          </cell>
          <cell r="B170" t="str">
            <v>Oishi Genmaicha Delight Plus 400ml 1x4x6</v>
          </cell>
          <cell r="C170" t="str">
            <v>400ml</v>
          </cell>
          <cell r="D170">
            <v>1</v>
          </cell>
        </row>
        <row r="171">
          <cell r="A171">
            <v>310003714</v>
          </cell>
          <cell r="B171" t="str">
            <v>Jub Jai Jubliang 500ml 1x24 LS2</v>
          </cell>
          <cell r="C171" t="str">
            <v>500ml</v>
          </cell>
          <cell r="D171">
            <v>0.85</v>
          </cell>
        </row>
        <row r="172">
          <cell r="A172">
            <v>310003725</v>
          </cell>
          <cell r="B172" t="str">
            <v>Oishi Genmaicha No Sugar Plus 400ml 1x24</v>
          </cell>
          <cell r="C172" t="str">
            <v>400ml</v>
          </cell>
          <cell r="D172">
            <v>1</v>
          </cell>
        </row>
        <row r="173">
          <cell r="A173">
            <v>310003722</v>
          </cell>
          <cell r="B173" t="str">
            <v>Oishi Genmaicha Delight Plus 400ml 1x24</v>
          </cell>
          <cell r="C173" t="str">
            <v>400ml</v>
          </cell>
          <cell r="D173">
            <v>1</v>
          </cell>
        </row>
        <row r="174">
          <cell r="A174">
            <v>310003793</v>
          </cell>
          <cell r="B174" t="str">
            <v>OISHI Genmaicha Del Plus 400ml P24 to P6</v>
          </cell>
          <cell r="C174" t="str">
            <v>400ml</v>
          </cell>
          <cell r="D174">
            <v>1</v>
          </cell>
        </row>
        <row r="175">
          <cell r="A175">
            <v>310003822</v>
          </cell>
          <cell r="B175" t="str">
            <v>Sundry Mat Milo12 (4x180ml) N2 TH</v>
          </cell>
          <cell r="C175" t="str">
            <v>180ml</v>
          </cell>
          <cell r="D175">
            <v>0.85</v>
          </cell>
        </row>
        <row r="176">
          <cell r="A176">
            <v>310003824</v>
          </cell>
          <cell r="B176" t="str">
            <v>Sundry Mat Milo UHT 6(8 x180ml) TT N1 TH</v>
          </cell>
          <cell r="C176" t="str">
            <v>180ml</v>
          </cell>
          <cell r="D176">
            <v>0.85</v>
          </cell>
        </row>
        <row r="177">
          <cell r="A177">
            <v>310003823</v>
          </cell>
          <cell r="B177" t="str">
            <v>Sundry Mat Milo UHT3 12x180ml N2 TH</v>
          </cell>
          <cell r="C177" t="str">
            <v>180ml</v>
          </cell>
          <cell r="D177">
            <v>0.85</v>
          </cell>
        </row>
        <row r="178">
          <cell r="A178">
            <v>310003600</v>
          </cell>
          <cell r="B178" t="str">
            <v>Milo UHT6 8x180ml TT</v>
          </cell>
          <cell r="C178" t="str">
            <v>180ml</v>
          </cell>
          <cell r="D178">
            <v>0.85</v>
          </cell>
        </row>
        <row r="179">
          <cell r="A179">
            <v>310003827</v>
          </cell>
          <cell r="B179" t="str">
            <v>SundryMatCarnationSmartGrow 9 4x180 N2TH</v>
          </cell>
          <cell r="C179" t="str">
            <v>180ml</v>
          </cell>
          <cell r="D179">
            <v>0.85</v>
          </cell>
        </row>
        <row r="180">
          <cell r="A180">
            <v>310003825</v>
          </cell>
          <cell r="B180" t="str">
            <v>SundryMatCarnationSmartGrow3 12x180 N2TH</v>
          </cell>
          <cell r="C180" t="str">
            <v>180ml</v>
          </cell>
          <cell r="D180">
            <v>0.85</v>
          </cell>
        </row>
        <row r="181">
          <cell r="A181">
            <v>310003828</v>
          </cell>
          <cell r="B181" t="str">
            <v>Sundry Mat BB Protextion 3 12x180 N2TH</v>
          </cell>
          <cell r="C181" t="str">
            <v>180ml</v>
          </cell>
          <cell r="D181">
            <v>0.85</v>
          </cell>
        </row>
        <row r="182">
          <cell r="A182">
            <v>310003829</v>
          </cell>
          <cell r="B182" t="str">
            <v>Sundry Mat BB Protextion 9 4x180 N2 TH</v>
          </cell>
          <cell r="C182" t="str">
            <v>180ml</v>
          </cell>
          <cell r="D182">
            <v>0.85</v>
          </cell>
        </row>
        <row r="183">
          <cell r="A183">
            <v>310003831</v>
          </cell>
          <cell r="B183" t="str">
            <v>Sundry Mat BB Xpert UHT Milk 9x4 N2 TH</v>
          </cell>
          <cell r="C183" t="str">
            <v>180ml</v>
          </cell>
          <cell r="D183">
            <v>0.85</v>
          </cell>
        </row>
        <row r="184">
          <cell r="A184">
            <v>310003830</v>
          </cell>
          <cell r="B184" t="str">
            <v>Sundry Mat BB Xpert UHT Milk 3x12 N2 TH</v>
          </cell>
          <cell r="C184" t="str">
            <v>180ml</v>
          </cell>
          <cell r="D184">
            <v>0.85</v>
          </cell>
        </row>
        <row r="185">
          <cell r="A185">
            <v>310003835</v>
          </cell>
          <cell r="B185" t="str">
            <v>Sundry Mat S-26 Gold3 UHT 9 4x180 N2 TH</v>
          </cell>
          <cell r="C185" t="str">
            <v>180ml</v>
          </cell>
          <cell r="D185">
            <v>0.85</v>
          </cell>
        </row>
        <row r="186">
          <cell r="A186">
            <v>310003836</v>
          </cell>
          <cell r="B186" t="str">
            <v>Sundry Mat S-26 Gold3 UHT 3 12x180 N2 TH</v>
          </cell>
          <cell r="C186" t="str">
            <v>180ml</v>
          </cell>
          <cell r="D186">
            <v>0.85</v>
          </cell>
        </row>
        <row r="187">
          <cell r="A187">
            <v>310003834</v>
          </cell>
          <cell r="B187" t="str">
            <v>Sundry Mat S-26 Omega Plus 9 4x180 N2 TH</v>
          </cell>
          <cell r="C187" t="str">
            <v>180ml</v>
          </cell>
          <cell r="D187">
            <v>0.85</v>
          </cell>
        </row>
        <row r="188">
          <cell r="A188">
            <v>310003833</v>
          </cell>
          <cell r="B188" t="str">
            <v>Sundry Mat BB ProtextionHnyMilk 9x4 N2TH</v>
          </cell>
          <cell r="C188" t="str">
            <v>180ml</v>
          </cell>
          <cell r="D188">
            <v>0.85</v>
          </cell>
        </row>
        <row r="189">
          <cell r="A189">
            <v>310003832</v>
          </cell>
          <cell r="B189" t="str">
            <v>Sundry Mat BB ProtextionHnyMilk 3x12N2TH</v>
          </cell>
          <cell r="C189" t="str">
            <v>180ml</v>
          </cell>
          <cell r="D189">
            <v>0.85</v>
          </cell>
        </row>
        <row r="190">
          <cell r="A190">
            <v>310003837</v>
          </cell>
          <cell r="B190" t="str">
            <v>Sundry Mat S-26 Gold4 UHT 9 4x180 N2 TH</v>
          </cell>
          <cell r="C190" t="str">
            <v>180ml</v>
          </cell>
          <cell r="D190">
            <v>0.85</v>
          </cell>
        </row>
        <row r="191">
          <cell r="A191">
            <v>310003838</v>
          </cell>
          <cell r="B191" t="str">
            <v>Sundry Mat S-26 Gold4 UHT 3 12x180 N2 TH</v>
          </cell>
          <cell r="C191" t="str">
            <v>180ml</v>
          </cell>
          <cell r="D191">
            <v>0.85</v>
          </cell>
        </row>
        <row r="192">
          <cell r="A192">
            <v>310003704</v>
          </cell>
          <cell r="B192" t="str">
            <v>OISHI Wakoucha No Sugar 400ml 1x24</v>
          </cell>
          <cell r="C192" t="str">
            <v>400ml</v>
          </cell>
          <cell r="D192">
            <v>1</v>
          </cell>
        </row>
        <row r="193">
          <cell r="A193">
            <v>310003703</v>
          </cell>
          <cell r="B193" t="str">
            <v>OISHI Wakoucha Lemon 400ml 1x24</v>
          </cell>
          <cell r="C193" t="str">
            <v>400ml</v>
          </cell>
          <cell r="D193">
            <v>1</v>
          </cell>
        </row>
        <row r="194">
          <cell r="A194">
            <v>310003916</v>
          </cell>
          <cell r="B194" t="str">
            <v>SundryMat CNT MILK9 4x180ml TH NoflashOn</v>
          </cell>
          <cell r="C194" t="str">
            <v>180ml</v>
          </cell>
          <cell r="D194">
            <v>0.85</v>
          </cell>
        </row>
        <row r="195">
          <cell r="A195">
            <v>310003914</v>
          </cell>
          <cell r="B195" t="str">
            <v>MILO UHT 12(4x180ml) N2 TH</v>
          </cell>
          <cell r="C195" t="str">
            <v>180ml</v>
          </cell>
          <cell r="D195">
            <v>0.85</v>
          </cell>
        </row>
        <row r="196">
          <cell r="A196">
            <v>310003910</v>
          </cell>
          <cell r="B196" t="str">
            <v>CNT UHT MILK 9(4x180ml)TH no flash on</v>
          </cell>
          <cell r="C196" t="str">
            <v>180ml</v>
          </cell>
          <cell r="D196">
            <v>0.85</v>
          </cell>
        </row>
        <row r="197">
          <cell r="A197">
            <v>310003915</v>
          </cell>
          <cell r="B197" t="str">
            <v>SundryMatCNT MILK3 12x180ml TH NoflashOn</v>
          </cell>
          <cell r="C197" t="str">
            <v>180ml</v>
          </cell>
          <cell r="D197">
            <v>0.85</v>
          </cell>
        </row>
        <row r="198">
          <cell r="A198">
            <v>310003911</v>
          </cell>
          <cell r="B198" t="str">
            <v>CNT UHT MILK 3(12x180ml)TH no flash on</v>
          </cell>
          <cell r="C198" t="str">
            <v>180ml</v>
          </cell>
          <cell r="D198">
            <v>0.85</v>
          </cell>
        </row>
        <row r="199">
          <cell r="A199">
            <v>310003874</v>
          </cell>
          <cell r="B199" t="str">
            <v>Chakulza GT Honey Lemon 320ml EX 1x4x6</v>
          </cell>
          <cell r="C199" t="str">
            <v>320ml</v>
          </cell>
          <cell r="D199">
            <v>1</v>
          </cell>
        </row>
        <row r="200">
          <cell r="A200">
            <v>310003875</v>
          </cell>
          <cell r="B200" t="str">
            <v>Chakulza GT Kyoho Grape 320ml EX 1x4x6</v>
          </cell>
          <cell r="C200" t="str">
            <v>320ml</v>
          </cell>
          <cell r="D200">
            <v>1</v>
          </cell>
        </row>
        <row r="201">
          <cell r="A201">
            <v>310003913</v>
          </cell>
          <cell r="B201" t="str">
            <v>MILO UHT 3(12x180ml) N2 TH</v>
          </cell>
          <cell r="C201" t="str">
            <v>180ml</v>
          </cell>
          <cell r="D201">
            <v>0.85</v>
          </cell>
        </row>
        <row r="202">
          <cell r="A202">
            <v>310003839</v>
          </cell>
          <cell r="B202" t="str">
            <v>Sundry Mat Lactogrow UHTMilk 9 4x180N2KH</v>
          </cell>
          <cell r="C202" t="str">
            <v>180ml</v>
          </cell>
          <cell r="D202">
            <v>0.85</v>
          </cell>
        </row>
        <row r="203">
          <cell r="A203">
            <v>310003603</v>
          </cell>
          <cell r="B203" t="str">
            <v>OISHI Gyokuro Delight 400ml 1x4x6</v>
          </cell>
          <cell r="C203" t="str">
            <v>400ml</v>
          </cell>
          <cell r="D203">
            <v>1</v>
          </cell>
        </row>
        <row r="204">
          <cell r="A204">
            <v>310003912</v>
          </cell>
          <cell r="B204" t="str">
            <v>MILO UHT 6(8x180ml)TT N1 TH</v>
          </cell>
          <cell r="C204" t="str">
            <v>180ml</v>
          </cell>
          <cell r="D204">
            <v>0.85</v>
          </cell>
        </row>
        <row r="205">
          <cell r="A205">
            <v>310004041</v>
          </cell>
          <cell r="B205" t="str">
            <v>Sundry Mat S-26 GOLD STARS 9(4x180ml)TH</v>
          </cell>
          <cell r="C205" t="str">
            <v>180ml</v>
          </cell>
          <cell r="D205">
            <v>0.85</v>
          </cell>
        </row>
        <row r="206">
          <cell r="A206">
            <v>310004040</v>
          </cell>
          <cell r="B206" t="str">
            <v>S-26 GOLD STARS UHT 9(4x180ml)TH</v>
          </cell>
          <cell r="C206" t="str">
            <v>180ml</v>
          </cell>
          <cell r="D206">
            <v>0.85</v>
          </cell>
        </row>
        <row r="207">
          <cell r="A207">
            <v>310004060</v>
          </cell>
          <cell r="B207" t="str">
            <v>Magnolia UHT Plain 12x(4x180ml)</v>
          </cell>
          <cell r="C207" t="str">
            <v>180ml</v>
          </cell>
          <cell r="D207">
            <v>0.85</v>
          </cell>
        </row>
        <row r="208">
          <cell r="A208">
            <v>310004069</v>
          </cell>
          <cell r="B208" t="str">
            <v>Oishi Honey Lemon 380ml 1x24 (Light)</v>
          </cell>
          <cell r="C208" t="str">
            <v>380ml</v>
          </cell>
          <cell r="D208">
            <v>1</v>
          </cell>
        </row>
        <row r="209">
          <cell r="A209">
            <v>310004061</v>
          </cell>
          <cell r="B209" t="str">
            <v>Magnolia UHT Chocolate 12x(4x180ml)</v>
          </cell>
          <cell r="C209" t="str">
            <v>180ml</v>
          </cell>
          <cell r="D209">
            <v>0.85</v>
          </cell>
        </row>
        <row r="210">
          <cell r="A210">
            <v>310004070</v>
          </cell>
          <cell r="B210" t="str">
            <v>Oishi Honey Lemon 350ml1x4x6 (Light)</v>
          </cell>
          <cell r="C210" t="str">
            <v>350ml</v>
          </cell>
          <cell r="D210">
            <v>1</v>
          </cell>
        </row>
        <row r="211">
          <cell r="A211">
            <v>310004039</v>
          </cell>
          <cell r="B211" t="str">
            <v>Sundry Mat S-26 GOLD STARS 6(8x180ml)TH</v>
          </cell>
          <cell r="C211" t="str">
            <v>180ml</v>
          </cell>
          <cell r="D211">
            <v>0.85</v>
          </cell>
        </row>
        <row r="212">
          <cell r="A212">
            <v>310004038</v>
          </cell>
          <cell r="B212" t="str">
            <v>S-26 GOLD STARS UHT 6(8x180ml)TH</v>
          </cell>
          <cell r="C212" t="str">
            <v>180ml</v>
          </cell>
          <cell r="D212">
            <v>0.85</v>
          </cell>
        </row>
        <row r="213">
          <cell r="A213">
            <v>310004096</v>
          </cell>
          <cell r="B213" t="str">
            <v>BB Protextion UHT MILK 9(4x180ml)N1 TH</v>
          </cell>
          <cell r="C213" t="str">
            <v>180ml</v>
          </cell>
          <cell r="D213">
            <v>0.85</v>
          </cell>
        </row>
        <row r="214">
          <cell r="A214">
            <v>310004098</v>
          </cell>
          <cell r="B214" t="str">
            <v>BB Protextion UHT MILK 3(12x180ml)N1 TH</v>
          </cell>
          <cell r="C214" t="str">
            <v>180ml</v>
          </cell>
          <cell r="D214">
            <v>0.85</v>
          </cell>
        </row>
        <row r="215">
          <cell r="A215">
            <v>310004100</v>
          </cell>
          <cell r="B215" t="str">
            <v>BB Xpert UHT MILK 9(4x180ml)N1 TH</v>
          </cell>
          <cell r="C215" t="str">
            <v>180ml</v>
          </cell>
          <cell r="D215">
            <v>0.85</v>
          </cell>
        </row>
        <row r="216">
          <cell r="A216">
            <v>310004102</v>
          </cell>
          <cell r="B216" t="str">
            <v>BB Xpert UHT MILK 3(12x180ml)N1 TH</v>
          </cell>
          <cell r="C216" t="str">
            <v>180ml</v>
          </cell>
          <cell r="D216">
            <v>0.85</v>
          </cell>
        </row>
        <row r="217">
          <cell r="A217">
            <v>310004099</v>
          </cell>
          <cell r="B217" t="str">
            <v>SundryMat BB Protextion 3(12x180ml)N1 TH</v>
          </cell>
          <cell r="C217" t="str">
            <v>180ml</v>
          </cell>
          <cell r="D217">
            <v>0.85</v>
          </cell>
        </row>
        <row r="218">
          <cell r="A218">
            <v>310004097</v>
          </cell>
          <cell r="B218" t="str">
            <v>SundryMat BB Protextion 9(4x180ml)N1 TH</v>
          </cell>
          <cell r="C218" t="str">
            <v>180ml</v>
          </cell>
          <cell r="D218">
            <v>0.85</v>
          </cell>
        </row>
        <row r="219">
          <cell r="A219">
            <v>310004104</v>
          </cell>
          <cell r="B219" t="str">
            <v>BB Protextion Hny UHTMILK 9(4x180ml)N1TH</v>
          </cell>
          <cell r="C219" t="str">
            <v>180ml</v>
          </cell>
          <cell r="D219">
            <v>0.85</v>
          </cell>
        </row>
        <row r="220">
          <cell r="A220">
            <v>310004106</v>
          </cell>
          <cell r="B220" t="str">
            <v>BBProtextion Hny UHTMILK 3(12x180ml)N1TH</v>
          </cell>
          <cell r="C220" t="str">
            <v>180ml</v>
          </cell>
          <cell r="D220">
            <v>0.85</v>
          </cell>
        </row>
        <row r="221">
          <cell r="A221">
            <v>310004101</v>
          </cell>
          <cell r="B221" t="str">
            <v>SundryMat BB Xpert UHT 9(4x180ml)N1 TH</v>
          </cell>
          <cell r="C221" t="str">
            <v>180ml</v>
          </cell>
          <cell r="D221">
            <v>0.85</v>
          </cell>
        </row>
        <row r="222">
          <cell r="A222">
            <v>310004105</v>
          </cell>
          <cell r="B222" t="str">
            <v>SundryMat BBProtextionHNY 9(4x180ml)N1TH</v>
          </cell>
          <cell r="C222" t="str">
            <v>180ml</v>
          </cell>
          <cell r="D222">
            <v>0.85</v>
          </cell>
        </row>
        <row r="223">
          <cell r="A223">
            <v>310004107</v>
          </cell>
          <cell r="B223" t="str">
            <v>SundryMatBBProtextionHNY 3(12x180ml)N1TH</v>
          </cell>
          <cell r="C223" t="str">
            <v>180ml</v>
          </cell>
          <cell r="D223">
            <v>0.85</v>
          </cell>
        </row>
        <row r="224">
          <cell r="A224">
            <v>310004072</v>
          </cell>
          <cell r="B224" t="str">
            <v>Oishi Original 380ml 1x24 (Light)</v>
          </cell>
          <cell r="C224" t="str">
            <v>380ml</v>
          </cell>
          <cell r="D224">
            <v>1</v>
          </cell>
        </row>
        <row r="225">
          <cell r="A225">
            <v>310004103</v>
          </cell>
          <cell r="B225" t="str">
            <v>SundryMat BB Xpert UHT 3(12x180ml)N1 TH</v>
          </cell>
          <cell r="C225" t="str">
            <v>180ml</v>
          </cell>
          <cell r="D225">
            <v>0.85</v>
          </cell>
        </row>
        <row r="226">
          <cell r="A226">
            <v>310004160</v>
          </cell>
          <cell r="B226" t="str">
            <v>MNL ACD UHT Brown Sugar 12(4X180ml)</v>
          </cell>
          <cell r="C226" t="str">
            <v>180ml</v>
          </cell>
          <cell r="D226">
            <v>0.85</v>
          </cell>
        </row>
        <row r="227">
          <cell r="A227">
            <v>310004161</v>
          </cell>
          <cell r="B227" t="str">
            <v>Magnolia Plus ACD UHT BCR 12(4X180ml)</v>
          </cell>
          <cell r="C227" t="str">
            <v>180ml</v>
          </cell>
          <cell r="D227">
            <v>0.85</v>
          </cell>
        </row>
        <row r="228">
          <cell r="A228">
            <v>310004204</v>
          </cell>
          <cell r="B228" t="str">
            <v>S-26 OMEGA PLUS DHA UHT 9(4x180ml)TH</v>
          </cell>
          <cell r="C228" t="str">
            <v>180ml</v>
          </cell>
          <cell r="D228">
            <v>0.85</v>
          </cell>
        </row>
        <row r="229">
          <cell r="A229">
            <v>310004207</v>
          </cell>
          <cell r="B229" t="str">
            <v>SundryMatS26 OMEGA PLUS DHA 9(4x180ml)TH</v>
          </cell>
          <cell r="C229" t="str">
            <v>180ml</v>
          </cell>
          <cell r="D229">
            <v>0.85</v>
          </cell>
        </row>
        <row r="230">
          <cell r="A230">
            <v>310004209</v>
          </cell>
          <cell r="B230" t="str">
            <v>Jub Jai Jubliang 475ml 1x24</v>
          </cell>
          <cell r="C230" t="str">
            <v>475ml</v>
          </cell>
          <cell r="D230">
            <v>0.85</v>
          </cell>
        </row>
        <row r="231">
          <cell r="A231">
            <v>310002702</v>
          </cell>
          <cell r="B231" t="str">
            <v>Oishi Green Tea Original 500ml1x24(Stut)</v>
          </cell>
          <cell r="C231" t="str">
            <v>500ml</v>
          </cell>
          <cell r="D231">
            <v>1</v>
          </cell>
        </row>
        <row r="232">
          <cell r="A232">
            <v>310004100</v>
          </cell>
          <cell r="B232" t="str">
            <v>BB Xpert UHT MILK 9(4x180ml)N1 TH</v>
          </cell>
          <cell r="C232" t="str">
            <v>180ml</v>
          </cell>
          <cell r="D232">
            <v>0.85</v>
          </cell>
        </row>
        <row r="233">
          <cell r="A233">
            <v>310004102</v>
          </cell>
          <cell r="B233" t="str">
            <v>BB Xpert UHT MILK 3(12x180ml)N1 TH</v>
          </cell>
          <cell r="C233" t="str">
            <v>180ml</v>
          </cell>
          <cell r="D233">
            <v>0.85</v>
          </cell>
        </row>
        <row r="234">
          <cell r="A234">
            <v>310001198</v>
          </cell>
          <cell r="B234" t="str">
            <v>Chakuza  Green tea 320 CC  Honey Lemon 1x24</v>
          </cell>
          <cell r="C234" t="str">
            <v>320ml</v>
          </cell>
          <cell r="D234">
            <v>1</v>
          </cell>
        </row>
        <row r="235">
          <cell r="A235">
            <v>310001229</v>
          </cell>
          <cell r="B235" t="str">
            <v>Chakuza   GT Honey Lemon 320ml 1x4x6</v>
          </cell>
          <cell r="C235" t="str">
            <v>320ml</v>
          </cell>
          <cell r="D235">
            <v>1</v>
          </cell>
        </row>
        <row r="236">
          <cell r="A236">
            <v>310004324</v>
          </cell>
          <cell r="B236" t="str">
            <v>SundryMat Milo UHT 12(4x180ml) N4 TH</v>
          </cell>
          <cell r="C236" t="str">
            <v>180ml</v>
          </cell>
          <cell r="D236">
            <v>0.85</v>
          </cell>
        </row>
        <row r="237">
          <cell r="A237">
            <v>310004333</v>
          </cell>
          <cell r="B237" t="str">
            <v>SundryMat S-26 GOLD SUPREMA 9(4x180ml)TH</v>
          </cell>
          <cell r="C237" t="str">
            <v>180ml</v>
          </cell>
          <cell r="D237">
            <v>0.85</v>
          </cell>
        </row>
        <row r="238">
          <cell r="A238">
            <v>310004310</v>
          </cell>
          <cell r="B238" t="str">
            <v>SundryMat S26 GOLD3 UHT 9(4x180ml)N1 TH</v>
          </cell>
          <cell r="C238" t="str">
            <v>180ml</v>
          </cell>
          <cell r="D238">
            <v>0.85</v>
          </cell>
        </row>
        <row r="239">
          <cell r="A239">
            <v>310004307</v>
          </cell>
          <cell r="B239" t="str">
            <v>SundryMat S26 GOLD4 UHT 9(4x180ml)N1 TH</v>
          </cell>
          <cell r="C239" t="str">
            <v>180ml</v>
          </cell>
          <cell r="D239">
            <v>0.85</v>
          </cell>
        </row>
        <row r="240">
          <cell r="A240">
            <v>310004304</v>
          </cell>
          <cell r="B240" t="str">
            <v>SundryMat S26 GOLD3 Vanilla 9(4x180ml)TH</v>
          </cell>
          <cell r="C240" t="str">
            <v>180ml</v>
          </cell>
          <cell r="D240">
            <v>0.85</v>
          </cell>
        </row>
        <row r="241">
          <cell r="A241">
            <v>310004306</v>
          </cell>
          <cell r="B241" t="str">
            <v>SundryMat S26 GOLD3 Vanilla 3(12x180mlTH</v>
          </cell>
          <cell r="C241" t="str">
            <v>180ml</v>
          </cell>
          <cell r="D241">
            <v>0.85</v>
          </cell>
        </row>
        <row r="242">
          <cell r="A242">
            <v>310004335</v>
          </cell>
          <cell r="B242" t="str">
            <v>SundryMat S-26 GOLD SUPREMA 6(8x180ml)TH</v>
          </cell>
          <cell r="C242" t="str">
            <v>180ml</v>
          </cell>
          <cell r="D242">
            <v>0.85</v>
          </cell>
        </row>
        <row r="243">
          <cell r="A243">
            <v>310004323</v>
          </cell>
          <cell r="B243" t="str">
            <v>Milo UHT 12(4x180ml)N4 TH</v>
          </cell>
          <cell r="C243" t="str">
            <v>180ml</v>
          </cell>
          <cell r="D243">
            <v>0.85</v>
          </cell>
        </row>
        <row r="244">
          <cell r="A244">
            <v>310004312</v>
          </cell>
          <cell r="B244" t="str">
            <v>SundryMat S26 GOLD3 UHT 3(12x180ml)N1 TH</v>
          </cell>
          <cell r="C244" t="str">
            <v>180ml</v>
          </cell>
          <cell r="D244">
            <v>0.85</v>
          </cell>
        </row>
        <row r="245">
          <cell r="A245">
            <v>310004302</v>
          </cell>
          <cell r="B245" t="str">
            <v>SundryMat S26 GOLD4 UHT 3(12x180ml)N1 TH</v>
          </cell>
          <cell r="C245" t="str">
            <v>180ml</v>
          </cell>
          <cell r="D245">
            <v>0.85</v>
          </cell>
        </row>
        <row r="246">
          <cell r="A246">
            <v>310004339</v>
          </cell>
          <cell r="B246" t="str">
            <v>Oishi Green Tea Mixed Fruits 380ml 1x24</v>
          </cell>
          <cell r="C246" t="str">
            <v>380ml</v>
          </cell>
          <cell r="D246">
            <v>0.9</v>
          </cell>
        </row>
        <row r="247">
          <cell r="A247">
            <v>310004332</v>
          </cell>
          <cell r="B247" t="str">
            <v>S-26 GOLD SUPREMA UHT 9(4x180ml)TH</v>
          </cell>
          <cell r="C247" t="str">
            <v>180ml</v>
          </cell>
          <cell r="D247">
            <v>0.85</v>
          </cell>
        </row>
        <row r="248">
          <cell r="A248">
            <v>310004334</v>
          </cell>
          <cell r="B248" t="str">
            <v>S-26 GOLD SUPREMA UHT 6(8x180ml)TH</v>
          </cell>
          <cell r="C248" t="str">
            <v>180ml</v>
          </cell>
          <cell r="D248">
            <v>0.85</v>
          </cell>
        </row>
        <row r="249">
          <cell r="A249">
            <v>310004210</v>
          </cell>
          <cell r="B249" t="str">
            <v>Jub Jai Jubliang 475ml 1x24 LA</v>
          </cell>
          <cell r="C249" t="str">
            <v>475ml</v>
          </cell>
          <cell r="D249">
            <v>1</v>
          </cell>
        </row>
        <row r="250">
          <cell r="A250">
            <v>310004338</v>
          </cell>
          <cell r="B250" t="str">
            <v>Oishi Green Tea Mixed Fruits 350ml 1x4x6</v>
          </cell>
          <cell r="C250" t="str">
            <v>350ml</v>
          </cell>
          <cell r="D250">
            <v>1</v>
          </cell>
        </row>
        <row r="251">
          <cell r="A251">
            <v>310004308</v>
          </cell>
          <cell r="B251" t="str">
            <v>S-26 GOLD 3 UHT 9(4x180ml)N1 TH</v>
          </cell>
          <cell r="C251" t="str">
            <v>180ml</v>
          </cell>
          <cell r="D251">
            <v>0.85</v>
          </cell>
        </row>
        <row r="252">
          <cell r="A252">
            <v>310004303</v>
          </cell>
          <cell r="B252" t="str">
            <v>S-26 GOLD 3 Vanilla UHT 9(4x180ml)TH</v>
          </cell>
          <cell r="C252" t="str">
            <v>180ml</v>
          </cell>
          <cell r="D252">
            <v>0.85</v>
          </cell>
        </row>
        <row r="253">
          <cell r="A253">
            <v>310004305</v>
          </cell>
          <cell r="B253" t="str">
            <v>S-26 GOLD 3 Vanilla UHT 3(12x180ml)TH</v>
          </cell>
          <cell r="C253" t="str">
            <v>180ml</v>
          </cell>
          <cell r="D253">
            <v>0.85</v>
          </cell>
        </row>
        <row r="254">
          <cell r="A254">
            <v>310004301</v>
          </cell>
          <cell r="B254" t="str">
            <v>S-26 GOLD 4 UHT 3(12x180ml)N1 TH</v>
          </cell>
          <cell r="C254" t="str">
            <v>180ml</v>
          </cell>
          <cell r="D254">
            <v>0.85</v>
          </cell>
        </row>
        <row r="255">
          <cell r="A255">
            <v>310004309</v>
          </cell>
          <cell r="B255" t="str">
            <v>S-26 GOLD 4 UHT 9(4x180ml)N1 TH</v>
          </cell>
          <cell r="C255" t="str">
            <v>180ml</v>
          </cell>
          <cell r="D255">
            <v>0.85</v>
          </cell>
        </row>
        <row r="256">
          <cell r="A256">
            <v>310004416</v>
          </cell>
          <cell r="B256" t="str">
            <v>ChakulzaGT HoneyLemon320ml1x24SouthKorea</v>
          </cell>
          <cell r="C256" t="str">
            <v>320ml</v>
          </cell>
          <cell r="D256">
            <v>1</v>
          </cell>
        </row>
        <row r="257">
          <cell r="A257">
            <v>310004418</v>
          </cell>
          <cell r="B257" t="str">
            <v>Oishi Honey Lemon 380ml 1x24 (Light) LA</v>
          </cell>
          <cell r="C257" t="str">
            <v>380ml</v>
          </cell>
          <cell r="D257">
            <v>1</v>
          </cell>
        </row>
        <row r="258">
          <cell r="A258">
            <v>310004311</v>
          </cell>
          <cell r="B258" t="str">
            <v>S-26 GOLD 3 UHT 3(12x180ml)N1 TH</v>
          </cell>
          <cell r="C258" t="str">
            <v>180ml</v>
          </cell>
          <cell r="D258">
            <v>0.85</v>
          </cell>
        </row>
        <row r="259">
          <cell r="A259">
            <v>310004411</v>
          </cell>
          <cell r="B259" t="str">
            <v>SundryMat S-26 GOLD PRO UHT 9(4x180ml)TH</v>
          </cell>
          <cell r="C259" t="str">
            <v>180ml</v>
          </cell>
          <cell r="D259">
            <v>0.85</v>
          </cell>
        </row>
        <row r="260">
          <cell r="A260">
            <v>310004413</v>
          </cell>
          <cell r="B260" t="str">
            <v>SundryMat S-26 GOLD PRO UHT 6(8x180ml)TH</v>
          </cell>
          <cell r="C260" t="str">
            <v>180ml</v>
          </cell>
          <cell r="D260">
            <v>0.85</v>
          </cell>
        </row>
        <row r="261">
          <cell r="A261">
            <v>310004410</v>
          </cell>
          <cell r="B261" t="str">
            <v>S-26 GOLD PRO UHT 9(4x180ml)TH</v>
          </cell>
          <cell r="C261" t="str">
            <v>180ml</v>
          </cell>
          <cell r="D261">
            <v>0.85</v>
          </cell>
        </row>
        <row r="262">
          <cell r="A262">
            <v>310004412</v>
          </cell>
          <cell r="B262" t="str">
            <v>S-26 GOLD PRO UHT 6(8x180ml)TH</v>
          </cell>
          <cell r="C262" t="str">
            <v>180ml</v>
          </cell>
          <cell r="D262">
            <v>0.85</v>
          </cell>
        </row>
        <row r="263">
          <cell r="A263">
            <v>310004444</v>
          </cell>
          <cell r="B263" t="str">
            <v>Oishi Green Tea Genmai 500ml 1x4x6 LA</v>
          </cell>
          <cell r="C263" t="str">
            <v>500ml</v>
          </cell>
          <cell r="D263">
            <v>1</v>
          </cell>
        </row>
        <row r="264">
          <cell r="A264">
            <v>310004443</v>
          </cell>
          <cell r="B264" t="str">
            <v>Oishi Green Tea Original 500ml 1x4x6 LA</v>
          </cell>
          <cell r="C264" t="str">
            <v>500ml</v>
          </cell>
          <cell r="D264">
            <v>1</v>
          </cell>
        </row>
        <row r="265">
          <cell r="A265">
            <v>310004445</v>
          </cell>
          <cell r="B265" t="str">
            <v>Oishi Black Tea Lemon 500ml 1x4x6 LA</v>
          </cell>
          <cell r="C265" t="str">
            <v>500ml</v>
          </cell>
          <cell r="D265">
            <v>1</v>
          </cell>
        </row>
        <row r="266">
          <cell r="A266">
            <v>310004518</v>
          </cell>
          <cell r="B266" t="str">
            <v>Oishi GT Honey Lemon 180ml 1x9x4 (LA)</v>
          </cell>
          <cell r="C266" t="str">
            <v>180ml</v>
          </cell>
          <cell r="D266">
            <v>0.85</v>
          </cell>
        </row>
        <row r="267">
          <cell r="A267">
            <v>310004517</v>
          </cell>
          <cell r="B267" t="str">
            <v>Oishi GT Original 180ml 1x9x4 (LA)</v>
          </cell>
          <cell r="C267" t="str">
            <v>180ml</v>
          </cell>
          <cell r="D267">
            <v>0.85</v>
          </cell>
        </row>
        <row r="268">
          <cell r="A268">
            <v>310004519</v>
          </cell>
          <cell r="B268" t="str">
            <v>Oishi GT Genmai 180ml 1x9x4 (LA)</v>
          </cell>
          <cell r="C268" t="str">
            <v>180ml</v>
          </cell>
          <cell r="D268">
            <v>0.85</v>
          </cell>
        </row>
        <row r="269">
          <cell r="A269">
            <v>310004520</v>
          </cell>
          <cell r="B269" t="str">
            <v>Oishi GT Kyoho 180ml 1x9x4 (LA)</v>
          </cell>
          <cell r="C269" t="str">
            <v>180ml</v>
          </cell>
          <cell r="D269">
            <v>0.85</v>
          </cell>
        </row>
        <row r="270">
          <cell r="A270">
            <v>310004491</v>
          </cell>
          <cell r="B270" t="str">
            <v xml:space="preserve">Chakulza GT Kyoho Grape 320ml 1x24 (AFOO, South Korea) </v>
          </cell>
          <cell r="C270" t="str">
            <v>320ml</v>
          </cell>
          <cell r="D270">
            <v>1</v>
          </cell>
        </row>
        <row r="271">
          <cell r="A271">
            <v>310002100</v>
          </cell>
          <cell r="B271" t="str">
            <v>Oishi Green Tea Watermelon 500ml 1x24</v>
          </cell>
          <cell r="C271" t="str">
            <v>500ml</v>
          </cell>
          <cell r="D271">
            <v>0.85</v>
          </cell>
        </row>
        <row r="272">
          <cell r="A272">
            <v>310002381</v>
          </cell>
          <cell r="B272" t="str">
            <v>Oishi Green Tea Watermelon 500 ml 1x4x6</v>
          </cell>
          <cell r="C272" t="str">
            <v>500ml</v>
          </cell>
          <cell r="D272">
            <v>0.85</v>
          </cell>
        </row>
        <row r="273">
          <cell r="A273">
            <v>310002552</v>
          </cell>
          <cell r="B273" t="str">
            <v>Oishi Green Tea Genmai 500ml 1x24EX</v>
          </cell>
          <cell r="C273" t="str">
            <v>500ml</v>
          </cell>
        </row>
        <row r="274">
          <cell r="A274">
            <v>310002553</v>
          </cell>
          <cell r="B274" t="str">
            <v>Oishi Green Tea Honey Lemon 500ml1x24EX</v>
          </cell>
          <cell r="C274" t="str">
            <v>500ml</v>
          </cell>
        </row>
        <row r="275">
          <cell r="A275">
            <v>310002555</v>
          </cell>
          <cell r="B275" t="str">
            <v>Oishi Green Tea Original 500ml 1x24EX</v>
          </cell>
          <cell r="C275" t="str">
            <v>500ml</v>
          </cell>
        </row>
        <row r="276">
          <cell r="A276">
            <v>310002558</v>
          </cell>
          <cell r="B276" t="str">
            <v>Oishi Black Tea Lemon 500ml 1x24 EX</v>
          </cell>
          <cell r="C276" t="str">
            <v>500ml</v>
          </cell>
        </row>
        <row r="277">
          <cell r="A277">
            <v>310002559</v>
          </cell>
          <cell r="B277" t="str">
            <v>Oishi Green Tea Genmai 380ml 1x24EX</v>
          </cell>
          <cell r="C277" t="str">
            <v>500ml</v>
          </cell>
        </row>
        <row r="278">
          <cell r="A278">
            <v>310002560</v>
          </cell>
          <cell r="B278" t="str">
            <v>Oishi Green Tea Honey Lemon 380ml1x24EX</v>
          </cell>
          <cell r="C278" t="str">
            <v>500ml</v>
          </cell>
        </row>
        <row r="279">
          <cell r="A279">
            <v>310002561</v>
          </cell>
          <cell r="B279" t="str">
            <v>Oishi Green Tea Original 380ml 1x24EX</v>
          </cell>
          <cell r="C279" t="str">
            <v>500ml</v>
          </cell>
        </row>
        <row r="280">
          <cell r="A280">
            <v>310002721</v>
          </cell>
          <cell r="B280" t="str">
            <v>Oishi Green Tea Watermelon 380ml 1x24 EX</v>
          </cell>
          <cell r="C280" t="str">
            <v>500ml</v>
          </cell>
        </row>
        <row r="281">
          <cell r="A281">
            <v>310002737</v>
          </cell>
          <cell r="B281" t="str">
            <v>OISHI GT HoneyLemon 500 ml 1X24(Stut) EX</v>
          </cell>
          <cell r="C281" t="str">
            <v>500ml</v>
          </cell>
        </row>
        <row r="282">
          <cell r="A282">
            <v>310003033</v>
          </cell>
          <cell r="B282" t="str">
            <v>OISHI Kabusecha No Sugar 400ml 1x24 EX</v>
          </cell>
          <cell r="C282" t="str">
            <v>500ml</v>
          </cell>
        </row>
        <row r="283">
          <cell r="A283">
            <v>310003410</v>
          </cell>
          <cell r="B283" t="str">
            <v>Oishi GT Honey Lemon 500ml 1x24 5L EX</v>
          </cell>
          <cell r="C283" t="str">
            <v>500ml</v>
          </cell>
        </row>
        <row r="284">
          <cell r="A284">
            <v>310003411</v>
          </cell>
          <cell r="B284" t="str">
            <v>Oishi Green Tea Genmai 500ml 1x24 5L EX</v>
          </cell>
          <cell r="C284" t="str">
            <v>500ml</v>
          </cell>
        </row>
        <row r="285">
          <cell r="A285">
            <v>310003412</v>
          </cell>
          <cell r="B285" t="str">
            <v>Oishi Black Tea Lemon 500ml 1x24 5L EX</v>
          </cell>
          <cell r="C285" t="str">
            <v>500ml</v>
          </cell>
        </row>
        <row r="286">
          <cell r="A286">
            <v>310003427</v>
          </cell>
          <cell r="B286" t="str">
            <v>Green Tea Powder Drink Original Flavour</v>
          </cell>
        </row>
        <row r="287">
          <cell r="A287">
            <v>310003428</v>
          </cell>
          <cell r="B287" t="str">
            <v>Green Tea Powder Drink Genmai Flavour</v>
          </cell>
        </row>
        <row r="288">
          <cell r="A288">
            <v>310003544</v>
          </cell>
          <cell r="B288" t="str">
            <v>OISHI Concentrate Orange Yuzu Drink10L</v>
          </cell>
        </row>
        <row r="289">
          <cell r="A289">
            <v>310003546</v>
          </cell>
          <cell r="B289" t="str">
            <v>OISHI Concentrate GT Honey Lemon 10L</v>
          </cell>
        </row>
        <row r="290">
          <cell r="A290">
            <v>310003660</v>
          </cell>
          <cell r="B290" t="str">
            <v>Oishi GT Kyoho Plus C 380g 1x24 5L EX</v>
          </cell>
        </row>
        <row r="291">
          <cell r="A291">
            <v>310003726</v>
          </cell>
          <cell r="B291" t="str">
            <v>Oishi Genmaicha No Sugar Plus400ml1x24EX</v>
          </cell>
          <cell r="C291" t="str">
            <v>400 ml</v>
          </cell>
        </row>
        <row r="292">
          <cell r="A292">
            <v>310003966</v>
          </cell>
          <cell r="B292" t="str">
            <v>ZEA TunaEssencePassionFruit1x6x12 Single</v>
          </cell>
        </row>
        <row r="293">
          <cell r="A293">
            <v>310004050</v>
          </cell>
          <cell r="B293" t="str">
            <v>ZEA Tuna Essence Original 1x12x6 Single</v>
          </cell>
        </row>
        <row r="294">
          <cell r="A294">
            <v>310004340</v>
          </cell>
          <cell r="B294" t="str">
            <v>Oishi Honey Lemon 380ml 1x24 (Light) EX</v>
          </cell>
          <cell r="C294" t="str">
            <v>380 ml</v>
          </cell>
        </row>
        <row r="295">
          <cell r="A295">
            <v>310766107</v>
          </cell>
          <cell r="B295" t="str">
            <v>est Orange BIB 10 Ltr</v>
          </cell>
        </row>
        <row r="296">
          <cell r="A296">
            <v>310766108</v>
          </cell>
          <cell r="B296" t="str">
            <v>est Cream soda BIB 10 Ltr</v>
          </cell>
        </row>
        <row r="297">
          <cell r="A297">
            <v>310766109</v>
          </cell>
          <cell r="B297" t="str">
            <v>est Strawberry BIB 10 Ltr</v>
          </cell>
        </row>
        <row r="298">
          <cell r="A298">
            <v>310766110</v>
          </cell>
          <cell r="B298" t="str">
            <v>est Lemon Lime BIB 10 Ltr</v>
          </cell>
        </row>
        <row r="299">
          <cell r="A299">
            <v>310766111</v>
          </cell>
          <cell r="B299" t="str">
            <v>est Cola Sugar Free BIB 10 Ltr</v>
          </cell>
        </row>
        <row r="300">
          <cell r="A300">
            <v>310767106</v>
          </cell>
          <cell r="B300" t="str">
            <v>est cola BIB 10 Ltr x 2</v>
          </cell>
        </row>
        <row r="301">
          <cell r="A301">
            <v>310768106</v>
          </cell>
          <cell r="B301" t="str">
            <v>est Cola BIB 20 Ltr</v>
          </cell>
        </row>
        <row r="302">
          <cell r="A302">
            <v>310004562</v>
          </cell>
          <cell r="B302" t="str">
            <v>Oishi Honey Lemon 380ml 1x24 (Light) CL</v>
          </cell>
          <cell r="C302" t="str">
            <v>380ml</v>
          </cell>
          <cell r="D302">
            <v>1</v>
          </cell>
        </row>
        <row r="303">
          <cell r="A303">
            <v>310004556</v>
          </cell>
          <cell r="B303" t="str">
            <v>Special Box Gift Set S-Pro 24 (Yellow)</v>
          </cell>
          <cell r="C303" t="str">
            <v>350ml</v>
          </cell>
          <cell r="D303">
            <v>0.99</v>
          </cell>
        </row>
        <row r="304">
          <cell r="A304">
            <v>310004566</v>
          </cell>
          <cell r="B304" t="str">
            <v>Special Box Gift Set S-Pro 24 (Pink)</v>
          </cell>
          <cell r="C304" t="str">
            <v>350ml</v>
          </cell>
          <cell r="D304">
            <v>0.99</v>
          </cell>
        </row>
        <row r="305">
          <cell r="A305">
            <v>310004569</v>
          </cell>
          <cell r="B305" t="str">
            <v>Special Box Gift Set S-Pro 24 (Mint)</v>
          </cell>
          <cell r="C305" t="str">
            <v>350ml</v>
          </cell>
          <cell r="D305">
            <v>0.99</v>
          </cell>
        </row>
        <row r="306">
          <cell r="A306">
            <v>310004568</v>
          </cell>
          <cell r="B306" t="str">
            <v>Special Box Gift Set S-Pro 24 (Green)</v>
          </cell>
          <cell r="C306" t="str">
            <v>350ml</v>
          </cell>
          <cell r="D306">
            <v>0.99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38078701" createdVersion="8" refreshedVersion="8" minRefreshableVersion="3" recordCount="523" xr:uid="{15EF7A95-E96C-4544-A2C3-D9DC70658E73}">
  <cacheSource type="worksheet">
    <worksheetSource ref="A1:Y524" sheet="27032024A"/>
  </cacheSource>
  <cacheFields count="25">
    <cacheField name="Factory" numFmtId="0">
      <sharedItems count="9">
        <s v="9321 Navanakorn"/>
        <s v="9321 UHT"/>
        <s v="9323 ASEPTIC 2(WANGMOUNG)"/>
        <s v="9321 ASEPTIC 1&amp;3"/>
        <s v="9322 Amatanakorn"/>
        <s v="Beerthip (BB)"/>
        <e v="#REF!" u="1"/>
        <e v="#N/A" u="1"/>
        <s v="SSC" u="1"/>
      </sharedItems>
    </cacheField>
    <cacheField name="Product" numFmtId="0">
      <sharedItems count="9">
        <s v="Water Crystal"/>
        <s v="Green Tea"/>
        <s v="CL"/>
        <s v="EX"/>
        <s v="MM"/>
        <s v="LA"/>
        <s v="Milk Nestle"/>
        <s v="Gift Set"/>
        <s v="Chakulza"/>
      </sharedItems>
    </cacheField>
    <cacheField name="Size" numFmtId="0">
      <sharedItems containsMixedTypes="1" containsNumber="1" containsInteger="1" minValue="0" maxValue="0" count="10">
        <s v="600ml"/>
        <s v="180ml"/>
        <s v="500ml"/>
        <s v="350ml"/>
        <s v="380ml"/>
        <s v="800ml"/>
        <s v="475ml"/>
        <s v="400ml"/>
        <s v="32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4-03-02T00:00:00" maxDate="2024-05-07T00:00:00" count="65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3T00:00:00" u="1"/>
        <d v="2024-05-04T00:00:00" u="1"/>
        <d v="2024-05-05T00:00:00" u="1"/>
        <d v="2024-05-06T00:00:00" u="1"/>
      </sharedItems>
    </cacheField>
    <cacheField name="Loading Date" numFmtId="223">
      <sharedItems containsSemiMixedTypes="0" containsNonDate="0" containsDate="1" containsString="0" minDate="2024-03-03T00:00:00" maxDate="2024-05-07T00:00:00" count="65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 u="1"/>
        <d v="2024-05-04T00:00:00" u="1"/>
        <d v="2024-05-05T00:00:00" u="1"/>
        <d v="2024-05-06T00:00:00" u="1"/>
      </sharedItems>
    </cacheField>
    <cacheField name="Basic start date" numFmtId="223">
      <sharedItems containsSemiMixedTypes="0" containsNonDate="0" containsDate="1" containsString="0" minDate="2024-03-01T00:00:00" maxDate="2024-05-01T00:00:00" count="61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</sharedItems>
    </cacheField>
    <cacheField name="Basic finish date" numFmtId="223">
      <sharedItems containsSemiMixedTypes="0" containsNonDate="0" containsDate="1" containsString="0" minDate="2024-03-01T00:00:00" maxDate="2024-05-01T00:00:00" count="61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5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</sharedItems>
    </cacheField>
    <cacheField name="Order Type" numFmtId="0">
      <sharedItems containsBlank="1"/>
    </cacheField>
    <cacheField name="Plant" numFmtId="0">
      <sharedItems containsMixedTypes="1" containsNumber="1" containsInteger="1" minValue="9111" maxValue="9111"/>
    </cacheField>
    <cacheField name="Order" numFmtId="0">
      <sharedItems containsBlank="1"/>
    </cacheField>
    <cacheField name="Material Number" numFmtId="0">
      <sharedItems containsSemiMixedTypes="0" containsString="0" containsNumber="1" containsInteger="1" minValue="310001198" maxValue="310768106" count="100">
        <n v="310001586"/>
        <n v="310002953"/>
        <n v="310002654"/>
        <n v="310002641"/>
        <n v="310001998"/>
        <n v="310002705"/>
        <n v="310002972"/>
        <n v="310003401"/>
        <n v="310003155"/>
        <n v="310002642"/>
        <n v="310002951"/>
        <n v="310002952"/>
        <n v="310004445"/>
        <n v="310002226"/>
        <n v="310002001"/>
        <n v="310002954"/>
        <n v="310001991"/>
        <n v="310001984"/>
        <n v="310002099"/>
        <n v="310002000"/>
        <n v="310004339"/>
        <n v="310003079"/>
        <n v="310002646"/>
        <n v="310003080"/>
        <n v="310002142"/>
        <n v="310002003"/>
        <n v="310002002"/>
        <n v="310004069"/>
        <n v="310004070"/>
        <n v="310004104"/>
        <n v="310004410"/>
        <n v="310004105"/>
        <n v="310004107"/>
        <n v="310004106"/>
        <n v="310002653"/>
        <n v="310003659"/>
        <n v="310003399"/>
        <n v="310003657"/>
        <n v="310003655"/>
        <n v="310004411"/>
        <n v="310004413"/>
        <n v="310004412"/>
        <n v="310001993"/>
        <n v="310001994"/>
        <n v="310003573"/>
        <n v="310002644"/>
        <n v="310002703"/>
        <n v="310003400"/>
        <n v="310002225"/>
        <n v="310003572"/>
        <n v="310004444"/>
        <n v="310004569"/>
        <n v="310004566"/>
        <n v="310004556"/>
        <n v="310004568"/>
        <n v="310003571"/>
        <n v="310002100"/>
        <n v="310002381"/>
        <n v="310002702"/>
        <n v="310002015"/>
        <n v="310002973"/>
        <n v="310004443"/>
        <n v="310003711"/>
        <n v="310002704"/>
        <n v="310002016"/>
        <n v="310003649"/>
        <n v="310004209"/>
        <n v="310002013"/>
        <n v="310001995"/>
        <n v="310002900"/>
        <n v="310002949"/>
        <n v="310002950"/>
        <n v="310002661"/>
        <n v="310003183"/>
        <n v="310002906"/>
        <n v="310003704"/>
        <n v="310003703"/>
        <n v="310003341"/>
        <n v="310003725"/>
        <n v="310003722"/>
        <n v="310004338"/>
        <n v="310001198"/>
        <n v="310766107" u="1"/>
        <n v="310003546" u="1"/>
        <n v="310766109" u="1"/>
        <n v="310768106" u="1"/>
        <n v="310004051" u="1"/>
        <n v="310003544" u="1"/>
        <n v="310003428" u="1"/>
        <n v="310003427" u="1"/>
        <n v="310766108" u="1"/>
        <n v="310003965" u="1"/>
        <n v="310003966" u="1"/>
        <n v="310004210" u="1"/>
        <n v="310002561" u="1"/>
        <n v="310002975" u="1"/>
        <n v="310002974" u="1"/>
        <n v="310001229" u="1"/>
        <n v="310003727" u="1"/>
        <n v="310003728" u="1"/>
      </sharedItems>
    </cacheField>
    <cacheField name="Material description" numFmtId="0">
      <sharedItems count="100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Chakuza  Green tea 320 CC  Honey Lemon 1x24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Chakuza   GT Honey Lemon 320ml 1x4x6" u="1"/>
        <s v="Chakulza GT Kyoho Grape 320ml 1x24" u="1"/>
        <s v="Chakulza GT Kyoho Grape 320ml 1x4x6" u="1"/>
      </sharedItems>
    </cacheField>
    <cacheField name="a" numFmtId="223">
      <sharedItems containsBlank="1"/>
    </cacheField>
    <cacheField name="Production Version" numFmtId="0">
      <sharedItems containsBlank="1"/>
    </cacheField>
    <cacheField name="MRP controller" numFmtId="0">
      <sharedItems containsBlank="1"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40162041" createdVersion="8" refreshedVersion="8" minRefreshableVersion="3" recordCount="508" xr:uid="{13DC17BE-7720-4294-9706-782E2417A0BA}">
  <cacheSource type="worksheet">
    <worksheetSource ref="A1:Y509" sheet="27032024A"/>
  </cacheSource>
  <cacheFields count="25">
    <cacheField name="Factory" numFmtId="0">
      <sharedItems count="9">
        <s v="9321 Navanakorn"/>
        <s v="9321 UHT"/>
        <s v="9323 ASEPTIC 2(WANGMOUNG)"/>
        <s v="9321 ASEPTIC 1&amp;3"/>
        <s v="9322 Amatanakorn"/>
        <e v="#REF!" u="1"/>
        <e v="#N/A" u="1"/>
        <s v="Beerthip (BB)" u="1"/>
        <s v="SSC" u="1"/>
      </sharedItems>
    </cacheField>
    <cacheField name="Product" numFmtId="0">
      <sharedItems/>
    </cacheField>
    <cacheField name="Size" numFmtId="0">
      <sharedItems containsMixedTypes="1" containsNumber="1" containsInteger="1" minValue="0" maxValue="0" count="9">
        <s v="600ml"/>
        <s v="180ml"/>
        <s v="500ml"/>
        <s v="350ml"/>
        <s v="380ml"/>
        <s v="800ml"/>
        <s v="475ml"/>
        <s v="40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3-01-12T00:00:00" maxDate="2024-05-02T00:00:00" count="401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09-28T00:00:00" u="1"/>
        <d v="2023-09-29T00:00:00" u="1"/>
        <d v="2023-09-30T00:00:00" u="1"/>
        <d v="2023-10-01T00:00:00" u="1"/>
        <d v="2023-10-02T00:00:00" u="1"/>
        <d v="2023-10-03T00:00:00" u="1"/>
        <d v="2023-10-04T00:00:00" u="1"/>
        <d v="2023-10-05T00:00:00" u="1"/>
        <d v="2023-10-06T00:00:00" u="1"/>
        <d v="2023-10-07T00:00:00" u="1"/>
        <d v="2023-10-08T00:00:00" u="1"/>
        <d v="2023-10-09T00:00:00" u="1"/>
        <d v="2023-10-10T00:00:00" u="1"/>
        <d v="2023-10-11T00:00:00" u="1"/>
        <d v="2023-10-12T00:00:00" u="1"/>
        <d v="2023-10-13T00:00:00" u="1"/>
        <d v="2023-10-14T00:00:00" u="1"/>
        <d v="2023-10-15T00:00:00" u="1"/>
        <d v="2023-10-16T00:00:00" u="1"/>
        <d v="2023-10-17T00:00:00" u="1"/>
        <d v="2023-10-18T00:00:00" u="1"/>
        <d v="2023-10-19T00:00:00" u="1"/>
        <d v="2023-10-20T00:00:00" u="1"/>
        <d v="2023-10-21T00:00:00" u="1"/>
        <d v="2023-10-22T00:00:00" u="1"/>
        <d v="2023-10-23T00:00:00" u="1"/>
        <d v="2023-10-24T00:00:00" u="1"/>
        <d v="2023-10-25T00:00:00" u="1"/>
        <d v="2023-10-26T00:00:00" u="1"/>
        <d v="2023-10-27T00:00:00" u="1"/>
        <d v="2023-10-28T00:00:00" u="1"/>
        <d v="2023-10-29T00:00:00" u="1"/>
        <d v="2023-10-30T00:00:00" u="1"/>
        <d v="2023-10-31T00:00:00" u="1"/>
        <d v="2023-11-01T00:00:00" u="1"/>
        <d v="2023-09-21T00:00:00" u="1"/>
        <d v="2023-09-22T00:00:00" u="1"/>
        <d v="2023-09-23T00:00:00" u="1"/>
        <d v="2023-09-24T00:00:00" u="1"/>
        <d v="2023-09-25T00:00:00" u="1"/>
        <d v="2023-09-26T00:00:00" u="1"/>
        <d v="2023-09-27T00:00:00" u="1"/>
        <d v="2023-09-14T00:00:00" u="1"/>
        <d v="2023-09-15T00:00:00" u="1"/>
        <d v="2023-09-16T00:00:00" u="1"/>
        <d v="2023-09-17T00:00:00" u="1"/>
        <d v="2023-09-18T00:00:00" u="1"/>
        <d v="2023-09-19T00:00:00" u="1"/>
        <d v="2023-09-20T00:00:00" u="1"/>
        <d v="2023-09-07T00:00:00" u="1"/>
        <d v="2023-09-08T00:00:00" u="1"/>
        <d v="2023-09-09T00:00:00" u="1"/>
        <d v="2023-09-10T00:00:00" u="1"/>
        <d v="2023-09-11T00:00:00" u="1"/>
        <d v="2023-09-12T00:00:00" u="1"/>
        <d v="2023-09-13T00:00:00" u="1"/>
        <d v="2023-08-2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3T00:00:00" u="1"/>
        <d v="2023-09-04T00:00:00" u="1"/>
        <d v="2023-09-05T00:00:00" u="1"/>
        <d v="2023-09-06T00:00:00" u="1"/>
        <d v="2023-01-18T00:00:00" u="1"/>
        <d v="2023-03-09T00:00:00" u="1"/>
        <d v="2023-08-22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3-02T00:00:00" u="1"/>
        <d v="2023-06-24T00:00:00" u="1"/>
        <d v="2023-08-15T00:00:00" u="1"/>
        <d v="2023-02-16T00:00:00" u="1"/>
        <d v="2023-04-07T00:00:00" u="1"/>
        <d v="2023-07-29T00:00:00" u="1"/>
        <d v="2023-01-30T00:00:00" u="1"/>
        <d v="2023-03-21T00:00:00" u="1"/>
        <d v="2023-05-12T00:00:00" u="1"/>
        <d v="2023-07-03T00:00:00" u="1"/>
        <d v="2023-04-26T00:00:00" u="1"/>
        <d v="2023-06-17T00:00:00" u="1"/>
        <d v="2023-08-08T00:00:00" u="1"/>
        <d v="2023-02-09T00:00:00" u="1"/>
        <d v="2023-05-31T00:00:00" u="1"/>
        <d v="2023-07-22T00:00:00" u="1"/>
        <d v="2023-01-23T00:00:00" u="1"/>
        <d v="2023-03-14T00:00:00" u="1"/>
        <d v="2023-05-05T00:00:00" u="1"/>
        <d v="2023-02-28T00:00:00" u="1"/>
        <d v="2023-04-19T00:00:00" u="1"/>
        <d v="2023-06-10T00:00:00" u="1"/>
        <d v="2023-08-01T00:00:00" u="1"/>
        <d v="2023-02-02T00:00:00" u="1"/>
        <d v="2023-05-24T00:00:00" u="1"/>
        <d v="2023-07-15T00:00:00" u="1"/>
        <d v="2023-01-16T00:00:00" u="1"/>
        <d v="2023-03-07T00:00:00" u="1"/>
        <d v="2023-06-29T00:00:00" u="1"/>
        <d v="2023-08-20T00:00:00" u="1"/>
        <d v="2023-02-21T00:00:00" u="1"/>
        <d v="2023-04-12T00:00:00" u="1"/>
        <d v="2023-06-03T00:00:00" u="1"/>
        <d v="2023-03-26T00:00:00" u="1"/>
        <d v="2023-05-17T00:00:00" u="1"/>
        <d v="2023-07-08T00:00:00" u="1"/>
        <d v="2023-06-22T00:00:00" u="1"/>
        <d v="2023-08-13T00:00:00" u="1"/>
        <d v="2023-02-14T00:00:00" u="1"/>
        <d v="2023-04-05T00:00:00" u="1"/>
        <d v="2023-07-27T00:00:00" u="1"/>
        <d v="2023-01-28T00:00:00" u="1"/>
        <d v="2023-03-19T00:00:00" u="1"/>
        <d v="2023-05-10T00:00:00" u="1"/>
        <d v="2023-07-01T00:00:00" u="1"/>
        <d v="2023-04-24T00:00:00" u="1"/>
        <d v="2023-06-15T00:00:00" u="1"/>
        <d v="2023-08-06T00:00:00" u="1"/>
        <d v="2023-02-07T00:00:00" u="1"/>
        <d v="2023-05-29T00:00:00" u="1"/>
        <d v="2023-07-20T00:00:00" u="1"/>
        <d v="2023-01-21T00:00:00" u="1"/>
        <d v="2023-03-12T00:00:00" u="1"/>
        <d v="2023-05-03T00:00:00" u="1"/>
        <d v="2023-02-26T00:00:00" u="1"/>
        <d v="2023-04-17T00:00:00" u="1"/>
        <d v="2023-06-08T00:00:00" u="1"/>
        <d v="2023-03-31T00:00:00" u="1"/>
        <d v="2023-05-22T00:00:00" u="1"/>
        <d v="2023-07-13T00:00:00" u="1"/>
        <d v="2023-01-14T00:00:00" u="1"/>
        <d v="2023-03-05T00:00:00" u="1"/>
        <d v="2023-06-27T00:00:00" u="1"/>
        <d v="2023-08-18T00:00:00" u="1"/>
        <d v="2023-02-19T00:00:00" u="1"/>
        <d v="2023-04-10T00:00:00" u="1"/>
        <d v="2023-06-01T00:00:00" u="1"/>
        <d v="2023-03-24T00:00:00" u="1"/>
        <d v="2023-05-15T00:00:00" u="1"/>
        <d v="2023-07-06T00:00:00" u="1"/>
        <d v="2023-04-29T00:00:00" u="1"/>
        <d v="2023-06-20T00:00:00" u="1"/>
        <d v="2023-08-11T00:00:00" u="1"/>
        <d v="2023-02-12T00:00:00" u="1"/>
        <d v="2023-04-03T00:00:00" u="1"/>
        <d v="2023-07-25T00:00:00" u="1"/>
        <d v="2023-01-26T00:00:00" u="1"/>
        <d v="2023-03-17T00:00:00" u="1"/>
        <d v="2023-05-08T00:00:00" u="1"/>
        <d v="2023-04-22T00:00:00" u="1"/>
        <d v="2023-06-13T00:00:00" u="1"/>
        <d v="2023-08-04T00:00:00" u="1"/>
        <d v="2023-02-05T00:00:00" u="1"/>
        <d v="2023-05-27T00:00:00" u="1"/>
        <d v="2023-07-18T00:00:00" u="1"/>
        <d v="2023-01-19T00:00:00" u="1"/>
        <d v="2023-03-10T00:00:00" u="1"/>
        <d v="2023-05-01T00:00:00" u="1"/>
        <d v="2023-08-23T00:00:00" u="1"/>
        <d v="2023-02-24T00:00:00" u="1"/>
        <d v="2023-04-15T00:00:00" u="1"/>
        <d v="2023-06-06T00:00:00" u="1"/>
        <d v="2023-03-29T00:00:00" u="1"/>
        <d v="2023-05-20T00:00:00" u="1"/>
        <d v="2023-07-11T00:00:00" u="1"/>
        <d v="2023-01-12T00:00:00" u="1"/>
        <d v="2023-03-03T00:00:00" u="1"/>
        <d v="2023-06-25T00:00:00" u="1"/>
        <d v="2023-08-16T00:00:00" u="1"/>
        <d v="2023-02-17T00:00:00" u="1"/>
        <d v="2023-04-08T00:00:00" u="1"/>
        <d v="2023-07-30T00:00:00" u="1"/>
        <d v="2023-01-31T00:00:00" u="1"/>
        <d v="2023-03-22T00:00:00" u="1"/>
        <d v="2023-05-13T00:00:00" u="1"/>
        <d v="2023-07-04T00:00:00" u="1"/>
        <d v="2023-04-27T00:00:00" u="1"/>
        <d v="2023-06-18T00:00:00" u="1"/>
        <d v="2023-08-09T00:00:00" u="1"/>
        <d v="2023-02-10T00:00:00" u="1"/>
        <d v="2023-04-01T00:00:00" u="1"/>
        <d v="2023-07-23T00:00:00" u="1"/>
        <d v="2023-01-24T00:00:00" u="1"/>
        <d v="2023-03-15T00:00:00" u="1"/>
        <d v="2023-05-06T00:00:00" u="1"/>
        <d v="2023-04-20T00:00:00" u="1"/>
        <d v="2023-06-11T00:00:00" u="1"/>
        <d v="2023-08-02T00:00:00" u="1"/>
        <d v="2023-02-03T00:00:00" u="1"/>
        <d v="2023-05-25T00:00:00" u="1"/>
        <d v="2023-07-16T00:00:00" u="1"/>
        <d v="2023-01-17T00:00:00" u="1"/>
        <d v="2023-03-08T00:00:00" u="1"/>
        <d v="2023-06-30T00:00:00" u="1"/>
        <d v="2023-08-21T00:00:00" u="1"/>
        <d v="2023-02-22T00:00:00" u="1"/>
        <d v="2023-04-13T00:00:00" u="1"/>
        <d v="2023-06-04T00:00:00" u="1"/>
        <d v="2023-03-27T00:00:00" u="1"/>
        <d v="2023-05-18T00:00:00" u="1"/>
        <d v="2023-07-09T00:00:00" u="1"/>
        <d v="2023-03-01T00:00:00" u="1"/>
        <d v="2023-06-23T00:00:00" u="1"/>
        <d v="2023-08-14T00:00:00" u="1"/>
        <d v="2023-02-15T00:00:00" u="1"/>
        <d v="2023-04-06T00:00:00" u="1"/>
        <d v="2023-07-28T00:00:00" u="1"/>
        <d v="2023-01-29T00:00:00" u="1"/>
        <d v="2023-03-20T00:00:00" u="1"/>
        <d v="2023-05-11T00:00:00" u="1"/>
        <d v="2023-07-02T00:00:00" u="1"/>
        <d v="2023-04-25T00:00:00" u="1"/>
        <d v="2023-06-16T00:00:00" u="1"/>
        <d v="2023-08-07T00:00:00" u="1"/>
        <d v="2023-02-08T00:00:00" u="1"/>
        <d v="2023-05-30T00:00:00" u="1"/>
        <d v="2023-07-21T00:00:00" u="1"/>
        <d v="2023-01-22T00:00:00" u="1"/>
        <d v="2023-03-13T00:00:00" u="1"/>
        <d v="2023-05-04T00:00:00" u="1"/>
        <d v="2023-02-27T00:00:00" u="1"/>
        <d v="2023-04-18T00:00:00" u="1"/>
        <d v="2023-06-09T00:00:00" u="1"/>
        <d v="2023-02-01T00:00:00" u="1"/>
        <d v="2023-05-23T00:00:00" u="1"/>
        <d v="2023-07-14T00:00:00" u="1"/>
        <d v="2023-01-15T00:00:00" u="1"/>
        <d v="2023-03-06T00:00:00" u="1"/>
        <d v="2023-06-28T00:00:00" u="1"/>
        <d v="2023-08-19T00:00:00" u="1"/>
        <d v="2023-02-20T00:00:00" u="1"/>
        <d v="2023-04-11T00:00:00" u="1"/>
        <d v="2023-06-02T00:00:00" u="1"/>
        <d v="2023-03-25T00:00:00" u="1"/>
        <d v="2023-05-16T00:00:00" u="1"/>
        <d v="2023-07-07T00:00:00" u="1"/>
        <d v="2023-04-30T00:00:00" u="1"/>
        <d v="2023-06-21T00:00:00" u="1"/>
        <d v="2023-08-12T00:00:00" u="1"/>
        <d v="2023-02-13T00:00:00" u="1"/>
        <d v="2023-04-04T00:00:00" u="1"/>
        <d v="2023-07-26T00:00:00" u="1"/>
        <d v="2023-01-27T00:00:00" u="1"/>
        <d v="2023-03-18T00:00:00" u="1"/>
        <d v="2023-05-09T00:00:00" u="1"/>
        <d v="2023-04-23T00:00:00" u="1"/>
        <d v="2023-06-14T00:00:00" u="1"/>
        <d v="2023-08-05T00:00:00" u="1"/>
        <d v="2023-02-06T00:00:00" u="1"/>
        <d v="2023-05-28T00:00:00" u="1"/>
        <d v="2023-07-19T00:00:00" u="1"/>
        <d v="2023-01-20T00:00:00" u="1"/>
        <d v="2023-03-11T00:00:00" u="1"/>
        <d v="2023-05-02T00:00:00" u="1"/>
        <d v="2023-02-25T00:00:00" u="1"/>
        <d v="2023-04-16T00:00:00" u="1"/>
        <d v="2023-06-07T00:00:00" u="1"/>
        <d v="2023-03-30T00:00:00" u="1"/>
        <d v="2023-05-21T00:00:00" u="1"/>
        <d v="2023-07-12T00:00:00" u="1"/>
        <d v="2023-01-13T00:00:00" u="1"/>
        <d v="2023-03-04T00:00:00" u="1"/>
        <d v="2023-06-26T00:00:00" u="1"/>
        <d v="2023-08-17T00:00:00" u="1"/>
        <d v="2023-02-18T00:00:00" u="1"/>
        <d v="2023-04-09T00:00:00" u="1"/>
        <d v="2023-07-31T00:00:00" u="1"/>
        <d v="2023-03-23T00:00:00" u="1"/>
        <d v="2023-05-14T00:00:00" u="1"/>
        <d v="2023-07-05T00:00:00" u="1"/>
        <d v="2023-04-28T00:00:00" u="1"/>
        <d v="2023-06-19T00:00:00" u="1"/>
        <d v="2023-08-10T00:00:00" u="1"/>
        <d v="2023-02-11T00:00:00" u="1"/>
        <d v="2023-04-02T00:00:00" u="1"/>
        <d v="2023-07-24T00:00:00" u="1"/>
        <d v="2023-01-25T00:00:00" u="1"/>
        <d v="2023-03-16T00:00:00" u="1"/>
        <d v="2023-05-07T00:00:00" u="1"/>
        <d v="2023-04-21T00:00:00" u="1"/>
        <d v="2023-06-12T00:00:00" u="1"/>
        <d v="2023-08-03T00:00:00" u="1"/>
        <d v="2023-02-04T00:00:00" u="1"/>
        <d v="2023-05-26T00:00:00" u="1"/>
        <d v="2023-07-17T00:00:00" u="1"/>
      </sharedItems>
    </cacheField>
    <cacheField name="Loading Date" numFmtId="223">
      <sharedItems containsSemiMixedTypes="0" containsNonDate="0" containsDate="1" containsString="0" minDate="2023-01-12T00:00:00" maxDate="2024-05-03T00:00:00" count="402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2-18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30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23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16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11-09T00:00:00" u="1"/>
        <d v="2023-09-29T00:00:00" u="1"/>
        <d v="2023-09-30T00:00:00" u="1"/>
        <d v="2023-10-01T00:00:00" u="1"/>
        <d v="2023-10-02T00:00:00" u="1"/>
        <d v="2023-10-03T00:00:00" u="1"/>
        <d v="2023-10-04T00:00:00" u="1"/>
        <d v="2023-10-05T00:00:00" u="1"/>
        <d v="2023-10-06T00:00:00" u="1"/>
        <d v="2023-10-07T00:00:00" u="1"/>
        <d v="2023-10-08T00:00:00" u="1"/>
        <d v="2023-10-09T00:00:00" u="1"/>
        <d v="2023-10-10T00:00:00" u="1"/>
        <d v="2023-10-11T00:00:00" u="1"/>
        <d v="2023-10-12T00:00:00" u="1"/>
        <d v="2023-10-13T00:00:00" u="1"/>
        <d v="2023-10-14T00:00:00" u="1"/>
        <d v="2023-10-15T00:00:00" u="1"/>
        <d v="2023-10-16T00:00:00" u="1"/>
        <d v="2023-10-17T00:00:00" u="1"/>
        <d v="2023-10-18T00:00:00" u="1"/>
        <d v="2023-10-19T00:00:00" u="1"/>
        <d v="2023-10-20T00:00:00" u="1"/>
        <d v="2023-10-21T00:00:00" u="1"/>
        <d v="2023-10-22T00:00:00" u="1"/>
        <d v="2023-10-23T00:00:00" u="1"/>
        <d v="2023-10-24T00:00:00" u="1"/>
        <d v="2023-10-25T00:00:00" u="1"/>
        <d v="2023-10-26T00:00:00" u="1"/>
        <d v="2023-10-27T00:00:00" u="1"/>
        <d v="2023-10-28T00:00:00" u="1"/>
        <d v="2023-10-29T00:00:00" u="1"/>
        <d v="2023-10-30T00:00:00" u="1"/>
        <d v="2023-10-31T00:00:00" u="1"/>
        <d v="2023-11-01T00:00:00" u="1"/>
        <d v="2023-11-02T00:00:00" u="1"/>
        <d v="2023-09-22T00:00:00" u="1"/>
        <d v="2023-09-23T00:00:00" u="1"/>
        <d v="2023-09-24T00:00:00" u="1"/>
        <d v="2023-09-25T00:00:00" u="1"/>
        <d v="2023-09-26T00:00:00" u="1"/>
        <d v="2023-09-27T00:00:00" u="1"/>
        <d v="2023-09-28T00:00:00" u="1"/>
        <d v="2023-09-15T00:00:00" u="1"/>
        <d v="2023-09-16T00:00:00" u="1"/>
        <d v="2023-09-17T00:00:00" u="1"/>
        <d v="2023-09-18T00:00:00" u="1"/>
        <d v="2023-09-19T00:00:00" u="1"/>
        <d v="2023-09-20T00:00:00" u="1"/>
        <d v="2023-09-21T00:00:00" u="1"/>
        <d v="2023-09-08T00:00:00" u="1"/>
        <d v="2023-09-09T00:00:00" u="1"/>
        <d v="2023-09-10T00:00:00" u="1"/>
        <d v="2023-09-11T00:00:00" u="1"/>
        <d v="2023-09-12T00:00:00" u="1"/>
        <d v="2023-09-13T00:00:00" u="1"/>
        <d v="2023-09-1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3T00:00:00" u="1"/>
        <d v="2023-09-04T00:00:00" u="1"/>
        <d v="2023-09-05T00:00:00" u="1"/>
        <d v="2023-09-06T00:00:00" u="1"/>
        <d v="2023-09-07T00:00:00" u="1"/>
        <d v="2023-01-18T00:00:00" u="1"/>
        <d v="2023-03-09T00:00:00" u="1"/>
        <d v="2023-08-22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3-02T00:00:00" u="1"/>
        <d v="2023-06-24T00:00:00" u="1"/>
        <d v="2023-08-15T00:00:00" u="1"/>
        <d v="2023-02-16T00:00:00" u="1"/>
        <d v="2023-04-07T00:00:00" u="1"/>
        <d v="2023-07-29T00:00:00" u="1"/>
        <d v="2023-01-30T00:00:00" u="1"/>
        <d v="2023-03-21T00:00:00" u="1"/>
        <d v="2023-05-12T00:00:00" u="1"/>
        <d v="2023-07-03T00:00:00" u="1"/>
        <d v="2023-04-26T00:00:00" u="1"/>
        <d v="2023-06-17T00:00:00" u="1"/>
        <d v="2023-08-08T00:00:00" u="1"/>
        <d v="2023-02-09T00:00:00" u="1"/>
        <d v="2023-05-31T00:00:00" u="1"/>
        <d v="2023-07-22T00:00:00" u="1"/>
        <d v="2023-01-23T00:00:00" u="1"/>
        <d v="2023-03-14T00:00:00" u="1"/>
        <d v="2023-05-05T00:00:00" u="1"/>
        <d v="2023-02-28T00:00:00" u="1"/>
        <d v="2023-04-19T00:00:00" u="1"/>
        <d v="2023-06-10T00:00:00" u="1"/>
        <d v="2023-08-01T00:00:00" u="1"/>
        <d v="2023-02-02T00:00:00" u="1"/>
        <d v="2023-05-24T00:00:00" u="1"/>
        <d v="2023-07-15T00:00:00" u="1"/>
        <d v="2023-01-16T00:00:00" u="1"/>
        <d v="2023-03-07T00:00:00" u="1"/>
        <d v="2023-06-29T00:00:00" u="1"/>
        <d v="2023-08-20T00:00:00" u="1"/>
        <d v="2023-02-21T00:00:00" u="1"/>
        <d v="2023-04-12T00:00:00" u="1"/>
        <d v="2023-06-03T00:00:00" u="1"/>
        <d v="2023-03-26T00:00:00" u="1"/>
        <d v="2023-05-17T00:00:00" u="1"/>
        <d v="2023-07-08T00:00:00" u="1"/>
        <d v="2023-06-22T00:00:00" u="1"/>
        <d v="2023-08-13T00:00:00" u="1"/>
        <d v="2023-02-14T00:00:00" u="1"/>
        <d v="2023-04-05T00:00:00" u="1"/>
        <d v="2023-07-27T00:00:00" u="1"/>
        <d v="2023-01-28T00:00:00" u="1"/>
        <d v="2023-03-19T00:00:00" u="1"/>
        <d v="2023-05-10T00:00:00" u="1"/>
        <d v="2023-07-01T00:00:00" u="1"/>
        <d v="2023-04-24T00:00:00" u="1"/>
        <d v="2023-06-15T00:00:00" u="1"/>
        <d v="2023-08-06T00:00:00" u="1"/>
        <d v="2023-02-07T00:00:00" u="1"/>
        <d v="2023-05-29T00:00:00" u="1"/>
        <d v="2023-07-20T00:00:00" u="1"/>
        <d v="2023-01-21T00:00:00" u="1"/>
        <d v="2023-03-12T00:00:00" u="1"/>
        <d v="2023-05-03T00:00:00" u="1"/>
        <d v="2023-02-26T00:00:00" u="1"/>
        <d v="2023-04-17T00:00:00" u="1"/>
        <d v="2023-06-08T00:00:00" u="1"/>
        <d v="2023-03-31T00:00:00" u="1"/>
        <d v="2023-05-22T00:00:00" u="1"/>
        <d v="2023-07-13T00:00:00" u="1"/>
        <d v="2023-01-14T00:00:00" u="1"/>
        <d v="2023-03-05T00:00:00" u="1"/>
        <d v="2023-06-27T00:00:00" u="1"/>
        <d v="2023-08-18T00:00:00" u="1"/>
        <d v="2023-02-19T00:00:00" u="1"/>
        <d v="2023-04-10T00:00:00" u="1"/>
        <d v="2023-06-01T00:00:00" u="1"/>
        <d v="2023-03-24T00:00:00" u="1"/>
        <d v="2023-05-15T00:00:00" u="1"/>
        <d v="2023-07-06T00:00:00" u="1"/>
        <d v="2023-04-29T00:00:00" u="1"/>
        <d v="2023-06-20T00:00:00" u="1"/>
        <d v="2023-08-11T00:00:00" u="1"/>
        <d v="2023-02-12T00:00:00" u="1"/>
        <d v="2023-04-03T00:00:00" u="1"/>
        <d v="2023-07-25T00:00:00" u="1"/>
        <d v="2023-01-26T00:00:00" u="1"/>
        <d v="2023-03-17T00:00:00" u="1"/>
        <d v="2023-05-08T00:00:00" u="1"/>
        <d v="2023-04-22T00:00:00" u="1"/>
        <d v="2023-06-13T00:00:00" u="1"/>
        <d v="2023-08-04T00:00:00" u="1"/>
        <d v="2023-02-05T00:00:00" u="1"/>
        <d v="2023-05-27T00:00:00" u="1"/>
        <d v="2023-07-18T00:00:00" u="1"/>
        <d v="2023-01-19T00:00:00" u="1"/>
        <d v="2023-03-10T00:00:00" u="1"/>
        <d v="2023-05-01T00:00:00" u="1"/>
        <d v="2023-08-23T00:00:00" u="1"/>
        <d v="2023-02-24T00:00:00" u="1"/>
        <d v="2023-04-15T00:00:00" u="1"/>
        <d v="2023-06-06T00:00:00" u="1"/>
        <d v="2023-03-29T00:00:00" u="1"/>
        <d v="2023-05-20T00:00:00" u="1"/>
        <d v="2023-07-11T00:00:00" u="1"/>
        <d v="2023-01-12T00:00:00" u="1"/>
        <d v="2023-03-03T00:00:00" u="1"/>
        <d v="2023-06-25T00:00:00" u="1"/>
        <d v="2023-08-16T00:00:00" u="1"/>
        <d v="2023-02-17T00:00:00" u="1"/>
        <d v="2023-04-08T00:00:00" u="1"/>
        <d v="2023-07-30T00:00:00" u="1"/>
        <d v="2023-01-31T00:00:00" u="1"/>
        <d v="2023-03-22T00:00:00" u="1"/>
        <d v="2023-05-13T00:00:00" u="1"/>
        <d v="2023-07-04T00:00:00" u="1"/>
        <d v="2023-04-27T00:00:00" u="1"/>
        <d v="2023-06-18T00:00:00" u="1"/>
        <d v="2023-08-09T00:00:00" u="1"/>
        <d v="2023-02-10T00:00:00" u="1"/>
        <d v="2023-04-01T00:00:00" u="1"/>
        <d v="2023-07-23T00:00:00" u="1"/>
        <d v="2023-01-24T00:00:00" u="1"/>
        <d v="2023-03-15T00:00:00" u="1"/>
        <d v="2023-05-06T00:00:00" u="1"/>
        <d v="2023-04-20T00:00:00" u="1"/>
        <d v="2023-06-11T00:00:00" u="1"/>
        <d v="2023-08-02T00:00:00" u="1"/>
        <d v="2023-02-03T00:00:00" u="1"/>
        <d v="2023-05-25T00:00:00" u="1"/>
        <d v="2023-07-16T00:00:00" u="1"/>
        <d v="2023-01-17T00:00:00" u="1"/>
        <d v="2023-03-08T00:00:00" u="1"/>
        <d v="2023-06-30T00:00:00" u="1"/>
        <d v="2023-08-21T00:00:00" u="1"/>
        <d v="2023-02-22T00:00:00" u="1"/>
        <d v="2023-04-13T00:00:00" u="1"/>
        <d v="2023-06-04T00:00:00" u="1"/>
        <d v="2023-03-27T00:00:00" u="1"/>
        <d v="2023-05-18T00:00:00" u="1"/>
        <d v="2023-07-09T00:00:00" u="1"/>
        <d v="2023-03-01T00:00:00" u="1"/>
        <d v="2023-06-23T00:00:00" u="1"/>
        <d v="2023-08-14T00:00:00" u="1"/>
        <d v="2023-02-15T00:00:00" u="1"/>
        <d v="2023-04-06T00:00:00" u="1"/>
        <d v="2023-07-28T00:00:00" u="1"/>
        <d v="2023-01-29T00:00:00" u="1"/>
        <d v="2023-03-20T00:00:00" u="1"/>
        <d v="2023-05-11T00:00:00" u="1"/>
        <d v="2023-07-02T00:00:00" u="1"/>
        <d v="2023-04-25T00:00:00" u="1"/>
        <d v="2023-06-16T00:00:00" u="1"/>
        <d v="2023-08-07T00:00:00" u="1"/>
        <d v="2023-02-08T00:00:00" u="1"/>
        <d v="2023-05-30T00:00:00" u="1"/>
        <d v="2023-07-21T00:00:00" u="1"/>
        <d v="2023-01-22T00:00:00" u="1"/>
        <d v="2023-03-13T00:00:00" u="1"/>
        <d v="2023-05-04T00:00:00" u="1"/>
        <d v="2023-02-27T00:00:00" u="1"/>
        <d v="2023-04-18T00:00:00" u="1"/>
        <d v="2023-06-09T00:00:00" u="1"/>
        <d v="2023-02-01T00:00:00" u="1"/>
        <d v="2023-05-23T00:00:00" u="1"/>
        <d v="2023-07-14T00:00:00" u="1"/>
        <d v="2023-01-15T00:00:00" u="1"/>
        <d v="2023-03-06T00:00:00" u="1"/>
        <d v="2023-06-28T00:00:00" u="1"/>
        <d v="2023-08-19T00:00:00" u="1"/>
        <d v="2023-02-20T00:00:00" u="1"/>
        <d v="2023-04-11T00:00:00" u="1"/>
        <d v="2023-06-02T00:00:00" u="1"/>
        <d v="2023-03-25T00:00:00" u="1"/>
        <d v="2023-05-16T00:00:00" u="1"/>
        <d v="2023-07-07T00:00:00" u="1"/>
        <d v="2023-04-30T00:00:00" u="1"/>
        <d v="2023-06-21T00:00:00" u="1"/>
        <d v="2023-08-12T00:00:00" u="1"/>
        <d v="2023-02-13T00:00:00" u="1"/>
        <d v="2023-04-04T00:00:00" u="1"/>
        <d v="2023-07-26T00:00:00" u="1"/>
        <d v="2023-01-27T00:00:00" u="1"/>
        <d v="2023-03-18T00:00:00" u="1"/>
        <d v="2023-05-09T00:00:00" u="1"/>
        <d v="2023-04-23T00:00:00" u="1"/>
        <d v="2023-06-14T00:00:00" u="1"/>
        <d v="2023-08-05T00:00:00" u="1"/>
        <d v="2023-02-06T00:00:00" u="1"/>
        <d v="2023-05-28T00:00:00" u="1"/>
        <d v="2023-07-19T00:00:00" u="1"/>
        <d v="2023-01-20T00:00:00" u="1"/>
        <d v="2023-03-11T00:00:00" u="1"/>
        <d v="2023-05-02T00:00:00" u="1"/>
        <d v="2023-08-24T00:00:00" u="1"/>
        <d v="2023-02-25T00:00:00" u="1"/>
        <d v="2023-04-16T00:00:00" u="1"/>
        <d v="2023-06-07T00:00:00" u="1"/>
        <d v="2023-03-30T00:00:00" u="1"/>
        <d v="2023-05-21T00:00:00" u="1"/>
        <d v="2023-07-12T00:00:00" u="1"/>
        <d v="2023-01-13T00:00:00" u="1"/>
        <d v="2023-03-04T00:00:00" u="1"/>
        <d v="2023-06-26T00:00:00" u="1"/>
        <d v="2023-08-17T00:00:00" u="1"/>
        <d v="2023-02-18T00:00:00" u="1"/>
        <d v="2023-04-09T00:00:00" u="1"/>
        <d v="2023-07-31T00:00:00" u="1"/>
        <d v="2023-03-23T00:00:00" u="1"/>
        <d v="2023-05-14T00:00:00" u="1"/>
        <d v="2023-07-05T00:00:00" u="1"/>
        <d v="2023-04-28T00:00:00" u="1"/>
        <d v="2023-06-19T00:00:00" u="1"/>
        <d v="2023-08-10T00:00:00" u="1"/>
        <d v="2023-02-11T00:00:00" u="1"/>
        <d v="2023-04-02T00:00:00" u="1"/>
        <d v="2023-07-24T00:00:00" u="1"/>
        <d v="2023-01-25T00:00:00" u="1"/>
        <d v="2023-03-16T00:00:00" u="1"/>
        <d v="2023-05-07T00:00:00" u="1"/>
        <d v="2023-04-21T00:00:00" u="1"/>
        <d v="2023-06-12T00:00:00" u="1"/>
        <d v="2023-08-03T00:00:00" u="1"/>
        <d v="2023-02-04T00:00:00" u="1"/>
        <d v="2023-05-26T00:00:00" u="1"/>
        <d v="2023-07-17T00:00:00" u="1"/>
      </sharedItems>
    </cacheField>
    <cacheField name="Basic start date" numFmtId="223">
      <sharedItems containsSemiMixedTypes="0" containsNonDate="0" containsDate="1" containsString="0" minDate="2023-01-11T00:00:00" maxDate="2024-05-01T00:00:00" count="401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 u="1"/>
        <d v="2023-11-29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1-22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15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08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01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09-27T00:00:00" u="1"/>
        <d v="2023-09-28T00:00:00" u="1"/>
        <d v="2023-09-29T00:00:00" u="1"/>
        <d v="2023-09-30T00:00:00" u="1"/>
        <d v="2023-10-01T00:00:00" u="1"/>
        <d v="2023-10-02T00:00:00" u="1"/>
        <d v="2023-10-03T00:00:00" u="1"/>
        <d v="2023-10-04T00:00:00" u="1"/>
        <d v="2023-10-05T00:00:00" u="1"/>
        <d v="2023-10-06T00:00:00" u="1"/>
        <d v="2023-10-07T00:00:00" u="1"/>
        <d v="2023-10-08T00:00:00" u="1"/>
        <d v="2023-10-09T00:00:00" u="1"/>
        <d v="2023-10-10T00:00:00" u="1"/>
        <d v="2023-10-11T00:00:00" u="1"/>
        <d v="2023-10-12T00:00:00" u="1"/>
        <d v="2023-10-13T00:00:00" u="1"/>
        <d v="2023-10-14T00:00:00" u="1"/>
        <d v="2023-10-15T00:00:00" u="1"/>
        <d v="2023-10-16T00:00:00" u="1"/>
        <d v="2023-10-17T00:00:00" u="1"/>
        <d v="2023-10-18T00:00:00" u="1"/>
        <d v="2023-10-19T00:00:00" u="1"/>
        <d v="2023-10-20T00:00:00" u="1"/>
        <d v="2023-10-21T00:00:00" u="1"/>
        <d v="2023-10-22T00:00:00" u="1"/>
        <d v="2023-10-23T00:00:00" u="1"/>
        <d v="2023-10-24T00:00:00" u="1"/>
        <d v="2023-10-25T00:00:00" u="1"/>
        <d v="2023-10-26T00:00:00" u="1"/>
        <d v="2023-10-27T00:00:00" u="1"/>
        <d v="2023-10-28T00:00:00" u="1"/>
        <d v="2023-10-29T00:00:00" u="1"/>
        <d v="2023-10-30T00:00:00" u="1"/>
        <d v="2023-10-31T00:00:00" u="1"/>
        <d v="2023-09-25T00:00:00" u="1"/>
        <d v="2023-09-20T00:00:00" u="1"/>
        <d v="2023-09-21T00:00:00" u="1"/>
        <d v="2023-09-22T00:00:00" u="1"/>
        <d v="2023-09-23T00:00:00" u="1"/>
        <d v="2023-09-24T00:00:00" u="1"/>
        <d v="2023-09-26T00:00:00" u="1"/>
        <d v="2023-09-19T00:00:00" u="1"/>
        <d v="2023-09-13T00:00:00" u="1"/>
        <d v="2023-09-14T00:00:00" u="1"/>
        <d v="2023-09-15T00:00:00" u="1"/>
        <d v="2023-09-16T00:00:00" u="1"/>
        <d v="2023-09-17T00:00:00" u="1"/>
        <d v="2023-09-18T00:00:00" u="1"/>
        <d v="2023-09-06T00:00:00" u="1"/>
        <d v="2023-09-07T00:00:00" u="1"/>
        <d v="2023-09-08T00:00:00" u="1"/>
        <d v="2023-09-09T00:00:00" u="1"/>
        <d v="2023-09-10T00:00:00" u="1"/>
        <d v="2023-09-11T00:00:00" u="1"/>
        <d v="2023-09-12T00:00:00" u="1"/>
        <d v="2023-08-23T00:00:00" u="1"/>
        <d v="2023-08-2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3T00:00:00" u="1"/>
        <d v="2023-09-04T00:00:00" u="1"/>
        <d v="2023-09-05T00:00:00" u="1"/>
        <d v="2023-01-18T00:00:00" u="1"/>
        <d v="2023-03-09T00:00:00" u="1"/>
        <d v="2023-08-22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1-11T00:00:00" u="1"/>
        <d v="2023-03-02T00:00:00" u="1"/>
        <d v="2023-06-24T00:00:00" u="1"/>
        <d v="2023-08-15T00:00:00" u="1"/>
        <d v="2023-02-16T00:00:00" u="1"/>
        <d v="2023-04-07T00:00:00" u="1"/>
        <d v="2023-07-29T00:00:00" u="1"/>
        <d v="2023-01-30T00:00:00" u="1"/>
        <d v="2023-03-21T00:00:00" u="1"/>
        <d v="2023-05-12T00:00:00" u="1"/>
        <d v="2023-07-03T00:00:00" u="1"/>
        <d v="2023-04-26T00:00:00" u="1"/>
        <d v="2023-06-17T00:00:00" u="1"/>
        <d v="2023-08-08T00:00:00" u="1"/>
        <d v="2023-02-09T00:00:00" u="1"/>
        <d v="2023-05-31T00:00:00" u="1"/>
        <d v="2023-07-22T00:00:00" u="1"/>
        <d v="2023-01-23T00:00:00" u="1"/>
        <d v="2023-03-14T00:00:00" u="1"/>
        <d v="2023-05-05T00:00:00" u="1"/>
        <d v="2023-02-28T00:00:00" u="1"/>
        <d v="2023-04-19T00:00:00" u="1"/>
        <d v="2023-06-10T00:00:00" u="1"/>
        <d v="2023-08-01T00:00:00" u="1"/>
        <d v="2023-02-02T00:00:00" u="1"/>
        <d v="2023-05-24T00:00:00" u="1"/>
        <d v="2023-07-15T00:00:00" u="1"/>
        <d v="2023-01-16T00:00:00" u="1"/>
        <d v="2023-03-07T00:00:00" u="1"/>
        <d v="2023-06-29T00:00:00" u="1"/>
        <d v="2023-08-20T00:00:00" u="1"/>
        <d v="2023-02-21T00:00:00" u="1"/>
        <d v="2023-04-12T00:00:00" u="1"/>
        <d v="2023-06-03T00:00:00" u="1"/>
        <d v="2023-03-26T00:00:00" u="1"/>
        <d v="2023-05-17T00:00:00" u="1"/>
        <d v="2023-07-08T00:00:00" u="1"/>
        <d v="2023-06-22T00:00:00" u="1"/>
        <d v="2023-08-13T00:00:00" u="1"/>
        <d v="2023-02-14T00:00:00" u="1"/>
        <d v="2023-04-05T00:00:00" u="1"/>
        <d v="2023-07-27T00:00:00" u="1"/>
        <d v="2023-01-28T00:00:00" u="1"/>
        <d v="2023-03-19T00:00:00" u="1"/>
        <d v="2023-05-10T00:00:00" u="1"/>
        <d v="2023-07-01T00:00:00" u="1"/>
        <d v="2023-04-24T00:00:00" u="1"/>
        <d v="2023-06-15T00:00:00" u="1"/>
        <d v="2023-08-06T00:00:00" u="1"/>
        <d v="2023-02-07T00:00:00" u="1"/>
        <d v="2023-05-29T00:00:00" u="1"/>
        <d v="2023-07-20T00:00:00" u="1"/>
        <d v="2023-01-21T00:00:00" u="1"/>
        <d v="2023-03-12T00:00:00" u="1"/>
        <d v="2023-05-03T00:00:00" u="1"/>
        <d v="2023-02-26T00:00:00" u="1"/>
        <d v="2023-04-17T00:00:00" u="1"/>
        <d v="2023-06-08T00:00:00" u="1"/>
        <d v="2023-03-31T00:00:00" u="1"/>
        <d v="2023-05-22T00:00:00" u="1"/>
        <d v="2023-07-13T00:00:00" u="1"/>
        <d v="2023-01-14T00:00:00" u="1"/>
        <d v="2023-03-05T00:00:00" u="1"/>
        <d v="2023-06-27T00:00:00" u="1"/>
        <d v="2023-08-18T00:00:00" u="1"/>
        <d v="2023-02-19T00:00:00" u="1"/>
        <d v="2023-04-10T00:00:00" u="1"/>
        <d v="2023-06-01T00:00:00" u="1"/>
        <d v="2023-03-24T00:00:00" u="1"/>
        <d v="2023-05-15T00:00:00" u="1"/>
        <d v="2023-07-06T00:00:00" u="1"/>
        <d v="2023-04-29T00:00:00" u="1"/>
        <d v="2023-06-20T00:00:00" u="1"/>
        <d v="2023-08-11T00:00:00" u="1"/>
        <d v="2023-02-12T00:00:00" u="1"/>
        <d v="2023-04-03T00:00:00" u="1"/>
        <d v="2023-07-25T00:00:00" u="1"/>
        <d v="2023-01-26T00:00:00" u="1"/>
        <d v="2023-03-17T00:00:00" u="1"/>
        <d v="2023-05-08T00:00:00" u="1"/>
        <d v="2023-04-22T00:00:00" u="1"/>
        <d v="2023-06-13T00:00:00" u="1"/>
        <d v="2023-08-04T00:00:00" u="1"/>
        <d v="2023-02-05T00:00:00" u="1"/>
        <d v="2023-05-27T00:00:00" u="1"/>
        <d v="2023-07-18T00:00:00" u="1"/>
        <d v="2023-01-19T00:00:00" u="1"/>
        <d v="2023-03-10T00:00:00" u="1"/>
        <d v="2023-05-01T00:00:00" u="1"/>
        <d v="2023-02-24T00:00:00" u="1"/>
        <d v="2023-04-15T00:00:00" u="1"/>
        <d v="2023-06-06T00:00:00" u="1"/>
        <d v="2023-03-29T00:00:00" u="1"/>
        <d v="2023-05-20T00:00:00" u="1"/>
        <d v="2023-07-11T00:00:00" u="1"/>
        <d v="2023-01-12T00:00:00" u="1"/>
        <d v="2023-03-03T00:00:00" u="1"/>
        <d v="2023-06-25T00:00:00" u="1"/>
        <d v="2023-08-16T00:00:00" u="1"/>
        <d v="2023-02-17T00:00:00" u="1"/>
        <d v="2023-04-08T00:00:00" u="1"/>
        <d v="2023-07-30T00:00:00" u="1"/>
        <d v="2023-01-31T00:00:00" u="1"/>
        <d v="2023-03-22T00:00:00" u="1"/>
        <d v="2023-05-13T00:00:00" u="1"/>
        <d v="2023-07-04T00:00:00" u="1"/>
        <d v="2023-04-27T00:00:00" u="1"/>
        <d v="2023-06-18T00:00:00" u="1"/>
        <d v="2023-08-09T00:00:00" u="1"/>
        <d v="2023-02-10T00:00:00" u="1"/>
        <d v="2023-04-01T00:00:00" u="1"/>
        <d v="2023-07-23T00:00:00" u="1"/>
        <d v="2023-01-24T00:00:00" u="1"/>
        <d v="2023-03-15T00:00:00" u="1"/>
        <d v="2023-05-06T00:00:00" u="1"/>
        <d v="2023-04-20T00:00:00" u="1"/>
        <d v="2023-06-11T00:00:00" u="1"/>
        <d v="2023-08-02T00:00:00" u="1"/>
        <d v="2023-02-03T00:00:00" u="1"/>
        <d v="2023-05-25T00:00:00" u="1"/>
        <d v="2023-07-16T00:00:00" u="1"/>
        <d v="2023-01-17T00:00:00" u="1"/>
        <d v="2023-03-08T00:00:00" u="1"/>
        <d v="2023-06-30T00:00:00" u="1"/>
        <d v="2023-08-21T00:00:00" u="1"/>
        <d v="2023-02-22T00:00:00" u="1"/>
        <d v="2023-04-13T00:00:00" u="1"/>
        <d v="2023-06-04T00:00:00" u="1"/>
        <d v="2023-03-27T00:00:00" u="1"/>
        <d v="2023-05-18T00:00:00" u="1"/>
        <d v="2023-07-09T00:00:00" u="1"/>
        <d v="2023-03-01T00:00:00" u="1"/>
        <d v="2023-06-23T00:00:00" u="1"/>
        <d v="2023-08-14T00:00:00" u="1"/>
        <d v="2023-02-15T00:00:00" u="1"/>
        <d v="2023-04-06T00:00:00" u="1"/>
        <d v="2023-07-28T00:00:00" u="1"/>
        <d v="2023-01-29T00:00:00" u="1"/>
        <d v="2023-03-20T00:00:00" u="1"/>
        <d v="2023-05-11T00:00:00" u="1"/>
        <d v="2023-07-02T00:00:00" u="1"/>
        <d v="2023-04-25T00:00:00" u="1"/>
        <d v="2023-06-16T00:00:00" u="1"/>
        <d v="2023-08-07T00:00:00" u="1"/>
        <d v="2023-02-08T00:00:00" u="1"/>
        <d v="2023-05-30T00:00:00" u="1"/>
        <d v="2023-07-21T00:00:00" u="1"/>
        <d v="2023-01-22T00:00:00" u="1"/>
        <d v="2023-03-13T00:00:00" u="1"/>
        <d v="2023-05-04T00:00:00" u="1"/>
        <d v="2023-02-27T00:00:00" u="1"/>
        <d v="2023-04-18T00:00:00" u="1"/>
        <d v="2023-06-09T00:00:00" u="1"/>
        <d v="2023-02-01T00:00:00" u="1"/>
        <d v="2023-05-23T00:00:00" u="1"/>
        <d v="2023-07-14T00:00:00" u="1"/>
        <d v="2023-01-15T00:00:00" u="1"/>
        <d v="2023-03-06T00:00:00" u="1"/>
        <d v="2023-06-28T00:00:00" u="1"/>
        <d v="2023-08-19T00:00:00" u="1"/>
        <d v="2023-02-20T00:00:00" u="1"/>
        <d v="2023-04-11T00:00:00" u="1"/>
        <d v="2023-06-02T00:00:00" u="1"/>
        <d v="2023-03-25T00:00:00" u="1"/>
        <d v="2023-05-16T00:00:00" u="1"/>
        <d v="2023-07-07T00:00:00" u="1"/>
        <d v="2023-04-30T00:00:00" u="1"/>
        <d v="2023-06-21T00:00:00" u="1"/>
        <d v="2023-08-12T00:00:00" u="1"/>
        <d v="2023-02-13T00:00:00" u="1"/>
        <d v="2023-04-04T00:00:00" u="1"/>
        <d v="2023-07-26T00:00:00" u="1"/>
        <d v="2023-01-27T00:00:00" u="1"/>
        <d v="2023-03-18T00:00:00" u="1"/>
        <d v="2023-05-09T00:00:00" u="1"/>
        <d v="2023-04-23T00:00:00" u="1"/>
        <d v="2023-06-14T00:00:00" u="1"/>
        <d v="2023-08-05T00:00:00" u="1"/>
        <d v="2023-02-06T00:00:00" u="1"/>
        <d v="2023-05-28T00:00:00" u="1"/>
        <d v="2023-07-19T00:00:00" u="1"/>
        <d v="2023-01-20T00:00:00" u="1"/>
        <d v="2023-03-11T00:00:00" u="1"/>
        <d v="2023-05-02T00:00:00" u="1"/>
        <d v="2023-02-25T00:00:00" u="1"/>
        <d v="2023-04-16T00:00:00" u="1"/>
        <d v="2023-06-07T00:00:00" u="1"/>
        <d v="2023-03-30T00:00:00" u="1"/>
        <d v="2023-05-21T00:00:00" u="1"/>
        <d v="2023-07-12T00:00:00" u="1"/>
        <d v="2023-01-13T00:00:00" u="1"/>
        <d v="2023-03-04T00:00:00" u="1"/>
        <d v="2023-06-26T00:00:00" u="1"/>
        <d v="2023-08-17T00:00:00" u="1"/>
        <d v="2023-02-18T00:00:00" u="1"/>
        <d v="2023-04-09T00:00:00" u="1"/>
        <d v="2023-07-31T00:00:00" u="1"/>
        <d v="2023-03-23T00:00:00" u="1"/>
        <d v="2023-05-14T00:00:00" u="1"/>
        <d v="2023-07-05T00:00:00" u="1"/>
        <d v="2023-04-28T00:00:00" u="1"/>
        <d v="2023-06-19T00:00:00" u="1"/>
        <d v="2023-08-10T00:00:00" u="1"/>
        <d v="2023-02-11T00:00:00" u="1"/>
        <d v="2023-04-02T00:00:00" u="1"/>
        <d v="2023-07-24T00:00:00" u="1"/>
        <d v="2023-01-25T00:00:00" u="1"/>
        <d v="2023-03-16T00:00:00" u="1"/>
        <d v="2023-05-07T00:00:00" u="1"/>
        <d v="2023-04-21T00:00:00" u="1"/>
        <d v="2023-06-12T00:00:00" u="1"/>
        <d v="2023-08-03T00:00:00" u="1"/>
        <d v="2023-02-04T00:00:00" u="1"/>
        <d v="2023-05-26T00:00:00" u="1"/>
        <d v="2023-07-17T00:00:00" u="1"/>
      </sharedItems>
    </cacheField>
    <cacheField name="Basic finish date" numFmtId="223">
      <sharedItems containsSemiMixedTypes="0" containsNonDate="0" containsDate="1" containsString="0" minDate="2024-03-01T00:00:00" maxDate="2024-04-30T00:00:00"/>
    </cacheField>
    <cacheField name="Order Type" numFmtId="223">
      <sharedItems/>
    </cacheField>
    <cacheField name="Plant" numFmtId="223">
      <sharedItems/>
    </cacheField>
    <cacheField name="Order" numFmtId="0">
      <sharedItems/>
    </cacheField>
    <cacheField name="Material Number" numFmtId="0">
      <sharedItems containsSemiMixedTypes="0" containsString="0" containsNumber="1" containsInteger="1" minValue="310001586" maxValue="310004569"/>
    </cacheField>
    <cacheField name="Material description" numFmtId="223">
      <sharedItems count="167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Oishi Green Tea HoneyLemon350ml 1x4x6 MM" u="1"/>
        <s v="Oishi Green Tea Honey Lemon 500ml 1x24" u="1"/>
        <s v="Oishi Green Tea Original500ml1x24(CL)" u="1"/>
        <s v="SundryMat S26 GOLD3 Vanilla 9(4x180ml)TH" u="1"/>
        <s v="S-26 GOLD 3 Vanilla UHT 9(4x180ml)TH" u="1"/>
        <s v="Oishi GT Honey Lemon 180ml 1x9x4 (LA)" u="1"/>
        <s v="Oishi GT Original 180ml 1x9x4 (LA)" u="1"/>
        <s v="Oishi GT Genmai 180ml 1x9x4 (LA)" u="1"/>
        <s v="Oishi GT Kyoho 180ml 1x9x4 (LA)" u="1"/>
        <s v="BB Protextion UHT MILK 9(4x180ml)N1 TH" u="1"/>
        <s v="BB Xpert UHT MILK 9(4x180ml)N1 TH" u="1"/>
        <s v="BB Xpert UHT MILK 3(12x180ml)N1 TH" u="1"/>
        <s v="S-26 OMEGA PLUS DHA UHT 9(4x180ml)TH" u="1"/>
        <s v="SundryMatCarnationSmartGrow 9 4x180 N2TH" u="1"/>
        <s v="SundryMat BB Protextion 9(4x180ml)N1 TH" u="1"/>
        <s v="SundryMat BB Protextion 3(12x180ml)N1 TH" u="1"/>
        <s v="SundryMat S26 GOLD4 UHT 9(4x180ml)N1 TH" u="1"/>
        <s v="SundryMat S26 GOLD4 UHT 3(12x180ml)N1 TH" u="1"/>
        <s v="SundryMat S26 GOLD3 UHT 9(4x180ml)N1 TH" u="1"/>
        <s v="Oishi Green Tea Genmai 500ml 1x24 LA" u="1"/>
        <s v="Oishi Green Tea Genmai 350ml 1x4x6 MM" u="1"/>
        <s v="Oishi Green Tea Original 500ml 1x24 LA" u="1"/>
        <s v="Oishi Green Tea Original 500ml 1x24" u="1"/>
        <s v="SundryMat S26 GOLD3 Vanilla 3(12x180mlTH" u="1"/>
        <s v="SundryMatS26 OMEGA PLUS DHA 9(4x180ml)TH" u="1"/>
        <s v="Oishi Black Tea Lemon 500ml 1x24 (LA)" u="1"/>
        <s v="Chakuza  Green tea 320 CC  Honey Lemon 1x24" u="1"/>
        <s v="ChakulzaGT HoneyLemon320ml1x24SouthKorea" u="1"/>
        <s v="SundryMat BB Xpert UHT 3(12x180ml)N1 TH" u="1"/>
        <s v="SundryMat S26 GOLD3 UHT 3(12x180ml)N1 TH" u="1"/>
        <s v="SundryMat BB Xpert UHT 9(4x180ml)N1 TH" u="1"/>
        <s v="BB Protextion UHT MILK 3(12x180ml)N1 TH" u="1"/>
        <s v="SundryMat Milo UHT 12(4x180ml) N4 TH" u="1"/>
        <s v="Chakulza GT Kyoho Grape 320ml 1x24" u="1"/>
        <s v="Milo UHT 12(4x180ml)N4 TH" u="1"/>
        <s v="Oishi Honey Lemon 380ml 1x24 (Light) LA" u="1"/>
        <s v="Oishi Green Tea Honey Lemon 380ml1x24EX" u="1"/>
        <s v="Oishi Black Tea Lemon 500ml 1x24 5L EX" u="1"/>
        <s v="Oishi GT Honey Lemon 500ml 1x24 5L EX" u="1"/>
        <s v="Oishi Green Tea Original 500ml 1x24EX" u="1"/>
        <s v="Oishi Green Tea Genmai 500ml 1x24 5L EX" u="1"/>
        <s v="Oishi GT Kyoho Plus C 380g 1x24 5L EX" u="1"/>
        <s v="OISHI GT HoneyLemon 500 ml 1X24(Stut) EX" u="1"/>
        <s v="Chakulza GT Kyoho Grape 320ml 1x4x6" u="1"/>
        <s v="S-26 GOLD 4 UHT 9(4x180ml)N1 TH" u="1"/>
        <s v="S-26 GOLD 4 UHT 3(12x180ml)N1 TH" u="1"/>
        <s v="SundryMat S-26 GOLD SUPREMA 6(8x180ml)TH" u="1"/>
        <s v="SundryMat S-26 GOLD SUPREMA 9(4x180ml)TH" u="1"/>
        <s v="S-26 GOLD 3 UHT 9(4x180ml)N1 TH" u="1"/>
        <s v="CNT UHT MILK 3(12x180ml)TH no flash on" u="1"/>
        <s v="Oishi Green Tea Original 350ml 1x4x6 MM" u="1"/>
        <s v="CNT UHT MILK 9(4x180ml)TH no flash on" u="1"/>
        <s v="GT Soda Honey Lemon 320ml EX 1x4x6" u="1"/>
        <s v="Chakuza   GT Honey Lemon 320ml 1x4x6" u="1"/>
        <s v="Oishi Black Tea Lemon 500ml 1x24" u="1"/>
        <s v="SundryMat CNT MILK9 4x180ml TH NoflashOn" u="1"/>
        <s v="SundryMatCNT MILK3 12x180ml TH NoflashOn" u="1"/>
        <s v="GT Soda Honey Lemon 320ml  EX 1x4x6" u="1"/>
        <s v="Chakulza GT Honey Lemon 320ml 1x4x6" u="1"/>
        <s v="Oishi Green Tea Genmai 350ml 1x24" u="1"/>
        <s v="Oishi Black Tea Lemon 500ml 1x4x6" u="1"/>
        <s v="S-26 GOLD SUPREMA UHT 6(8x180ml)TH" u="1"/>
        <s v="S-26 GOLD SUPREMA UHT 9(4x180ml)TH" u="1"/>
        <s v="est cola BIB 10 Ltr x 2" u="1"/>
        <s v="Chakulza GT Honey Lemon 320ml EX 1x4x6" u="1"/>
        <s v="Chakulza GT Kyoho Grape 320ml EX 1x4x6" u="1"/>
        <s v="S-26 GOLD 3 UHT 3(12x180ml)N1 TH" u="1"/>
        <s v="SundryMatCarnationSmartGrow3 12x180 N2TH" u="1"/>
        <s v="CarnationSmartGrow UHT Milk 9 4x180ml TH" u="1"/>
        <s v="CarnationSmartGrowUHT Milk 3 12x180ml TH" u="1"/>
        <s v="S-26 GOLD 3 Vanilla UHT 3(12x180ml)TH" u="1"/>
      </sharedItems>
    </cacheField>
    <cacheField name="a" numFmtId="223">
      <sharedItems/>
    </cacheField>
    <cacheField name="Production Version" numFmtId="223">
      <sharedItems/>
    </cacheField>
    <cacheField name="MRP controller" numFmtId="223">
      <sharedItems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162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40393518" createdVersion="8" refreshedVersion="8" minRefreshableVersion="3" recordCount="508" xr:uid="{3AA2FD23-EB29-4C3B-AC3D-BB6B08667235}">
  <cacheSource type="worksheet">
    <worksheetSource ref="A1:Y509" sheet="27032024A"/>
  </cacheSource>
  <cacheFields count="25">
    <cacheField name="Factory" numFmtId="0">
      <sharedItems count="9">
        <s v="9321 Navanakorn"/>
        <s v="9321 UHT"/>
        <s v="9323 ASEPTIC 2(WANGMOUNG)"/>
        <s v="9321 ASEPTIC 1&amp;3"/>
        <s v="9322 Amatanakorn"/>
        <e v="#REF!" u="1"/>
        <e v="#N/A" u="1"/>
        <s v="SSC" u="1"/>
        <s v="Beerthip (BB)" u="1"/>
      </sharedItems>
    </cacheField>
    <cacheField name="Product" numFmtId="0">
      <sharedItems/>
    </cacheField>
    <cacheField name="Size" numFmtId="0">
      <sharedItems containsMixedTypes="1" containsNumber="1" containsInteger="1" minValue="0" maxValue="0" count="9">
        <s v="600ml"/>
        <s v="180ml"/>
        <s v="500ml"/>
        <s v="350ml"/>
        <s v="380ml"/>
        <s v="800ml"/>
        <s v="475ml"/>
        <s v="40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2-11-17T00:00:00" maxDate="2024-05-02T00:00:00" count="334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06-08T00:00:00" u="1"/>
        <d v="2023-06-09T00:00:00" u="1"/>
        <d v="2023-06-10T00:00:00" u="1"/>
        <d v="2023-06-11T00:00:00" u="1"/>
        <d v="2023-06-12T00:00:00" u="1"/>
        <d v="2023-06-13T00:00:00" u="1"/>
        <d v="2023-06-14T00:00:00" u="1"/>
        <d v="2023-06-15T00:00:00" u="1"/>
        <d v="2023-06-16T00:00:00" u="1"/>
        <d v="2023-06-17T00:00:00" u="1"/>
        <d v="2023-06-18T00:00:00" u="1"/>
        <d v="2023-06-19T00:00:00" u="1"/>
        <d v="2023-06-20T00:00:00" u="1"/>
        <d v="2023-06-21T00:00:00" u="1"/>
        <d v="2023-06-22T00:00:00" u="1"/>
        <d v="2023-06-23T00:00:00" u="1"/>
        <d v="2023-06-24T00:00:00" u="1"/>
        <d v="2023-06-25T00:00:00" u="1"/>
        <d v="2023-06-26T00:00:00" u="1"/>
        <d v="2023-06-27T00:00:00" u="1"/>
        <d v="2023-06-28T00:00:00" u="1"/>
        <d v="2023-06-29T00:00:00" u="1"/>
        <d v="2023-06-30T00:00:00" u="1"/>
        <d v="2023-07-01T00:00:00" u="1"/>
        <d v="2022-11-18T00:00:00" u="1"/>
        <d v="2023-01-18T00:00:00" u="1"/>
        <d v="2023-03-09T00:00:00" u="1"/>
        <d v="2022-12-23T00:00:00" u="1"/>
        <d v="2023-02-23T00:00:00" u="1"/>
        <d v="2023-04-14T00:00:00" u="1"/>
        <d v="2023-06-05T00:00:00" u="1"/>
        <d v="2023-03-28T00:00:00" u="1"/>
        <d v="2023-05-19T00:00:00" u="1"/>
        <d v="2023-01-11T00:00:00" u="1"/>
        <d v="2023-03-02T00:00:00" u="1"/>
        <d v="2022-12-16T00:00:00" u="1"/>
        <d v="2023-02-16T00:00:00" u="1"/>
        <d v="2023-04-07T00:00:00" u="1"/>
        <d v="2022-11-30T00:00:00" u="1"/>
        <d v="2023-01-30T00:00:00" u="1"/>
        <d v="2023-03-21T00:00:00" u="1"/>
        <d v="2023-05-12T00:00:00" u="1"/>
        <d v="2023-01-04T00:00:00" u="1"/>
        <d v="2023-04-26T00:00:00" u="1"/>
        <d v="2022-12-09T00:00:00" u="1"/>
        <d v="2023-02-09T00:00:00" u="1"/>
        <d v="2023-05-31T00:00:00" u="1"/>
        <d v="2022-11-23T00:00:00" u="1"/>
        <d v="2023-01-23T00:00:00" u="1"/>
        <d v="2023-03-14T00:00:00" u="1"/>
        <d v="2023-05-05T00:00:00" u="1"/>
        <d v="2022-12-28T00:00:00" u="1"/>
        <d v="2023-02-28T00:00:00" u="1"/>
        <d v="2023-04-19T00:00:00" u="1"/>
        <d v="2022-12-02T00:00:00" u="1"/>
        <d v="2023-02-02T00:00:00" u="1"/>
        <d v="2023-05-24T00:00:00" u="1"/>
        <d v="2023-01-16T00:00:00" u="1"/>
        <d v="2023-03-07T00:00:00" u="1"/>
        <d v="2022-12-21T00:00:00" u="1"/>
        <d v="2023-02-21T00:00:00" u="1"/>
        <d v="2023-04-12T00:00:00" u="1"/>
        <d v="2023-06-03T00:00:00" u="1"/>
        <d v="2023-03-26T00:00:00" u="1"/>
        <d v="2023-05-17T00:00:00" u="1"/>
        <d v="2023-01-09T00:00:00" u="1"/>
        <d v="2022-12-14T00:00:00" u="1"/>
        <d v="2023-02-14T00:00:00" u="1"/>
        <d v="2023-04-05T00:00:00" u="1"/>
        <d v="2022-11-28T00:00:00" u="1"/>
        <d v="2023-01-28T00:00:00" u="1"/>
        <d v="2023-03-19T00:00:00" u="1"/>
        <d v="2023-05-10T00:00:00" u="1"/>
        <d v="2023-01-02T00:00:00" u="1"/>
        <d v="2023-04-24T00:00:00" u="1"/>
        <d v="2022-12-07T00:00:00" u="1"/>
        <d v="2023-02-07T00:00:00" u="1"/>
        <d v="2023-05-29T00:00:00" u="1"/>
        <d v="2022-11-21T00:00:00" u="1"/>
        <d v="2023-01-21T00:00:00" u="1"/>
        <d v="2023-03-12T00:00:00" u="1"/>
        <d v="2023-05-03T00:00:00" u="1"/>
        <d v="2022-12-26T00:00:00" u="1"/>
        <d v="2023-02-26T00:00:00" u="1"/>
        <d v="2023-04-17T00:00:00" u="1"/>
        <d v="2023-03-31T00:00:00" u="1"/>
        <d v="2023-05-22T00:00:00" u="1"/>
        <d v="2023-01-14T00:00:00" u="1"/>
        <d v="2023-03-05T00:00:00" u="1"/>
        <d v="2022-12-19T00:00:00" u="1"/>
        <d v="2023-02-19T00:00:00" u="1"/>
        <d v="2023-04-10T00:00:00" u="1"/>
        <d v="2023-06-01T00:00:00" u="1"/>
        <d v="2023-03-24T00:00:00" u="1"/>
        <d v="2023-05-15T00:00:00" u="1"/>
        <d v="2023-01-07T00:00:00" u="1"/>
        <d v="2023-04-29T00:00:00" u="1"/>
        <d v="2022-12-12T00:00:00" u="1"/>
        <d v="2023-02-12T00:00:00" u="1"/>
        <d v="2023-04-03T00:00:00" u="1"/>
        <d v="2022-11-26T00:00:00" u="1"/>
        <d v="2023-01-26T00:00:00" u="1"/>
        <d v="2023-03-17T00:00:00" u="1"/>
        <d v="2023-05-08T00:00:00" u="1"/>
        <d v="2022-12-31T00:00:00" u="1"/>
        <d v="2023-04-22T00:00:00" u="1"/>
        <d v="2022-12-05T00:00:00" u="1"/>
        <d v="2023-02-05T00:00:00" u="1"/>
        <d v="2023-05-27T00:00:00" u="1"/>
        <d v="2022-11-19T00:00:00" u="1"/>
        <d v="2023-01-19T00:00:00" u="1"/>
        <d v="2023-03-10T00:00:00" u="1"/>
        <d v="2023-05-01T00:00:00" u="1"/>
        <d v="2022-12-24T00:00:00" u="1"/>
        <d v="2023-02-24T00:00:00" u="1"/>
        <d v="2023-04-15T00:00:00" u="1"/>
        <d v="2023-06-06T00:00:00" u="1"/>
        <d v="2023-03-29T00:00:00" u="1"/>
        <d v="2023-05-20T00:00:00" u="1"/>
        <d v="2023-01-12T00:00:00" u="1"/>
        <d v="2023-03-03T00:00:00" u="1"/>
        <d v="2022-12-17T00:00:00" u="1"/>
        <d v="2023-02-17T00:00:00" u="1"/>
        <d v="2023-04-08T00:00:00" u="1"/>
        <d v="2023-01-31T00:00:00" u="1"/>
        <d v="2023-03-22T00:00:00" u="1"/>
        <d v="2023-05-13T00:00:00" u="1"/>
        <d v="2023-01-05T00:00:00" u="1"/>
        <d v="2023-04-27T00:00:00" u="1"/>
        <d v="2022-12-10T00:00:00" u="1"/>
        <d v="2023-02-10T00:00:00" u="1"/>
        <d v="2023-04-01T00:00:00" u="1"/>
        <d v="2022-11-24T00:00:00" u="1"/>
        <d v="2023-01-24T00:00:00" u="1"/>
        <d v="2023-03-15T00:00:00" u="1"/>
        <d v="2023-05-06T00:00:00" u="1"/>
        <d v="2022-12-29T00:00:00" u="1"/>
        <d v="2023-04-20T00:00:00" u="1"/>
        <d v="2022-12-03T00:00:00" u="1"/>
        <d v="2023-02-03T00:00:00" u="1"/>
        <d v="2023-05-25T00:00:00" u="1"/>
        <d v="2022-11-17T00:00:00" u="1"/>
        <d v="2023-01-17T00:00:00" u="1"/>
        <d v="2023-03-08T00:00:00" u="1"/>
        <d v="2022-12-22T00:00:00" u="1"/>
        <d v="2023-02-22T00:00:00" u="1"/>
        <d v="2023-04-13T00:00:00" u="1"/>
        <d v="2023-06-04T00:00:00" u="1"/>
        <d v="2023-03-27T00:00:00" u="1"/>
        <d v="2023-05-18T00:00:00" u="1"/>
        <d v="2023-01-10T00:00:00" u="1"/>
        <d v="2023-03-01T00:00:00" u="1"/>
        <d v="2022-12-15T00:00:00" u="1"/>
        <d v="2023-02-15T00:00:00" u="1"/>
        <d v="2023-04-06T00:00:00" u="1"/>
        <d v="2022-11-29T00:00:00" u="1"/>
        <d v="2023-01-29T00:00:00" u="1"/>
        <d v="2023-03-20T00:00:00" u="1"/>
        <d v="2023-05-11T00:00:00" u="1"/>
        <d v="2023-01-03T00:00:00" u="1"/>
        <d v="2023-04-25T00:00:00" u="1"/>
        <d v="2022-12-08T00:00:00" u="1"/>
        <d v="2023-02-08T00:00:00" u="1"/>
        <d v="2023-05-30T00:00:00" u="1"/>
        <d v="2022-11-22T00:00:00" u="1"/>
        <d v="2023-01-22T00:00:00" u="1"/>
        <d v="2023-03-13T00:00:00" u="1"/>
        <d v="2023-05-04T00:00:00" u="1"/>
        <d v="2022-12-27T00:00:00" u="1"/>
        <d v="2023-02-27T00:00:00" u="1"/>
        <d v="2023-04-18T00:00:00" u="1"/>
        <d v="2022-12-01T00:00:00" u="1"/>
        <d v="2023-02-01T00:00:00" u="1"/>
        <d v="2023-05-23T00:00:00" u="1"/>
        <d v="2023-01-15T00:00:00" u="1"/>
        <d v="2023-03-06T00:00:00" u="1"/>
        <d v="2022-12-20T00:00:00" u="1"/>
        <d v="2023-02-20T00:00:00" u="1"/>
        <d v="2023-04-11T00:00:00" u="1"/>
        <d v="2023-06-02T00:00:00" u="1"/>
        <d v="2023-03-25T00:00:00" u="1"/>
        <d v="2023-05-16T00:00:00" u="1"/>
        <d v="2023-01-08T00:00:00" u="1"/>
        <d v="2023-04-30T00:00:00" u="1"/>
        <d v="2022-12-13T00:00:00" u="1"/>
        <d v="2023-02-13T00:00:00" u="1"/>
        <d v="2023-04-04T00:00:00" u="1"/>
        <d v="2022-11-27T00:00:00" u="1"/>
        <d v="2023-01-27T00:00:00" u="1"/>
        <d v="2023-03-18T00:00:00" u="1"/>
        <d v="2023-05-09T00:00:00" u="1"/>
        <d v="2023-01-01T00:00:00" u="1"/>
        <d v="2023-04-23T00:00:00" u="1"/>
        <d v="2022-12-06T00:00:00" u="1"/>
        <d v="2023-02-06T00:00:00" u="1"/>
        <d v="2023-05-28T00:00:00" u="1"/>
        <d v="2022-11-20T00:00:00" u="1"/>
        <d v="2023-01-20T00:00:00" u="1"/>
        <d v="2023-03-11T00:00:00" u="1"/>
        <d v="2023-05-02T00:00:00" u="1"/>
        <d v="2022-12-25T00:00:00" u="1"/>
        <d v="2023-02-25T00:00:00" u="1"/>
        <d v="2023-04-16T00:00:00" u="1"/>
        <d v="2023-06-07T00:00:00" u="1"/>
        <d v="2023-03-30T00:00:00" u="1"/>
        <d v="2023-05-21T00:00:00" u="1"/>
        <d v="2023-01-13T00:00:00" u="1"/>
        <d v="2023-03-04T00:00:00" u="1"/>
        <d v="2022-12-18T00:00:00" u="1"/>
        <d v="2023-02-18T00:00:00" u="1"/>
        <d v="2023-04-09T00:00:00" u="1"/>
        <d v="2023-03-23T00:00:00" u="1"/>
        <d v="2023-05-14T00:00:00" u="1"/>
        <d v="2023-01-06T00:00:00" u="1"/>
        <d v="2023-04-28T00:00:00" u="1"/>
        <d v="2022-12-11T00:00:00" u="1"/>
        <d v="2023-02-11T00:00:00" u="1"/>
        <d v="2023-04-02T00:00:00" u="1"/>
        <d v="2022-11-25T00:00:00" u="1"/>
        <d v="2023-01-25T00:00:00" u="1"/>
        <d v="2023-03-16T00:00:00" u="1"/>
        <d v="2023-05-07T00:00:00" u="1"/>
        <d v="2022-12-30T00:00:00" u="1"/>
        <d v="2023-04-21T00:00:00" u="1"/>
        <d v="2022-12-04T00:00:00" u="1"/>
        <d v="2023-02-04T00:00:00" u="1"/>
        <d v="2023-05-26T00:00:00" u="1"/>
      </sharedItems>
    </cacheField>
    <cacheField name="Loading Date" numFmtId="223">
      <sharedItems containsSemiMixedTypes="0" containsNonDate="0" containsDate="1" containsString="0" minDate="2022-11-17T00:00:00" maxDate="2024-05-03T00:00:00" count="335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2-18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30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23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16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11-09T00:00:00" u="1"/>
        <d v="2023-06-09T00:00:00" u="1"/>
        <d v="2023-06-10T00:00:00" u="1"/>
        <d v="2023-06-11T00:00:00" u="1"/>
        <d v="2023-06-12T00:00:00" u="1"/>
        <d v="2023-06-13T00:00:00" u="1"/>
        <d v="2023-06-14T00:00:00" u="1"/>
        <d v="2023-06-15T00:00:00" u="1"/>
        <d v="2023-06-16T00:00:00" u="1"/>
        <d v="2023-06-17T00:00:00" u="1"/>
        <d v="2023-06-18T00:00:00" u="1"/>
        <d v="2023-06-19T00:00:00" u="1"/>
        <d v="2023-06-20T00:00:00" u="1"/>
        <d v="2023-06-21T00:00:00" u="1"/>
        <d v="2023-06-22T00:00:00" u="1"/>
        <d v="2023-06-23T00:00:00" u="1"/>
        <d v="2023-06-24T00:00:00" u="1"/>
        <d v="2023-06-25T00:00:00" u="1"/>
        <d v="2023-06-26T00:00:00" u="1"/>
        <d v="2023-06-27T00:00:00" u="1"/>
        <d v="2023-06-28T00:00:00" u="1"/>
        <d v="2023-06-29T00:00:00" u="1"/>
        <d v="2023-06-30T00:00:00" u="1"/>
        <d v="2023-07-01T00:00:00" u="1"/>
        <d v="2023-07-02T00:00:00" u="1"/>
        <d v="2022-11-18T00:00:00" u="1"/>
        <d v="2023-01-18T00:00:00" u="1"/>
        <d v="2023-03-09T00:00:00" u="1"/>
        <d v="2022-12-23T00:00:00" u="1"/>
        <d v="2023-02-23T00:00:00" u="1"/>
        <d v="2023-04-14T00:00:00" u="1"/>
        <d v="2023-06-05T00:00:00" u="1"/>
        <d v="2023-03-28T00:00:00" u="1"/>
        <d v="2023-05-19T00:00:00" u="1"/>
        <d v="2023-01-11T00:00:00" u="1"/>
        <d v="2023-03-02T00:00:00" u="1"/>
        <d v="2022-12-16T00:00:00" u="1"/>
        <d v="2023-02-16T00:00:00" u="1"/>
        <d v="2023-04-07T00:00:00" u="1"/>
        <d v="2022-11-30T00:00:00" u="1"/>
        <d v="2023-01-30T00:00:00" u="1"/>
        <d v="2023-03-21T00:00:00" u="1"/>
        <d v="2023-05-12T00:00:00" u="1"/>
        <d v="2023-01-04T00:00:00" u="1"/>
        <d v="2023-04-26T00:00:00" u="1"/>
        <d v="2022-12-09T00:00:00" u="1"/>
        <d v="2023-02-09T00:00:00" u="1"/>
        <d v="2023-05-31T00:00:00" u="1"/>
        <d v="2022-11-23T00:00:00" u="1"/>
        <d v="2023-01-23T00:00:00" u="1"/>
        <d v="2023-03-14T00:00:00" u="1"/>
        <d v="2023-05-05T00:00:00" u="1"/>
        <d v="2022-12-28T00:00:00" u="1"/>
        <d v="2023-02-28T00:00:00" u="1"/>
        <d v="2023-04-19T00:00:00" u="1"/>
        <d v="2022-12-02T00:00:00" u="1"/>
        <d v="2023-02-02T00:00:00" u="1"/>
        <d v="2023-05-24T00:00:00" u="1"/>
        <d v="2023-01-16T00:00:00" u="1"/>
        <d v="2023-03-07T00:00:00" u="1"/>
        <d v="2022-12-21T00:00:00" u="1"/>
        <d v="2023-02-21T00:00:00" u="1"/>
        <d v="2023-04-12T00:00:00" u="1"/>
        <d v="2023-06-03T00:00:00" u="1"/>
        <d v="2023-03-26T00:00:00" u="1"/>
        <d v="2023-05-17T00:00:00" u="1"/>
        <d v="2023-01-09T00:00:00" u="1"/>
        <d v="2022-12-14T00:00:00" u="1"/>
        <d v="2023-02-14T00:00:00" u="1"/>
        <d v="2023-04-05T00:00:00" u="1"/>
        <d v="2022-11-28T00:00:00" u="1"/>
        <d v="2023-01-28T00:00:00" u="1"/>
        <d v="2023-03-19T00:00:00" u="1"/>
        <d v="2023-05-10T00:00:00" u="1"/>
        <d v="2023-01-02T00:00:00" u="1"/>
        <d v="2023-04-24T00:00:00" u="1"/>
        <d v="2022-12-07T00:00:00" u="1"/>
        <d v="2023-02-07T00:00:00" u="1"/>
        <d v="2023-05-29T00:00:00" u="1"/>
        <d v="2022-11-21T00:00:00" u="1"/>
        <d v="2023-01-21T00:00:00" u="1"/>
        <d v="2023-03-12T00:00:00" u="1"/>
        <d v="2023-05-03T00:00:00" u="1"/>
        <d v="2022-12-26T00:00:00" u="1"/>
        <d v="2023-02-26T00:00:00" u="1"/>
        <d v="2023-04-17T00:00:00" u="1"/>
        <d v="2023-06-08T00:00:00" u="1"/>
        <d v="2023-03-31T00:00:00" u="1"/>
        <d v="2023-05-22T00:00:00" u="1"/>
        <d v="2023-01-14T00:00:00" u="1"/>
        <d v="2023-03-05T00:00:00" u="1"/>
        <d v="2022-12-19T00:00:00" u="1"/>
        <d v="2023-02-19T00:00:00" u="1"/>
        <d v="2023-04-10T00:00:00" u="1"/>
        <d v="2023-06-01T00:00:00" u="1"/>
        <d v="2023-03-24T00:00:00" u="1"/>
        <d v="2023-05-15T00:00:00" u="1"/>
        <d v="2023-01-07T00:00:00" u="1"/>
        <d v="2023-04-29T00:00:00" u="1"/>
        <d v="2022-12-12T00:00:00" u="1"/>
        <d v="2023-02-12T00:00:00" u="1"/>
        <d v="2023-04-03T00:00:00" u="1"/>
        <d v="2022-11-26T00:00:00" u="1"/>
        <d v="2023-01-26T00:00:00" u="1"/>
        <d v="2023-03-17T00:00:00" u="1"/>
        <d v="2023-05-08T00:00:00" u="1"/>
        <d v="2022-12-31T00:00:00" u="1"/>
        <d v="2023-04-22T00:00:00" u="1"/>
        <d v="2022-12-05T00:00:00" u="1"/>
        <d v="2023-02-05T00:00:00" u="1"/>
        <d v="2023-05-27T00:00:00" u="1"/>
        <d v="2022-11-19T00:00:00" u="1"/>
        <d v="2023-01-19T00:00:00" u="1"/>
        <d v="2023-03-10T00:00:00" u="1"/>
        <d v="2023-05-01T00:00:00" u="1"/>
        <d v="2022-12-24T00:00:00" u="1"/>
        <d v="2023-02-24T00:00:00" u="1"/>
        <d v="2023-04-15T00:00:00" u="1"/>
        <d v="2023-06-06T00:00:00" u="1"/>
        <d v="2023-03-29T00:00:00" u="1"/>
        <d v="2023-05-20T00:00:00" u="1"/>
        <d v="2023-01-12T00:00:00" u="1"/>
        <d v="2023-03-03T00:00:00" u="1"/>
        <d v="2022-12-17T00:00:00" u="1"/>
        <d v="2023-02-17T00:00:00" u="1"/>
        <d v="2023-04-08T00:00:00" u="1"/>
        <d v="2023-01-31T00:00:00" u="1"/>
        <d v="2023-03-22T00:00:00" u="1"/>
        <d v="2023-05-13T00:00:00" u="1"/>
        <d v="2023-01-05T00:00:00" u="1"/>
        <d v="2023-04-27T00:00:00" u="1"/>
        <d v="2022-12-10T00:00:00" u="1"/>
        <d v="2023-02-10T00:00:00" u="1"/>
        <d v="2023-04-01T00:00:00" u="1"/>
        <d v="2022-11-24T00:00:00" u="1"/>
        <d v="2023-01-24T00:00:00" u="1"/>
        <d v="2023-03-15T00:00:00" u="1"/>
        <d v="2023-05-06T00:00:00" u="1"/>
        <d v="2022-12-29T00:00:00" u="1"/>
        <d v="2023-04-20T00:00:00" u="1"/>
        <d v="2022-12-03T00:00:00" u="1"/>
        <d v="2023-02-03T00:00:00" u="1"/>
        <d v="2023-05-25T00:00:00" u="1"/>
        <d v="2022-11-17T00:00:00" u="1"/>
        <d v="2023-01-17T00:00:00" u="1"/>
        <d v="2023-03-08T00:00:00" u="1"/>
        <d v="2022-12-22T00:00:00" u="1"/>
        <d v="2023-02-22T00:00:00" u="1"/>
        <d v="2023-04-13T00:00:00" u="1"/>
        <d v="2023-06-04T00:00:00" u="1"/>
        <d v="2023-03-27T00:00:00" u="1"/>
        <d v="2023-05-18T00:00:00" u="1"/>
        <d v="2023-01-10T00:00:00" u="1"/>
        <d v="2023-03-01T00:00:00" u="1"/>
        <d v="2022-12-15T00:00:00" u="1"/>
        <d v="2023-02-15T00:00:00" u="1"/>
        <d v="2023-04-06T00:00:00" u="1"/>
        <d v="2022-11-29T00:00:00" u="1"/>
        <d v="2023-01-29T00:00:00" u="1"/>
        <d v="2023-03-20T00:00:00" u="1"/>
        <d v="2023-05-11T00:00:00" u="1"/>
        <d v="2023-01-03T00:00:00" u="1"/>
        <d v="2023-04-25T00:00:00" u="1"/>
        <d v="2022-12-08T00:00:00" u="1"/>
        <d v="2023-02-08T00:00:00" u="1"/>
        <d v="2023-05-30T00:00:00" u="1"/>
        <d v="2022-11-22T00:00:00" u="1"/>
        <d v="2023-01-22T00:00:00" u="1"/>
        <d v="2023-03-13T00:00:00" u="1"/>
        <d v="2023-05-04T00:00:00" u="1"/>
        <d v="2022-12-27T00:00:00" u="1"/>
        <d v="2023-02-27T00:00:00" u="1"/>
        <d v="2023-04-18T00:00:00" u="1"/>
        <d v="2022-12-01T00:00:00" u="1"/>
        <d v="2023-02-01T00:00:00" u="1"/>
        <d v="2023-05-23T00:00:00" u="1"/>
        <d v="2023-01-15T00:00:00" u="1"/>
        <d v="2023-03-06T00:00:00" u="1"/>
        <d v="2022-12-20T00:00:00" u="1"/>
        <d v="2023-02-20T00:00:00" u="1"/>
        <d v="2023-04-11T00:00:00" u="1"/>
        <d v="2023-06-02T00:00:00" u="1"/>
        <d v="2023-03-25T00:00:00" u="1"/>
        <d v="2023-05-16T00:00:00" u="1"/>
        <d v="2023-01-08T00:00:00" u="1"/>
        <d v="2023-04-30T00:00:00" u="1"/>
        <d v="2022-12-13T00:00:00" u="1"/>
        <d v="2023-02-13T00:00:00" u="1"/>
        <d v="2023-04-04T00:00:00" u="1"/>
        <d v="2022-11-27T00:00:00" u="1"/>
        <d v="2023-01-27T00:00:00" u="1"/>
        <d v="2023-03-18T00:00:00" u="1"/>
        <d v="2023-05-09T00:00:00" u="1"/>
        <d v="2023-01-01T00:00:00" u="1"/>
        <d v="2023-04-23T00:00:00" u="1"/>
        <d v="2022-12-06T00:00:00" u="1"/>
        <d v="2023-02-06T00:00:00" u="1"/>
        <d v="2023-05-28T00:00:00" u="1"/>
        <d v="2022-11-20T00:00:00" u="1"/>
        <d v="2023-01-20T00:00:00" u="1"/>
        <d v="2023-03-11T00:00:00" u="1"/>
        <d v="2023-05-02T00:00:00" u="1"/>
        <d v="2022-12-25T00:00:00" u="1"/>
        <d v="2023-02-25T00:00:00" u="1"/>
        <d v="2023-04-16T00:00:00" u="1"/>
        <d v="2023-06-07T00:00:00" u="1"/>
        <d v="2023-03-30T00:00:00" u="1"/>
        <d v="2023-05-21T00:00:00" u="1"/>
        <d v="2023-01-13T00:00:00" u="1"/>
        <d v="2023-03-04T00:00:00" u="1"/>
        <d v="2022-12-18T00:00:00" u="1"/>
        <d v="2023-02-18T00:00:00" u="1"/>
        <d v="2023-04-09T00:00:00" u="1"/>
        <d v="2023-03-23T00:00:00" u="1"/>
        <d v="2023-05-14T00:00:00" u="1"/>
        <d v="2023-01-06T00:00:00" u="1"/>
        <d v="2023-04-28T00:00:00" u="1"/>
        <d v="2022-12-11T00:00:00" u="1"/>
        <d v="2023-02-11T00:00:00" u="1"/>
        <d v="2023-04-02T00:00:00" u="1"/>
        <d v="2022-11-25T00:00:00" u="1"/>
        <d v="2023-01-25T00:00:00" u="1"/>
        <d v="2023-03-16T00:00:00" u="1"/>
        <d v="2023-05-07T00:00:00" u="1"/>
        <d v="2022-12-30T00:00:00" u="1"/>
        <d v="2023-04-21T00:00:00" u="1"/>
        <d v="2022-12-04T00:00:00" u="1"/>
        <d v="2023-02-04T00:00:00" u="1"/>
        <d v="2023-05-26T00:00:00" u="1"/>
      </sharedItems>
    </cacheField>
    <cacheField name="Basic start date" numFmtId="223">
      <sharedItems containsSemiMixedTypes="0" containsNonDate="0" containsDate="1" containsString="0" minDate="2022-11-16T00:00:00" maxDate="2024-05-01T00:00:00" count="334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 u="1"/>
        <d v="2023-11-29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1-22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15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08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01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06-07T00:00:00" u="1"/>
        <d v="2023-06-08T00:00:00" u="1"/>
        <d v="2023-06-09T00:00:00" u="1"/>
        <d v="2023-06-10T00:00:00" u="1"/>
        <d v="2023-06-11T00:00:00" u="1"/>
        <d v="2023-06-12T00:00:00" u="1"/>
        <d v="2023-06-13T00:00:00" u="1"/>
        <d v="2023-06-14T00:00:00" u="1"/>
        <d v="2023-06-15T00:00:00" u="1"/>
        <d v="2023-06-16T00:00:00" u="1"/>
        <d v="2023-06-17T00:00:00" u="1"/>
        <d v="2023-06-18T00:00:00" u="1"/>
        <d v="2023-06-19T00:00:00" u="1"/>
        <d v="2023-06-20T00:00:00" u="1"/>
        <d v="2023-06-21T00:00:00" u="1"/>
        <d v="2023-06-22T00:00:00" u="1"/>
        <d v="2023-06-23T00:00:00" u="1"/>
        <d v="2023-06-24T00:00:00" u="1"/>
        <d v="2023-06-25T00:00:00" u="1"/>
        <d v="2023-06-26T00:00:00" u="1"/>
        <d v="2023-06-27T00:00:00" u="1"/>
        <d v="2023-06-28T00:00:00" u="1"/>
        <d v="2023-06-29T00:00:00" u="1"/>
        <d v="2023-06-30T00:00:00" u="1"/>
        <d v="2022-11-18T00:00:00" u="1"/>
        <d v="2023-01-18T00:00:00" u="1"/>
        <d v="2023-03-09T00:00:00" u="1"/>
        <d v="2022-12-23T00:00:00" u="1"/>
        <d v="2023-02-23T00:00:00" u="1"/>
        <d v="2023-04-14T00:00:00" u="1"/>
        <d v="2023-06-05T00:00:00" u="1"/>
        <d v="2023-03-28T00:00:00" u="1"/>
        <d v="2023-05-19T00:00:00" u="1"/>
        <d v="2023-01-11T00:00:00" u="1"/>
        <d v="2023-03-02T00:00:00" u="1"/>
        <d v="2022-12-16T00:00:00" u="1"/>
        <d v="2023-02-16T00:00:00" u="1"/>
        <d v="2023-04-07T00:00:00" u="1"/>
        <d v="2022-11-30T00:00:00" u="1"/>
        <d v="2023-01-30T00:00:00" u="1"/>
        <d v="2023-03-21T00:00:00" u="1"/>
        <d v="2023-05-12T00:00:00" u="1"/>
        <d v="2023-01-04T00:00:00" u="1"/>
        <d v="2023-04-26T00:00:00" u="1"/>
        <d v="2022-12-09T00:00:00" u="1"/>
        <d v="2023-02-09T00:00:00" u="1"/>
        <d v="2023-05-31T00:00:00" u="1"/>
        <d v="2022-11-23T00:00:00" u="1"/>
        <d v="2023-01-23T00:00:00" u="1"/>
        <d v="2023-03-14T00:00:00" u="1"/>
        <d v="2023-05-05T00:00:00" u="1"/>
        <d v="2022-12-28T00:00:00" u="1"/>
        <d v="2023-02-28T00:00:00" u="1"/>
        <d v="2023-04-19T00:00:00" u="1"/>
        <d v="2022-12-02T00:00:00" u="1"/>
        <d v="2023-02-02T00:00:00" u="1"/>
        <d v="2023-05-24T00:00:00" u="1"/>
        <d v="2022-11-16T00:00:00" u="1"/>
        <d v="2023-01-16T00:00:00" u="1"/>
        <d v="2023-03-07T00:00:00" u="1"/>
        <d v="2022-12-21T00:00:00" u="1"/>
        <d v="2023-02-21T00:00:00" u="1"/>
        <d v="2023-04-12T00:00:00" u="1"/>
        <d v="2023-06-03T00:00:00" u="1"/>
        <d v="2023-03-26T00:00:00" u="1"/>
        <d v="2023-05-17T00:00:00" u="1"/>
        <d v="2023-01-09T00:00:00" u="1"/>
        <d v="2022-12-14T00:00:00" u="1"/>
        <d v="2023-02-14T00:00:00" u="1"/>
        <d v="2023-04-05T00:00:00" u="1"/>
        <d v="2022-11-28T00:00:00" u="1"/>
        <d v="2023-01-28T00:00:00" u="1"/>
        <d v="2023-03-19T00:00:00" u="1"/>
        <d v="2023-05-10T00:00:00" u="1"/>
        <d v="2023-01-02T00:00:00" u="1"/>
        <d v="2023-04-24T00:00:00" u="1"/>
        <d v="2022-12-07T00:00:00" u="1"/>
        <d v="2023-02-07T00:00:00" u="1"/>
        <d v="2023-05-29T00:00:00" u="1"/>
        <d v="2022-11-21T00:00:00" u="1"/>
        <d v="2023-01-21T00:00:00" u="1"/>
        <d v="2023-03-12T00:00:00" u="1"/>
        <d v="2023-05-03T00:00:00" u="1"/>
        <d v="2022-12-26T00:00:00" u="1"/>
        <d v="2023-02-26T00:00:00" u="1"/>
        <d v="2023-04-17T00:00:00" u="1"/>
        <d v="2023-03-31T00:00:00" u="1"/>
        <d v="2023-05-22T00:00:00" u="1"/>
        <d v="2023-01-14T00:00:00" u="1"/>
        <d v="2023-03-05T00:00:00" u="1"/>
        <d v="2022-12-19T00:00:00" u="1"/>
        <d v="2023-02-19T00:00:00" u="1"/>
        <d v="2023-04-10T00:00:00" u="1"/>
        <d v="2023-06-01T00:00:00" u="1"/>
        <d v="2023-03-24T00:00:00" u="1"/>
        <d v="2023-05-15T00:00:00" u="1"/>
        <d v="2023-01-07T00:00:00" u="1"/>
        <d v="2023-04-29T00:00:00" u="1"/>
        <d v="2022-12-12T00:00:00" u="1"/>
        <d v="2023-02-12T00:00:00" u="1"/>
        <d v="2023-04-03T00:00:00" u="1"/>
        <d v="2022-11-26T00:00:00" u="1"/>
        <d v="2023-01-26T00:00:00" u="1"/>
        <d v="2023-03-17T00:00:00" u="1"/>
        <d v="2023-05-08T00:00:00" u="1"/>
        <d v="2022-12-31T00:00:00" u="1"/>
        <d v="2023-04-22T00:00:00" u="1"/>
        <d v="2022-12-05T00:00:00" u="1"/>
        <d v="2023-02-05T00:00:00" u="1"/>
        <d v="2023-05-27T00:00:00" u="1"/>
        <d v="2022-11-19T00:00:00" u="1"/>
        <d v="2023-01-19T00:00:00" u="1"/>
        <d v="2023-03-10T00:00:00" u="1"/>
        <d v="2023-05-01T00:00:00" u="1"/>
        <d v="2022-12-24T00:00:00" u="1"/>
        <d v="2023-02-24T00:00:00" u="1"/>
        <d v="2023-04-15T00:00:00" u="1"/>
        <d v="2023-06-06T00:00:00" u="1"/>
        <d v="2023-03-29T00:00:00" u="1"/>
        <d v="2023-05-20T00:00:00" u="1"/>
        <d v="2023-01-12T00:00:00" u="1"/>
        <d v="2023-03-03T00:00:00" u="1"/>
        <d v="2022-12-17T00:00:00" u="1"/>
        <d v="2023-02-17T00:00:00" u="1"/>
        <d v="2023-04-08T00:00:00" u="1"/>
        <d v="2023-01-31T00:00:00" u="1"/>
        <d v="2023-03-22T00:00:00" u="1"/>
        <d v="2023-05-13T00:00:00" u="1"/>
        <d v="2023-01-05T00:00:00" u="1"/>
        <d v="2023-04-27T00:00:00" u="1"/>
        <d v="2022-12-10T00:00:00" u="1"/>
        <d v="2023-02-10T00:00:00" u="1"/>
        <d v="2023-04-01T00:00:00" u="1"/>
        <d v="2022-11-24T00:00:00" u="1"/>
        <d v="2023-01-24T00:00:00" u="1"/>
        <d v="2023-03-15T00:00:00" u="1"/>
        <d v="2023-05-06T00:00:00" u="1"/>
        <d v="2022-12-29T00:00:00" u="1"/>
        <d v="2023-04-20T00:00:00" u="1"/>
        <d v="2022-12-03T00:00:00" u="1"/>
        <d v="2023-02-03T00:00:00" u="1"/>
        <d v="2023-05-25T00:00:00" u="1"/>
        <d v="2022-11-17T00:00:00" u="1"/>
        <d v="2023-01-17T00:00:00" u="1"/>
        <d v="2023-03-08T00:00:00" u="1"/>
        <d v="2022-12-22T00:00:00" u="1"/>
        <d v="2023-02-22T00:00:00" u="1"/>
        <d v="2023-04-13T00:00:00" u="1"/>
        <d v="2023-06-04T00:00:00" u="1"/>
        <d v="2023-03-27T00:00:00" u="1"/>
        <d v="2023-05-18T00:00:00" u="1"/>
        <d v="2023-01-10T00:00:00" u="1"/>
        <d v="2023-03-01T00:00:00" u="1"/>
        <d v="2022-12-15T00:00:00" u="1"/>
        <d v="2023-02-15T00:00:00" u="1"/>
        <d v="2023-04-06T00:00:00" u="1"/>
        <d v="2022-11-29T00:00:00" u="1"/>
        <d v="2023-01-29T00:00:00" u="1"/>
        <d v="2023-03-20T00:00:00" u="1"/>
        <d v="2023-05-11T00:00:00" u="1"/>
        <d v="2023-01-03T00:00:00" u="1"/>
        <d v="2023-04-25T00:00:00" u="1"/>
        <d v="2022-12-08T00:00:00" u="1"/>
        <d v="2023-02-08T00:00:00" u="1"/>
        <d v="2023-05-30T00:00:00" u="1"/>
        <d v="2022-11-22T00:00:00" u="1"/>
        <d v="2023-01-22T00:00:00" u="1"/>
        <d v="2023-03-13T00:00:00" u="1"/>
        <d v="2023-05-04T00:00:00" u="1"/>
        <d v="2022-12-27T00:00:00" u="1"/>
        <d v="2023-02-27T00:00:00" u="1"/>
        <d v="2023-04-18T00:00:00" u="1"/>
        <d v="2022-12-01T00:00:00" u="1"/>
        <d v="2023-02-01T00:00:00" u="1"/>
        <d v="2023-05-23T00:00:00" u="1"/>
        <d v="2023-01-15T00:00:00" u="1"/>
        <d v="2023-03-06T00:00:00" u="1"/>
        <d v="2022-12-20T00:00:00" u="1"/>
        <d v="2023-02-20T00:00:00" u="1"/>
        <d v="2023-04-11T00:00:00" u="1"/>
        <d v="2023-06-02T00:00:00" u="1"/>
        <d v="2023-03-25T00:00:00" u="1"/>
        <d v="2023-05-16T00:00:00" u="1"/>
        <d v="2023-01-08T00:00:00" u="1"/>
        <d v="2023-04-30T00:00:00" u="1"/>
        <d v="2022-12-13T00:00:00" u="1"/>
        <d v="2023-02-13T00:00:00" u="1"/>
        <d v="2023-04-04T00:00:00" u="1"/>
        <d v="2022-11-27T00:00:00" u="1"/>
        <d v="2023-01-27T00:00:00" u="1"/>
        <d v="2023-03-18T00:00:00" u="1"/>
        <d v="2023-05-09T00:00:00" u="1"/>
        <d v="2023-01-01T00:00:00" u="1"/>
        <d v="2023-04-23T00:00:00" u="1"/>
        <d v="2022-12-06T00:00:00" u="1"/>
        <d v="2023-02-06T00:00:00" u="1"/>
        <d v="2023-05-28T00:00:00" u="1"/>
        <d v="2022-11-20T00:00:00" u="1"/>
        <d v="2023-01-20T00:00:00" u="1"/>
        <d v="2023-03-11T00:00:00" u="1"/>
        <d v="2023-05-02T00:00:00" u="1"/>
        <d v="2022-12-25T00:00:00" u="1"/>
        <d v="2023-02-25T00:00:00" u="1"/>
        <d v="2023-04-16T00:00:00" u="1"/>
        <d v="2023-03-30T00:00:00" u="1"/>
        <d v="2023-05-21T00:00:00" u="1"/>
        <d v="2023-01-13T00:00:00" u="1"/>
        <d v="2023-03-04T00:00:00" u="1"/>
        <d v="2022-12-18T00:00:00" u="1"/>
        <d v="2023-02-18T00:00:00" u="1"/>
        <d v="2023-04-09T00:00:00" u="1"/>
        <d v="2023-03-23T00:00:00" u="1"/>
        <d v="2023-05-14T00:00:00" u="1"/>
        <d v="2023-01-06T00:00:00" u="1"/>
        <d v="2023-04-28T00:00:00" u="1"/>
        <d v="2022-12-11T00:00:00" u="1"/>
        <d v="2023-02-11T00:00:00" u="1"/>
        <d v="2023-04-02T00:00:00" u="1"/>
        <d v="2022-11-25T00:00:00" u="1"/>
        <d v="2023-01-25T00:00:00" u="1"/>
        <d v="2023-03-16T00:00:00" u="1"/>
        <d v="2023-05-07T00:00:00" u="1"/>
        <d v="2022-12-30T00:00:00" u="1"/>
        <d v="2023-04-21T00:00:00" u="1"/>
        <d v="2022-12-04T00:00:00" u="1"/>
        <d v="2023-02-04T00:00:00" u="1"/>
        <d v="2023-05-26T00:00:00" u="1"/>
      </sharedItems>
    </cacheField>
    <cacheField name="Basic finish date" numFmtId="223">
      <sharedItems containsSemiMixedTypes="0" containsNonDate="0" containsDate="1" containsString="0" minDate="2024-03-01T00:00:00" maxDate="2024-04-30T00:00:00"/>
    </cacheField>
    <cacheField name="Order Type" numFmtId="223">
      <sharedItems/>
    </cacheField>
    <cacheField name="Plant" numFmtId="223">
      <sharedItems/>
    </cacheField>
    <cacheField name="Order" numFmtId="0">
      <sharedItems/>
    </cacheField>
    <cacheField name="Material Number" numFmtId="0">
      <sharedItems containsSemiMixedTypes="0" containsString="0" containsNumber="1" containsInteger="1" minValue="310001586" maxValue="310004569"/>
    </cacheField>
    <cacheField name="Material description" numFmtId="223">
      <sharedItems count="171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Oishi Green Tea HoneyLemon350ml 1x4x6 MM" u="1"/>
        <s v="Oishi Green Tea Honey Lemon 500ml 1x24" u="1"/>
        <s v="Oishi Green Tea Original500ml1x24(CL)" u="1"/>
        <s v="SundryMat S26 GOLD3 Vanilla 9(4x180ml)TH" u="1"/>
        <s v="S-26 GOLD 3 Vanilla UHT 9(4x180ml)TH" u="1"/>
        <s v="Oishi GT Honey Lemon 180ml 1x9x4 (LA)" u="1"/>
        <s v="Oishi GT Original 180ml 1x9x4 (LA)" u="1"/>
        <s v="Oishi GT Genmai 180ml 1x9x4 (LA)" u="1"/>
        <s v="Oishi GT Kyoho 180ml 1x9x4 (LA)" u="1"/>
        <s v="BB Protextion UHT MILK 9(4x180ml)N1 TH" u="1"/>
        <s v="BB Protextion UHT MILK 3(12x180ml)N1 TH" u="1"/>
        <s v="Milo UHT 12(4x180ml)N4 TH" u="1"/>
        <s v="S-26 GOLD 3 UHT 3(12x180ml)N1 TH" u="1"/>
        <s v="SundryMatCarnationSmartGrow 9 4x180 N2TH" u="1"/>
        <s v="Oishi Green Tea Genmai 500ml 1x24 LA" u="1"/>
        <s v="SundryMatS26 OMEGA PLUS DHA 9(4x180ml)TH" u="1"/>
        <s v="SundryMat BB Protextion 9(4x180ml)N1 TH" u="1"/>
        <s v="SundryMat Milo UHT 12(4x180ml) N4 TH" u="1"/>
        <s v="Oishi Black Tea Lemon 500ml 1x24 (LA)" u="1"/>
        <s v="Oishi Honey Lemon 380ml 1x24 (Light) LA" u="1"/>
        <s v="SundryMat BB Xpert UHT 3(12x180ml)N1 TH" u="1"/>
        <s v="SundryMat BB Xpert UHT 9(4x180ml)N1 TH" u="1"/>
        <s v="SundryMat S26 GOLD4 UHT 9(4x180ml)N1 TH" u="1"/>
        <s v="SundryMat S26 GOLD4 UHT 3(12x180ml)N1 TH" u="1"/>
        <s v="Oishi Green Tea Original 500ml 1x24" u="1"/>
        <s v="SundryMat S26 GOLD3 UHT 9(4x180ml)N1 TH" u="1"/>
        <s v="SundryMat S26 GOLD3 UHT 3(12x180ml)N1 TH" u="1"/>
        <s v="Oishi Green Tea Original 500ml 1x24 LA" u="1"/>
        <s v="SundryMat BB Protextion 3(12x180ml)N1 TH" u="1"/>
        <s v="SundryMat S26 GOLD3 Vanilla 3(12x180mlTH" u="1"/>
        <s v="SundryMat S-26 GOLD SUPREMA 6(8x180ml)TH" u="1"/>
        <s v="SundryMat S-26 GOLD SUPREMA 9(4x180ml)TH" u="1"/>
        <s v="S-26 GOLD 3 UHT 9(4x180ml)N1 TH" u="1"/>
        <s v="S-26 GOLD 4 UHT 9(4x180ml)N1 TH" u="1"/>
        <s v="CNT UHT MILK 3(12x180ml)TH no flash on" u="1"/>
        <s v="Oishi Green Tea Original 350ml 1x4x6 MM" u="1"/>
        <s v="CNT UHT MILK 9(4x180ml)TH no flash on" u="1"/>
        <s v="GT Soda Honey Lemon 320ml EX 1x4x6" u="1"/>
        <s v="Chakuza   GT Honey Lemon 320ml 1x4x6" u="1"/>
        <s v="S-26 OMEGA PLUS DHA UHT 9(4x180ml)TH" u="1"/>
        <s v="Oishi Black Tea Lemon 500ml 1x24" u="1"/>
        <s v="BB Xpert UHT MILK 9(4x180ml)N1 TH" u="1"/>
        <s v="Sundry Mat Lactogrow UHTMilk 9 4x180N2KH" u="1"/>
        <s v="Oishi Original 380ml 1x24 (Light)" u="1"/>
        <s v="SundryMat CNT MILK9 4x180ml TH NoflashOn" u="1"/>
        <s v="SundryMatCNT MILK3 12x180ml TH NoflashOn" u="1"/>
        <s v="BB Xpert UHT MILK 3(12x180ml)N1 TH" u="1"/>
        <s v="Sundry Mat S-26 Gold3 UHT 3 12x180 N2 TH" u="1"/>
        <s v="Sundry Mat S-26 Gold4 UHT 3 12x180 N2 TH" u="1"/>
        <s v="S-26 GOLD 3 UHT 3 12x180ml TH" u="1"/>
        <s v="S-26 GOLD 4 UHT 3 12x180ml TH" u="1"/>
        <s v="Chakulza GT Kyoho Grape 320ml 1x24" u="1"/>
        <s v="S-26 Omega Plus UHT 9 4x180ml TH" u="1"/>
        <s v="OISHI Gyokuro Delight 400ml P24 to P6" u="1"/>
        <s v="S-26 GOLD STARS UHT 9(4x180ml)TH" u="1"/>
        <s v="Chakulza GT Kyoho Grape 320ml 1x4x6" u="1"/>
        <s v="Oishi Genmaicha Delight Plus 400ml 1x4x6" u="1"/>
        <s v="Oishi Green Tea Genmai 350ml 1x24" u="1"/>
        <s v="Oishi Black Tea Lemon 500ml 1x4x6" u="1"/>
        <s v="OISHI Gyokuro Delight 400ml 1x4x6" u="1"/>
        <s v="S-26 GOLD 3 UHT 9 4x180ml TH" u="1"/>
        <s v="S-26 GOLD 4 UHT 9 4x180ml TH" u="1"/>
        <s v="S-26 GOLD SUPREMA UHT 6(8x180ml)TH" u="1"/>
        <s v="S-26 GOLD SUPREMA UHT 9(4x180ml)TH" u="1"/>
        <s v="Chakulza GT Kyoho Grape 320ml EX 1x4x6" u="1"/>
        <s v="Chakuza  Green tea 320 CC  Honey Lemon 1x24" u="1"/>
        <s v="S-26 GOLD 4 UHT 3(12x180ml)N1 TH" u="1"/>
        <s v="SundryMatCarnationSmartGrow3 12x180 N2TH" u="1"/>
        <s v="Oishi Green Tea Genmai 350ml 1x4x6 MM" u="1"/>
        <s v="Sundry Mat S-26 Gold3 UHT 9 4x180 N2 TH" u="1"/>
        <s v="Sundry Mat S-26 Gold4 UHT 9 4x180 N2 TH" u="1"/>
        <s v="CarnationSmartGrow UHT Milk 9 4x180ml TH" u="1"/>
        <s v="CarnationSmartGrowUHT Milk 3 12x180ml TH" u="1"/>
        <s v="OISHI Genmaicha Del Plus 400ml P24 to P6" u="1"/>
        <s v="S-26 GOLD 3 Vanilla UHT 3(12x180ml)TH" u="1"/>
      </sharedItems>
    </cacheField>
    <cacheField name="a" numFmtId="223">
      <sharedItems/>
    </cacheField>
    <cacheField name="Production Version" numFmtId="223">
      <sharedItems/>
    </cacheField>
    <cacheField name="MRP controller" numFmtId="223">
      <sharedItems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162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40625003" createdVersion="8" refreshedVersion="8" minRefreshableVersion="3" recordCount="519" xr:uid="{1E16B030-C0E5-40B4-95B3-EB40C173A28F}">
  <cacheSource type="worksheet">
    <worksheetSource ref="A1:Y520" sheet="27032024A"/>
  </cacheSource>
  <cacheFields count="25">
    <cacheField name="Factory" numFmtId="0">
      <sharedItems count="10">
        <s v="9321 Navanakorn"/>
        <s v="9321 UHT"/>
        <s v="9323 ASEPTIC 2(WANGMOUNG)"/>
        <s v="9321 ASEPTIC 1&amp;3"/>
        <s v="9322 Amatanakorn"/>
        <s v="Beerthip (BB)"/>
        <e v="#REF!" u="1"/>
        <e v="#N/A" u="1"/>
        <s v="SSC" u="1"/>
        <s v="" u="1"/>
      </sharedItems>
    </cacheField>
    <cacheField name="Product" numFmtId="0">
      <sharedItems count="9">
        <s v="Water Crystal"/>
        <s v="Green Tea"/>
        <s v="CL"/>
        <s v="EX"/>
        <s v="MM"/>
        <s v="LA"/>
        <s v="Milk Nestle"/>
        <s v="Gift Set"/>
        <s v="Chakulza"/>
      </sharedItems>
    </cacheField>
    <cacheField name="Size" numFmtId="0">
      <sharedItems containsMixedTypes="1" containsNumber="1" containsInteger="1" minValue="0" maxValue="0" count="10">
        <s v="600ml"/>
        <s v="180ml"/>
        <s v="500ml"/>
        <s v="350ml"/>
        <s v="380ml"/>
        <s v="800ml"/>
        <s v="475ml"/>
        <s v="400ml"/>
        <s v="32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4-02-27T00:00:00" maxDate="2024-05-07T00:00:00" count="69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3T00:00:00" u="1"/>
        <d v="2024-05-04T00:00:00" u="1"/>
        <d v="2024-05-05T00:00:00" u="1"/>
        <d v="2024-05-06T00:00:00" u="1"/>
        <d v="2024-02-27T00:00:00" u="1"/>
        <d v="2024-02-28T00:00:00" u="1"/>
        <d v="2024-02-29T00:00:00" u="1"/>
        <d v="2024-03-01T00:00:00" u="1"/>
      </sharedItems>
    </cacheField>
    <cacheField name="Loading Date" numFmtId="223">
      <sharedItems containsSemiMixedTypes="0" containsNonDate="0" containsDate="1" containsString="0" minDate="2024-02-28T00:00:00" maxDate="2024-05-07T00:00:00" count="69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 u="1"/>
        <d v="2024-05-04T00:00:00" u="1"/>
        <d v="2024-05-05T00:00:00" u="1"/>
        <d v="2024-05-06T00:00:00" u="1"/>
        <d v="2024-02-28T00:00:00" u="1"/>
        <d v="2024-02-29T00:00:00" u="1"/>
        <d v="2024-03-01T00:00:00" u="1"/>
        <d v="2024-03-02T00:00:00" u="1"/>
      </sharedItems>
    </cacheField>
    <cacheField name="Basic start date" numFmtId="223">
      <sharedItems containsSemiMixedTypes="0" containsNonDate="0" containsDate="1" containsString="0" minDate="2024-02-26T00:00:00" maxDate="2024-05-01T00:00:00" count="65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2-26T00:00:00" u="1"/>
        <d v="2024-02-27T00:00:00" u="1"/>
        <d v="2024-02-28T00:00:00" u="1"/>
        <d v="2024-02-29T00:00:00" u="1"/>
      </sharedItems>
    </cacheField>
    <cacheField name="Basic finish date" numFmtId="223">
      <sharedItems containsSemiMixedTypes="0" containsNonDate="0" containsDate="1" containsString="0" minDate="2024-02-26T00:00:00" maxDate="2024-05-01T00:00:00" count="65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5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2-26T00:00:00" u="1"/>
        <d v="2024-02-27T00:00:00" u="1"/>
        <d v="2024-02-28T00:00:00" u="1"/>
        <d v="2024-02-29T00:00:00" u="1"/>
      </sharedItems>
    </cacheField>
    <cacheField name="Order Type" numFmtId="0">
      <sharedItems containsBlank="1"/>
    </cacheField>
    <cacheField name="Plant" numFmtId="0">
      <sharedItems containsMixedTypes="1" containsNumber="1" containsInteger="1" minValue="9111" maxValue="9111"/>
    </cacheField>
    <cacheField name="Order" numFmtId="0">
      <sharedItems containsBlank="1"/>
    </cacheField>
    <cacheField name="Material Number" numFmtId="0">
      <sharedItems containsSemiMixedTypes="0" containsString="0" containsNumber="1" containsInteger="1" minValue="310001198" maxValue="310768106" count="100">
        <n v="310001586"/>
        <n v="310002953"/>
        <n v="310002654"/>
        <n v="310002641"/>
        <n v="310001998"/>
        <n v="310002705"/>
        <n v="310002972"/>
        <n v="310003401"/>
        <n v="310003155"/>
        <n v="310002642"/>
        <n v="310002951"/>
        <n v="310002952"/>
        <n v="310004445"/>
        <n v="310002226"/>
        <n v="310002001"/>
        <n v="310002954"/>
        <n v="310001991"/>
        <n v="310001984"/>
        <n v="310002099"/>
        <n v="310002000"/>
        <n v="310004339"/>
        <n v="310003079"/>
        <n v="310002646"/>
        <n v="310003080"/>
        <n v="310002142"/>
        <n v="310002003"/>
        <n v="310002002"/>
        <n v="310004069"/>
        <n v="310004070"/>
        <n v="310004104"/>
        <n v="310004410"/>
        <n v="310004105"/>
        <n v="310004107"/>
        <n v="310004106"/>
        <n v="310002653"/>
        <n v="310003659"/>
        <n v="310003399"/>
        <n v="310003657"/>
        <n v="310003655"/>
        <n v="310004411"/>
        <n v="310004413"/>
        <n v="310004412"/>
        <n v="310001993"/>
        <n v="310001994"/>
        <n v="310003573"/>
        <n v="310002644"/>
        <n v="310002703"/>
        <n v="310003400"/>
        <n v="310002225"/>
        <n v="310003572"/>
        <n v="310004444"/>
        <n v="310004569"/>
        <n v="310004566"/>
        <n v="310004556"/>
        <n v="310004568"/>
        <n v="310003571"/>
        <n v="310002100"/>
        <n v="310002381"/>
        <n v="310002702"/>
        <n v="310002015"/>
        <n v="310002973"/>
        <n v="310004443"/>
        <n v="310003711"/>
        <n v="310002704"/>
        <n v="310002016"/>
        <n v="310003649"/>
        <n v="310004209"/>
        <n v="310002013"/>
        <n v="310001995"/>
        <n v="310002900"/>
        <n v="310002949"/>
        <n v="310002950"/>
        <n v="310002661"/>
        <n v="310003183"/>
        <n v="310002906"/>
        <n v="310003704"/>
        <n v="310003703"/>
        <n v="310003341"/>
        <n v="310003725"/>
        <n v="310003722"/>
        <n v="310004338"/>
        <n v="310001198"/>
        <n v="310766107" u="1"/>
        <n v="310003546" u="1"/>
        <n v="310766109" u="1"/>
        <n v="310768106" u="1"/>
        <n v="310004051" u="1"/>
        <n v="310003544" u="1"/>
        <n v="310003428" u="1"/>
        <n v="310003427" u="1"/>
        <n v="310766108" u="1"/>
        <n v="310003965" u="1"/>
        <n v="310003966" u="1"/>
        <n v="310004210" u="1"/>
        <n v="310002561" u="1"/>
        <n v="310002975" u="1"/>
        <n v="310002974" u="1"/>
        <n v="310001229" u="1"/>
        <n v="310003727" u="1"/>
        <n v="310003728" u="1"/>
      </sharedItems>
    </cacheField>
    <cacheField name="Material description" numFmtId="0">
      <sharedItems count="100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Chakuza  Green tea 320 CC  Honey Lemon 1x24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Chakuza   GT Honey Lemon 320ml 1x4x6" u="1"/>
        <s v="Chakulza GT Kyoho Grape 320ml 1x24" u="1"/>
        <s v="Chakulza GT Kyoho Grape 320ml 1x4x6" u="1"/>
      </sharedItems>
    </cacheField>
    <cacheField name="a" numFmtId="223">
      <sharedItems containsBlank="1"/>
    </cacheField>
    <cacheField name="Production Version" numFmtId="0">
      <sharedItems containsBlank="1"/>
    </cacheField>
    <cacheField name="MRP controller" numFmtId="0">
      <sharedItems containsBlank="1"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">
  <r>
    <x v="0"/>
    <x v="0"/>
    <x v="0"/>
    <n v="49"/>
    <n v="49"/>
    <x v="0"/>
    <x v="0"/>
    <x v="0"/>
    <x v="0"/>
    <s v="9301"/>
    <s v="9321"/>
    <s v="931110009336"/>
    <x v="0"/>
    <x v="0"/>
    <s v="12"/>
    <s v="0301"/>
    <s v="202"/>
    <s v="104"/>
    <n v="7350"/>
    <n v="7350"/>
    <m/>
    <m/>
    <m/>
    <m/>
    <n v="7350"/>
  </r>
  <r>
    <x v="0"/>
    <x v="0"/>
    <x v="0"/>
    <n v="65.333333333333329"/>
    <n v="65.333333333333329"/>
    <x v="0"/>
    <x v="0"/>
    <x v="0"/>
    <x v="0"/>
    <s v="9301"/>
    <s v="9321"/>
    <s v="931110009337"/>
    <x v="0"/>
    <x v="0"/>
    <s v="12"/>
    <s v="0301"/>
    <s v="202"/>
    <s v="104"/>
    <n v="9800"/>
    <n v="9800"/>
    <m/>
    <m/>
    <m/>
    <m/>
    <n v="9800"/>
  </r>
  <r>
    <x v="1"/>
    <x v="1"/>
    <x v="1"/>
    <n v="126.32954545454545"/>
    <n v="126.32954545454545"/>
    <x v="0"/>
    <x v="0"/>
    <x v="0"/>
    <x v="0"/>
    <s v="9304"/>
    <s v="9321"/>
    <s v="931210015634"/>
    <x v="1"/>
    <x v="1"/>
    <s v="36"/>
    <s v="0101"/>
    <s v="203"/>
    <s v="103"/>
    <n v="11117"/>
    <n v="11117"/>
    <m/>
    <m/>
    <m/>
    <m/>
    <n v="11117"/>
  </r>
  <r>
    <x v="1"/>
    <x v="1"/>
    <x v="1"/>
    <n v="115.34090909090909"/>
    <n v="115.34090909090909"/>
    <x v="0"/>
    <x v="0"/>
    <x v="0"/>
    <x v="0"/>
    <s v="9304"/>
    <s v="9321"/>
    <s v="931210015635"/>
    <x v="1"/>
    <x v="1"/>
    <s v="36"/>
    <s v="0101"/>
    <s v="203"/>
    <s v="103"/>
    <n v="10150"/>
    <n v="10150"/>
    <m/>
    <m/>
    <m/>
    <m/>
    <n v="10150"/>
  </r>
  <r>
    <x v="2"/>
    <x v="2"/>
    <x v="2"/>
    <n v="518.51851851851848"/>
    <n v="518.51851851851848"/>
    <x v="0"/>
    <x v="0"/>
    <x v="0"/>
    <x v="0"/>
    <s v="9307"/>
    <s v="9323"/>
    <s v="931310020739"/>
    <x v="2"/>
    <x v="2"/>
    <s v="24"/>
    <s v="0401"/>
    <s v="201"/>
    <s v="102"/>
    <n v="28000"/>
    <n v="28000"/>
    <m/>
    <m/>
    <m/>
    <m/>
    <n v="28000"/>
  </r>
  <r>
    <x v="2"/>
    <x v="1"/>
    <x v="3"/>
    <n v="125"/>
    <n v="125"/>
    <x v="0"/>
    <x v="0"/>
    <x v="0"/>
    <x v="0"/>
    <s v="9307"/>
    <s v="9323"/>
    <s v="931310020752"/>
    <x v="3"/>
    <x v="3"/>
    <s v="24"/>
    <s v="0101"/>
    <s v="201"/>
    <s v="101"/>
    <n v="9000"/>
    <n v="9000"/>
    <m/>
    <m/>
    <m/>
    <m/>
    <n v="9000"/>
  </r>
  <r>
    <x v="3"/>
    <x v="1"/>
    <x v="4"/>
    <n v="217"/>
    <n v="217"/>
    <x v="0"/>
    <x v="0"/>
    <x v="0"/>
    <x v="0"/>
    <s v="9307"/>
    <s v="9321"/>
    <s v="931310020760"/>
    <x v="4"/>
    <x v="4"/>
    <s v="24"/>
    <s v="0601"/>
    <s v="204"/>
    <s v="105"/>
    <n v="15624"/>
    <n v="15624"/>
    <m/>
    <m/>
    <m/>
    <m/>
    <n v="15624"/>
  </r>
  <r>
    <x v="3"/>
    <x v="3"/>
    <x v="2"/>
    <n v="14.037037037037036"/>
    <n v="14.037037037037036"/>
    <x v="0"/>
    <x v="0"/>
    <x v="0"/>
    <x v="0"/>
    <s v="9307"/>
    <s v="9321"/>
    <s v="931310020761"/>
    <x v="5"/>
    <x v="5"/>
    <s v="24"/>
    <s v="0101"/>
    <s v="204"/>
    <s v="105"/>
    <n v="758"/>
    <n v="758"/>
    <m/>
    <m/>
    <m/>
    <m/>
    <n v="758"/>
  </r>
  <r>
    <x v="3"/>
    <x v="4"/>
    <x v="2"/>
    <n v="43.203703703703702"/>
    <n v="43.203703703703702"/>
    <x v="0"/>
    <x v="0"/>
    <x v="0"/>
    <x v="0"/>
    <s v="9307"/>
    <s v="9321"/>
    <s v="931310020762"/>
    <x v="6"/>
    <x v="6"/>
    <s v="24"/>
    <s v="0101"/>
    <s v="204"/>
    <s v="105"/>
    <n v="2333"/>
    <n v="2333"/>
    <m/>
    <m/>
    <m/>
    <m/>
    <n v="2333"/>
  </r>
  <r>
    <x v="3"/>
    <x v="3"/>
    <x v="2"/>
    <n v="5.5740740740740744"/>
    <n v="5.5740740740740744"/>
    <x v="0"/>
    <x v="0"/>
    <x v="0"/>
    <x v="0"/>
    <s v="9307"/>
    <s v="9321"/>
    <s v="931310020768"/>
    <x v="7"/>
    <x v="7"/>
    <s v="24"/>
    <s v="0101"/>
    <s v="204"/>
    <s v="105"/>
    <n v="301"/>
    <n v="301"/>
    <m/>
    <m/>
    <m/>
    <m/>
    <n v="301"/>
  </r>
  <r>
    <x v="3"/>
    <x v="1"/>
    <x v="3"/>
    <n v="145"/>
    <n v="145"/>
    <x v="0"/>
    <x v="0"/>
    <x v="0"/>
    <x v="0"/>
    <s v="9307"/>
    <s v="9321"/>
    <s v="931310020775"/>
    <x v="8"/>
    <x v="8"/>
    <s v="24"/>
    <s v="0301"/>
    <s v="204"/>
    <s v="106"/>
    <n v="10440"/>
    <n v="10440"/>
    <m/>
    <m/>
    <m/>
    <m/>
    <n v="10440"/>
  </r>
  <r>
    <x v="2"/>
    <x v="1"/>
    <x v="3"/>
    <n v="69.444444444444443"/>
    <n v="69.444444444444443"/>
    <x v="0"/>
    <x v="0"/>
    <x v="0"/>
    <x v="0"/>
    <s v="9307"/>
    <s v="9323"/>
    <s v="931310020781"/>
    <x v="9"/>
    <x v="9"/>
    <s v="24"/>
    <s v="0101"/>
    <s v="201"/>
    <s v="101"/>
    <n v="5000"/>
    <n v="5000"/>
    <m/>
    <m/>
    <m/>
    <m/>
    <n v="5000"/>
  </r>
  <r>
    <x v="3"/>
    <x v="1"/>
    <x v="3"/>
    <n v="90"/>
    <n v="90"/>
    <x v="0"/>
    <x v="0"/>
    <x v="0"/>
    <x v="0"/>
    <s v="9307"/>
    <s v="9321"/>
    <s v="931310020832"/>
    <x v="8"/>
    <x v="8"/>
    <s v="12"/>
    <s v="0301"/>
    <s v="204"/>
    <s v="106"/>
    <n v="6480"/>
    <n v="6480"/>
    <m/>
    <m/>
    <m/>
    <m/>
    <n v="6480"/>
  </r>
  <r>
    <x v="3"/>
    <x v="1"/>
    <x v="4"/>
    <n v="121.58333333333333"/>
    <n v="121.58333333333333"/>
    <x v="0"/>
    <x v="0"/>
    <x v="0"/>
    <x v="0"/>
    <s v="9307"/>
    <s v="9321"/>
    <s v="931310020833"/>
    <x v="4"/>
    <x v="4"/>
    <s v="12"/>
    <s v="0601"/>
    <s v="204"/>
    <s v="105"/>
    <n v="8754"/>
    <n v="8754"/>
    <m/>
    <m/>
    <m/>
    <m/>
    <n v="8754"/>
  </r>
  <r>
    <x v="2"/>
    <x v="2"/>
    <x v="2"/>
    <n v="212.16666666666666"/>
    <n v="212.16666666666666"/>
    <x v="0"/>
    <x v="0"/>
    <x v="0"/>
    <x v="0"/>
    <s v="9307"/>
    <s v="9323"/>
    <s v="931310020834"/>
    <x v="2"/>
    <x v="2"/>
    <s v="36"/>
    <s v="0401"/>
    <s v="201"/>
    <s v="102"/>
    <n v="11457"/>
    <n v="11457"/>
    <m/>
    <m/>
    <m/>
    <m/>
    <n v="11457"/>
  </r>
  <r>
    <x v="2"/>
    <x v="1"/>
    <x v="3"/>
    <n v="162.06944444444446"/>
    <n v="162.06944444444446"/>
    <x v="0"/>
    <x v="0"/>
    <x v="0"/>
    <x v="0"/>
    <s v="9307"/>
    <s v="9323"/>
    <s v="931310020835"/>
    <x v="9"/>
    <x v="9"/>
    <s v="36"/>
    <s v="0101"/>
    <s v="201"/>
    <s v="101"/>
    <n v="11669"/>
    <n v="11669"/>
    <m/>
    <m/>
    <m/>
    <m/>
    <n v="11669"/>
  </r>
  <r>
    <x v="2"/>
    <x v="1"/>
    <x v="3"/>
    <n v="452.25"/>
    <n v="452.25"/>
    <x v="0"/>
    <x v="0"/>
    <x v="0"/>
    <x v="0"/>
    <s v="9307"/>
    <s v="9323"/>
    <s v="931310020836"/>
    <x v="3"/>
    <x v="3"/>
    <s v="24"/>
    <s v="0101"/>
    <s v="201"/>
    <s v="101"/>
    <n v="32562"/>
    <n v="32562"/>
    <m/>
    <m/>
    <m/>
    <m/>
    <n v="32562"/>
  </r>
  <r>
    <x v="0"/>
    <x v="0"/>
    <x v="0"/>
    <n v="125.76"/>
    <n v="125.76"/>
    <x v="1"/>
    <x v="1"/>
    <x v="1"/>
    <x v="1"/>
    <s v="9301"/>
    <s v="9321"/>
    <s v="931110009338"/>
    <x v="0"/>
    <x v="0"/>
    <s v="24"/>
    <s v="0301"/>
    <s v="202"/>
    <s v="104"/>
    <n v="18864"/>
    <n v="18864"/>
    <m/>
    <m/>
    <m/>
    <m/>
    <n v="18864"/>
  </r>
  <r>
    <x v="1"/>
    <x v="1"/>
    <x v="1"/>
    <n v="8.6136363636363633"/>
    <n v="8.6136363636363633"/>
    <x v="1"/>
    <x v="1"/>
    <x v="1"/>
    <x v="1"/>
    <s v="9304"/>
    <s v="9321"/>
    <s v="931210015631"/>
    <x v="10"/>
    <x v="10"/>
    <s v="24"/>
    <s v="0101"/>
    <s v="203"/>
    <s v="103"/>
    <n v="758"/>
    <n v="758"/>
    <m/>
    <m/>
    <m/>
    <m/>
    <n v="758"/>
  </r>
  <r>
    <x v="1"/>
    <x v="1"/>
    <x v="1"/>
    <n v="15.954545454545455"/>
    <n v="15.954545454545455"/>
    <x v="1"/>
    <x v="1"/>
    <x v="1"/>
    <x v="1"/>
    <s v="9304"/>
    <s v="9321"/>
    <s v="931210015632"/>
    <x v="11"/>
    <x v="11"/>
    <s v="24"/>
    <s v="0101"/>
    <s v="203"/>
    <s v="103"/>
    <n v="1404"/>
    <n v="1404"/>
    <m/>
    <m/>
    <m/>
    <m/>
    <n v="1404"/>
  </r>
  <r>
    <x v="2"/>
    <x v="2"/>
    <x v="2"/>
    <n v="5.5740740740740744"/>
    <n v="5.5740740740740744"/>
    <x v="1"/>
    <x v="1"/>
    <x v="1"/>
    <x v="1"/>
    <s v="9307"/>
    <s v="9323"/>
    <s v="931310020740"/>
    <x v="2"/>
    <x v="2"/>
    <s v="24"/>
    <s v="0401"/>
    <s v="201"/>
    <s v="102"/>
    <n v="301"/>
    <n v="301"/>
    <m/>
    <m/>
    <m/>
    <m/>
    <n v="301"/>
  </r>
  <r>
    <x v="3"/>
    <x v="5"/>
    <x v="2"/>
    <n v="193.33333333333334"/>
    <n v="193.33333333333334"/>
    <x v="1"/>
    <x v="1"/>
    <x v="1"/>
    <x v="1"/>
    <s v="9307"/>
    <s v="9321"/>
    <s v="931310020764"/>
    <x v="12"/>
    <x v="12"/>
    <s v="24"/>
    <s v="0101"/>
    <s v="204"/>
    <s v="105"/>
    <n v="10440"/>
    <n v="10440"/>
    <m/>
    <m/>
    <m/>
    <m/>
    <n v="10440"/>
  </r>
  <r>
    <x v="3"/>
    <x v="1"/>
    <x v="3"/>
    <n v="152"/>
    <n v="152"/>
    <x v="1"/>
    <x v="1"/>
    <x v="1"/>
    <x v="1"/>
    <s v="9307"/>
    <s v="9321"/>
    <s v="931310020776"/>
    <x v="8"/>
    <x v="8"/>
    <s v="24"/>
    <s v="0301"/>
    <s v="204"/>
    <s v="106"/>
    <n v="10944"/>
    <n v="10944"/>
    <m/>
    <m/>
    <m/>
    <m/>
    <n v="10944"/>
  </r>
  <r>
    <x v="3"/>
    <x v="2"/>
    <x v="2"/>
    <n v="524"/>
    <n v="524"/>
    <x v="1"/>
    <x v="1"/>
    <x v="1"/>
    <x v="1"/>
    <s v="9307"/>
    <s v="9321"/>
    <s v="931310020779"/>
    <x v="13"/>
    <x v="13"/>
    <s v="24"/>
    <s v="0401"/>
    <s v="204"/>
    <s v="105"/>
    <n v="28296"/>
    <n v="28296"/>
    <m/>
    <m/>
    <m/>
    <m/>
    <n v="28296"/>
  </r>
  <r>
    <x v="2"/>
    <x v="1"/>
    <x v="3"/>
    <n v="115.48611111111111"/>
    <n v="115.48611111111111"/>
    <x v="1"/>
    <x v="1"/>
    <x v="1"/>
    <x v="1"/>
    <s v="9307"/>
    <s v="9323"/>
    <s v="931310020782"/>
    <x v="3"/>
    <x v="3"/>
    <s v="24"/>
    <s v="0101"/>
    <s v="201"/>
    <s v="101"/>
    <n v="8315"/>
    <n v="8315"/>
    <m/>
    <m/>
    <m/>
    <m/>
    <n v="8315"/>
  </r>
  <r>
    <x v="2"/>
    <x v="1"/>
    <x v="3"/>
    <n v="210"/>
    <n v="210"/>
    <x v="1"/>
    <x v="1"/>
    <x v="1"/>
    <x v="1"/>
    <s v="9307"/>
    <s v="9323"/>
    <s v="931310020790"/>
    <x v="9"/>
    <x v="9"/>
    <s v="24"/>
    <s v="0101"/>
    <s v="201"/>
    <s v="101"/>
    <n v="15120"/>
    <n v="15120"/>
    <m/>
    <m/>
    <m/>
    <m/>
    <n v="15120"/>
  </r>
  <r>
    <x v="3"/>
    <x v="4"/>
    <x v="2"/>
    <n v="129.33333333333334"/>
    <n v="129.33333333333334"/>
    <x v="1"/>
    <x v="1"/>
    <x v="1"/>
    <x v="1"/>
    <s v="9307"/>
    <s v="9321"/>
    <s v="931310020792"/>
    <x v="6"/>
    <x v="6"/>
    <s v="24"/>
    <s v="0101"/>
    <s v="204"/>
    <s v="105"/>
    <n v="6984"/>
    <n v="6984"/>
    <m/>
    <m/>
    <m/>
    <m/>
    <n v="6984"/>
  </r>
  <r>
    <x v="3"/>
    <x v="5"/>
    <x v="2"/>
    <n v="182.44444444444446"/>
    <n v="182.44444444444446"/>
    <x v="2"/>
    <x v="2"/>
    <x v="2"/>
    <x v="2"/>
    <s v="9307"/>
    <s v="9321"/>
    <s v="931310020765"/>
    <x v="12"/>
    <x v="12"/>
    <s v="12"/>
    <s v="0101"/>
    <s v="204"/>
    <s v="105"/>
    <n v="9852"/>
    <n v="9852"/>
    <m/>
    <m/>
    <m/>
    <m/>
    <n v="9852"/>
  </r>
  <r>
    <x v="3"/>
    <x v="1"/>
    <x v="3"/>
    <n v="79.708333333333329"/>
    <n v="79.708333333333329"/>
    <x v="2"/>
    <x v="2"/>
    <x v="2"/>
    <x v="2"/>
    <s v="9307"/>
    <s v="9321"/>
    <s v="931310020777"/>
    <x v="8"/>
    <x v="8"/>
    <s v="36"/>
    <s v="0301"/>
    <s v="204"/>
    <s v="106"/>
    <n v="5739"/>
    <n v="5739"/>
    <m/>
    <m/>
    <m/>
    <m/>
    <n v="5739"/>
  </r>
  <r>
    <x v="2"/>
    <x v="1"/>
    <x v="3"/>
    <n v="44.041666666666664"/>
    <n v="44.041666666666664"/>
    <x v="2"/>
    <x v="2"/>
    <x v="2"/>
    <x v="2"/>
    <s v="9307"/>
    <s v="9323"/>
    <s v="931310020783"/>
    <x v="3"/>
    <x v="3"/>
    <s v="36"/>
    <s v="0101"/>
    <s v="201"/>
    <s v="101"/>
    <n v="3171"/>
    <n v="3171"/>
    <m/>
    <m/>
    <m/>
    <m/>
    <n v="3171"/>
  </r>
  <r>
    <x v="2"/>
    <x v="2"/>
    <x v="2"/>
    <n v="594"/>
    <n v="594"/>
    <x v="2"/>
    <x v="2"/>
    <x v="2"/>
    <x v="2"/>
    <s v="9307"/>
    <s v="9323"/>
    <s v="931310020785"/>
    <x v="2"/>
    <x v="2"/>
    <s v="24"/>
    <s v="0401"/>
    <s v="201"/>
    <s v="102"/>
    <n v="32076"/>
    <n v="32076"/>
    <m/>
    <m/>
    <m/>
    <m/>
    <n v="32076"/>
  </r>
  <r>
    <x v="2"/>
    <x v="1"/>
    <x v="2"/>
    <n v="158"/>
    <n v="158"/>
    <x v="2"/>
    <x v="2"/>
    <x v="2"/>
    <x v="2"/>
    <s v="9307"/>
    <s v="9323"/>
    <s v="931310020788"/>
    <x v="14"/>
    <x v="14"/>
    <s v="24"/>
    <s v="0201"/>
    <s v="201"/>
    <s v="102"/>
    <n v="8532"/>
    <n v="8532"/>
    <m/>
    <m/>
    <m/>
    <m/>
    <n v="8532"/>
  </r>
  <r>
    <x v="4"/>
    <x v="0"/>
    <x v="0"/>
    <n v="205.44"/>
    <n v="205.44"/>
    <x v="3"/>
    <x v="3"/>
    <x v="3"/>
    <x v="3"/>
    <s v="9301"/>
    <s v="9322"/>
    <s v="931110009352"/>
    <x v="0"/>
    <x v="0"/>
    <s v="24"/>
    <s v="0901"/>
    <s v="201"/>
    <s v="102"/>
    <n v="30816"/>
    <n v="30816"/>
    <m/>
    <m/>
    <m/>
    <m/>
    <n v="30816"/>
  </r>
  <r>
    <x v="0"/>
    <x v="0"/>
    <x v="0"/>
    <n v="46.666666666666664"/>
    <n v="46.666666666666664"/>
    <x v="3"/>
    <x v="3"/>
    <x v="3"/>
    <x v="3"/>
    <s v="9301"/>
    <s v="9321"/>
    <s v="931110009359"/>
    <x v="0"/>
    <x v="0"/>
    <s v="24"/>
    <s v="0301"/>
    <s v="202"/>
    <s v="104"/>
    <n v="7000"/>
    <n v="7000"/>
    <m/>
    <m/>
    <m/>
    <m/>
    <n v="7000"/>
  </r>
  <r>
    <x v="1"/>
    <x v="1"/>
    <x v="1"/>
    <n v="82.63636363636364"/>
    <n v="82.63636363636364"/>
    <x v="3"/>
    <x v="3"/>
    <x v="3"/>
    <x v="3"/>
    <s v="9304"/>
    <s v="9321"/>
    <s v="931210015643"/>
    <x v="15"/>
    <x v="15"/>
    <s v="24"/>
    <s v="0101"/>
    <s v="203"/>
    <s v="103"/>
    <n v="7272"/>
    <n v="7272"/>
    <m/>
    <m/>
    <m/>
    <m/>
    <n v="7272"/>
  </r>
  <r>
    <x v="2"/>
    <x v="1"/>
    <x v="2"/>
    <n v="85.111111111111114"/>
    <n v="85.111111111111114"/>
    <x v="3"/>
    <x v="3"/>
    <x v="3"/>
    <x v="3"/>
    <s v="9307"/>
    <s v="9323"/>
    <s v="931310020793"/>
    <x v="14"/>
    <x v="14"/>
    <s v="24"/>
    <s v="0201"/>
    <s v="201"/>
    <s v="102"/>
    <n v="4596"/>
    <n v="4596"/>
    <m/>
    <m/>
    <m/>
    <m/>
    <n v="4596"/>
  </r>
  <r>
    <x v="2"/>
    <x v="1"/>
    <x v="4"/>
    <n v="422.83333333333331"/>
    <n v="422.83333333333331"/>
    <x v="3"/>
    <x v="3"/>
    <x v="3"/>
    <x v="3"/>
    <s v="9307"/>
    <s v="9323"/>
    <s v="931310020802"/>
    <x v="16"/>
    <x v="16"/>
    <s v="24"/>
    <s v="0201"/>
    <s v="201"/>
    <s v="101"/>
    <n v="30444"/>
    <n v="30444"/>
    <m/>
    <m/>
    <m/>
    <m/>
    <n v="30444"/>
  </r>
  <r>
    <x v="3"/>
    <x v="1"/>
    <x v="3"/>
    <n v="360"/>
    <n v="360"/>
    <x v="3"/>
    <x v="3"/>
    <x v="3"/>
    <x v="3"/>
    <s v="9307"/>
    <s v="9321"/>
    <s v="931310020812"/>
    <x v="8"/>
    <x v="8"/>
    <s v="24"/>
    <s v="0301"/>
    <s v="204"/>
    <s v="106"/>
    <n v="25920"/>
    <n v="25920"/>
    <m/>
    <m/>
    <m/>
    <m/>
    <n v="25920"/>
  </r>
  <r>
    <x v="3"/>
    <x v="1"/>
    <x v="2"/>
    <n v="132.64814814814815"/>
    <n v="132.64814814814815"/>
    <x v="3"/>
    <x v="3"/>
    <x v="3"/>
    <x v="3"/>
    <s v="9307"/>
    <s v="9321"/>
    <s v="931310020819"/>
    <x v="17"/>
    <x v="17"/>
    <s v="24"/>
    <s v="0301"/>
    <s v="204"/>
    <s v="105"/>
    <n v="7163"/>
    <n v="7163"/>
    <m/>
    <m/>
    <m/>
    <m/>
    <n v="7163"/>
  </r>
  <r>
    <x v="3"/>
    <x v="1"/>
    <x v="2"/>
    <n v="173.12962962962962"/>
    <n v="173.12962962962962"/>
    <x v="3"/>
    <x v="3"/>
    <x v="3"/>
    <x v="3"/>
    <s v="9307"/>
    <s v="9321"/>
    <s v="931310020820"/>
    <x v="18"/>
    <x v="18"/>
    <s v="24"/>
    <s v="0401"/>
    <s v="204"/>
    <s v="105"/>
    <n v="9349"/>
    <n v="9349"/>
    <m/>
    <m/>
    <m/>
    <m/>
    <n v="9349"/>
  </r>
  <r>
    <x v="4"/>
    <x v="0"/>
    <x v="0"/>
    <n v="42.48"/>
    <n v="42.48"/>
    <x v="4"/>
    <x v="4"/>
    <x v="4"/>
    <x v="4"/>
    <s v="9301"/>
    <s v="9322"/>
    <s v="931110009353"/>
    <x v="0"/>
    <x v="0"/>
    <s v="24"/>
    <s v="0901"/>
    <s v="201"/>
    <s v="102"/>
    <n v="6372"/>
    <n v="6372"/>
    <m/>
    <m/>
    <m/>
    <m/>
    <n v="6372"/>
  </r>
  <r>
    <x v="0"/>
    <x v="0"/>
    <x v="0"/>
    <n v="65.333333333333329"/>
    <n v="65.333333333333329"/>
    <x v="4"/>
    <x v="4"/>
    <x v="4"/>
    <x v="4"/>
    <s v="9301"/>
    <s v="9321"/>
    <s v="931110009360"/>
    <x v="0"/>
    <x v="0"/>
    <s v="12"/>
    <s v="0301"/>
    <s v="202"/>
    <s v="104"/>
    <n v="9800"/>
    <n v="9800"/>
    <m/>
    <m/>
    <m/>
    <m/>
    <n v="9800"/>
  </r>
  <r>
    <x v="1"/>
    <x v="1"/>
    <x v="1"/>
    <n v="27.46590909090909"/>
    <n v="27.46590909090909"/>
    <x v="4"/>
    <x v="4"/>
    <x v="4"/>
    <x v="4"/>
    <s v="9304"/>
    <s v="9321"/>
    <s v="931210015638"/>
    <x v="1"/>
    <x v="1"/>
    <s v="36"/>
    <s v="0101"/>
    <s v="203"/>
    <s v="103"/>
    <n v="2417"/>
    <n v="2417"/>
    <m/>
    <m/>
    <m/>
    <m/>
    <n v="2417"/>
  </r>
  <r>
    <x v="1"/>
    <x v="1"/>
    <x v="1"/>
    <n v="104.35227272727273"/>
    <n v="104.35227272727273"/>
    <x v="4"/>
    <x v="4"/>
    <x v="4"/>
    <x v="4"/>
    <s v="9304"/>
    <s v="9321"/>
    <s v="931210015644"/>
    <x v="15"/>
    <x v="15"/>
    <s v="36"/>
    <s v="0101"/>
    <s v="203"/>
    <s v="103"/>
    <n v="9183"/>
    <n v="9183"/>
    <m/>
    <m/>
    <m/>
    <m/>
    <n v="9183"/>
  </r>
  <r>
    <x v="2"/>
    <x v="1"/>
    <x v="2"/>
    <n v="518.51851851851848"/>
    <n v="518.51851851851848"/>
    <x v="4"/>
    <x v="4"/>
    <x v="4"/>
    <x v="4"/>
    <s v="9307"/>
    <s v="9323"/>
    <s v="931310020795"/>
    <x v="19"/>
    <x v="19"/>
    <s v="24"/>
    <s v="0201"/>
    <s v="201"/>
    <s v="102"/>
    <n v="28000"/>
    <n v="28000"/>
    <m/>
    <m/>
    <m/>
    <m/>
    <n v="28000"/>
  </r>
  <r>
    <x v="2"/>
    <x v="1"/>
    <x v="4"/>
    <n v="256.94444444444446"/>
    <n v="256.94444444444446"/>
    <x v="4"/>
    <x v="4"/>
    <x v="4"/>
    <x v="4"/>
    <s v="9307"/>
    <s v="9323"/>
    <s v="931310020803"/>
    <x v="16"/>
    <x v="16"/>
    <s v="24"/>
    <s v="0201"/>
    <s v="201"/>
    <s v="101"/>
    <n v="18500"/>
    <n v="18500"/>
    <m/>
    <m/>
    <m/>
    <m/>
    <n v="18500"/>
  </r>
  <r>
    <x v="2"/>
    <x v="1"/>
    <x v="4"/>
    <n v="32.402777777777779"/>
    <n v="32.402777777777779"/>
    <x v="4"/>
    <x v="4"/>
    <x v="4"/>
    <x v="4"/>
    <s v="9307"/>
    <s v="9323"/>
    <s v="931310020804"/>
    <x v="20"/>
    <x v="20"/>
    <s v="24"/>
    <s v="0101"/>
    <s v="201"/>
    <s v="101"/>
    <n v="2333"/>
    <n v="2333"/>
    <m/>
    <m/>
    <m/>
    <m/>
    <n v="2333"/>
  </r>
  <r>
    <x v="3"/>
    <x v="1"/>
    <x v="3"/>
    <n v="143.52777777777777"/>
    <n v="143.52777777777777"/>
    <x v="4"/>
    <x v="4"/>
    <x v="4"/>
    <x v="4"/>
    <s v="9307"/>
    <s v="9321"/>
    <s v="931310020813"/>
    <x v="8"/>
    <x v="8"/>
    <s v="24"/>
    <s v="0301"/>
    <s v="204"/>
    <s v="106"/>
    <n v="10334"/>
    <n v="10334"/>
    <m/>
    <m/>
    <m/>
    <m/>
    <n v="10334"/>
  </r>
  <r>
    <x v="3"/>
    <x v="1"/>
    <x v="2"/>
    <n v="518.51851851851848"/>
    <n v="518.51851851851848"/>
    <x v="4"/>
    <x v="4"/>
    <x v="4"/>
    <x v="4"/>
    <s v="9307"/>
    <s v="9321"/>
    <s v="931310020821"/>
    <x v="18"/>
    <x v="18"/>
    <s v="24"/>
    <s v="0401"/>
    <s v="204"/>
    <s v="105"/>
    <n v="28000"/>
    <n v="28000"/>
    <m/>
    <m/>
    <m/>
    <m/>
    <n v="28000"/>
  </r>
  <r>
    <x v="4"/>
    <x v="0"/>
    <x v="0"/>
    <n v="126"/>
    <n v="126"/>
    <x v="5"/>
    <x v="5"/>
    <x v="5"/>
    <x v="5"/>
    <s v="9301"/>
    <s v="9322"/>
    <s v="931110009354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5"/>
    <x v="5"/>
    <x v="5"/>
    <x v="5"/>
    <s v="9301"/>
    <s v="9321"/>
    <s v="931110009361"/>
    <x v="0"/>
    <x v="0"/>
    <s v="12"/>
    <s v="0301"/>
    <s v="202"/>
    <s v="104"/>
    <n v="9800"/>
    <n v="9800"/>
    <m/>
    <m/>
    <m/>
    <m/>
    <n v="9800"/>
  </r>
  <r>
    <x v="1"/>
    <x v="1"/>
    <x v="1"/>
    <n v="38.454545454545453"/>
    <n v="38.454545454545453"/>
    <x v="5"/>
    <x v="5"/>
    <x v="5"/>
    <x v="5"/>
    <s v="9304"/>
    <s v="9321"/>
    <s v="931210015639"/>
    <x v="1"/>
    <x v="1"/>
    <s v="36"/>
    <s v="0101"/>
    <s v="203"/>
    <s v="103"/>
    <n v="3384"/>
    <n v="3384"/>
    <m/>
    <m/>
    <m/>
    <m/>
    <n v="3384"/>
  </r>
  <r>
    <x v="1"/>
    <x v="1"/>
    <x v="1"/>
    <n v="71.409090909090907"/>
    <n v="71.409090909090907"/>
    <x v="5"/>
    <x v="5"/>
    <x v="5"/>
    <x v="5"/>
    <s v="9304"/>
    <s v="9321"/>
    <s v="931210015645"/>
    <x v="21"/>
    <x v="21"/>
    <s v="36"/>
    <s v="0101"/>
    <s v="203"/>
    <s v="103"/>
    <n v="6284"/>
    <n v="6284"/>
    <m/>
    <m/>
    <m/>
    <m/>
    <n v="6284"/>
  </r>
  <r>
    <x v="2"/>
    <x v="1"/>
    <x v="2"/>
    <n v="518.51851851851848"/>
    <n v="518.51851851851848"/>
    <x v="5"/>
    <x v="5"/>
    <x v="5"/>
    <x v="5"/>
    <s v="9307"/>
    <s v="9323"/>
    <s v="931310020796"/>
    <x v="19"/>
    <x v="19"/>
    <s v="24"/>
    <s v="0201"/>
    <s v="201"/>
    <s v="102"/>
    <n v="28000"/>
    <n v="28000"/>
    <m/>
    <m/>
    <m/>
    <m/>
    <n v="28000"/>
  </r>
  <r>
    <x v="2"/>
    <x v="1"/>
    <x v="4"/>
    <n v="384.26388888888891"/>
    <n v="384.26388888888891"/>
    <x v="5"/>
    <x v="5"/>
    <x v="5"/>
    <x v="5"/>
    <s v="9307"/>
    <s v="9323"/>
    <s v="931310020805"/>
    <x v="20"/>
    <x v="20"/>
    <s v="24"/>
    <s v="0101"/>
    <s v="201"/>
    <s v="101"/>
    <n v="27667"/>
    <n v="27667"/>
    <m/>
    <m/>
    <m/>
    <m/>
    <n v="27667"/>
  </r>
  <r>
    <x v="3"/>
    <x v="1"/>
    <x v="3"/>
    <n v="226.84722222222223"/>
    <n v="226.84722222222223"/>
    <x v="5"/>
    <x v="5"/>
    <x v="5"/>
    <x v="5"/>
    <s v="9307"/>
    <s v="9321"/>
    <s v="931310020814"/>
    <x v="22"/>
    <x v="22"/>
    <s v="24"/>
    <s v="0201"/>
    <s v="204"/>
    <s v="106"/>
    <n v="16333"/>
    <n v="16333"/>
    <m/>
    <m/>
    <m/>
    <m/>
    <n v="16333"/>
  </r>
  <r>
    <x v="4"/>
    <x v="0"/>
    <x v="0"/>
    <n v="126"/>
    <n v="126"/>
    <x v="6"/>
    <x v="6"/>
    <x v="6"/>
    <x v="6"/>
    <s v="9301"/>
    <s v="9322"/>
    <s v="931110009355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6"/>
    <x v="6"/>
    <x v="6"/>
    <x v="6"/>
    <s v="9301"/>
    <s v="9321"/>
    <s v="931110009362"/>
    <x v="0"/>
    <x v="0"/>
    <s v="12"/>
    <s v="0301"/>
    <s v="202"/>
    <s v="104"/>
    <n v="9800"/>
    <n v="9800"/>
    <m/>
    <m/>
    <m/>
    <m/>
    <n v="9800"/>
  </r>
  <r>
    <x v="1"/>
    <x v="1"/>
    <x v="1"/>
    <n v="43.94318181818182"/>
    <n v="43.94318181818182"/>
    <x v="6"/>
    <x v="6"/>
    <x v="6"/>
    <x v="6"/>
    <s v="9304"/>
    <s v="9321"/>
    <s v="931210015646"/>
    <x v="21"/>
    <x v="21"/>
    <s v="36"/>
    <s v="0101"/>
    <s v="203"/>
    <s v="103"/>
    <n v="3867"/>
    <n v="3867"/>
    <m/>
    <m/>
    <m/>
    <m/>
    <n v="3867"/>
  </r>
  <r>
    <x v="1"/>
    <x v="1"/>
    <x v="1"/>
    <n v="82.38636363636364"/>
    <n v="82.38636363636364"/>
    <x v="6"/>
    <x v="6"/>
    <x v="6"/>
    <x v="6"/>
    <s v="9304"/>
    <s v="9321"/>
    <s v="931210015647"/>
    <x v="23"/>
    <x v="23"/>
    <s v="36"/>
    <s v="0101"/>
    <s v="203"/>
    <s v="103"/>
    <n v="7250"/>
    <n v="7250"/>
    <m/>
    <m/>
    <m/>
    <m/>
    <n v="7250"/>
  </r>
  <r>
    <x v="2"/>
    <x v="1"/>
    <x v="2"/>
    <n v="518.51851851851848"/>
    <n v="518.51851851851848"/>
    <x v="6"/>
    <x v="6"/>
    <x v="6"/>
    <x v="6"/>
    <s v="9307"/>
    <s v="9323"/>
    <s v="931310020797"/>
    <x v="19"/>
    <x v="19"/>
    <s v="24"/>
    <s v="0201"/>
    <s v="201"/>
    <s v="102"/>
    <n v="28000"/>
    <n v="28000"/>
    <m/>
    <m/>
    <m/>
    <m/>
    <n v="28000"/>
  </r>
  <r>
    <x v="2"/>
    <x v="1"/>
    <x v="4"/>
    <n v="282.13888888888891"/>
    <n v="282.13888888888891"/>
    <x v="6"/>
    <x v="6"/>
    <x v="6"/>
    <x v="6"/>
    <s v="9307"/>
    <s v="9323"/>
    <s v="931310020806"/>
    <x v="24"/>
    <x v="24"/>
    <s v="24"/>
    <s v="0201"/>
    <s v="201"/>
    <s v="101"/>
    <n v="20314"/>
    <n v="20314"/>
    <m/>
    <m/>
    <m/>
    <m/>
    <n v="20314"/>
  </r>
  <r>
    <x v="3"/>
    <x v="1"/>
    <x v="3"/>
    <n v="388.88888888888891"/>
    <n v="388.88888888888891"/>
    <x v="6"/>
    <x v="6"/>
    <x v="6"/>
    <x v="6"/>
    <s v="9307"/>
    <s v="9321"/>
    <s v="931310020815"/>
    <x v="22"/>
    <x v="22"/>
    <s v="24"/>
    <s v="0201"/>
    <s v="204"/>
    <s v="106"/>
    <n v="28000"/>
    <n v="28000"/>
    <m/>
    <m/>
    <m/>
    <m/>
    <n v="28000"/>
  </r>
  <r>
    <x v="3"/>
    <x v="1"/>
    <x v="5"/>
    <n v="71.428571428571431"/>
    <n v="71.428571428571431"/>
    <x v="6"/>
    <x v="6"/>
    <x v="6"/>
    <x v="6"/>
    <s v="9307"/>
    <s v="9321"/>
    <s v="931310020825"/>
    <x v="25"/>
    <x v="25"/>
    <s v="12"/>
    <s v="0201"/>
    <s v="204"/>
    <s v="105"/>
    <n v="5000"/>
    <n v="5000"/>
    <m/>
    <m/>
    <m/>
    <m/>
    <n v="5000"/>
  </r>
  <r>
    <x v="3"/>
    <x v="1"/>
    <x v="5"/>
    <n v="145.24285714285713"/>
    <n v="145.24285714285713"/>
    <x v="6"/>
    <x v="6"/>
    <x v="6"/>
    <x v="6"/>
    <s v="9307"/>
    <s v="9321"/>
    <s v="931310020826"/>
    <x v="26"/>
    <x v="26"/>
    <s v="12"/>
    <s v="0201"/>
    <s v="204"/>
    <s v="105"/>
    <n v="10167"/>
    <n v="10167"/>
    <m/>
    <m/>
    <m/>
    <m/>
    <n v="10167"/>
  </r>
  <r>
    <x v="4"/>
    <x v="0"/>
    <x v="0"/>
    <n v="126"/>
    <n v="126"/>
    <x v="7"/>
    <x v="7"/>
    <x v="7"/>
    <x v="7"/>
    <s v="9301"/>
    <s v="9322"/>
    <s v="931110009356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7"/>
    <x v="7"/>
    <x v="7"/>
    <x v="7"/>
    <s v="9301"/>
    <s v="9321"/>
    <s v="931110009363"/>
    <x v="0"/>
    <x v="0"/>
    <s v="12"/>
    <s v="0301"/>
    <s v="202"/>
    <s v="104"/>
    <n v="9800"/>
    <n v="9800"/>
    <m/>
    <m/>
    <m/>
    <m/>
    <n v="9800"/>
  </r>
  <r>
    <x v="2"/>
    <x v="1"/>
    <x v="2"/>
    <n v="518.51851851851848"/>
    <n v="518.51851851851848"/>
    <x v="7"/>
    <x v="7"/>
    <x v="7"/>
    <x v="7"/>
    <s v="9307"/>
    <s v="9323"/>
    <s v="931310020798"/>
    <x v="19"/>
    <x v="19"/>
    <s v="24"/>
    <s v="0201"/>
    <s v="201"/>
    <s v="102"/>
    <n v="28000"/>
    <n v="28000"/>
    <m/>
    <m/>
    <m/>
    <m/>
    <n v="28000"/>
  </r>
  <r>
    <x v="2"/>
    <x v="1"/>
    <x v="4"/>
    <n v="388.88888888888891"/>
    <n v="388.88888888888891"/>
    <x v="7"/>
    <x v="7"/>
    <x v="7"/>
    <x v="7"/>
    <s v="9307"/>
    <s v="9323"/>
    <s v="931310020807"/>
    <x v="24"/>
    <x v="24"/>
    <s v="24"/>
    <s v="0201"/>
    <s v="201"/>
    <s v="101"/>
    <n v="28000"/>
    <n v="28000"/>
    <m/>
    <m/>
    <m/>
    <m/>
    <n v="28000"/>
  </r>
  <r>
    <x v="3"/>
    <x v="1"/>
    <x v="3"/>
    <n v="388.88888888888891"/>
    <n v="388.88888888888891"/>
    <x v="7"/>
    <x v="7"/>
    <x v="7"/>
    <x v="7"/>
    <s v="9307"/>
    <s v="9321"/>
    <s v="931310020816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7"/>
    <x v="7"/>
    <x v="7"/>
    <x v="7"/>
    <s v="9307"/>
    <s v="9321"/>
    <s v="931310020827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7"/>
    <x v="7"/>
    <x v="7"/>
    <x v="7"/>
    <s v="9307"/>
    <s v="9321"/>
    <s v="931310020828"/>
    <x v="26"/>
    <x v="26"/>
    <s v="12"/>
    <s v="0201"/>
    <s v="204"/>
    <s v="105"/>
    <n v="18000"/>
    <n v="18000"/>
    <m/>
    <m/>
    <m/>
    <m/>
    <n v="18000"/>
  </r>
  <r>
    <x v="4"/>
    <x v="0"/>
    <x v="0"/>
    <n v="126"/>
    <n v="126"/>
    <x v="8"/>
    <x v="8"/>
    <x v="8"/>
    <x v="8"/>
    <s v="9301"/>
    <s v="9322"/>
    <s v="931110009357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8"/>
    <x v="8"/>
    <x v="8"/>
    <x v="8"/>
    <s v="9301"/>
    <s v="9321"/>
    <s v="931110009364"/>
    <x v="0"/>
    <x v="0"/>
    <s v="12"/>
    <s v="0301"/>
    <s v="202"/>
    <s v="104"/>
    <n v="9800"/>
    <n v="9800"/>
    <m/>
    <m/>
    <m/>
    <m/>
    <n v="9800"/>
  </r>
  <r>
    <x v="1"/>
    <x v="1"/>
    <x v="1"/>
    <n v="109.85227272727273"/>
    <n v="109.85227272727273"/>
    <x v="8"/>
    <x v="8"/>
    <x v="8"/>
    <x v="8"/>
    <s v="9304"/>
    <s v="9321"/>
    <s v="931210015641"/>
    <x v="1"/>
    <x v="1"/>
    <s v="36"/>
    <s v="0101"/>
    <s v="203"/>
    <s v="103"/>
    <n v="9667"/>
    <n v="9667"/>
    <m/>
    <m/>
    <m/>
    <m/>
    <n v="9667"/>
  </r>
  <r>
    <x v="2"/>
    <x v="1"/>
    <x v="2"/>
    <n v="518.51851851851848"/>
    <n v="518.51851851851848"/>
    <x v="8"/>
    <x v="8"/>
    <x v="8"/>
    <x v="8"/>
    <s v="9307"/>
    <s v="9323"/>
    <s v="931310020799"/>
    <x v="19"/>
    <x v="19"/>
    <s v="24"/>
    <s v="0201"/>
    <s v="201"/>
    <s v="102"/>
    <n v="28000"/>
    <n v="28000"/>
    <m/>
    <m/>
    <m/>
    <m/>
    <n v="28000"/>
  </r>
  <r>
    <x v="2"/>
    <x v="1"/>
    <x v="4"/>
    <n v="259.26388888888891"/>
    <n v="259.26388888888891"/>
    <x v="8"/>
    <x v="8"/>
    <x v="8"/>
    <x v="8"/>
    <s v="9307"/>
    <s v="9323"/>
    <s v="931310020809"/>
    <x v="27"/>
    <x v="27"/>
    <s v="24"/>
    <s v="0101"/>
    <s v="201"/>
    <s v="101"/>
    <n v="18667"/>
    <n v="18667"/>
    <m/>
    <m/>
    <m/>
    <m/>
    <n v="18667"/>
  </r>
  <r>
    <x v="3"/>
    <x v="1"/>
    <x v="3"/>
    <n v="388.88888888888891"/>
    <n v="388.88888888888891"/>
    <x v="8"/>
    <x v="8"/>
    <x v="8"/>
    <x v="8"/>
    <s v="9307"/>
    <s v="9321"/>
    <s v="931310020817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8"/>
    <x v="8"/>
    <x v="8"/>
    <x v="8"/>
    <s v="9307"/>
    <s v="9321"/>
    <s v="931310020829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8"/>
    <x v="8"/>
    <x v="8"/>
    <x v="8"/>
    <s v="9307"/>
    <s v="9321"/>
    <s v="931310020830"/>
    <x v="26"/>
    <x v="26"/>
    <s v="12"/>
    <s v="0201"/>
    <s v="204"/>
    <s v="105"/>
    <n v="18000"/>
    <n v="18000"/>
    <m/>
    <m/>
    <m/>
    <m/>
    <n v="18000"/>
  </r>
  <r>
    <x v="4"/>
    <x v="0"/>
    <x v="0"/>
    <n v="36.74666666666667"/>
    <n v="36.74666666666667"/>
    <x v="9"/>
    <x v="9"/>
    <x v="9"/>
    <x v="9"/>
    <s v="9301"/>
    <s v="9322"/>
    <s v="931110009358"/>
    <x v="0"/>
    <x v="0"/>
    <s v="12"/>
    <s v="0901"/>
    <s v="201"/>
    <s v="102"/>
    <n v="5512"/>
    <n v="5512"/>
    <m/>
    <m/>
    <m/>
    <m/>
    <n v="5512"/>
  </r>
  <r>
    <x v="1"/>
    <x v="1"/>
    <x v="1"/>
    <n v="38.454545454545453"/>
    <n v="38.454545454545453"/>
    <x v="9"/>
    <x v="9"/>
    <x v="9"/>
    <x v="9"/>
    <s v="9304"/>
    <s v="9321"/>
    <s v="931210015642"/>
    <x v="1"/>
    <x v="1"/>
    <s v="36"/>
    <s v="0101"/>
    <s v="203"/>
    <s v="103"/>
    <n v="3384"/>
    <n v="3384"/>
    <m/>
    <m/>
    <m/>
    <m/>
    <n v="3384"/>
  </r>
  <r>
    <x v="2"/>
    <x v="1"/>
    <x v="2"/>
    <n v="324.07407407407408"/>
    <n v="324.07407407407408"/>
    <x v="9"/>
    <x v="9"/>
    <x v="9"/>
    <x v="9"/>
    <s v="9307"/>
    <s v="9323"/>
    <s v="931310020800"/>
    <x v="19"/>
    <x v="19"/>
    <s v="24"/>
    <s v="0201"/>
    <s v="201"/>
    <s v="102"/>
    <n v="17500"/>
    <n v="17500"/>
    <m/>
    <m/>
    <m/>
    <m/>
    <n v="17500"/>
  </r>
  <r>
    <x v="2"/>
    <x v="1"/>
    <x v="4"/>
    <n v="171.29166666666666"/>
    <n v="171.29166666666666"/>
    <x v="9"/>
    <x v="9"/>
    <x v="9"/>
    <x v="9"/>
    <s v="9307"/>
    <s v="9323"/>
    <s v="931310020810"/>
    <x v="27"/>
    <x v="27"/>
    <s v="24"/>
    <s v="0101"/>
    <s v="201"/>
    <s v="101"/>
    <n v="12333"/>
    <n v="12333"/>
    <m/>
    <m/>
    <m/>
    <m/>
    <n v="12333"/>
  </r>
  <r>
    <x v="2"/>
    <x v="1"/>
    <x v="3"/>
    <n v="111.11111111111111"/>
    <n v="111.11111111111111"/>
    <x v="9"/>
    <x v="9"/>
    <x v="9"/>
    <x v="9"/>
    <s v="9307"/>
    <s v="9323"/>
    <s v="931310020811"/>
    <x v="28"/>
    <x v="28"/>
    <s v="24"/>
    <s v="0101"/>
    <s v="201"/>
    <s v="101"/>
    <n v="8000"/>
    <n v="8000"/>
    <m/>
    <m/>
    <m/>
    <m/>
    <n v="8000"/>
  </r>
  <r>
    <x v="3"/>
    <x v="1"/>
    <x v="3"/>
    <n v="388.88888888888891"/>
    <n v="388.88888888888891"/>
    <x v="9"/>
    <x v="9"/>
    <x v="9"/>
    <x v="9"/>
    <s v="9307"/>
    <s v="9321"/>
    <s v="931310020818"/>
    <x v="22"/>
    <x v="22"/>
    <s v="24"/>
    <s v="0201"/>
    <s v="204"/>
    <s v="106"/>
    <n v="28000"/>
    <n v="28000"/>
    <m/>
    <m/>
    <m/>
    <m/>
    <n v="28000"/>
  </r>
  <r>
    <x v="3"/>
    <x v="1"/>
    <x v="5"/>
    <n v="257.14285714285717"/>
    <n v="257.14285714285717"/>
    <x v="9"/>
    <x v="9"/>
    <x v="9"/>
    <x v="9"/>
    <s v="9307"/>
    <s v="9321"/>
    <s v="931310020831"/>
    <x v="26"/>
    <x v="26"/>
    <s v="12"/>
    <s v="0201"/>
    <s v="204"/>
    <s v="105"/>
    <n v="18000"/>
    <n v="18000"/>
    <m/>
    <m/>
    <m/>
    <m/>
    <n v="18000"/>
  </r>
  <r>
    <x v="3"/>
    <x v="1"/>
    <x v="5"/>
    <n v="142.85714285714286"/>
    <n v="142.85714285714286"/>
    <x v="9"/>
    <x v="9"/>
    <x v="9"/>
    <x v="9"/>
    <s v="9307"/>
    <s v="9321"/>
    <s v="931310020895"/>
    <x v="25"/>
    <x v="25"/>
    <s v="12"/>
    <s v="0201"/>
    <s v="204"/>
    <s v="105"/>
    <n v="10000"/>
    <n v="10000"/>
    <m/>
    <m/>
    <m/>
    <m/>
    <n v="10000"/>
  </r>
  <r>
    <x v="1"/>
    <x v="6"/>
    <x v="1"/>
    <n v="7578.409090909091"/>
    <n v="7578.409090909091"/>
    <x v="9"/>
    <x v="9"/>
    <x v="9"/>
    <x v="10"/>
    <s v="LA"/>
    <s v="9321"/>
    <s v="56311675"/>
    <x v="29"/>
    <x v="29"/>
    <s v="36"/>
    <s v="0101"/>
    <s v="203"/>
    <s v="102"/>
    <n v="666900"/>
    <n v="666900"/>
    <m/>
    <m/>
    <m/>
    <m/>
    <n v="666900"/>
  </r>
  <r>
    <x v="1"/>
    <x v="6"/>
    <x v="1"/>
    <n v="6412.5"/>
    <n v="6412.5"/>
    <x v="9"/>
    <x v="9"/>
    <x v="9"/>
    <x v="10"/>
    <s v="LA"/>
    <s v="9321"/>
    <s v="56311680"/>
    <x v="30"/>
    <x v="30"/>
    <s v="24"/>
    <s v="0101"/>
    <s v="203"/>
    <s v="102"/>
    <n v="564300"/>
    <n v="564300"/>
    <m/>
    <m/>
    <m/>
    <m/>
    <n v="564300"/>
  </r>
  <r>
    <x v="1"/>
    <x v="6"/>
    <x v="1"/>
    <n v="32.579545454545453"/>
    <n v="32.579545454545453"/>
    <x v="10"/>
    <x v="10"/>
    <x v="10"/>
    <x v="10"/>
    <s v="9304"/>
    <s v="9321"/>
    <s v="931210015650"/>
    <x v="31"/>
    <x v="31"/>
    <s v="36"/>
    <s v="0201"/>
    <s v="203"/>
    <s v="102"/>
    <n v="2867"/>
    <n v="2867"/>
    <m/>
    <m/>
    <m/>
    <m/>
    <n v="2867"/>
  </r>
  <r>
    <x v="1"/>
    <x v="6"/>
    <x v="1"/>
    <n v="32.579545454545453"/>
    <n v="32.579545454545453"/>
    <x v="10"/>
    <x v="10"/>
    <x v="10"/>
    <x v="10"/>
    <s v="9304"/>
    <s v="9321"/>
    <s v="931210015651"/>
    <x v="32"/>
    <x v="32"/>
    <s v="36"/>
    <s v="0202"/>
    <s v="203"/>
    <s v="102"/>
    <n v="2867"/>
    <n v="2867"/>
    <m/>
    <m/>
    <m/>
    <m/>
    <n v="2867"/>
  </r>
  <r>
    <x v="1"/>
    <x v="6"/>
    <x v="1"/>
    <n v="137.64772727272728"/>
    <n v="137.64772727272728"/>
    <x v="10"/>
    <x v="10"/>
    <x v="10"/>
    <x v="10"/>
    <s v="9304"/>
    <s v="9321"/>
    <s v="931210015664"/>
    <x v="29"/>
    <x v="29"/>
    <s v="36"/>
    <s v="0101"/>
    <s v="203"/>
    <s v="102"/>
    <n v="12113"/>
    <n v="12113"/>
    <m/>
    <m/>
    <m/>
    <m/>
    <n v="12113"/>
  </r>
  <r>
    <x v="1"/>
    <x v="6"/>
    <x v="1"/>
    <n v="64.772727272727266"/>
    <n v="64.772727272727266"/>
    <x v="10"/>
    <x v="10"/>
    <x v="10"/>
    <x v="10"/>
    <s v="9304"/>
    <s v="9321"/>
    <s v="931210015665"/>
    <x v="33"/>
    <x v="33"/>
    <s v="36"/>
    <s v="0201"/>
    <s v="203"/>
    <s v="102"/>
    <n v="5700"/>
    <n v="5700"/>
    <m/>
    <m/>
    <m/>
    <m/>
    <n v="5700"/>
  </r>
  <r>
    <x v="1"/>
    <x v="6"/>
    <x v="1"/>
    <n v="72.86363636363636"/>
    <n v="72.86363636363636"/>
    <x v="10"/>
    <x v="10"/>
    <x v="10"/>
    <x v="10"/>
    <s v="9304"/>
    <s v="9321"/>
    <s v="931210015666"/>
    <x v="29"/>
    <x v="29"/>
    <s v="36"/>
    <s v="0201"/>
    <s v="203"/>
    <s v="102"/>
    <n v="6412"/>
    <n v="6412"/>
    <m/>
    <m/>
    <m/>
    <m/>
    <n v="6412"/>
  </r>
  <r>
    <x v="2"/>
    <x v="2"/>
    <x v="2"/>
    <n v="518.51851851851848"/>
    <n v="518.51851851851848"/>
    <x v="10"/>
    <x v="10"/>
    <x v="10"/>
    <x v="10"/>
    <s v="9307"/>
    <s v="9323"/>
    <s v="931310020837"/>
    <x v="34"/>
    <x v="34"/>
    <s v="24"/>
    <s v="0301"/>
    <s v="201"/>
    <s v="102"/>
    <n v="28000"/>
    <n v="28000"/>
    <m/>
    <m/>
    <m/>
    <m/>
    <n v="28000"/>
  </r>
  <r>
    <x v="2"/>
    <x v="1"/>
    <x v="3"/>
    <n v="41.666666666666664"/>
    <n v="41.666666666666664"/>
    <x v="10"/>
    <x v="10"/>
    <x v="10"/>
    <x v="10"/>
    <s v="9307"/>
    <s v="9323"/>
    <s v="931310020846"/>
    <x v="28"/>
    <x v="28"/>
    <s v="24"/>
    <s v="0101"/>
    <s v="201"/>
    <s v="101"/>
    <n v="3000"/>
    <n v="3000"/>
    <m/>
    <m/>
    <m/>
    <m/>
    <n v="3000"/>
  </r>
  <r>
    <x v="2"/>
    <x v="1"/>
    <x v="3"/>
    <n v="166.66666666666666"/>
    <n v="166.66666666666666"/>
    <x v="10"/>
    <x v="10"/>
    <x v="10"/>
    <x v="10"/>
    <s v="9307"/>
    <s v="9323"/>
    <s v="931310020847"/>
    <x v="9"/>
    <x v="9"/>
    <s v="24"/>
    <s v="0101"/>
    <s v="201"/>
    <s v="101"/>
    <n v="12000"/>
    <n v="12000"/>
    <m/>
    <m/>
    <m/>
    <m/>
    <n v="12000"/>
  </r>
  <r>
    <x v="2"/>
    <x v="1"/>
    <x v="3"/>
    <n v="27.777777777777779"/>
    <n v="27.777777777777779"/>
    <x v="10"/>
    <x v="10"/>
    <x v="10"/>
    <x v="10"/>
    <s v="9307"/>
    <s v="9323"/>
    <s v="931310020848"/>
    <x v="3"/>
    <x v="3"/>
    <s v="24"/>
    <s v="0101"/>
    <s v="201"/>
    <s v="101"/>
    <n v="2000"/>
    <n v="2000"/>
    <m/>
    <m/>
    <m/>
    <m/>
    <n v="2000"/>
  </r>
  <r>
    <x v="3"/>
    <x v="1"/>
    <x v="5"/>
    <n v="400"/>
    <n v="400"/>
    <x v="10"/>
    <x v="10"/>
    <x v="10"/>
    <x v="10"/>
    <s v="9307"/>
    <s v="9321"/>
    <s v="931310020863"/>
    <x v="26"/>
    <x v="26"/>
    <s v="12"/>
    <s v="0201"/>
    <s v="204"/>
    <s v="105"/>
    <n v="28000"/>
    <n v="28000"/>
    <m/>
    <m/>
    <m/>
    <m/>
    <n v="28000"/>
  </r>
  <r>
    <x v="3"/>
    <x v="3"/>
    <x v="4"/>
    <n v="15.625"/>
    <n v="15.625"/>
    <x v="10"/>
    <x v="10"/>
    <x v="10"/>
    <x v="10"/>
    <s v="9307"/>
    <s v="9321"/>
    <s v="931310020878"/>
    <x v="35"/>
    <x v="35"/>
    <s v="24"/>
    <s v="0201"/>
    <s v="204"/>
    <s v="106"/>
    <n v="1125"/>
    <n v="1125"/>
    <m/>
    <m/>
    <m/>
    <m/>
    <n v="1125"/>
  </r>
  <r>
    <x v="1"/>
    <x v="6"/>
    <x v="1"/>
    <n v="66.159090909090907"/>
    <n v="66.159090909090907"/>
    <x v="11"/>
    <x v="11"/>
    <x v="11"/>
    <x v="11"/>
    <s v="9304"/>
    <s v="9321"/>
    <s v="931210015654"/>
    <x v="31"/>
    <x v="31"/>
    <s v="36"/>
    <s v="0202"/>
    <s v="203"/>
    <s v="102"/>
    <n v="5822"/>
    <n v="5822"/>
    <m/>
    <m/>
    <m/>
    <m/>
    <n v="5822"/>
  </r>
  <r>
    <x v="2"/>
    <x v="2"/>
    <x v="2"/>
    <n v="57.092592592592595"/>
    <n v="57.092592592592595"/>
    <x v="11"/>
    <x v="11"/>
    <x v="11"/>
    <x v="11"/>
    <s v="9307"/>
    <s v="9323"/>
    <s v="931310020838"/>
    <x v="34"/>
    <x v="34"/>
    <s v="24"/>
    <s v="0301"/>
    <s v="201"/>
    <s v="102"/>
    <n v="3083"/>
    <n v="3083"/>
    <m/>
    <m/>
    <m/>
    <m/>
    <n v="3083"/>
  </r>
  <r>
    <x v="2"/>
    <x v="3"/>
    <x v="2"/>
    <n v="8.5370370370370363"/>
    <n v="8.5370370370370363"/>
    <x v="11"/>
    <x v="11"/>
    <x v="11"/>
    <x v="11"/>
    <s v="9307"/>
    <s v="9323"/>
    <s v="931310020839"/>
    <x v="36"/>
    <x v="36"/>
    <s v="24"/>
    <s v="0101"/>
    <s v="201"/>
    <s v="102"/>
    <n v="461"/>
    <n v="461"/>
    <m/>
    <m/>
    <m/>
    <m/>
    <n v="461"/>
  </r>
  <r>
    <x v="2"/>
    <x v="1"/>
    <x v="3"/>
    <n v="166.66666666666666"/>
    <n v="166.66666666666666"/>
    <x v="11"/>
    <x v="11"/>
    <x v="11"/>
    <x v="11"/>
    <s v="9307"/>
    <s v="9323"/>
    <s v="931310020849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1"/>
    <x v="11"/>
    <x v="11"/>
    <x v="11"/>
    <s v="9307"/>
    <s v="9323"/>
    <s v="931310020850"/>
    <x v="3"/>
    <x v="3"/>
    <s v="24"/>
    <s v="0101"/>
    <s v="201"/>
    <s v="101"/>
    <n v="16000"/>
    <n v="16000"/>
    <m/>
    <m/>
    <m/>
    <m/>
    <n v="16000"/>
  </r>
  <r>
    <x v="3"/>
    <x v="1"/>
    <x v="5"/>
    <n v="397.6142857142857"/>
    <n v="397.6142857142857"/>
    <x v="11"/>
    <x v="11"/>
    <x v="11"/>
    <x v="11"/>
    <s v="9307"/>
    <s v="9321"/>
    <s v="931310020864"/>
    <x v="26"/>
    <x v="26"/>
    <s v="12"/>
    <s v="0201"/>
    <s v="204"/>
    <s v="105"/>
    <n v="27833"/>
    <n v="27833"/>
    <m/>
    <m/>
    <m/>
    <m/>
    <n v="27833"/>
  </r>
  <r>
    <x v="3"/>
    <x v="5"/>
    <x v="4"/>
    <n v="208.33333333333334"/>
    <n v="208.33333333333334"/>
    <x v="11"/>
    <x v="11"/>
    <x v="11"/>
    <x v="11"/>
    <s v="9307"/>
    <s v="9321"/>
    <s v="931310020880"/>
    <x v="37"/>
    <x v="37"/>
    <s v="24"/>
    <s v="0301"/>
    <s v="204"/>
    <s v="106"/>
    <n v="15000"/>
    <n v="15000"/>
    <m/>
    <m/>
    <m/>
    <m/>
    <n v="15000"/>
  </r>
  <r>
    <x v="3"/>
    <x v="2"/>
    <x v="4"/>
    <n v="138.88888888888889"/>
    <n v="138.88888888888889"/>
    <x v="11"/>
    <x v="11"/>
    <x v="11"/>
    <x v="11"/>
    <s v="9307"/>
    <s v="9321"/>
    <s v="931310020881"/>
    <x v="38"/>
    <x v="38"/>
    <s v="24"/>
    <s v="0201"/>
    <s v="204"/>
    <s v="106"/>
    <n v="10000"/>
    <n v="10000"/>
    <m/>
    <m/>
    <m/>
    <m/>
    <n v="10000"/>
  </r>
  <r>
    <x v="3"/>
    <x v="3"/>
    <x v="4"/>
    <n v="10.375"/>
    <n v="10.375"/>
    <x v="11"/>
    <x v="11"/>
    <x v="11"/>
    <x v="11"/>
    <s v="9307"/>
    <s v="9321"/>
    <s v="931310020898"/>
    <x v="35"/>
    <x v="35"/>
    <s v="24"/>
    <s v="0201"/>
    <s v="204"/>
    <s v="106"/>
    <n v="747"/>
    <n v="747"/>
    <m/>
    <m/>
    <m/>
    <m/>
    <n v="747"/>
  </r>
  <r>
    <x v="0"/>
    <x v="0"/>
    <x v="0"/>
    <n v="65.333333333333329"/>
    <n v="65.333333333333329"/>
    <x v="12"/>
    <x v="12"/>
    <x v="12"/>
    <x v="12"/>
    <s v="9301"/>
    <s v="9321"/>
    <s v="931110009379"/>
    <x v="0"/>
    <x v="0"/>
    <s v="12"/>
    <s v="0301"/>
    <s v="202"/>
    <s v="104"/>
    <n v="9800"/>
    <n v="9800"/>
    <m/>
    <m/>
    <m/>
    <m/>
    <n v="9800"/>
  </r>
  <r>
    <x v="1"/>
    <x v="6"/>
    <x v="1"/>
    <n v="102.10227272727273"/>
    <n v="102.10227272727273"/>
    <x v="12"/>
    <x v="12"/>
    <x v="12"/>
    <x v="12"/>
    <s v="9304"/>
    <s v="9321"/>
    <s v="931210015657"/>
    <x v="39"/>
    <x v="39"/>
    <s v="36"/>
    <s v="0101"/>
    <s v="203"/>
    <s v="102"/>
    <n v="8985"/>
    <n v="8985"/>
    <m/>
    <m/>
    <m/>
    <m/>
    <n v="8985"/>
  </r>
  <r>
    <x v="1"/>
    <x v="6"/>
    <x v="1"/>
    <n v="56.477272727272727"/>
    <n v="56.477272727272727"/>
    <x v="12"/>
    <x v="12"/>
    <x v="12"/>
    <x v="12"/>
    <s v="9304"/>
    <s v="9321"/>
    <s v="931210015658"/>
    <x v="39"/>
    <x v="39"/>
    <s v="36"/>
    <s v="0102"/>
    <s v="203"/>
    <s v="102"/>
    <n v="4970"/>
    <n v="4970"/>
    <m/>
    <m/>
    <m/>
    <m/>
    <n v="4970"/>
  </r>
  <r>
    <x v="1"/>
    <x v="6"/>
    <x v="1"/>
    <n v="21.988636363636363"/>
    <n v="21.988636363636363"/>
    <x v="12"/>
    <x v="12"/>
    <x v="12"/>
    <x v="12"/>
    <s v="9304"/>
    <s v="9321"/>
    <s v="931210015659"/>
    <x v="40"/>
    <x v="40"/>
    <s v="36"/>
    <s v="0102"/>
    <s v="203"/>
    <s v="102"/>
    <n v="1935"/>
    <n v="1935"/>
    <m/>
    <m/>
    <m/>
    <m/>
    <n v="1935"/>
  </r>
  <r>
    <x v="1"/>
    <x v="6"/>
    <x v="1"/>
    <n v="113.5"/>
    <n v="113.5"/>
    <x v="12"/>
    <x v="12"/>
    <x v="12"/>
    <x v="12"/>
    <s v="9304"/>
    <s v="9321"/>
    <s v="931210015667"/>
    <x v="30"/>
    <x v="30"/>
    <s v="24"/>
    <s v="0101"/>
    <s v="203"/>
    <s v="102"/>
    <n v="9988"/>
    <n v="9988"/>
    <m/>
    <m/>
    <m/>
    <m/>
    <n v="9988"/>
  </r>
  <r>
    <x v="1"/>
    <x v="6"/>
    <x v="1"/>
    <n v="36.647727272727273"/>
    <n v="36.647727272727273"/>
    <x v="12"/>
    <x v="12"/>
    <x v="12"/>
    <x v="12"/>
    <s v="9304"/>
    <s v="9321"/>
    <s v="931210015668"/>
    <x v="41"/>
    <x v="41"/>
    <s v="24"/>
    <s v="0201"/>
    <s v="203"/>
    <s v="102"/>
    <n v="3225"/>
    <n v="3225"/>
    <m/>
    <m/>
    <m/>
    <m/>
    <n v="3225"/>
  </r>
  <r>
    <x v="1"/>
    <x v="6"/>
    <x v="1"/>
    <n v="64.625"/>
    <n v="64.625"/>
    <x v="12"/>
    <x v="12"/>
    <x v="12"/>
    <x v="12"/>
    <s v="9304"/>
    <s v="9321"/>
    <s v="931210015669"/>
    <x v="30"/>
    <x v="30"/>
    <s v="24"/>
    <s v="0201"/>
    <s v="203"/>
    <s v="102"/>
    <n v="5687"/>
    <n v="5687"/>
    <m/>
    <m/>
    <m/>
    <m/>
    <n v="5687"/>
  </r>
  <r>
    <x v="2"/>
    <x v="2"/>
    <x v="2"/>
    <n v="453.07407407407408"/>
    <n v="453.07407407407408"/>
    <x v="12"/>
    <x v="12"/>
    <x v="12"/>
    <x v="12"/>
    <s v="9307"/>
    <s v="9323"/>
    <s v="931310020841"/>
    <x v="2"/>
    <x v="2"/>
    <s v="24"/>
    <s v="0401"/>
    <s v="201"/>
    <s v="102"/>
    <n v="24466"/>
    <n v="24466"/>
    <m/>
    <m/>
    <m/>
    <m/>
    <n v="24466"/>
  </r>
  <r>
    <x v="2"/>
    <x v="1"/>
    <x v="3"/>
    <n v="166.66666666666666"/>
    <n v="166.66666666666666"/>
    <x v="12"/>
    <x v="12"/>
    <x v="12"/>
    <x v="12"/>
    <s v="9307"/>
    <s v="9323"/>
    <s v="931310020851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2"/>
    <x v="12"/>
    <x v="12"/>
    <x v="12"/>
    <s v="9307"/>
    <s v="9323"/>
    <s v="931310020852"/>
    <x v="3"/>
    <x v="3"/>
    <s v="24"/>
    <s v="0101"/>
    <s v="201"/>
    <s v="101"/>
    <n v="16000"/>
    <n v="16000"/>
    <m/>
    <m/>
    <m/>
    <m/>
    <n v="16000"/>
  </r>
  <r>
    <x v="3"/>
    <x v="1"/>
    <x v="2"/>
    <n v="92.592592592592595"/>
    <n v="92.592592592592595"/>
    <x v="12"/>
    <x v="12"/>
    <x v="12"/>
    <x v="12"/>
    <s v="9307"/>
    <s v="9321"/>
    <s v="931310020866"/>
    <x v="42"/>
    <x v="42"/>
    <s v="24"/>
    <s v="0401"/>
    <s v="204"/>
    <s v="105"/>
    <n v="5000"/>
    <n v="5000"/>
    <m/>
    <m/>
    <m/>
    <m/>
    <n v="5000"/>
  </r>
  <r>
    <x v="3"/>
    <x v="1"/>
    <x v="2"/>
    <n v="209.87037037037038"/>
    <n v="209.87037037037038"/>
    <x v="12"/>
    <x v="12"/>
    <x v="12"/>
    <x v="12"/>
    <s v="9307"/>
    <s v="9321"/>
    <s v="931310020867"/>
    <x v="43"/>
    <x v="43"/>
    <s v="24"/>
    <s v="0601"/>
    <s v="204"/>
    <s v="105"/>
    <n v="11333"/>
    <n v="11333"/>
    <m/>
    <m/>
    <m/>
    <m/>
    <n v="11333"/>
  </r>
  <r>
    <x v="3"/>
    <x v="1"/>
    <x v="3"/>
    <n v="296.875"/>
    <n v="296.875"/>
    <x v="12"/>
    <x v="12"/>
    <x v="12"/>
    <x v="12"/>
    <s v="9307"/>
    <s v="9321"/>
    <s v="931310020888"/>
    <x v="44"/>
    <x v="44"/>
    <s v="24"/>
    <s v="0301"/>
    <s v="204"/>
    <s v="106"/>
    <n v="21375"/>
    <n v="21375"/>
    <m/>
    <m/>
    <m/>
    <m/>
    <n v="21375"/>
  </r>
  <r>
    <x v="0"/>
    <x v="0"/>
    <x v="0"/>
    <n v="65.333333333333329"/>
    <n v="65.333333333333329"/>
    <x v="13"/>
    <x v="13"/>
    <x v="13"/>
    <x v="13"/>
    <s v="9301"/>
    <s v="9321"/>
    <s v="931110009380"/>
    <x v="0"/>
    <x v="0"/>
    <s v="12"/>
    <s v="0301"/>
    <s v="202"/>
    <s v="104"/>
    <n v="9800"/>
    <n v="9800"/>
    <m/>
    <m/>
    <m/>
    <m/>
    <n v="9800"/>
  </r>
  <r>
    <x v="1"/>
    <x v="1"/>
    <x v="1"/>
    <n v="131.81818181818181"/>
    <n v="131.81818181818181"/>
    <x v="13"/>
    <x v="13"/>
    <x v="13"/>
    <x v="13"/>
    <s v="9304"/>
    <s v="9321"/>
    <s v="931210015660"/>
    <x v="1"/>
    <x v="1"/>
    <s v="36"/>
    <s v="0101"/>
    <s v="203"/>
    <s v="103"/>
    <n v="11600"/>
    <n v="11600"/>
    <m/>
    <m/>
    <m/>
    <m/>
    <n v="11600"/>
  </r>
  <r>
    <x v="2"/>
    <x v="2"/>
    <x v="2"/>
    <n v="518.51851851851848"/>
    <n v="518.51851851851848"/>
    <x v="13"/>
    <x v="13"/>
    <x v="13"/>
    <x v="13"/>
    <s v="9307"/>
    <s v="9323"/>
    <s v="931310020842"/>
    <x v="2"/>
    <x v="2"/>
    <s v="24"/>
    <s v="0401"/>
    <s v="201"/>
    <s v="102"/>
    <n v="28000"/>
    <n v="28000"/>
    <m/>
    <m/>
    <m/>
    <m/>
    <n v="28000"/>
  </r>
  <r>
    <x v="2"/>
    <x v="1"/>
    <x v="3"/>
    <n v="166.66666666666666"/>
    <n v="166.66666666666666"/>
    <x v="13"/>
    <x v="13"/>
    <x v="13"/>
    <x v="13"/>
    <s v="9307"/>
    <s v="9323"/>
    <s v="931310020853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3"/>
    <x v="13"/>
    <x v="13"/>
    <x v="13"/>
    <s v="9307"/>
    <s v="9323"/>
    <s v="931310020854"/>
    <x v="3"/>
    <x v="3"/>
    <s v="24"/>
    <s v="0101"/>
    <s v="201"/>
    <s v="101"/>
    <n v="16000"/>
    <n v="16000"/>
    <m/>
    <m/>
    <m/>
    <m/>
    <n v="16000"/>
  </r>
  <r>
    <x v="3"/>
    <x v="1"/>
    <x v="2"/>
    <n v="185.18518518518519"/>
    <n v="185.18518518518519"/>
    <x v="13"/>
    <x v="13"/>
    <x v="13"/>
    <x v="13"/>
    <s v="9307"/>
    <s v="9321"/>
    <s v="931310020868"/>
    <x v="42"/>
    <x v="42"/>
    <s v="24"/>
    <s v="0401"/>
    <s v="204"/>
    <s v="105"/>
    <n v="10000"/>
    <n v="10000"/>
    <m/>
    <m/>
    <m/>
    <m/>
    <n v="10000"/>
  </r>
  <r>
    <x v="3"/>
    <x v="1"/>
    <x v="2"/>
    <n v="333.33333333333331"/>
    <n v="333.33333333333331"/>
    <x v="13"/>
    <x v="13"/>
    <x v="13"/>
    <x v="13"/>
    <s v="9307"/>
    <s v="9321"/>
    <s v="931310020869"/>
    <x v="43"/>
    <x v="43"/>
    <s v="24"/>
    <s v="0601"/>
    <s v="204"/>
    <s v="105"/>
    <n v="18000"/>
    <n v="18000"/>
    <m/>
    <m/>
    <m/>
    <m/>
    <n v="18000"/>
  </r>
  <r>
    <x v="3"/>
    <x v="1"/>
    <x v="3"/>
    <n v="375"/>
    <n v="375"/>
    <x v="13"/>
    <x v="13"/>
    <x v="13"/>
    <x v="13"/>
    <s v="9307"/>
    <s v="9321"/>
    <s v="931310020889"/>
    <x v="44"/>
    <x v="44"/>
    <s v="24"/>
    <s v="0301"/>
    <s v="204"/>
    <s v="106"/>
    <n v="27000"/>
    <n v="27000"/>
    <m/>
    <m/>
    <m/>
    <m/>
    <n v="27000"/>
  </r>
  <r>
    <x v="0"/>
    <x v="0"/>
    <x v="0"/>
    <n v="65.333333333333329"/>
    <n v="65.333333333333329"/>
    <x v="14"/>
    <x v="14"/>
    <x v="14"/>
    <x v="14"/>
    <s v="9301"/>
    <s v="9321"/>
    <s v="931110009377"/>
    <x v="0"/>
    <x v="0"/>
    <s v="12"/>
    <s v="0301"/>
    <s v="202"/>
    <s v="104"/>
    <n v="9800"/>
    <n v="9800"/>
    <m/>
    <m/>
    <m/>
    <m/>
    <n v="9800"/>
  </r>
  <r>
    <x v="1"/>
    <x v="1"/>
    <x v="1"/>
    <n v="71.409090909090907"/>
    <n v="71.409090909090907"/>
    <x v="14"/>
    <x v="14"/>
    <x v="14"/>
    <x v="15"/>
    <s v="9304"/>
    <s v="9321"/>
    <s v="931210015661"/>
    <x v="1"/>
    <x v="1"/>
    <s v="36"/>
    <s v="0101"/>
    <s v="203"/>
    <s v="103"/>
    <n v="6284"/>
    <n v="6284"/>
    <m/>
    <m/>
    <m/>
    <m/>
    <n v="6284"/>
  </r>
  <r>
    <x v="2"/>
    <x v="2"/>
    <x v="2"/>
    <n v="518.5"/>
    <n v="518.5"/>
    <x v="14"/>
    <x v="14"/>
    <x v="14"/>
    <x v="15"/>
    <s v="9307"/>
    <s v="9323"/>
    <s v="931310020843"/>
    <x v="2"/>
    <x v="2"/>
    <s v="24"/>
    <s v="0401"/>
    <s v="201"/>
    <s v="102"/>
    <n v="27999"/>
    <n v="27999"/>
    <m/>
    <m/>
    <m/>
    <m/>
    <n v="27999"/>
  </r>
  <r>
    <x v="2"/>
    <x v="1"/>
    <x v="3"/>
    <n v="166.66666666666666"/>
    <n v="166.66666666666666"/>
    <x v="14"/>
    <x v="14"/>
    <x v="14"/>
    <x v="15"/>
    <s v="9307"/>
    <s v="9323"/>
    <s v="931310020855"/>
    <x v="9"/>
    <x v="9"/>
    <s v="24"/>
    <s v="0101"/>
    <s v="201"/>
    <s v="101"/>
    <n v="12000"/>
    <n v="12000"/>
    <m/>
    <m/>
    <m/>
    <m/>
    <n v="12000"/>
  </r>
  <r>
    <x v="2"/>
    <x v="1"/>
    <x v="3"/>
    <n v="43.986111111111114"/>
    <n v="43.986111111111114"/>
    <x v="14"/>
    <x v="14"/>
    <x v="14"/>
    <x v="15"/>
    <s v="9307"/>
    <s v="9323"/>
    <s v="931310020856"/>
    <x v="3"/>
    <x v="3"/>
    <s v="24"/>
    <s v="0101"/>
    <s v="201"/>
    <s v="101"/>
    <n v="3167"/>
    <n v="3167"/>
    <m/>
    <m/>
    <m/>
    <m/>
    <n v="3167"/>
  </r>
  <r>
    <x v="2"/>
    <x v="2"/>
    <x v="2"/>
    <n v="0.61111111111111116"/>
    <n v="0.61111111111111116"/>
    <x v="14"/>
    <x v="14"/>
    <x v="14"/>
    <x v="15"/>
    <s v="9307"/>
    <s v="9323"/>
    <s v="931310020860"/>
    <x v="2"/>
    <x v="2"/>
    <s v="24"/>
    <s v="0401"/>
    <s v="201"/>
    <s v="102"/>
    <n v="33"/>
    <n v="33"/>
    <m/>
    <m/>
    <m/>
    <m/>
    <n v="33"/>
  </r>
  <r>
    <x v="2"/>
    <x v="2"/>
    <x v="2"/>
    <n v="12.351851851851851"/>
    <n v="12.351851851851851"/>
    <x v="14"/>
    <x v="14"/>
    <x v="14"/>
    <x v="15"/>
    <s v="9307"/>
    <s v="9323"/>
    <s v="931310020861"/>
    <x v="2"/>
    <x v="2"/>
    <s v="24"/>
    <s v="0401"/>
    <s v="201"/>
    <s v="102"/>
    <n v="667"/>
    <n v="667"/>
    <m/>
    <m/>
    <m/>
    <m/>
    <n v="667"/>
  </r>
  <r>
    <x v="2"/>
    <x v="2"/>
    <x v="2"/>
    <n v="30.87037037037037"/>
    <n v="30.87037037037037"/>
    <x v="14"/>
    <x v="14"/>
    <x v="14"/>
    <x v="15"/>
    <s v="9307"/>
    <s v="9323"/>
    <s v="931310020862"/>
    <x v="2"/>
    <x v="2"/>
    <s v="24"/>
    <s v="0401"/>
    <s v="201"/>
    <s v="102"/>
    <n v="1667"/>
    <n v="1667"/>
    <m/>
    <m/>
    <m/>
    <m/>
    <n v="1667"/>
  </r>
  <r>
    <x v="3"/>
    <x v="1"/>
    <x v="2"/>
    <n v="518.51851851851848"/>
    <n v="518.51851851851848"/>
    <x v="14"/>
    <x v="14"/>
    <x v="14"/>
    <x v="15"/>
    <s v="9307"/>
    <s v="9321"/>
    <s v="931310020870"/>
    <x v="43"/>
    <x v="43"/>
    <s v="24"/>
    <s v="0601"/>
    <s v="204"/>
    <s v="105"/>
    <n v="28000"/>
    <n v="28000"/>
    <m/>
    <m/>
    <m/>
    <m/>
    <n v="28000"/>
  </r>
  <r>
    <x v="3"/>
    <x v="1"/>
    <x v="3"/>
    <n v="161.45833333333334"/>
    <n v="161.45833333333334"/>
    <x v="14"/>
    <x v="14"/>
    <x v="14"/>
    <x v="15"/>
    <s v="9307"/>
    <s v="9321"/>
    <s v="931310020890"/>
    <x v="44"/>
    <x v="44"/>
    <s v="24"/>
    <s v="0301"/>
    <s v="204"/>
    <s v="106"/>
    <n v="11625"/>
    <n v="11625"/>
    <m/>
    <m/>
    <m/>
    <m/>
    <n v="11625"/>
  </r>
  <r>
    <x v="2"/>
    <x v="2"/>
    <x v="2"/>
    <n v="1.8518518518518517E-2"/>
    <n v="1.8518518518518517E-2"/>
    <x v="14"/>
    <x v="14"/>
    <x v="14"/>
    <x v="15"/>
    <s v="9307"/>
    <s v="9323"/>
    <s v="931310020901"/>
    <x v="2"/>
    <x v="2"/>
    <s v="24"/>
    <s v="0401"/>
    <s v="201"/>
    <s v="102"/>
    <n v="1"/>
    <n v="1"/>
    <m/>
    <m/>
    <m/>
    <m/>
    <n v="1"/>
  </r>
  <r>
    <x v="0"/>
    <x v="0"/>
    <x v="0"/>
    <n v="65.333333333333329"/>
    <n v="65.333333333333329"/>
    <x v="15"/>
    <x v="15"/>
    <x v="15"/>
    <x v="14"/>
    <s v="9301"/>
    <s v="9321"/>
    <s v="931110009378"/>
    <x v="0"/>
    <x v="0"/>
    <s v="12"/>
    <s v="0301"/>
    <s v="202"/>
    <s v="104"/>
    <n v="9800"/>
    <n v="9800"/>
    <m/>
    <m/>
    <m/>
    <m/>
    <n v="9800"/>
  </r>
  <r>
    <x v="1"/>
    <x v="1"/>
    <x v="1"/>
    <n v="16.477272727272727"/>
    <n v="16.477272727272727"/>
    <x v="15"/>
    <x v="15"/>
    <x v="15"/>
    <x v="14"/>
    <s v="9304"/>
    <s v="9321"/>
    <s v="931210015662"/>
    <x v="1"/>
    <x v="1"/>
    <s v="36"/>
    <s v="0101"/>
    <s v="203"/>
    <s v="103"/>
    <n v="1450"/>
    <n v="1450"/>
    <m/>
    <m/>
    <m/>
    <m/>
    <n v="1450"/>
  </r>
  <r>
    <x v="1"/>
    <x v="1"/>
    <x v="1"/>
    <n v="76.897727272727266"/>
    <n v="76.897727272727266"/>
    <x v="15"/>
    <x v="15"/>
    <x v="15"/>
    <x v="14"/>
    <s v="9304"/>
    <s v="9321"/>
    <s v="931210015663"/>
    <x v="15"/>
    <x v="15"/>
    <s v="36"/>
    <s v="0101"/>
    <s v="203"/>
    <s v="103"/>
    <n v="6767"/>
    <n v="6767"/>
    <m/>
    <m/>
    <m/>
    <m/>
    <n v="6767"/>
  </r>
  <r>
    <x v="2"/>
    <x v="2"/>
    <x v="2"/>
    <n v="518.51851851851848"/>
    <n v="518.51851851851848"/>
    <x v="15"/>
    <x v="15"/>
    <x v="15"/>
    <x v="14"/>
    <s v="9307"/>
    <s v="9323"/>
    <s v="931310020844"/>
    <x v="2"/>
    <x v="2"/>
    <s v="24"/>
    <s v="0401"/>
    <s v="201"/>
    <s v="102"/>
    <n v="28000"/>
    <n v="28000"/>
    <m/>
    <m/>
    <m/>
    <m/>
    <n v="28000"/>
  </r>
  <r>
    <x v="2"/>
    <x v="1"/>
    <x v="3"/>
    <n v="372.68055555555554"/>
    <n v="372.68055555555554"/>
    <x v="15"/>
    <x v="15"/>
    <x v="15"/>
    <x v="14"/>
    <s v="9307"/>
    <s v="9323"/>
    <s v="931310020858"/>
    <x v="45"/>
    <x v="45"/>
    <s v="24"/>
    <s v="0801"/>
    <s v="201"/>
    <s v="101"/>
    <n v="26833"/>
    <n v="26833"/>
    <m/>
    <m/>
    <m/>
    <m/>
    <n v="26833"/>
  </r>
  <r>
    <x v="3"/>
    <x v="3"/>
    <x v="2"/>
    <n v="8.2222222222222214"/>
    <n v="8.2222222222222214"/>
    <x v="15"/>
    <x v="15"/>
    <x v="15"/>
    <x v="14"/>
    <s v="9307"/>
    <s v="9321"/>
    <s v="931310020872"/>
    <x v="46"/>
    <x v="46"/>
    <s v="24"/>
    <s v="0101"/>
    <s v="204"/>
    <s v="105"/>
    <n v="444"/>
    <n v="444"/>
    <m/>
    <m/>
    <m/>
    <m/>
    <n v="444"/>
  </r>
  <r>
    <x v="3"/>
    <x v="3"/>
    <x v="2"/>
    <n v="3.5370370370370372"/>
    <n v="3.5370370370370372"/>
    <x v="15"/>
    <x v="15"/>
    <x v="15"/>
    <x v="14"/>
    <s v="9307"/>
    <s v="9321"/>
    <s v="931310020873"/>
    <x v="47"/>
    <x v="47"/>
    <s v="24"/>
    <s v="0101"/>
    <s v="204"/>
    <s v="105"/>
    <n v="191"/>
    <n v="191"/>
    <m/>
    <m/>
    <m/>
    <m/>
    <n v="191"/>
  </r>
  <r>
    <x v="3"/>
    <x v="2"/>
    <x v="2"/>
    <n v="119.44444444444444"/>
    <n v="119.44444444444444"/>
    <x v="15"/>
    <x v="15"/>
    <x v="15"/>
    <x v="14"/>
    <s v="9307"/>
    <s v="9321"/>
    <s v="931310020874"/>
    <x v="48"/>
    <x v="48"/>
    <s v="24"/>
    <s v="0201"/>
    <s v="204"/>
    <s v="105"/>
    <n v="6450"/>
    <n v="6450"/>
    <m/>
    <m/>
    <m/>
    <m/>
    <n v="6450"/>
  </r>
  <r>
    <x v="3"/>
    <x v="1"/>
    <x v="3"/>
    <n v="375"/>
    <n v="375"/>
    <x v="15"/>
    <x v="15"/>
    <x v="15"/>
    <x v="14"/>
    <s v="9307"/>
    <s v="9321"/>
    <s v="931310020893"/>
    <x v="49"/>
    <x v="49"/>
    <s v="24"/>
    <s v="0301"/>
    <s v="204"/>
    <s v="106"/>
    <n v="27000"/>
    <n v="27000"/>
    <m/>
    <m/>
    <m/>
    <m/>
    <n v="27000"/>
  </r>
  <r>
    <x v="3"/>
    <x v="3"/>
    <x v="2"/>
    <n v="4.6481481481481479"/>
    <n v="4.6481481481481479"/>
    <x v="15"/>
    <x v="15"/>
    <x v="15"/>
    <x v="14"/>
    <s v="9307"/>
    <s v="9321"/>
    <s v="931310020897"/>
    <x v="47"/>
    <x v="47"/>
    <s v="24"/>
    <s v="0101"/>
    <s v="204"/>
    <s v="105"/>
    <n v="251"/>
    <n v="251"/>
    <m/>
    <m/>
    <m/>
    <m/>
    <n v="251"/>
  </r>
  <r>
    <x v="3"/>
    <x v="5"/>
    <x v="2"/>
    <n v="129.62962962962962"/>
    <n v="129.62962962962962"/>
    <x v="15"/>
    <x v="15"/>
    <x v="15"/>
    <x v="14"/>
    <s v="9307"/>
    <s v="9321"/>
    <s v="931310020899"/>
    <x v="50"/>
    <x v="50"/>
    <s v="24"/>
    <s v="0101"/>
    <s v="204"/>
    <s v="105"/>
    <n v="7000"/>
    <n v="7000"/>
    <m/>
    <m/>
    <m/>
    <m/>
    <n v="7000"/>
  </r>
  <r>
    <x v="2"/>
    <x v="2"/>
    <x v="2"/>
    <n v="518.51851851851848"/>
    <n v="518.51851851851848"/>
    <x v="16"/>
    <x v="16"/>
    <x v="16"/>
    <x v="16"/>
    <s v="9307"/>
    <s v="9323"/>
    <s v="931310020845"/>
    <x v="2"/>
    <x v="2"/>
    <s v="24"/>
    <s v="0401"/>
    <s v="201"/>
    <s v="102"/>
    <n v="28000"/>
    <n v="28000"/>
    <m/>
    <m/>
    <m/>
    <m/>
    <n v="28000"/>
  </r>
  <r>
    <x v="2"/>
    <x v="1"/>
    <x v="3"/>
    <n v="388.88888888888891"/>
    <n v="388.88888888888891"/>
    <x v="16"/>
    <x v="16"/>
    <x v="16"/>
    <x v="16"/>
    <s v="9307"/>
    <s v="9323"/>
    <s v="931310020859"/>
    <x v="45"/>
    <x v="45"/>
    <s v="24"/>
    <s v="0801"/>
    <s v="201"/>
    <s v="101"/>
    <n v="28000"/>
    <n v="28000"/>
    <m/>
    <m/>
    <m/>
    <m/>
    <n v="28000"/>
  </r>
  <r>
    <x v="3"/>
    <x v="1"/>
    <x v="3"/>
    <n v="359.375"/>
    <n v="359.375"/>
    <x v="16"/>
    <x v="16"/>
    <x v="16"/>
    <x v="16"/>
    <s v="9307"/>
    <s v="9321"/>
    <s v="931310020894"/>
    <x v="49"/>
    <x v="49"/>
    <s v="24"/>
    <s v="0301"/>
    <s v="204"/>
    <s v="106"/>
    <n v="25875"/>
    <n v="25875"/>
    <m/>
    <m/>
    <m/>
    <m/>
    <n v="25875"/>
  </r>
  <r>
    <x v="3"/>
    <x v="5"/>
    <x v="2"/>
    <n v="518.51851851851848"/>
    <n v="518.51851851851848"/>
    <x v="16"/>
    <x v="16"/>
    <x v="16"/>
    <x v="16"/>
    <s v="9307"/>
    <s v="9321"/>
    <s v="931310020900"/>
    <x v="50"/>
    <x v="50"/>
    <s v="24"/>
    <s v="0101"/>
    <s v="204"/>
    <s v="105"/>
    <n v="28000"/>
    <n v="28000"/>
    <m/>
    <m/>
    <m/>
    <m/>
    <n v="28000"/>
  </r>
  <r>
    <x v="2"/>
    <x v="7"/>
    <x v="3"/>
    <n v="11.666666666666666"/>
    <n v="11.666666666666666"/>
    <x v="17"/>
    <x v="17"/>
    <x v="17"/>
    <x v="17"/>
    <s v="9309"/>
    <s v="9323"/>
    <s v="931330005850"/>
    <x v="51"/>
    <x v="51"/>
    <s v="24"/>
    <s v="0101"/>
    <s v="201"/>
    <s v="101"/>
    <n v="840"/>
    <n v="840"/>
    <m/>
    <m/>
    <m/>
    <m/>
    <n v="840"/>
  </r>
  <r>
    <x v="2"/>
    <x v="7"/>
    <x v="3"/>
    <n v="2.125"/>
    <n v="2.125"/>
    <x v="18"/>
    <x v="18"/>
    <x v="18"/>
    <x v="18"/>
    <s v="9309"/>
    <s v="9323"/>
    <s v="931330005823"/>
    <x v="52"/>
    <x v="52"/>
    <s v="24"/>
    <s v="0101"/>
    <s v="201"/>
    <s v="101"/>
    <n v="153"/>
    <n v="153"/>
    <m/>
    <m/>
    <m/>
    <m/>
    <n v="153"/>
  </r>
  <r>
    <x v="2"/>
    <x v="7"/>
    <x v="3"/>
    <n v="9.1666666666666661"/>
    <n v="9.1666666666666661"/>
    <x v="18"/>
    <x v="18"/>
    <x v="18"/>
    <x v="18"/>
    <s v="9309"/>
    <s v="9323"/>
    <s v="931330005824"/>
    <x v="53"/>
    <x v="53"/>
    <s v="24"/>
    <s v="0101"/>
    <s v="201"/>
    <s v="101"/>
    <n v="660"/>
    <n v="660"/>
    <m/>
    <m/>
    <m/>
    <m/>
    <n v="660"/>
  </r>
  <r>
    <x v="2"/>
    <x v="7"/>
    <x v="3"/>
    <n v="18.75"/>
    <n v="18.75"/>
    <x v="19"/>
    <x v="19"/>
    <x v="19"/>
    <x v="19"/>
    <s v="9309"/>
    <s v="9323"/>
    <s v="931330005825"/>
    <x v="53"/>
    <x v="53"/>
    <s v="24"/>
    <s v="0101"/>
    <s v="201"/>
    <s v="101"/>
    <n v="1350"/>
    <n v="1350"/>
    <m/>
    <m/>
    <m/>
    <m/>
    <n v="1350"/>
  </r>
  <r>
    <x v="2"/>
    <x v="7"/>
    <x v="3"/>
    <n v="17.083333333333332"/>
    <n v="17.083333333333332"/>
    <x v="20"/>
    <x v="20"/>
    <x v="20"/>
    <x v="20"/>
    <s v="9309"/>
    <s v="9323"/>
    <s v="931330005826"/>
    <x v="51"/>
    <x v="51"/>
    <s v="24"/>
    <s v="0101"/>
    <s v="201"/>
    <s v="101"/>
    <n v="1230"/>
    <n v="1230"/>
    <m/>
    <m/>
    <m/>
    <m/>
    <n v="1230"/>
  </r>
  <r>
    <x v="2"/>
    <x v="7"/>
    <x v="3"/>
    <n v="17.569444444444443"/>
    <n v="17.569444444444443"/>
    <x v="21"/>
    <x v="21"/>
    <x v="21"/>
    <x v="21"/>
    <s v="9309"/>
    <s v="9323"/>
    <s v="931330005828"/>
    <x v="51"/>
    <x v="51"/>
    <s v="24"/>
    <s v="0101"/>
    <s v="201"/>
    <s v="101"/>
    <n v="1265"/>
    <n v="1265"/>
    <m/>
    <m/>
    <m/>
    <m/>
    <n v="1265"/>
  </r>
  <r>
    <x v="2"/>
    <x v="7"/>
    <x v="3"/>
    <n v="8.3333333333333339"/>
    <n v="8.3333333333333339"/>
    <x v="21"/>
    <x v="21"/>
    <x v="21"/>
    <x v="21"/>
    <s v="9309"/>
    <s v="9323"/>
    <s v="931330005851"/>
    <x v="54"/>
    <x v="54"/>
    <s v="24"/>
    <s v="0101"/>
    <s v="201"/>
    <s v="101"/>
    <n v="600"/>
    <n v="600"/>
    <m/>
    <m/>
    <m/>
    <m/>
    <n v="600"/>
  </r>
  <r>
    <x v="2"/>
    <x v="7"/>
    <x v="3"/>
    <n v="20.416666666666668"/>
    <n v="20.416666666666668"/>
    <x v="22"/>
    <x v="22"/>
    <x v="22"/>
    <x v="22"/>
    <s v="9309"/>
    <s v="9323"/>
    <s v="931330005852"/>
    <x v="54"/>
    <x v="54"/>
    <s v="24"/>
    <s v="0101"/>
    <s v="201"/>
    <s v="101"/>
    <n v="1470"/>
    <n v="1470"/>
    <m/>
    <m/>
    <m/>
    <m/>
    <n v="1470"/>
  </r>
  <r>
    <x v="2"/>
    <x v="7"/>
    <x v="3"/>
    <n v="21.805555555555557"/>
    <n v="21.805555555555557"/>
    <x v="23"/>
    <x v="23"/>
    <x v="23"/>
    <x v="23"/>
    <s v="9309"/>
    <s v="9323"/>
    <s v="931330005855"/>
    <x v="54"/>
    <x v="54"/>
    <s v="24"/>
    <s v="0101"/>
    <s v="201"/>
    <s v="101"/>
    <n v="1570"/>
    <n v="1570"/>
    <m/>
    <m/>
    <m/>
    <m/>
    <n v="1570"/>
  </r>
  <r>
    <x v="2"/>
    <x v="7"/>
    <x v="3"/>
    <n v="20.833333333333332"/>
    <n v="18.75"/>
    <x v="24"/>
    <x v="24"/>
    <x v="24"/>
    <x v="24"/>
    <s v="9309"/>
    <s v="9323"/>
    <s v="931330005857"/>
    <x v="54"/>
    <x v="54"/>
    <s v="24"/>
    <s v="0101"/>
    <s v="201"/>
    <s v="101"/>
    <n v="1500"/>
    <n v="1350"/>
    <m/>
    <m/>
    <m/>
    <m/>
    <n v="1350"/>
  </r>
  <r>
    <x v="2"/>
    <x v="7"/>
    <x v="3"/>
    <n v="8.3333333333333339"/>
    <n v="7.5"/>
    <x v="25"/>
    <x v="25"/>
    <x v="25"/>
    <x v="25"/>
    <s v="9309"/>
    <s v="9323"/>
    <s v="931330005858"/>
    <x v="54"/>
    <x v="54"/>
    <s v="24"/>
    <s v="0101"/>
    <s v="201"/>
    <s v="101"/>
    <n v="600"/>
    <n v="540"/>
    <m/>
    <m/>
    <m/>
    <m/>
    <n v="540"/>
  </r>
  <r>
    <x v="2"/>
    <x v="7"/>
    <x v="3"/>
    <n v="16.666666666666668"/>
    <n v="15"/>
    <x v="26"/>
    <x v="26"/>
    <x v="26"/>
    <x v="26"/>
    <s v="9309"/>
    <s v="9323"/>
    <s v="931330005859"/>
    <x v="54"/>
    <x v="54"/>
    <s v="24"/>
    <s v="0101"/>
    <s v="201"/>
    <s v="101"/>
    <n v="1200"/>
    <n v="1080"/>
    <m/>
    <m/>
    <m/>
    <m/>
    <n v="1080"/>
  </r>
  <r>
    <x v="2"/>
    <x v="7"/>
    <x v="3"/>
    <n v="6.9027777777777777"/>
    <n v="6.2222222222222223"/>
    <x v="27"/>
    <x v="27"/>
    <x v="27"/>
    <x v="27"/>
    <s v="9309"/>
    <s v="9323"/>
    <s v="931330005860"/>
    <x v="54"/>
    <x v="54"/>
    <s v="24"/>
    <s v="0101"/>
    <s v="201"/>
    <s v="101"/>
    <n v="497"/>
    <n v="448"/>
    <m/>
    <m/>
    <m/>
    <m/>
    <n v="448"/>
  </r>
  <r>
    <x v="4"/>
    <x v="0"/>
    <x v="0"/>
    <n v="86.873333333333335"/>
    <n v="86.873333333333335"/>
    <x v="17"/>
    <x v="17"/>
    <x v="17"/>
    <x v="17"/>
    <s v="9301"/>
    <s v="9322"/>
    <s v="931110009403"/>
    <x v="0"/>
    <x v="0"/>
    <s v="12"/>
    <s v="0901"/>
    <s v="201"/>
    <s v="102"/>
    <n v="13031"/>
    <n v="13031"/>
    <m/>
    <m/>
    <m/>
    <m/>
    <n v="13031"/>
  </r>
  <r>
    <x v="3"/>
    <x v="1"/>
    <x v="4"/>
    <n v="295"/>
    <n v="295"/>
    <x v="17"/>
    <x v="17"/>
    <x v="17"/>
    <x v="17"/>
    <s v="9307"/>
    <s v="9321"/>
    <s v="931310020902"/>
    <x v="55"/>
    <x v="55"/>
    <s v="24"/>
    <s v="0301"/>
    <s v="204"/>
    <s v="106"/>
    <n v="21240"/>
    <n v="21240"/>
    <m/>
    <m/>
    <m/>
    <m/>
    <n v="21240"/>
  </r>
  <r>
    <x v="2"/>
    <x v="1"/>
    <x v="3"/>
    <n v="392"/>
    <n v="392"/>
    <x v="17"/>
    <x v="17"/>
    <x v="17"/>
    <x v="17"/>
    <s v="9307"/>
    <s v="9323"/>
    <s v="931310020909"/>
    <x v="45"/>
    <x v="45"/>
    <s v="24"/>
    <s v="0801"/>
    <s v="201"/>
    <s v="101"/>
    <n v="28224"/>
    <n v="28224"/>
    <m/>
    <m/>
    <m/>
    <m/>
    <n v="28224"/>
  </r>
  <r>
    <x v="2"/>
    <x v="2"/>
    <x v="2"/>
    <n v="581"/>
    <n v="581"/>
    <x v="17"/>
    <x v="17"/>
    <x v="17"/>
    <x v="17"/>
    <s v="9307"/>
    <s v="9323"/>
    <s v="931310020922"/>
    <x v="2"/>
    <x v="2"/>
    <s v="24"/>
    <s v="0401"/>
    <s v="201"/>
    <s v="102"/>
    <n v="31374"/>
    <n v="31374"/>
    <m/>
    <m/>
    <m/>
    <m/>
    <n v="31374"/>
  </r>
  <r>
    <x v="3"/>
    <x v="1"/>
    <x v="2"/>
    <n v="532"/>
    <n v="532"/>
    <x v="17"/>
    <x v="17"/>
    <x v="17"/>
    <x v="17"/>
    <s v="9307"/>
    <s v="9321"/>
    <s v="931310020946"/>
    <x v="56"/>
    <x v="56"/>
    <s v="24"/>
    <s v="0101"/>
    <s v="204"/>
    <s v="105"/>
    <n v="28728"/>
    <n v="28728"/>
    <m/>
    <m/>
    <m/>
    <m/>
    <n v="28728"/>
  </r>
  <r>
    <x v="3"/>
    <x v="1"/>
    <x v="2"/>
    <n v="46.296296296296298"/>
    <n v="46.296296296296298"/>
    <x v="17"/>
    <x v="17"/>
    <x v="17"/>
    <x v="17"/>
    <s v="9307"/>
    <s v="9321"/>
    <s v="931310020949"/>
    <x v="57"/>
    <x v="57"/>
    <s v="24"/>
    <s v="0101"/>
    <s v="204"/>
    <s v="105"/>
    <n v="2500"/>
    <n v="2500"/>
    <m/>
    <m/>
    <m/>
    <m/>
    <n v="2500"/>
  </r>
  <r>
    <x v="0"/>
    <x v="0"/>
    <x v="0"/>
    <n v="57.6"/>
    <n v="57.6"/>
    <x v="18"/>
    <x v="18"/>
    <x v="18"/>
    <x v="18"/>
    <s v="9301"/>
    <s v="9321"/>
    <s v="931110009388"/>
    <x v="0"/>
    <x v="0"/>
    <s v="12"/>
    <s v="0301"/>
    <s v="202"/>
    <s v="104"/>
    <n v="8640"/>
    <n v="8640"/>
    <m/>
    <m/>
    <m/>
    <m/>
    <n v="8640"/>
  </r>
  <r>
    <x v="4"/>
    <x v="0"/>
    <x v="0"/>
    <n v="116.02666666666667"/>
    <n v="116.02666666666667"/>
    <x v="18"/>
    <x v="18"/>
    <x v="18"/>
    <x v="18"/>
    <s v="9301"/>
    <s v="9322"/>
    <s v="931110009404"/>
    <x v="0"/>
    <x v="0"/>
    <s v="12"/>
    <s v="0901"/>
    <s v="201"/>
    <s v="102"/>
    <n v="17404"/>
    <n v="17404"/>
    <m/>
    <m/>
    <m/>
    <m/>
    <n v="17404"/>
  </r>
  <r>
    <x v="3"/>
    <x v="1"/>
    <x v="4"/>
    <n v="329"/>
    <n v="329"/>
    <x v="18"/>
    <x v="18"/>
    <x v="18"/>
    <x v="18"/>
    <s v="9307"/>
    <s v="9321"/>
    <s v="931310020903"/>
    <x v="55"/>
    <x v="55"/>
    <s v="24"/>
    <s v="0301"/>
    <s v="204"/>
    <s v="106"/>
    <n v="23688"/>
    <n v="23688"/>
    <m/>
    <m/>
    <m/>
    <m/>
    <n v="23688"/>
  </r>
  <r>
    <x v="2"/>
    <x v="1"/>
    <x v="3"/>
    <n v="191.375"/>
    <n v="191.375"/>
    <x v="18"/>
    <x v="18"/>
    <x v="18"/>
    <x v="18"/>
    <s v="9307"/>
    <s v="9323"/>
    <s v="931310020910"/>
    <x v="45"/>
    <x v="45"/>
    <s v="24"/>
    <s v="0801"/>
    <s v="201"/>
    <s v="101"/>
    <n v="13779"/>
    <n v="13779"/>
    <m/>
    <m/>
    <m/>
    <m/>
    <n v="13779"/>
  </r>
  <r>
    <x v="2"/>
    <x v="1"/>
    <x v="4"/>
    <n v="42.305555555555557"/>
    <n v="42.305555555555557"/>
    <x v="18"/>
    <x v="18"/>
    <x v="18"/>
    <x v="18"/>
    <s v="9307"/>
    <s v="9323"/>
    <s v="931310020911"/>
    <x v="16"/>
    <x v="16"/>
    <s v="24"/>
    <s v="0101"/>
    <s v="201"/>
    <s v="101"/>
    <n v="3046"/>
    <n v="3046"/>
    <m/>
    <m/>
    <m/>
    <m/>
    <n v="3046"/>
  </r>
  <r>
    <x v="2"/>
    <x v="1"/>
    <x v="4"/>
    <n v="103"/>
    <n v="103"/>
    <x v="18"/>
    <x v="18"/>
    <x v="18"/>
    <x v="18"/>
    <s v="9307"/>
    <s v="9323"/>
    <s v="931310020912"/>
    <x v="16"/>
    <x v="16"/>
    <s v="24"/>
    <s v="0201"/>
    <s v="201"/>
    <s v="101"/>
    <n v="7416"/>
    <n v="7416"/>
    <m/>
    <m/>
    <m/>
    <m/>
    <n v="7416"/>
  </r>
  <r>
    <x v="2"/>
    <x v="2"/>
    <x v="2"/>
    <n v="267.11111111111109"/>
    <n v="267.11111111111109"/>
    <x v="18"/>
    <x v="18"/>
    <x v="18"/>
    <x v="18"/>
    <s v="9307"/>
    <s v="9323"/>
    <s v="931310020923"/>
    <x v="2"/>
    <x v="2"/>
    <s v="24"/>
    <s v="0401"/>
    <s v="201"/>
    <s v="102"/>
    <n v="14424"/>
    <n v="14424"/>
    <m/>
    <m/>
    <m/>
    <m/>
    <n v="14424"/>
  </r>
  <r>
    <x v="3"/>
    <x v="3"/>
    <x v="2"/>
    <n v="44.518518518518519"/>
    <n v="44.518518518518519"/>
    <x v="18"/>
    <x v="18"/>
    <x v="18"/>
    <x v="18"/>
    <s v="9307"/>
    <s v="9321"/>
    <s v="931310020932"/>
    <x v="58"/>
    <x v="58"/>
    <s v="24"/>
    <s v="0101"/>
    <s v="204"/>
    <s v="105"/>
    <n v="2404"/>
    <n v="2404"/>
    <m/>
    <m/>
    <m/>
    <m/>
    <n v="2404"/>
  </r>
  <r>
    <x v="3"/>
    <x v="1"/>
    <x v="2"/>
    <n v="4.6481481481481479"/>
    <n v="4.6481481481481479"/>
    <x v="18"/>
    <x v="18"/>
    <x v="18"/>
    <x v="18"/>
    <s v="9307"/>
    <s v="9321"/>
    <s v="931310020933"/>
    <x v="59"/>
    <x v="59"/>
    <s v="12"/>
    <s v="0201"/>
    <s v="204"/>
    <s v="105"/>
    <n v="251"/>
    <n v="251"/>
    <m/>
    <m/>
    <m/>
    <m/>
    <n v="251"/>
  </r>
  <r>
    <x v="3"/>
    <x v="4"/>
    <x v="2"/>
    <n v="27.777777777777779"/>
    <n v="27.777777777777779"/>
    <x v="18"/>
    <x v="18"/>
    <x v="18"/>
    <x v="18"/>
    <s v="9307"/>
    <s v="9321"/>
    <s v="931310020934"/>
    <x v="60"/>
    <x v="60"/>
    <s v="12"/>
    <s v="0101"/>
    <s v="204"/>
    <s v="105"/>
    <n v="1500"/>
    <n v="1500"/>
    <m/>
    <m/>
    <m/>
    <m/>
    <n v="1500"/>
  </r>
  <r>
    <x v="3"/>
    <x v="1"/>
    <x v="2"/>
    <n v="2.8518518518518516"/>
    <n v="2.8518518518518516"/>
    <x v="18"/>
    <x v="18"/>
    <x v="18"/>
    <x v="18"/>
    <s v="9307"/>
    <s v="9321"/>
    <s v="931310020948"/>
    <x v="59"/>
    <x v="59"/>
    <s v="36"/>
    <s v="0201"/>
    <s v="204"/>
    <s v="105"/>
    <n v="154"/>
    <n v="154"/>
    <m/>
    <m/>
    <m/>
    <m/>
    <n v="154"/>
  </r>
  <r>
    <x v="3"/>
    <x v="5"/>
    <x v="2"/>
    <n v="143"/>
    <n v="143"/>
    <x v="18"/>
    <x v="18"/>
    <x v="18"/>
    <x v="18"/>
    <s v="9307"/>
    <s v="9321"/>
    <s v="931310020950"/>
    <x v="61"/>
    <x v="61"/>
    <s v="36"/>
    <s v="0101"/>
    <s v="204"/>
    <s v="105"/>
    <n v="7722"/>
    <n v="7722"/>
    <m/>
    <m/>
    <m/>
    <m/>
    <n v="7722"/>
  </r>
  <r>
    <x v="0"/>
    <x v="0"/>
    <x v="0"/>
    <n v="69.026666666666671"/>
    <n v="69.026666666666671"/>
    <x v="19"/>
    <x v="19"/>
    <x v="19"/>
    <x v="19"/>
    <s v="9301"/>
    <s v="9321"/>
    <s v="931110009389"/>
    <x v="0"/>
    <x v="0"/>
    <s v="24"/>
    <s v="0301"/>
    <s v="202"/>
    <s v="104"/>
    <n v="10354"/>
    <n v="10354"/>
    <m/>
    <m/>
    <m/>
    <m/>
    <n v="10354"/>
  </r>
  <r>
    <x v="4"/>
    <x v="0"/>
    <x v="0"/>
    <n v="143.60666666666665"/>
    <n v="143.60666666666665"/>
    <x v="19"/>
    <x v="19"/>
    <x v="19"/>
    <x v="19"/>
    <s v="9301"/>
    <s v="9322"/>
    <s v="931110009405"/>
    <x v="0"/>
    <x v="0"/>
    <s v="24"/>
    <s v="0901"/>
    <s v="201"/>
    <s v="102"/>
    <n v="21541"/>
    <n v="21541"/>
    <m/>
    <m/>
    <m/>
    <m/>
    <n v="21541"/>
  </r>
  <r>
    <x v="3"/>
    <x v="1"/>
    <x v="4"/>
    <n v="179"/>
    <n v="179"/>
    <x v="19"/>
    <x v="19"/>
    <x v="19"/>
    <x v="19"/>
    <s v="9307"/>
    <s v="9321"/>
    <s v="931310020904"/>
    <x v="55"/>
    <x v="55"/>
    <s v="24"/>
    <s v="0301"/>
    <s v="204"/>
    <s v="106"/>
    <n v="12888"/>
    <n v="12888"/>
    <m/>
    <m/>
    <m/>
    <m/>
    <n v="12888"/>
  </r>
  <r>
    <x v="2"/>
    <x v="1"/>
    <x v="4"/>
    <n v="271.91666666666669"/>
    <n v="271.91666666666669"/>
    <x v="19"/>
    <x v="19"/>
    <x v="19"/>
    <x v="19"/>
    <s v="9307"/>
    <s v="9323"/>
    <s v="931310020913"/>
    <x v="16"/>
    <x v="16"/>
    <s v="24"/>
    <s v="0201"/>
    <s v="201"/>
    <s v="101"/>
    <n v="19578"/>
    <n v="19578"/>
    <m/>
    <m/>
    <m/>
    <m/>
    <n v="19578"/>
  </r>
  <r>
    <x v="2"/>
    <x v="1"/>
    <x v="3"/>
    <n v="13"/>
    <n v="13"/>
    <x v="19"/>
    <x v="19"/>
    <x v="19"/>
    <x v="19"/>
    <s v="9307"/>
    <s v="9323"/>
    <s v="931310020914"/>
    <x v="62"/>
    <x v="62"/>
    <s v="24"/>
    <s v="0101"/>
    <s v="201"/>
    <s v="101"/>
    <n v="936"/>
    <n v="936"/>
    <m/>
    <m/>
    <m/>
    <m/>
    <n v="936"/>
  </r>
  <r>
    <x v="2"/>
    <x v="3"/>
    <x v="2"/>
    <n v="44.518518518518519"/>
    <n v="44.518518518518519"/>
    <x v="19"/>
    <x v="19"/>
    <x v="19"/>
    <x v="19"/>
    <s v="9307"/>
    <s v="9323"/>
    <s v="931310020924"/>
    <x v="63"/>
    <x v="63"/>
    <s v="24"/>
    <s v="0101"/>
    <s v="201"/>
    <s v="102"/>
    <n v="2404"/>
    <n v="2404"/>
    <m/>
    <m/>
    <m/>
    <m/>
    <n v="2404"/>
  </r>
  <r>
    <x v="2"/>
    <x v="3"/>
    <x v="2"/>
    <n v="7.9629629629629628"/>
    <n v="7.9629629629629628"/>
    <x v="19"/>
    <x v="19"/>
    <x v="19"/>
    <x v="19"/>
    <s v="9307"/>
    <s v="9323"/>
    <s v="931310020925"/>
    <x v="36"/>
    <x v="36"/>
    <s v="24"/>
    <s v="0101"/>
    <s v="201"/>
    <s v="102"/>
    <n v="430"/>
    <n v="430"/>
    <m/>
    <m/>
    <m/>
    <m/>
    <n v="430"/>
  </r>
  <r>
    <x v="2"/>
    <x v="2"/>
    <x v="2"/>
    <n v="298"/>
    <n v="298"/>
    <x v="19"/>
    <x v="19"/>
    <x v="19"/>
    <x v="19"/>
    <s v="9307"/>
    <s v="9323"/>
    <s v="931310020926"/>
    <x v="2"/>
    <x v="2"/>
    <s v="24"/>
    <s v="0401"/>
    <s v="201"/>
    <s v="102"/>
    <n v="16092"/>
    <n v="16092"/>
    <m/>
    <m/>
    <m/>
    <m/>
    <n v="16092"/>
  </r>
  <r>
    <x v="3"/>
    <x v="5"/>
    <x v="2"/>
    <n v="42.185185185185183"/>
    <n v="42.185185185185183"/>
    <x v="19"/>
    <x v="19"/>
    <x v="19"/>
    <x v="19"/>
    <s v="9307"/>
    <s v="9321"/>
    <s v="931310020935"/>
    <x v="61"/>
    <x v="61"/>
    <s v="24"/>
    <s v="0101"/>
    <s v="204"/>
    <s v="105"/>
    <n v="2278"/>
    <n v="2278"/>
    <m/>
    <m/>
    <m/>
    <m/>
    <n v="2278"/>
  </r>
  <r>
    <x v="3"/>
    <x v="1"/>
    <x v="2"/>
    <n v="228"/>
    <n v="228"/>
    <x v="19"/>
    <x v="19"/>
    <x v="19"/>
    <x v="19"/>
    <s v="9307"/>
    <s v="9321"/>
    <s v="931310020936"/>
    <x v="59"/>
    <x v="59"/>
    <s v="24"/>
    <s v="0301"/>
    <s v="204"/>
    <s v="105"/>
    <n v="12312"/>
    <n v="12312"/>
    <m/>
    <m/>
    <m/>
    <m/>
    <n v="12312"/>
  </r>
  <r>
    <x v="3"/>
    <x v="1"/>
    <x v="2"/>
    <n v="250"/>
    <n v="250"/>
    <x v="19"/>
    <x v="19"/>
    <x v="19"/>
    <x v="19"/>
    <s v="9307"/>
    <s v="9321"/>
    <s v="931310020937"/>
    <x v="64"/>
    <x v="64"/>
    <s v="24"/>
    <s v="0201"/>
    <s v="204"/>
    <s v="105"/>
    <n v="13500"/>
    <n v="13500"/>
    <m/>
    <m/>
    <m/>
    <m/>
    <n v="13500"/>
  </r>
  <r>
    <x v="0"/>
    <x v="0"/>
    <x v="0"/>
    <n v="57.06666666666667"/>
    <n v="57.06666666666667"/>
    <x v="20"/>
    <x v="20"/>
    <x v="20"/>
    <x v="20"/>
    <s v="9301"/>
    <s v="9321"/>
    <s v="931110009390"/>
    <x v="0"/>
    <x v="0"/>
    <s v="24"/>
    <s v="0301"/>
    <s v="202"/>
    <s v="104"/>
    <n v="8560"/>
    <n v="8560"/>
    <m/>
    <m/>
    <m/>
    <m/>
    <n v="8560"/>
  </r>
  <r>
    <x v="4"/>
    <x v="0"/>
    <x v="0"/>
    <n v="131.33333333333334"/>
    <n v="131.33333333333334"/>
    <x v="20"/>
    <x v="20"/>
    <x v="20"/>
    <x v="20"/>
    <s v="9301"/>
    <s v="9322"/>
    <s v="931110009406"/>
    <x v="0"/>
    <x v="0"/>
    <s v="24"/>
    <s v="0901"/>
    <s v="201"/>
    <s v="102"/>
    <n v="19700"/>
    <n v="19700"/>
    <m/>
    <m/>
    <m/>
    <m/>
    <n v="19700"/>
  </r>
  <r>
    <x v="3"/>
    <x v="1"/>
    <x v="4"/>
    <n v="310"/>
    <n v="310"/>
    <x v="20"/>
    <x v="20"/>
    <x v="20"/>
    <x v="20"/>
    <s v="9307"/>
    <s v="9321"/>
    <s v="931310020905"/>
    <x v="55"/>
    <x v="55"/>
    <s v="12"/>
    <s v="0301"/>
    <s v="204"/>
    <s v="106"/>
    <n v="22320"/>
    <n v="22320"/>
    <m/>
    <m/>
    <m/>
    <m/>
    <n v="22320"/>
  </r>
  <r>
    <x v="2"/>
    <x v="1"/>
    <x v="3"/>
    <n v="206"/>
    <n v="206"/>
    <x v="20"/>
    <x v="20"/>
    <x v="20"/>
    <x v="20"/>
    <s v="9307"/>
    <s v="9323"/>
    <s v="931310020915"/>
    <x v="65"/>
    <x v="65"/>
    <s v="36"/>
    <s v="0101"/>
    <s v="201"/>
    <s v="101"/>
    <n v="14832"/>
    <n v="14832"/>
    <m/>
    <m/>
    <m/>
    <m/>
    <n v="14832"/>
  </r>
  <r>
    <x v="2"/>
    <x v="1"/>
    <x v="3"/>
    <n v="249"/>
    <n v="249"/>
    <x v="20"/>
    <x v="20"/>
    <x v="20"/>
    <x v="20"/>
    <s v="9307"/>
    <s v="9323"/>
    <s v="931310020916"/>
    <x v="62"/>
    <x v="62"/>
    <s v="36"/>
    <s v="0101"/>
    <s v="201"/>
    <s v="101"/>
    <n v="17928"/>
    <n v="17928"/>
    <m/>
    <m/>
    <m/>
    <m/>
    <n v="17928"/>
  </r>
  <r>
    <x v="2"/>
    <x v="2"/>
    <x v="2"/>
    <n v="559"/>
    <n v="559"/>
    <x v="20"/>
    <x v="20"/>
    <x v="20"/>
    <x v="20"/>
    <s v="9307"/>
    <s v="9323"/>
    <s v="931310020927"/>
    <x v="2"/>
    <x v="2"/>
    <s v="24"/>
    <s v="0401"/>
    <s v="201"/>
    <s v="102"/>
    <n v="30186"/>
    <n v="30186"/>
    <m/>
    <m/>
    <m/>
    <m/>
    <n v="30186"/>
  </r>
  <r>
    <x v="3"/>
    <x v="1"/>
    <x v="2"/>
    <n v="264.01851851851853"/>
    <n v="264.01851851851853"/>
    <x v="20"/>
    <x v="20"/>
    <x v="20"/>
    <x v="20"/>
    <s v="9307"/>
    <s v="9321"/>
    <s v="931310020938"/>
    <x v="59"/>
    <x v="59"/>
    <s v="24"/>
    <s v="0301"/>
    <s v="204"/>
    <s v="105"/>
    <n v="14257"/>
    <n v="14257"/>
    <m/>
    <m/>
    <m/>
    <m/>
    <n v="14257"/>
  </r>
  <r>
    <x v="3"/>
    <x v="1"/>
    <x v="2"/>
    <n v="305.55555555555554"/>
    <n v="305.55555555555554"/>
    <x v="20"/>
    <x v="20"/>
    <x v="20"/>
    <x v="20"/>
    <s v="9307"/>
    <s v="9321"/>
    <s v="931310020941"/>
    <x v="64"/>
    <x v="64"/>
    <s v="24"/>
    <s v="0201"/>
    <s v="204"/>
    <s v="105"/>
    <n v="16500"/>
    <n v="16500"/>
    <m/>
    <m/>
    <m/>
    <m/>
    <n v="16500"/>
  </r>
  <r>
    <x v="0"/>
    <x v="0"/>
    <x v="0"/>
    <n v="49.273333333333333"/>
    <n v="49.273333333333333"/>
    <x v="21"/>
    <x v="21"/>
    <x v="21"/>
    <x v="21"/>
    <s v="9301"/>
    <s v="9321"/>
    <s v="931110009391"/>
    <x v="0"/>
    <x v="0"/>
    <s v="24"/>
    <s v="0301"/>
    <s v="202"/>
    <s v="104"/>
    <n v="7391"/>
    <n v="7391"/>
    <m/>
    <m/>
    <m/>
    <m/>
    <n v="7391"/>
  </r>
  <r>
    <x v="4"/>
    <x v="0"/>
    <x v="0"/>
    <n v="133.43333333333334"/>
    <n v="133.43333333333334"/>
    <x v="21"/>
    <x v="21"/>
    <x v="21"/>
    <x v="21"/>
    <s v="9301"/>
    <s v="9322"/>
    <s v="931110009407"/>
    <x v="0"/>
    <x v="0"/>
    <s v="24"/>
    <s v="0901"/>
    <s v="201"/>
    <s v="102"/>
    <n v="20015"/>
    <n v="20015"/>
    <m/>
    <m/>
    <m/>
    <m/>
    <n v="20015"/>
  </r>
  <r>
    <x v="3"/>
    <x v="1"/>
    <x v="4"/>
    <n v="387"/>
    <n v="387"/>
    <x v="21"/>
    <x v="21"/>
    <x v="21"/>
    <x v="21"/>
    <s v="9307"/>
    <s v="9321"/>
    <s v="931310020906"/>
    <x v="55"/>
    <x v="55"/>
    <s v="24"/>
    <s v="0301"/>
    <s v="204"/>
    <s v="106"/>
    <n v="27864"/>
    <n v="27864"/>
    <m/>
    <m/>
    <m/>
    <m/>
    <n v="27864"/>
  </r>
  <r>
    <x v="2"/>
    <x v="1"/>
    <x v="3"/>
    <n v="72"/>
    <n v="72"/>
    <x v="21"/>
    <x v="21"/>
    <x v="21"/>
    <x v="21"/>
    <s v="9307"/>
    <s v="9323"/>
    <s v="931310020917"/>
    <x v="65"/>
    <x v="65"/>
    <s v="24"/>
    <s v="0101"/>
    <s v="201"/>
    <s v="101"/>
    <n v="5184"/>
    <n v="5184"/>
    <m/>
    <m/>
    <m/>
    <m/>
    <n v="5184"/>
  </r>
  <r>
    <x v="2"/>
    <x v="1"/>
    <x v="3"/>
    <n v="391"/>
    <n v="391"/>
    <x v="21"/>
    <x v="21"/>
    <x v="21"/>
    <x v="21"/>
    <s v="9307"/>
    <s v="9323"/>
    <s v="931310020918"/>
    <x v="62"/>
    <x v="62"/>
    <s v="24"/>
    <s v="0101"/>
    <s v="201"/>
    <s v="101"/>
    <n v="28152"/>
    <n v="28152"/>
    <m/>
    <m/>
    <m/>
    <m/>
    <n v="28152"/>
  </r>
  <r>
    <x v="2"/>
    <x v="2"/>
    <x v="2"/>
    <n v="583"/>
    <n v="583"/>
    <x v="21"/>
    <x v="21"/>
    <x v="21"/>
    <x v="21"/>
    <s v="9307"/>
    <s v="9323"/>
    <s v="931310020928"/>
    <x v="2"/>
    <x v="2"/>
    <s v="24"/>
    <s v="0401"/>
    <s v="201"/>
    <s v="102"/>
    <n v="31482"/>
    <n v="31482"/>
    <m/>
    <m/>
    <m/>
    <m/>
    <n v="31482"/>
  </r>
  <r>
    <x v="3"/>
    <x v="1"/>
    <x v="2"/>
    <n v="580"/>
    <n v="580"/>
    <x v="21"/>
    <x v="21"/>
    <x v="21"/>
    <x v="21"/>
    <s v="9307"/>
    <s v="9321"/>
    <s v="931310020940"/>
    <x v="59"/>
    <x v="59"/>
    <s v="24"/>
    <s v="0301"/>
    <s v="204"/>
    <s v="105"/>
    <n v="31320"/>
    <n v="31320"/>
    <m/>
    <m/>
    <m/>
    <m/>
    <n v="31320"/>
  </r>
  <r>
    <x v="0"/>
    <x v="0"/>
    <x v="0"/>
    <n v="61.606666666666669"/>
    <n v="61.606666666666669"/>
    <x v="22"/>
    <x v="22"/>
    <x v="22"/>
    <x v="22"/>
    <s v="9301"/>
    <s v="9321"/>
    <s v="931110009392"/>
    <x v="0"/>
    <x v="0"/>
    <s v="24"/>
    <s v="0301"/>
    <s v="202"/>
    <s v="104"/>
    <n v="9241"/>
    <n v="9241"/>
    <m/>
    <m/>
    <m/>
    <m/>
    <n v="9241"/>
  </r>
  <r>
    <x v="4"/>
    <x v="0"/>
    <x v="0"/>
    <n v="150.14666666666668"/>
    <n v="150.14666666666668"/>
    <x v="22"/>
    <x v="22"/>
    <x v="22"/>
    <x v="22"/>
    <s v="9301"/>
    <s v="9322"/>
    <s v="931110009408"/>
    <x v="0"/>
    <x v="0"/>
    <s v="24"/>
    <s v="0901"/>
    <s v="201"/>
    <s v="102"/>
    <n v="22522"/>
    <n v="22522"/>
    <m/>
    <m/>
    <m/>
    <m/>
    <n v="22522"/>
  </r>
  <r>
    <x v="3"/>
    <x v="1"/>
    <x v="4"/>
    <n v="44.208333333333336"/>
    <n v="44.208333333333336"/>
    <x v="22"/>
    <x v="22"/>
    <x v="22"/>
    <x v="22"/>
    <s v="9307"/>
    <s v="9321"/>
    <s v="931310020907"/>
    <x v="55"/>
    <x v="55"/>
    <s v="24"/>
    <s v="0301"/>
    <s v="204"/>
    <s v="106"/>
    <n v="3183"/>
    <n v="3183"/>
    <m/>
    <m/>
    <m/>
    <m/>
    <n v="3183"/>
  </r>
  <r>
    <x v="2"/>
    <x v="1"/>
    <x v="3"/>
    <n v="262.19444444444446"/>
    <n v="262.19444444444446"/>
    <x v="22"/>
    <x v="22"/>
    <x v="22"/>
    <x v="22"/>
    <s v="9307"/>
    <s v="9323"/>
    <s v="931310020919"/>
    <x v="62"/>
    <x v="62"/>
    <s v="24"/>
    <s v="0101"/>
    <s v="201"/>
    <s v="101"/>
    <n v="18878"/>
    <n v="18878"/>
    <m/>
    <m/>
    <m/>
    <m/>
    <n v="18878"/>
  </r>
  <r>
    <x v="2"/>
    <x v="2"/>
    <x v="2"/>
    <n v="527"/>
    <n v="527"/>
    <x v="22"/>
    <x v="22"/>
    <x v="22"/>
    <x v="22"/>
    <s v="9307"/>
    <s v="9323"/>
    <s v="931310020929"/>
    <x v="2"/>
    <x v="2"/>
    <s v="24"/>
    <s v="0401"/>
    <s v="201"/>
    <s v="102"/>
    <n v="28458"/>
    <n v="28458"/>
    <m/>
    <m/>
    <m/>
    <m/>
    <n v="28458"/>
  </r>
  <r>
    <x v="3"/>
    <x v="1"/>
    <x v="2"/>
    <n v="35.518518518518519"/>
    <n v="35.518518518518519"/>
    <x v="22"/>
    <x v="22"/>
    <x v="22"/>
    <x v="22"/>
    <s v="9307"/>
    <s v="9321"/>
    <s v="931310020942"/>
    <x v="59"/>
    <x v="59"/>
    <s v="24"/>
    <s v="0301"/>
    <s v="204"/>
    <s v="105"/>
    <n v="1918"/>
    <n v="1918"/>
    <m/>
    <m/>
    <m/>
    <m/>
    <n v="1918"/>
  </r>
  <r>
    <x v="3"/>
    <x v="1"/>
    <x v="6"/>
    <n v="217"/>
    <n v="217"/>
    <x v="22"/>
    <x v="22"/>
    <x v="22"/>
    <x v="22"/>
    <s v="9307"/>
    <s v="9321"/>
    <s v="931310020945"/>
    <x v="66"/>
    <x v="66"/>
    <s v="24"/>
    <s v="0101"/>
    <s v="204"/>
    <s v="105"/>
    <n v="11718"/>
    <n v="11718"/>
    <m/>
    <m/>
    <m/>
    <m/>
    <n v="11718"/>
  </r>
  <r>
    <x v="3"/>
    <x v="1"/>
    <x v="3"/>
    <n v="149"/>
    <n v="149"/>
    <x v="22"/>
    <x v="22"/>
    <x v="22"/>
    <x v="22"/>
    <s v="9307"/>
    <s v="9321"/>
    <s v="931310021002"/>
    <x v="44"/>
    <x v="44"/>
    <s v="24"/>
    <s v="0301"/>
    <s v="204"/>
    <s v="106"/>
    <n v="10728"/>
    <n v="10728"/>
    <m/>
    <m/>
    <m/>
    <m/>
    <n v="10728"/>
  </r>
  <r>
    <x v="4"/>
    <x v="0"/>
    <x v="0"/>
    <n v="36.25333333333333"/>
    <n v="36.25333333333333"/>
    <x v="28"/>
    <x v="28"/>
    <x v="28"/>
    <x v="28"/>
    <s v="9301"/>
    <s v="9322"/>
    <s v="931110009409"/>
    <x v="0"/>
    <x v="0"/>
    <s v="12"/>
    <s v="0901"/>
    <s v="201"/>
    <s v="102"/>
    <n v="5438"/>
    <n v="5438"/>
    <m/>
    <m/>
    <m/>
    <m/>
    <n v="5438"/>
  </r>
  <r>
    <x v="3"/>
    <x v="1"/>
    <x v="3"/>
    <n v="345"/>
    <n v="345"/>
    <x v="28"/>
    <x v="28"/>
    <x v="28"/>
    <x v="28"/>
    <s v="9307"/>
    <s v="9321"/>
    <s v="931310020908"/>
    <x v="44"/>
    <x v="44"/>
    <s v="24"/>
    <s v="0301"/>
    <s v="204"/>
    <s v="106"/>
    <n v="24840"/>
    <n v="24840"/>
    <m/>
    <m/>
    <m/>
    <m/>
    <n v="24840"/>
  </r>
  <r>
    <x v="2"/>
    <x v="1"/>
    <x v="4"/>
    <n v="27.861111111111111"/>
    <n v="27.861111111111111"/>
    <x v="28"/>
    <x v="28"/>
    <x v="28"/>
    <x v="28"/>
    <s v="9307"/>
    <s v="9323"/>
    <s v="931310020920"/>
    <x v="67"/>
    <x v="67"/>
    <s v="24"/>
    <s v="0101"/>
    <s v="201"/>
    <s v="101"/>
    <n v="2006"/>
    <n v="2006"/>
    <m/>
    <m/>
    <m/>
    <m/>
    <n v="2006"/>
  </r>
  <r>
    <x v="2"/>
    <x v="1"/>
    <x v="4"/>
    <n v="358.91666666666669"/>
    <n v="358.91666666666669"/>
    <x v="28"/>
    <x v="28"/>
    <x v="28"/>
    <x v="28"/>
    <s v="9307"/>
    <s v="9323"/>
    <s v="931310020921"/>
    <x v="67"/>
    <x v="67"/>
    <s v="24"/>
    <s v="0201"/>
    <s v="201"/>
    <s v="101"/>
    <n v="25842"/>
    <n v="25842"/>
    <m/>
    <m/>
    <m/>
    <m/>
    <n v="25842"/>
  </r>
  <r>
    <x v="2"/>
    <x v="2"/>
    <x v="2"/>
    <n v="608"/>
    <n v="608"/>
    <x v="28"/>
    <x v="28"/>
    <x v="28"/>
    <x v="28"/>
    <s v="9307"/>
    <s v="9323"/>
    <s v="931310020930"/>
    <x v="2"/>
    <x v="2"/>
    <s v="24"/>
    <s v="0401"/>
    <s v="201"/>
    <s v="102"/>
    <n v="32832"/>
    <n v="32832"/>
    <m/>
    <m/>
    <m/>
    <m/>
    <n v="32832"/>
  </r>
  <r>
    <x v="3"/>
    <x v="1"/>
    <x v="6"/>
    <n v="455.2037037037037"/>
    <n v="455.2037037037037"/>
    <x v="28"/>
    <x v="28"/>
    <x v="28"/>
    <x v="28"/>
    <s v="9307"/>
    <s v="9321"/>
    <s v="931310020951"/>
    <x v="66"/>
    <x v="66"/>
    <s v="24"/>
    <s v="0101"/>
    <s v="204"/>
    <s v="105"/>
    <n v="24581"/>
    <n v="24581"/>
    <m/>
    <m/>
    <m/>
    <m/>
    <n v="24581"/>
  </r>
  <r>
    <x v="2"/>
    <x v="1"/>
    <x v="3"/>
    <n v="252"/>
    <n v="252"/>
    <x v="28"/>
    <x v="28"/>
    <x v="28"/>
    <x v="28"/>
    <s v="9307"/>
    <s v="9323"/>
    <s v="931310020997"/>
    <x v="3"/>
    <x v="3"/>
    <s v="24"/>
    <s v="0501"/>
    <s v="201"/>
    <s v="101"/>
    <n v="18144"/>
    <n v="18144"/>
    <m/>
    <m/>
    <m/>
    <m/>
    <n v="18144"/>
  </r>
  <r>
    <x v="0"/>
    <x v="0"/>
    <x v="0"/>
    <n v="75.153333333333336"/>
    <n v="75.153333333333336"/>
    <x v="23"/>
    <x v="23"/>
    <x v="23"/>
    <x v="23"/>
    <s v="9301"/>
    <s v="9321"/>
    <s v="931110009410"/>
    <x v="0"/>
    <x v="0"/>
    <s v="12"/>
    <s v="0301"/>
    <s v="202"/>
    <s v="104"/>
    <n v="11273"/>
    <n v="11273"/>
    <m/>
    <m/>
    <m/>
    <m/>
    <n v="11273"/>
  </r>
  <r>
    <x v="2"/>
    <x v="2"/>
    <x v="2"/>
    <n v="606"/>
    <n v="606"/>
    <x v="23"/>
    <x v="23"/>
    <x v="23"/>
    <x v="23"/>
    <s v="9307"/>
    <s v="9323"/>
    <s v="931310020952"/>
    <x v="2"/>
    <x v="2"/>
    <s v="24"/>
    <s v="0401"/>
    <s v="201"/>
    <s v="102"/>
    <n v="32724"/>
    <n v="32724"/>
    <m/>
    <m/>
    <m/>
    <m/>
    <n v="32724"/>
  </r>
  <r>
    <x v="2"/>
    <x v="1"/>
    <x v="4"/>
    <n v="55.555555555555557"/>
    <n v="55.555555555555557"/>
    <x v="23"/>
    <x v="23"/>
    <x v="23"/>
    <x v="23"/>
    <s v="9307"/>
    <s v="9323"/>
    <s v="931310020962"/>
    <x v="67"/>
    <x v="67"/>
    <s v="24"/>
    <s v="0201"/>
    <s v="201"/>
    <s v="101"/>
    <n v="4000"/>
    <n v="4000"/>
    <m/>
    <m/>
    <m/>
    <m/>
    <n v="4000"/>
  </r>
  <r>
    <x v="3"/>
    <x v="1"/>
    <x v="5"/>
    <n v="392"/>
    <n v="392"/>
    <x v="23"/>
    <x v="23"/>
    <x v="23"/>
    <x v="23"/>
    <s v="9307"/>
    <s v="9321"/>
    <s v="931310020975"/>
    <x v="68"/>
    <x v="68"/>
    <s v="12"/>
    <s v="0201"/>
    <s v="204"/>
    <s v="105"/>
    <n v="27440"/>
    <n v="27440"/>
    <m/>
    <m/>
    <m/>
    <m/>
    <n v="27440"/>
  </r>
  <r>
    <x v="3"/>
    <x v="1"/>
    <x v="3"/>
    <n v="339.33333333333331"/>
    <n v="339.33333333333331"/>
    <x v="23"/>
    <x v="23"/>
    <x v="23"/>
    <x v="23"/>
    <s v="9307"/>
    <s v="9321"/>
    <s v="931310020989"/>
    <x v="44"/>
    <x v="44"/>
    <s v="24"/>
    <s v="0301"/>
    <s v="204"/>
    <s v="106"/>
    <n v="24432"/>
    <n v="24432"/>
    <m/>
    <m/>
    <m/>
    <m/>
    <n v="24432"/>
  </r>
  <r>
    <x v="2"/>
    <x v="1"/>
    <x v="3"/>
    <n v="214.84722222222223"/>
    <n v="214.84722222222223"/>
    <x v="23"/>
    <x v="23"/>
    <x v="23"/>
    <x v="23"/>
    <s v="9307"/>
    <s v="9323"/>
    <s v="931310020998"/>
    <x v="9"/>
    <x v="9"/>
    <s v="24"/>
    <s v="0501"/>
    <s v="201"/>
    <s v="101"/>
    <n v="15469"/>
    <n v="15469"/>
    <m/>
    <m/>
    <m/>
    <m/>
    <n v="15469"/>
  </r>
  <r>
    <x v="2"/>
    <x v="1"/>
    <x v="3"/>
    <n v="180.55555555555554"/>
    <n v="180.55555555555554"/>
    <x v="23"/>
    <x v="23"/>
    <x v="23"/>
    <x v="23"/>
    <s v="9307"/>
    <s v="9323"/>
    <s v="931310021004"/>
    <x v="3"/>
    <x v="3"/>
    <s v="24"/>
    <s v="0501"/>
    <s v="201"/>
    <s v="101"/>
    <n v="13000"/>
    <n v="13000"/>
    <m/>
    <m/>
    <m/>
    <m/>
    <n v="13000"/>
  </r>
  <r>
    <x v="0"/>
    <x v="0"/>
    <x v="0"/>
    <n v="83.926666666666662"/>
    <n v="75.540000000000006"/>
    <x v="24"/>
    <x v="24"/>
    <x v="24"/>
    <x v="24"/>
    <s v="9301"/>
    <s v="9321"/>
    <s v="931110009411"/>
    <x v="0"/>
    <x v="0"/>
    <s v="12"/>
    <s v="0301"/>
    <s v="202"/>
    <s v="104"/>
    <n v="12589"/>
    <n v="11331"/>
    <m/>
    <m/>
    <m/>
    <m/>
    <n v="11331"/>
  </r>
  <r>
    <x v="2"/>
    <x v="2"/>
    <x v="2"/>
    <n v="573"/>
    <n v="487.05555555555554"/>
    <x v="24"/>
    <x v="24"/>
    <x v="24"/>
    <x v="24"/>
    <s v="9307"/>
    <s v="9323"/>
    <s v="931310020953"/>
    <x v="2"/>
    <x v="2"/>
    <s v="24"/>
    <s v="0801"/>
    <s v="201"/>
    <s v="102"/>
    <n v="30942"/>
    <n v="26301"/>
    <m/>
    <m/>
    <m/>
    <m/>
    <n v="26301"/>
  </r>
  <r>
    <x v="2"/>
    <x v="1"/>
    <x v="3"/>
    <n v="208"/>
    <n v="187.20833333333334"/>
    <x v="24"/>
    <x v="24"/>
    <x v="24"/>
    <x v="24"/>
    <s v="9307"/>
    <s v="9323"/>
    <s v="931310020963"/>
    <x v="9"/>
    <x v="9"/>
    <s v="24"/>
    <s v="0501"/>
    <s v="201"/>
    <s v="101"/>
    <n v="14976"/>
    <n v="13479"/>
    <m/>
    <m/>
    <m/>
    <m/>
    <n v="13479"/>
  </r>
  <r>
    <x v="2"/>
    <x v="1"/>
    <x v="3"/>
    <n v="260"/>
    <n v="234"/>
    <x v="24"/>
    <x v="24"/>
    <x v="24"/>
    <x v="24"/>
    <s v="9307"/>
    <s v="9323"/>
    <s v="931310020964"/>
    <x v="3"/>
    <x v="3"/>
    <s v="24"/>
    <s v="0501"/>
    <s v="201"/>
    <s v="101"/>
    <n v="18720"/>
    <n v="16848"/>
    <m/>
    <m/>
    <m/>
    <m/>
    <n v="16848"/>
  </r>
  <r>
    <x v="3"/>
    <x v="1"/>
    <x v="5"/>
    <n v="462"/>
    <n v="392.7"/>
    <x v="24"/>
    <x v="24"/>
    <x v="24"/>
    <x v="24"/>
    <s v="9307"/>
    <s v="9321"/>
    <s v="931310020976"/>
    <x v="68"/>
    <x v="68"/>
    <s v="12"/>
    <s v="0201"/>
    <s v="204"/>
    <s v="105"/>
    <n v="32340"/>
    <n v="27489"/>
    <m/>
    <m/>
    <m/>
    <m/>
    <n v="27489"/>
  </r>
  <r>
    <x v="3"/>
    <x v="1"/>
    <x v="3"/>
    <n v="400"/>
    <n v="340"/>
    <x v="24"/>
    <x v="24"/>
    <x v="24"/>
    <x v="24"/>
    <s v="9307"/>
    <s v="9321"/>
    <s v="931310020991"/>
    <x v="49"/>
    <x v="49"/>
    <s v="24"/>
    <s v="0301"/>
    <s v="204"/>
    <s v="106"/>
    <n v="28800"/>
    <n v="24480"/>
    <m/>
    <m/>
    <m/>
    <m/>
    <n v="24480"/>
  </r>
  <r>
    <x v="0"/>
    <x v="0"/>
    <x v="0"/>
    <n v="130.66666666666666"/>
    <n v="117.6"/>
    <x v="25"/>
    <x v="25"/>
    <x v="25"/>
    <x v="25"/>
    <s v="9301"/>
    <s v="9321"/>
    <s v="931110009412"/>
    <x v="0"/>
    <x v="0"/>
    <s v="12"/>
    <s v="0301"/>
    <s v="202"/>
    <s v="104"/>
    <n v="19600"/>
    <n v="17640"/>
    <m/>
    <m/>
    <m/>
    <m/>
    <n v="17640"/>
  </r>
  <r>
    <x v="2"/>
    <x v="5"/>
    <x v="2"/>
    <n v="108.01851851851852"/>
    <n v="97.222222222222229"/>
    <x v="25"/>
    <x v="25"/>
    <x v="25"/>
    <x v="25"/>
    <s v="9307"/>
    <s v="9323"/>
    <s v="931310020954"/>
    <x v="69"/>
    <x v="69"/>
    <s v="24"/>
    <s v="0101"/>
    <s v="201"/>
    <s v="102"/>
    <n v="5833"/>
    <n v="5250"/>
    <m/>
    <m/>
    <m/>
    <m/>
    <n v="5250"/>
  </r>
  <r>
    <x v="2"/>
    <x v="3"/>
    <x v="2"/>
    <n v="66.722222222222229"/>
    <n v="66.722222222222229"/>
    <x v="25"/>
    <x v="25"/>
    <x v="25"/>
    <x v="25"/>
    <s v="9307"/>
    <s v="9323"/>
    <s v="931310020955"/>
    <x v="63"/>
    <x v="63"/>
    <s v="24"/>
    <s v="0101"/>
    <s v="201"/>
    <s v="102"/>
    <n v="3603"/>
    <n v="3603"/>
    <m/>
    <m/>
    <m/>
    <m/>
    <n v="3603"/>
  </r>
  <r>
    <x v="2"/>
    <x v="2"/>
    <x v="2"/>
    <n v="43.203703703703702"/>
    <n v="38.888888888888886"/>
    <x v="25"/>
    <x v="25"/>
    <x v="25"/>
    <x v="25"/>
    <s v="9307"/>
    <s v="9323"/>
    <s v="931310020961"/>
    <x v="2"/>
    <x v="2"/>
    <s v="24"/>
    <s v="0801"/>
    <s v="201"/>
    <s v="102"/>
    <n v="2333"/>
    <n v="2100"/>
    <m/>
    <m/>
    <m/>
    <m/>
    <n v="2100"/>
  </r>
  <r>
    <x v="2"/>
    <x v="1"/>
    <x v="3"/>
    <n v="208.33333333333334"/>
    <n v="187.5"/>
    <x v="25"/>
    <x v="25"/>
    <x v="25"/>
    <x v="25"/>
    <s v="9307"/>
    <s v="9323"/>
    <s v="931310020965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5"/>
    <x v="25"/>
    <x v="25"/>
    <x v="25"/>
    <s v="9307"/>
    <s v="9323"/>
    <s v="931310020966"/>
    <x v="3"/>
    <x v="3"/>
    <s v="24"/>
    <s v="0501"/>
    <s v="201"/>
    <s v="101"/>
    <n v="13000"/>
    <n v="11700"/>
    <m/>
    <n v="5000"/>
    <m/>
    <m/>
    <n v="6700"/>
  </r>
  <r>
    <x v="3"/>
    <x v="1"/>
    <x v="5"/>
    <n v="90.471428571428575"/>
    <n v="81.428571428571431"/>
    <x v="25"/>
    <x v="25"/>
    <x v="25"/>
    <x v="25"/>
    <s v="9307"/>
    <s v="9321"/>
    <s v="931310020977"/>
    <x v="68"/>
    <x v="68"/>
    <s v="12"/>
    <s v="0201"/>
    <s v="204"/>
    <s v="105"/>
    <n v="6333"/>
    <n v="5700"/>
    <m/>
    <m/>
    <m/>
    <m/>
    <n v="5700"/>
  </r>
  <r>
    <x v="3"/>
    <x v="3"/>
    <x v="2"/>
    <n v="5.0185185185185182"/>
    <n v="5.0185185185185182"/>
    <x v="25"/>
    <x v="25"/>
    <x v="25"/>
    <x v="25"/>
    <s v="9307"/>
    <s v="9321"/>
    <s v="931310020978"/>
    <x v="7"/>
    <x v="7"/>
    <s v="24"/>
    <s v="0101"/>
    <s v="204"/>
    <s v="105"/>
    <n v="271"/>
    <n v="271"/>
    <m/>
    <m/>
    <m/>
    <m/>
    <n v="271"/>
  </r>
  <r>
    <x v="3"/>
    <x v="2"/>
    <x v="2"/>
    <n v="74.074074074074076"/>
    <n v="74.074074074074076"/>
    <x v="25"/>
    <x v="25"/>
    <x v="25"/>
    <x v="25"/>
    <s v="9307"/>
    <s v="9321"/>
    <s v="931310020980"/>
    <x v="13"/>
    <x v="13"/>
    <s v="24"/>
    <s v="0401"/>
    <s v="204"/>
    <s v="105"/>
    <n v="4000"/>
    <n v="4000"/>
    <m/>
    <m/>
    <m/>
    <m/>
    <n v="4000"/>
  </r>
  <r>
    <x v="3"/>
    <x v="3"/>
    <x v="2"/>
    <n v="8.3703703703703702"/>
    <n v="8.3703703703703702"/>
    <x v="25"/>
    <x v="25"/>
    <x v="25"/>
    <x v="25"/>
    <s v="9307"/>
    <s v="9321"/>
    <s v="931310020988"/>
    <x v="7"/>
    <x v="7"/>
    <s v="24"/>
    <s v="0101"/>
    <s v="204"/>
    <s v="105"/>
    <n v="452"/>
    <n v="452"/>
    <m/>
    <m/>
    <m/>
    <m/>
    <n v="452"/>
  </r>
  <r>
    <x v="3"/>
    <x v="1"/>
    <x v="3"/>
    <n v="375"/>
    <n v="318.75"/>
    <x v="25"/>
    <x v="25"/>
    <x v="25"/>
    <x v="25"/>
    <s v="9307"/>
    <s v="9321"/>
    <s v="931310020992"/>
    <x v="49"/>
    <x v="49"/>
    <s v="24"/>
    <s v="0301"/>
    <s v="204"/>
    <s v="106"/>
    <n v="27000"/>
    <n v="22950"/>
    <m/>
    <m/>
    <n v="12000"/>
    <m/>
    <n v="10950"/>
  </r>
  <r>
    <x v="3"/>
    <x v="3"/>
    <x v="2"/>
    <n v="22.25925925925926"/>
    <n v="22.25925925925926"/>
    <x v="25"/>
    <x v="25"/>
    <x v="25"/>
    <x v="25"/>
    <s v="9307"/>
    <s v="9321"/>
    <s v="931310020999"/>
    <x v="5"/>
    <x v="5"/>
    <s v="24"/>
    <s v="0101"/>
    <s v="204"/>
    <s v="105"/>
    <n v="1202"/>
    <n v="1202"/>
    <m/>
    <m/>
    <m/>
    <m/>
    <n v="1202"/>
  </r>
  <r>
    <x v="3"/>
    <x v="5"/>
    <x v="2"/>
    <n v="43.203703703703702"/>
    <n v="43.203703703703702"/>
    <x v="25"/>
    <x v="25"/>
    <x v="25"/>
    <x v="25"/>
    <s v="9307"/>
    <s v="9321"/>
    <s v="931310021005"/>
    <x v="12"/>
    <x v="12"/>
    <s v="24"/>
    <s v="0101"/>
    <s v="204"/>
    <s v="105"/>
    <n v="2333"/>
    <n v="2333"/>
    <m/>
    <m/>
    <m/>
    <m/>
    <n v="2333"/>
  </r>
  <r>
    <x v="0"/>
    <x v="0"/>
    <x v="0"/>
    <n v="97.92"/>
    <n v="88.13333333333334"/>
    <x v="26"/>
    <x v="26"/>
    <x v="26"/>
    <x v="26"/>
    <s v="9301"/>
    <s v="9321"/>
    <s v="931110009413"/>
    <x v="0"/>
    <x v="0"/>
    <s v="12"/>
    <s v="0301"/>
    <s v="202"/>
    <s v="104"/>
    <n v="14688"/>
    <n v="13220"/>
    <m/>
    <m/>
    <m/>
    <m/>
    <n v="13220"/>
  </r>
  <r>
    <x v="2"/>
    <x v="5"/>
    <x v="2"/>
    <n v="518.51851851851848"/>
    <n v="440.74074074074076"/>
    <x v="26"/>
    <x v="26"/>
    <x v="26"/>
    <x v="26"/>
    <s v="9307"/>
    <s v="9323"/>
    <s v="931310020956"/>
    <x v="69"/>
    <x v="69"/>
    <s v="24"/>
    <s v="0101"/>
    <s v="201"/>
    <s v="102"/>
    <n v="28000"/>
    <n v="23800"/>
    <m/>
    <m/>
    <m/>
    <m/>
    <n v="23800"/>
  </r>
  <r>
    <x v="2"/>
    <x v="1"/>
    <x v="3"/>
    <n v="208.33333333333334"/>
    <n v="187.5"/>
    <x v="26"/>
    <x v="26"/>
    <x v="26"/>
    <x v="26"/>
    <s v="9307"/>
    <s v="9323"/>
    <s v="931310020967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6"/>
    <x v="26"/>
    <x v="26"/>
    <x v="26"/>
    <s v="9307"/>
    <s v="9323"/>
    <s v="931310020968"/>
    <x v="3"/>
    <x v="3"/>
    <s v="24"/>
    <s v="0501"/>
    <s v="201"/>
    <s v="101"/>
    <n v="13000"/>
    <n v="11700"/>
    <m/>
    <n v="5000"/>
    <m/>
    <m/>
    <n v="6700"/>
  </r>
  <r>
    <x v="3"/>
    <x v="5"/>
    <x v="2"/>
    <n v="518.51851851851848"/>
    <n v="518.51851851851848"/>
    <x v="26"/>
    <x v="26"/>
    <x v="26"/>
    <x v="26"/>
    <s v="9307"/>
    <s v="9321"/>
    <s v="931310020981"/>
    <x v="12"/>
    <x v="12"/>
    <s v="24"/>
    <s v="0101"/>
    <s v="204"/>
    <s v="105"/>
    <n v="28000"/>
    <n v="28000"/>
    <m/>
    <m/>
    <m/>
    <m/>
    <n v="28000"/>
  </r>
  <r>
    <x v="3"/>
    <x v="1"/>
    <x v="3"/>
    <n v="375"/>
    <n v="318.75"/>
    <x v="26"/>
    <x v="26"/>
    <x v="26"/>
    <x v="26"/>
    <s v="9307"/>
    <s v="9321"/>
    <s v="931310020993"/>
    <x v="49"/>
    <x v="49"/>
    <s v="24"/>
    <s v="0301"/>
    <s v="204"/>
    <s v="106"/>
    <n v="27000"/>
    <n v="22950"/>
    <m/>
    <m/>
    <n v="11328"/>
    <m/>
    <n v="11622"/>
  </r>
  <r>
    <x v="0"/>
    <x v="0"/>
    <x v="0"/>
    <n v="97.92"/>
    <n v="88.13333333333334"/>
    <x v="27"/>
    <x v="27"/>
    <x v="27"/>
    <x v="27"/>
    <s v="9301"/>
    <s v="9321"/>
    <s v="931110009414"/>
    <x v="0"/>
    <x v="0"/>
    <s v="12"/>
    <s v="0301"/>
    <s v="202"/>
    <s v="104"/>
    <n v="14688"/>
    <n v="13220"/>
    <m/>
    <m/>
    <m/>
    <m/>
    <n v="13220"/>
  </r>
  <r>
    <x v="2"/>
    <x v="5"/>
    <x v="2"/>
    <n v="299.38888888888891"/>
    <n v="269.46296296296299"/>
    <x v="27"/>
    <x v="27"/>
    <x v="27"/>
    <x v="27"/>
    <s v="9307"/>
    <s v="9323"/>
    <s v="931310020957"/>
    <x v="69"/>
    <x v="69"/>
    <s v="24"/>
    <s v="0101"/>
    <s v="201"/>
    <s v="102"/>
    <n v="16167"/>
    <n v="14551"/>
    <m/>
    <m/>
    <m/>
    <m/>
    <n v="14551"/>
  </r>
  <r>
    <x v="2"/>
    <x v="2"/>
    <x v="2"/>
    <n v="216.05555555555554"/>
    <n v="194.46296296296296"/>
    <x v="27"/>
    <x v="27"/>
    <x v="27"/>
    <x v="27"/>
    <s v="9307"/>
    <s v="9323"/>
    <s v="931310020958"/>
    <x v="2"/>
    <x v="2"/>
    <s v="24"/>
    <s v="0801"/>
    <s v="201"/>
    <s v="102"/>
    <n v="11667"/>
    <n v="10501"/>
    <m/>
    <m/>
    <m/>
    <m/>
    <n v="10501"/>
  </r>
  <r>
    <x v="2"/>
    <x v="1"/>
    <x v="3"/>
    <n v="138.88888888888889"/>
    <n v="125"/>
    <x v="27"/>
    <x v="27"/>
    <x v="27"/>
    <x v="27"/>
    <s v="9307"/>
    <s v="9323"/>
    <s v="931310020969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27"/>
    <x v="27"/>
    <x v="27"/>
    <x v="27"/>
    <s v="9307"/>
    <s v="9323"/>
    <s v="931310020970"/>
    <x v="3"/>
    <x v="3"/>
    <s v="24"/>
    <s v="0101"/>
    <s v="201"/>
    <s v="101"/>
    <n v="18000"/>
    <n v="16200"/>
    <m/>
    <n v="5000"/>
    <m/>
    <m/>
    <n v="11200"/>
  </r>
  <r>
    <x v="3"/>
    <x v="5"/>
    <x v="2"/>
    <n v="179.0185185185185"/>
    <n v="179.0185185185185"/>
    <x v="27"/>
    <x v="27"/>
    <x v="27"/>
    <x v="27"/>
    <s v="9307"/>
    <s v="9321"/>
    <s v="931310020982"/>
    <x v="12"/>
    <x v="12"/>
    <s v="24"/>
    <s v="0101"/>
    <s v="204"/>
    <s v="105"/>
    <n v="9667"/>
    <n v="9667"/>
    <m/>
    <m/>
    <m/>
    <m/>
    <n v="9667"/>
  </r>
  <r>
    <x v="3"/>
    <x v="1"/>
    <x v="2"/>
    <n v="37.037037037037038"/>
    <n v="33.333333333333336"/>
    <x v="27"/>
    <x v="27"/>
    <x v="27"/>
    <x v="27"/>
    <s v="9307"/>
    <s v="9321"/>
    <s v="931310020984"/>
    <x v="17"/>
    <x v="17"/>
    <s v="24"/>
    <s v="0301"/>
    <s v="204"/>
    <s v="105"/>
    <n v="2000"/>
    <n v="1800"/>
    <m/>
    <m/>
    <m/>
    <m/>
    <n v="1800"/>
  </r>
  <r>
    <x v="3"/>
    <x v="1"/>
    <x v="2"/>
    <n v="243.83333333333334"/>
    <n v="219.46296296296296"/>
    <x v="27"/>
    <x v="27"/>
    <x v="27"/>
    <x v="27"/>
    <s v="9307"/>
    <s v="9321"/>
    <s v="931310020985"/>
    <x v="18"/>
    <x v="18"/>
    <s v="24"/>
    <s v="0401"/>
    <s v="204"/>
    <s v="105"/>
    <n v="13167"/>
    <n v="11851"/>
    <m/>
    <m/>
    <n v="1620"/>
    <m/>
    <n v="10231"/>
  </r>
  <r>
    <x v="3"/>
    <x v="1"/>
    <x v="3"/>
    <n v="109.375"/>
    <n v="98.444444444444443"/>
    <x v="27"/>
    <x v="27"/>
    <x v="27"/>
    <x v="27"/>
    <s v="9307"/>
    <s v="9321"/>
    <s v="931310020994"/>
    <x v="49"/>
    <x v="49"/>
    <s v="24"/>
    <s v="0301"/>
    <s v="204"/>
    <s v="106"/>
    <n v="7875"/>
    <n v="7088"/>
    <m/>
    <m/>
    <m/>
    <m/>
    <n v="7088"/>
  </r>
  <r>
    <x v="3"/>
    <x v="1"/>
    <x v="3"/>
    <n v="16.208333333333332"/>
    <n v="14.597222222222221"/>
    <x v="27"/>
    <x v="27"/>
    <x v="27"/>
    <x v="27"/>
    <s v="9307"/>
    <s v="9321"/>
    <s v="931310021001"/>
    <x v="22"/>
    <x v="22"/>
    <s v="24"/>
    <s v="0201"/>
    <s v="204"/>
    <s v="106"/>
    <n v="1167"/>
    <n v="1051"/>
    <m/>
    <m/>
    <m/>
    <m/>
    <n v="1051"/>
  </r>
  <r>
    <x v="0"/>
    <x v="0"/>
    <x v="0"/>
    <n v="97.92"/>
    <n v="88.13333333333334"/>
    <x v="29"/>
    <x v="29"/>
    <x v="29"/>
    <x v="29"/>
    <s v="9301"/>
    <s v="9321"/>
    <s v="931110009415"/>
    <x v="0"/>
    <x v="0"/>
    <s v="12"/>
    <s v="0301"/>
    <s v="202"/>
    <s v="104"/>
    <n v="14688"/>
    <n v="13220"/>
    <m/>
    <m/>
    <m/>
    <m/>
    <n v="13220"/>
  </r>
  <r>
    <x v="2"/>
    <x v="2"/>
    <x v="2"/>
    <n v="518.51851851851848"/>
    <n v="440.74074074074076"/>
    <x v="29"/>
    <x v="29"/>
    <x v="29"/>
    <x v="29"/>
    <s v="9307"/>
    <s v="9323"/>
    <s v="931310020959"/>
    <x v="2"/>
    <x v="2"/>
    <s v="24"/>
    <s v="0801"/>
    <s v="201"/>
    <s v="102"/>
    <n v="28000"/>
    <n v="23800"/>
    <m/>
    <m/>
    <m/>
    <m/>
    <n v="23800"/>
  </r>
  <r>
    <x v="2"/>
    <x v="1"/>
    <x v="3"/>
    <n v="388.88888888888891"/>
    <n v="330.55555555555554"/>
    <x v="29"/>
    <x v="29"/>
    <x v="29"/>
    <x v="29"/>
    <s v="9307"/>
    <s v="9323"/>
    <s v="931310020972"/>
    <x v="3"/>
    <x v="3"/>
    <s v="24"/>
    <s v="0101"/>
    <s v="201"/>
    <s v="101"/>
    <n v="28000"/>
    <n v="23800"/>
    <m/>
    <n v="10000"/>
    <m/>
    <m/>
    <n v="13800"/>
  </r>
  <r>
    <x v="3"/>
    <x v="1"/>
    <x v="2"/>
    <n v="185.18518518518519"/>
    <n v="166.66666666666666"/>
    <x v="29"/>
    <x v="29"/>
    <x v="29"/>
    <x v="29"/>
    <s v="9307"/>
    <s v="9321"/>
    <s v="931310020986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29"/>
    <x v="29"/>
    <x v="29"/>
    <x v="29"/>
    <s v="9307"/>
    <s v="9321"/>
    <s v="931310020987"/>
    <x v="18"/>
    <x v="18"/>
    <s v="24"/>
    <s v="0401"/>
    <s v="204"/>
    <s v="105"/>
    <n v="18000"/>
    <n v="16200"/>
    <m/>
    <m/>
    <m/>
    <m/>
    <n v="16200"/>
  </r>
  <r>
    <x v="3"/>
    <x v="1"/>
    <x v="3"/>
    <n v="388.88888888888891"/>
    <n v="330.55555555555554"/>
    <x v="29"/>
    <x v="29"/>
    <x v="29"/>
    <x v="29"/>
    <s v="9307"/>
    <s v="9321"/>
    <s v="931310020995"/>
    <x v="22"/>
    <x v="22"/>
    <s v="24"/>
    <s v="0201"/>
    <s v="204"/>
    <s v="106"/>
    <n v="28000"/>
    <n v="23800"/>
    <m/>
    <m/>
    <m/>
    <m/>
    <n v="23800"/>
  </r>
  <r>
    <x v="2"/>
    <x v="2"/>
    <x v="2"/>
    <n v="518.51851851851848"/>
    <n v="518.51851851851848"/>
    <x v="30"/>
    <x v="30"/>
    <x v="30"/>
    <x v="30"/>
    <s v="9307"/>
    <s v="9323"/>
    <s v="931310020960"/>
    <x v="2"/>
    <x v="2"/>
    <s v="24"/>
    <s v="0401"/>
    <s v="201"/>
    <s v="102"/>
    <n v="28000"/>
    <n v="28000"/>
    <m/>
    <m/>
    <m/>
    <m/>
    <n v="28000"/>
  </r>
  <r>
    <x v="2"/>
    <x v="1"/>
    <x v="3"/>
    <n v="356.48611111111109"/>
    <n v="356.48611111111109"/>
    <x v="30"/>
    <x v="30"/>
    <x v="30"/>
    <x v="30"/>
    <s v="9307"/>
    <s v="9323"/>
    <s v="931310020973"/>
    <x v="3"/>
    <x v="3"/>
    <s v="24"/>
    <s v="0101"/>
    <s v="201"/>
    <s v="101"/>
    <n v="25667"/>
    <n v="25667"/>
    <m/>
    <n v="5672"/>
    <m/>
    <m/>
    <n v="19995"/>
  </r>
  <r>
    <x v="3"/>
    <x v="1"/>
    <x v="3"/>
    <n v="388.88888888888891"/>
    <n v="388.88888888888891"/>
    <x v="30"/>
    <x v="30"/>
    <x v="30"/>
    <x v="30"/>
    <s v="9307"/>
    <s v="9321"/>
    <s v="931310020996"/>
    <x v="22"/>
    <x v="22"/>
    <s v="24"/>
    <s v="0201"/>
    <s v="204"/>
    <s v="106"/>
    <n v="28000"/>
    <n v="28000"/>
    <m/>
    <m/>
    <m/>
    <m/>
    <n v="28000"/>
  </r>
  <r>
    <x v="3"/>
    <x v="1"/>
    <x v="2"/>
    <n v="518.51851851851848"/>
    <n v="518.51851851851848"/>
    <x v="30"/>
    <x v="30"/>
    <x v="30"/>
    <x v="30"/>
    <s v="9307"/>
    <s v="9321"/>
    <s v="931310021003"/>
    <x v="18"/>
    <x v="18"/>
    <s v="24"/>
    <s v="0401"/>
    <s v="204"/>
    <s v="105"/>
    <n v="28000"/>
    <n v="28000"/>
    <m/>
    <m/>
    <m/>
    <m/>
    <n v="28000"/>
  </r>
  <r>
    <x v="0"/>
    <x v="0"/>
    <x v="0"/>
    <n v="51.333333333333336"/>
    <n v="51.333333333333336"/>
    <x v="31"/>
    <x v="31"/>
    <x v="31"/>
    <x v="31"/>
    <s v="9301"/>
    <s v="9321"/>
    <s v="931110009427"/>
    <x v="0"/>
    <x v="0"/>
    <s v="12"/>
    <s v="0301"/>
    <s v="202"/>
    <s v="104"/>
    <n v="7700"/>
    <n v="7700"/>
    <m/>
    <m/>
    <m/>
    <m/>
    <n v="7700"/>
  </r>
  <r>
    <x v="0"/>
    <x v="0"/>
    <x v="0"/>
    <n v="14"/>
    <n v="14"/>
    <x v="31"/>
    <x v="31"/>
    <x v="31"/>
    <x v="31"/>
    <s v="9301"/>
    <s v="9321"/>
    <s v="931110009428"/>
    <x v="0"/>
    <x v="0"/>
    <s v="12"/>
    <s v="0701"/>
    <s v="202"/>
    <s v="104"/>
    <n v="2100"/>
    <n v="2100"/>
    <m/>
    <m/>
    <m/>
    <m/>
    <n v="2100"/>
  </r>
  <r>
    <x v="2"/>
    <x v="1"/>
    <x v="3"/>
    <n v="194.44444444444446"/>
    <n v="194.44444444444446"/>
    <x v="31"/>
    <x v="31"/>
    <x v="31"/>
    <x v="31"/>
    <s v="9307"/>
    <s v="9323"/>
    <s v="931310021006"/>
    <x v="3"/>
    <x v="3"/>
    <s v="24"/>
    <s v="0501"/>
    <s v="201"/>
    <s v="101"/>
    <n v="14000"/>
    <n v="14000"/>
    <m/>
    <m/>
    <m/>
    <m/>
    <n v="14000"/>
  </r>
  <r>
    <x v="2"/>
    <x v="2"/>
    <x v="2"/>
    <n v="518.51851851851848"/>
    <n v="518.51851851851848"/>
    <x v="31"/>
    <x v="31"/>
    <x v="31"/>
    <x v="31"/>
    <s v="9307"/>
    <s v="9323"/>
    <s v="931310021018"/>
    <x v="2"/>
    <x v="2"/>
    <s v="24"/>
    <s v="0101"/>
    <s v="201"/>
    <s v="102"/>
    <n v="28000"/>
    <n v="28000"/>
    <m/>
    <m/>
    <m/>
    <m/>
    <n v="28000"/>
  </r>
  <r>
    <x v="1"/>
    <x v="1"/>
    <x v="1"/>
    <n v="16.477272727272727"/>
    <n v="16.477272727272727"/>
    <x v="31"/>
    <x v="31"/>
    <x v="31"/>
    <x v="31"/>
    <s v="LA"/>
    <s v="9321"/>
    <s v="56555478"/>
    <x v="11"/>
    <x v="11"/>
    <s v="36"/>
    <s v="0101"/>
    <s v="203"/>
    <s v="103"/>
    <n v="1450"/>
    <n v="1450"/>
    <m/>
    <m/>
    <m/>
    <m/>
    <n v="1450"/>
  </r>
  <r>
    <x v="3"/>
    <x v="1"/>
    <x v="3"/>
    <n v="388.88888888888891"/>
    <n v="388.88888888888891"/>
    <x v="31"/>
    <x v="31"/>
    <x v="31"/>
    <x v="31"/>
    <s v="LA"/>
    <s v="9321"/>
    <s v="56607124"/>
    <x v="22"/>
    <x v="22"/>
    <s v="24"/>
    <s v="0201"/>
    <s v="204"/>
    <s v="106"/>
    <n v="28000"/>
    <n v="28000"/>
    <m/>
    <m/>
    <m/>
    <m/>
    <n v="28000"/>
  </r>
  <r>
    <x v="3"/>
    <x v="1"/>
    <x v="2"/>
    <n v="108.01851851851852"/>
    <n v="108.01851851851852"/>
    <x v="31"/>
    <x v="31"/>
    <x v="31"/>
    <x v="31"/>
    <s v="LA"/>
    <s v="9321"/>
    <s v="56607521"/>
    <x v="18"/>
    <x v="18"/>
    <s v="24"/>
    <s v="0401"/>
    <s v="204"/>
    <s v="105"/>
    <n v="5833"/>
    <n v="5833"/>
    <m/>
    <m/>
    <m/>
    <m/>
    <n v="5833"/>
  </r>
  <r>
    <x v="3"/>
    <x v="1"/>
    <x v="4"/>
    <n v="48.611111111111114"/>
    <n v="48.611111111111114"/>
    <x v="31"/>
    <x v="31"/>
    <x v="31"/>
    <x v="31"/>
    <s v="LA"/>
    <s v="9321"/>
    <s v="56607522"/>
    <x v="4"/>
    <x v="4"/>
    <s v="24"/>
    <s v="0201"/>
    <s v="204"/>
    <s v="105"/>
    <n v="3500"/>
    <n v="3500"/>
    <m/>
    <m/>
    <m/>
    <m/>
    <n v="3500"/>
  </r>
  <r>
    <x v="0"/>
    <x v="0"/>
    <x v="0"/>
    <n v="65.333333333333329"/>
    <n v="65.333333333333329"/>
    <x v="32"/>
    <x v="32"/>
    <x v="32"/>
    <x v="32"/>
    <s v="9301"/>
    <s v="9321"/>
    <s v="931110009429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2"/>
    <x v="32"/>
    <x v="32"/>
    <x v="32"/>
    <s v="9307"/>
    <s v="9323"/>
    <s v="931310021007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2"/>
    <x v="32"/>
    <x v="32"/>
    <x v="32"/>
    <s v="9307"/>
    <s v="9323"/>
    <s v="931310021008"/>
    <x v="3"/>
    <x v="3"/>
    <s v="24"/>
    <s v="0501"/>
    <s v="201"/>
    <s v="101"/>
    <n v="13000"/>
    <n v="13000"/>
    <m/>
    <m/>
    <m/>
    <m/>
    <n v="13000"/>
  </r>
  <r>
    <x v="2"/>
    <x v="2"/>
    <x v="2"/>
    <n v="518.51851851851848"/>
    <n v="518.51851851851848"/>
    <x v="32"/>
    <x v="32"/>
    <x v="32"/>
    <x v="32"/>
    <s v="9307"/>
    <s v="9323"/>
    <s v="931310021019"/>
    <x v="2"/>
    <x v="2"/>
    <s v="24"/>
    <s v="0101"/>
    <s v="201"/>
    <s v="102"/>
    <n v="28000"/>
    <n v="28000"/>
    <m/>
    <m/>
    <m/>
    <m/>
    <n v="28000"/>
  </r>
  <r>
    <x v="1"/>
    <x v="1"/>
    <x v="1"/>
    <n v="27.272727272727273"/>
    <n v="27.272727272727273"/>
    <x v="32"/>
    <x v="32"/>
    <x v="32"/>
    <x v="32"/>
    <s v="LA"/>
    <s v="9321"/>
    <s v="56555479"/>
    <x v="70"/>
    <x v="70"/>
    <s v="36"/>
    <s v="0101"/>
    <s v="203"/>
    <s v="103"/>
    <n v="2400"/>
    <n v="2400"/>
    <m/>
    <m/>
    <m/>
    <m/>
    <n v="2400"/>
  </r>
  <r>
    <x v="1"/>
    <x v="1"/>
    <x v="1"/>
    <n v="39.204545454545453"/>
    <n v="39.204545454545453"/>
    <x v="32"/>
    <x v="32"/>
    <x v="32"/>
    <x v="32"/>
    <s v="LA"/>
    <s v="9321"/>
    <s v="56555480"/>
    <x v="11"/>
    <x v="11"/>
    <s v="36"/>
    <s v="0101"/>
    <s v="203"/>
    <s v="103"/>
    <n v="3450"/>
    <n v="3450"/>
    <m/>
    <m/>
    <m/>
    <m/>
    <n v="3450"/>
  </r>
  <r>
    <x v="1"/>
    <x v="1"/>
    <x v="1"/>
    <n v="38.636363636363633"/>
    <n v="38.636363636363633"/>
    <x v="32"/>
    <x v="32"/>
    <x v="32"/>
    <x v="32"/>
    <s v="LA"/>
    <s v="9321"/>
    <s v="56555481"/>
    <x v="71"/>
    <x v="71"/>
    <s v="36"/>
    <s v="0101"/>
    <s v="203"/>
    <s v="103"/>
    <n v="3400"/>
    <n v="3400"/>
    <m/>
    <m/>
    <m/>
    <m/>
    <n v="3400"/>
  </r>
  <r>
    <x v="3"/>
    <x v="1"/>
    <x v="3"/>
    <n v="67.125"/>
    <n v="67.125"/>
    <x v="32"/>
    <x v="32"/>
    <x v="32"/>
    <x v="32"/>
    <s v="LA"/>
    <s v="9321"/>
    <s v="56607125"/>
    <x v="22"/>
    <x v="22"/>
    <s v="24"/>
    <s v="0201"/>
    <s v="204"/>
    <s v="106"/>
    <n v="4833"/>
    <n v="4833"/>
    <m/>
    <m/>
    <m/>
    <m/>
    <n v="4833"/>
  </r>
  <r>
    <x v="3"/>
    <x v="1"/>
    <x v="4"/>
    <n v="36"/>
    <n v="36"/>
    <x v="32"/>
    <x v="32"/>
    <x v="32"/>
    <x v="32"/>
    <s v="LA"/>
    <s v="9321"/>
    <s v="56607523"/>
    <x v="4"/>
    <x v="4"/>
    <s v="24"/>
    <s v="0201"/>
    <s v="204"/>
    <s v="105"/>
    <n v="2592"/>
    <n v="2592"/>
    <m/>
    <m/>
    <m/>
    <m/>
    <n v="2592"/>
  </r>
  <r>
    <x v="3"/>
    <x v="5"/>
    <x v="4"/>
    <n v="138.88888888888889"/>
    <n v="138.88888888888889"/>
    <x v="32"/>
    <x v="32"/>
    <x v="32"/>
    <x v="32"/>
    <s v="LA"/>
    <s v="9321"/>
    <s v="56607524"/>
    <x v="72"/>
    <x v="72"/>
    <s v="24"/>
    <s v="0101"/>
    <s v="204"/>
    <s v="105"/>
    <n v="10000"/>
    <n v="10000"/>
    <m/>
    <m/>
    <m/>
    <m/>
    <n v="10000"/>
  </r>
  <r>
    <x v="3"/>
    <x v="1"/>
    <x v="4"/>
    <n v="194.44444444444446"/>
    <n v="194.44444444444446"/>
    <x v="32"/>
    <x v="32"/>
    <x v="32"/>
    <x v="32"/>
    <s v="LA"/>
    <s v="9321"/>
    <s v="56607525"/>
    <x v="4"/>
    <x v="4"/>
    <s v="24"/>
    <s v="0601"/>
    <s v="204"/>
    <s v="105"/>
    <n v="14000"/>
    <n v="14000"/>
    <m/>
    <m/>
    <m/>
    <m/>
    <n v="14000"/>
  </r>
  <r>
    <x v="0"/>
    <x v="0"/>
    <x v="0"/>
    <n v="65.333333333333329"/>
    <n v="65.333333333333329"/>
    <x v="33"/>
    <x v="33"/>
    <x v="33"/>
    <x v="33"/>
    <s v="9301"/>
    <s v="9321"/>
    <s v="931110009430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3"/>
    <x v="33"/>
    <x v="33"/>
    <x v="33"/>
    <s v="9307"/>
    <s v="9323"/>
    <s v="931310021009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3"/>
    <x v="33"/>
    <x v="33"/>
    <x v="33"/>
    <s v="9307"/>
    <s v="9323"/>
    <s v="931310021010"/>
    <x v="3"/>
    <x v="3"/>
    <s v="24"/>
    <s v="0501"/>
    <s v="201"/>
    <s v="101"/>
    <n v="13000"/>
    <n v="13000"/>
    <m/>
    <m/>
    <m/>
    <m/>
    <n v="13000"/>
  </r>
  <r>
    <x v="2"/>
    <x v="2"/>
    <x v="2"/>
    <n v="216.05555555555554"/>
    <n v="216.05555555555554"/>
    <x v="33"/>
    <x v="33"/>
    <x v="33"/>
    <x v="33"/>
    <s v="9307"/>
    <s v="9323"/>
    <s v="931310021020"/>
    <x v="2"/>
    <x v="2"/>
    <s v="24"/>
    <s v="0101"/>
    <s v="201"/>
    <s v="102"/>
    <n v="11667"/>
    <n v="11667"/>
    <m/>
    <m/>
    <m/>
    <m/>
    <n v="11667"/>
  </r>
  <r>
    <x v="1"/>
    <x v="1"/>
    <x v="1"/>
    <n v="44.31818181818182"/>
    <n v="44.31818181818182"/>
    <x v="33"/>
    <x v="33"/>
    <x v="33"/>
    <x v="33"/>
    <s v="LA"/>
    <s v="9321"/>
    <s v="56555482"/>
    <x v="21"/>
    <x v="21"/>
    <s v="36"/>
    <s v="0101"/>
    <s v="203"/>
    <s v="103"/>
    <n v="3900"/>
    <n v="3900"/>
    <m/>
    <m/>
    <m/>
    <m/>
    <n v="3900"/>
  </r>
  <r>
    <x v="1"/>
    <x v="1"/>
    <x v="1"/>
    <n v="54.545454545454547"/>
    <n v="54.545454545454547"/>
    <x v="33"/>
    <x v="33"/>
    <x v="33"/>
    <x v="33"/>
    <s v="LA"/>
    <s v="9321"/>
    <s v="56555483"/>
    <x v="23"/>
    <x v="23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3"/>
    <x v="33"/>
    <x v="33"/>
    <x v="33"/>
    <s v="LA"/>
    <s v="9321"/>
    <s v="56606366"/>
    <x v="4"/>
    <x v="4"/>
    <s v="24"/>
    <s v="0601"/>
    <s v="204"/>
    <s v="105"/>
    <n v="28000"/>
    <n v="28000"/>
    <m/>
    <m/>
    <m/>
    <m/>
    <n v="28000"/>
  </r>
  <r>
    <x v="3"/>
    <x v="1"/>
    <x v="3"/>
    <n v="307.875"/>
    <n v="307.875"/>
    <x v="33"/>
    <x v="33"/>
    <x v="33"/>
    <x v="33"/>
    <s v="LA"/>
    <s v="9321"/>
    <s v="56607126"/>
    <x v="8"/>
    <x v="8"/>
    <s v="24"/>
    <s v="0301"/>
    <s v="204"/>
    <s v="106"/>
    <n v="22167"/>
    <n v="22167"/>
    <m/>
    <m/>
    <m/>
    <m/>
    <n v="22167"/>
  </r>
  <r>
    <x v="4"/>
    <x v="0"/>
    <x v="0"/>
    <n v="89.25333333333333"/>
    <n v="89.25333333333333"/>
    <x v="33"/>
    <x v="33"/>
    <x v="33"/>
    <x v="33"/>
    <s v="LA"/>
    <s v="9322"/>
    <s v="56511348"/>
    <x v="0"/>
    <x v="0"/>
    <s v="12"/>
    <s v="0701"/>
    <s v="201"/>
    <s v="102"/>
    <n v="13388"/>
    <n v="13388"/>
    <m/>
    <m/>
    <m/>
    <m/>
    <n v="13388"/>
  </r>
  <r>
    <x v="0"/>
    <x v="0"/>
    <x v="0"/>
    <n v="65.333333333333329"/>
    <n v="65.333333333333329"/>
    <x v="34"/>
    <x v="34"/>
    <x v="34"/>
    <x v="34"/>
    <s v="9301"/>
    <s v="9321"/>
    <s v="931110009431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4"/>
    <x v="34"/>
    <x v="34"/>
    <x v="34"/>
    <s v="9307"/>
    <s v="9323"/>
    <s v="931310021011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4"/>
    <x v="34"/>
    <x v="34"/>
    <x v="34"/>
    <s v="9307"/>
    <s v="9323"/>
    <s v="931310021012"/>
    <x v="3"/>
    <x v="3"/>
    <s v="24"/>
    <s v="0501"/>
    <s v="201"/>
    <s v="101"/>
    <n v="13000"/>
    <n v="13000"/>
    <m/>
    <m/>
    <m/>
    <m/>
    <n v="13000"/>
  </r>
  <r>
    <x v="2"/>
    <x v="1"/>
    <x v="2"/>
    <n v="475.31481481481484"/>
    <n v="475.31481481481484"/>
    <x v="34"/>
    <x v="34"/>
    <x v="34"/>
    <x v="34"/>
    <s v="9307"/>
    <s v="9323"/>
    <s v="931310021021"/>
    <x v="14"/>
    <x v="14"/>
    <s v="24"/>
    <s v="0201"/>
    <s v="201"/>
    <s v="102"/>
    <n v="25667"/>
    <n v="25667"/>
    <m/>
    <m/>
    <m/>
    <m/>
    <n v="25667"/>
  </r>
  <r>
    <x v="1"/>
    <x v="1"/>
    <x v="1"/>
    <n v="60.420454545454547"/>
    <n v="60.420454545454547"/>
    <x v="34"/>
    <x v="34"/>
    <x v="34"/>
    <x v="34"/>
    <s v="LA"/>
    <s v="9321"/>
    <s v="56555484"/>
    <x v="1"/>
    <x v="1"/>
    <s v="36"/>
    <s v="0101"/>
    <s v="203"/>
    <s v="103"/>
    <n v="5317"/>
    <n v="5317"/>
    <m/>
    <m/>
    <m/>
    <m/>
    <n v="5317"/>
  </r>
  <r>
    <x v="1"/>
    <x v="1"/>
    <x v="1"/>
    <n v="54.545454545454547"/>
    <n v="54.545454545454547"/>
    <x v="34"/>
    <x v="34"/>
    <x v="34"/>
    <x v="34"/>
    <s v="LA"/>
    <s v="9321"/>
    <s v="56555485"/>
    <x v="15"/>
    <x v="15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4"/>
    <x v="34"/>
    <x v="34"/>
    <x v="34"/>
    <s v="LA"/>
    <s v="9321"/>
    <s v="56606367"/>
    <x v="4"/>
    <x v="4"/>
    <s v="24"/>
    <s v="0601"/>
    <s v="204"/>
    <s v="105"/>
    <n v="28000"/>
    <n v="28000"/>
    <m/>
    <m/>
    <m/>
    <m/>
    <n v="28000"/>
  </r>
  <r>
    <x v="3"/>
    <x v="1"/>
    <x v="3"/>
    <n v="388.88888888888891"/>
    <n v="388.88888888888891"/>
    <x v="34"/>
    <x v="34"/>
    <x v="34"/>
    <x v="34"/>
    <s v="LA"/>
    <s v="9321"/>
    <s v="56607127"/>
    <x v="8"/>
    <x v="8"/>
    <s v="24"/>
    <s v="0301"/>
    <s v="204"/>
    <s v="106"/>
    <n v="28000"/>
    <n v="28000"/>
    <m/>
    <m/>
    <m/>
    <m/>
    <n v="28000"/>
  </r>
  <r>
    <x v="4"/>
    <x v="0"/>
    <x v="0"/>
    <n v="79.333333333333329"/>
    <n v="79.333333333333329"/>
    <x v="34"/>
    <x v="34"/>
    <x v="34"/>
    <x v="34"/>
    <s v="LA"/>
    <s v="9322"/>
    <s v="56511288"/>
    <x v="0"/>
    <x v="0"/>
    <s v="12"/>
    <s v="0301"/>
    <s v="201"/>
    <s v="102"/>
    <n v="11900"/>
    <n v="11900"/>
    <m/>
    <m/>
    <m/>
    <m/>
    <n v="11900"/>
  </r>
  <r>
    <x v="4"/>
    <x v="0"/>
    <x v="0"/>
    <n v="46.666666666666664"/>
    <n v="46.666666666666664"/>
    <x v="34"/>
    <x v="34"/>
    <x v="34"/>
    <x v="34"/>
    <s v="LA"/>
    <s v="9322"/>
    <s v="56511349"/>
    <x v="0"/>
    <x v="0"/>
    <s v="12"/>
    <s v="0701"/>
    <s v="201"/>
    <s v="102"/>
    <n v="7000"/>
    <n v="7000"/>
    <m/>
    <m/>
    <m/>
    <m/>
    <n v="7000"/>
  </r>
  <r>
    <x v="0"/>
    <x v="0"/>
    <x v="0"/>
    <n v="65.333333333333329"/>
    <n v="65.333333333333329"/>
    <x v="35"/>
    <x v="35"/>
    <x v="35"/>
    <x v="35"/>
    <s v="9301"/>
    <s v="9321"/>
    <s v="931110009432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5"/>
    <x v="35"/>
    <x v="35"/>
    <x v="35"/>
    <s v="9307"/>
    <s v="9323"/>
    <s v="931310021013"/>
    <x v="9"/>
    <x v="9"/>
    <s v="24"/>
    <s v="0101"/>
    <s v="201"/>
    <s v="101"/>
    <n v="15000"/>
    <n v="15000"/>
    <m/>
    <m/>
    <m/>
    <m/>
    <n v="15000"/>
  </r>
  <r>
    <x v="2"/>
    <x v="1"/>
    <x v="3"/>
    <n v="180.55555555555554"/>
    <n v="180.55555555555554"/>
    <x v="35"/>
    <x v="35"/>
    <x v="35"/>
    <x v="35"/>
    <s v="9307"/>
    <s v="9323"/>
    <s v="931310021014"/>
    <x v="3"/>
    <x v="3"/>
    <s v="24"/>
    <s v="0101"/>
    <s v="201"/>
    <s v="101"/>
    <n v="13000"/>
    <n v="13000"/>
    <m/>
    <m/>
    <m/>
    <m/>
    <n v="13000"/>
  </r>
  <r>
    <x v="2"/>
    <x v="1"/>
    <x v="2"/>
    <n v="80.240740740740748"/>
    <n v="72.222222222222229"/>
    <x v="35"/>
    <x v="35"/>
    <x v="35"/>
    <x v="35"/>
    <s v="9307"/>
    <s v="9323"/>
    <s v="931310021022"/>
    <x v="14"/>
    <x v="14"/>
    <s v="24"/>
    <s v="0201"/>
    <s v="201"/>
    <s v="102"/>
    <n v="4333"/>
    <n v="3900"/>
    <m/>
    <m/>
    <m/>
    <m/>
    <n v="3900"/>
  </r>
  <r>
    <x v="2"/>
    <x v="1"/>
    <x v="2"/>
    <n v="432.09259259259261"/>
    <n v="388.88888888888891"/>
    <x v="35"/>
    <x v="35"/>
    <x v="35"/>
    <x v="35"/>
    <s v="9307"/>
    <s v="9323"/>
    <s v="931310021023"/>
    <x v="19"/>
    <x v="19"/>
    <s v="24"/>
    <s v="0201"/>
    <s v="201"/>
    <s v="102"/>
    <n v="23333"/>
    <n v="21000"/>
    <m/>
    <m/>
    <m/>
    <m/>
    <n v="21000"/>
  </r>
  <r>
    <x v="1"/>
    <x v="1"/>
    <x v="1"/>
    <n v="16.852272727272727"/>
    <n v="14.329545454545455"/>
    <x v="35"/>
    <x v="35"/>
    <x v="35"/>
    <x v="35"/>
    <s v="LA"/>
    <s v="9321"/>
    <s v="56555486"/>
    <x v="1"/>
    <x v="1"/>
    <s v="36"/>
    <s v="0101"/>
    <s v="203"/>
    <s v="103"/>
    <n v="1483"/>
    <n v="1261"/>
    <m/>
    <m/>
    <m/>
    <m/>
    <n v="1261"/>
  </r>
  <r>
    <x v="3"/>
    <x v="1"/>
    <x v="4"/>
    <n v="361.11111111111109"/>
    <n v="306.94444444444446"/>
    <x v="35"/>
    <x v="35"/>
    <x v="35"/>
    <x v="35"/>
    <s v="LA"/>
    <s v="9321"/>
    <s v="56606368"/>
    <x v="4"/>
    <x v="4"/>
    <s v="24"/>
    <s v="0601"/>
    <s v="204"/>
    <s v="105"/>
    <n v="26000"/>
    <n v="22100"/>
    <m/>
    <m/>
    <m/>
    <m/>
    <n v="22100"/>
  </r>
  <r>
    <x v="3"/>
    <x v="1"/>
    <x v="3"/>
    <n v="388.88888888888891"/>
    <n v="330.55555555555554"/>
    <x v="35"/>
    <x v="35"/>
    <x v="35"/>
    <x v="35"/>
    <s v="LA"/>
    <s v="9321"/>
    <s v="56607128"/>
    <x v="8"/>
    <x v="8"/>
    <s v="24"/>
    <s v="0301"/>
    <s v="204"/>
    <s v="106"/>
    <n v="28000"/>
    <n v="23800"/>
    <m/>
    <m/>
    <m/>
    <m/>
    <n v="23800"/>
  </r>
  <r>
    <x v="4"/>
    <x v="0"/>
    <x v="0"/>
    <n v="126"/>
    <n v="113.4"/>
    <x v="35"/>
    <x v="35"/>
    <x v="35"/>
    <x v="35"/>
    <s v="LA"/>
    <s v="9322"/>
    <s v="56511289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36"/>
    <x v="36"/>
    <x v="36"/>
    <x v="36"/>
    <s v="9307"/>
    <s v="9323"/>
    <s v="931310021015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36"/>
    <x v="36"/>
    <x v="36"/>
    <x v="36"/>
    <s v="9307"/>
    <s v="9323"/>
    <s v="931310021016"/>
    <x v="3"/>
    <x v="3"/>
    <s v="24"/>
    <s v="0101"/>
    <s v="201"/>
    <s v="101"/>
    <n v="18000"/>
    <n v="16200"/>
    <m/>
    <m/>
    <m/>
    <m/>
    <n v="16200"/>
  </r>
  <r>
    <x v="2"/>
    <x v="1"/>
    <x v="2"/>
    <n v="518.51851851851848"/>
    <n v="440.74074074074076"/>
    <x v="36"/>
    <x v="36"/>
    <x v="36"/>
    <x v="36"/>
    <s v="9307"/>
    <s v="9323"/>
    <s v="931310021024"/>
    <x v="19"/>
    <x v="19"/>
    <s v="24"/>
    <s v="0201"/>
    <s v="201"/>
    <s v="102"/>
    <n v="28000"/>
    <n v="23800"/>
    <m/>
    <m/>
    <m/>
    <m/>
    <n v="23800"/>
  </r>
  <r>
    <x v="3"/>
    <x v="1"/>
    <x v="5"/>
    <n v="150"/>
    <n v="135"/>
    <x v="36"/>
    <x v="36"/>
    <x v="36"/>
    <x v="36"/>
    <s v="LA"/>
    <s v="9321"/>
    <s v="56606369"/>
    <x v="26"/>
    <x v="26"/>
    <s v="12"/>
    <s v="0201"/>
    <s v="204"/>
    <s v="105"/>
    <n v="10500"/>
    <n v="9450"/>
    <m/>
    <m/>
    <m/>
    <m/>
    <n v="9450"/>
  </r>
  <r>
    <x v="3"/>
    <x v="1"/>
    <x v="3"/>
    <n v="303.23611111111109"/>
    <n v="272.91666666666669"/>
    <x v="36"/>
    <x v="36"/>
    <x v="36"/>
    <x v="36"/>
    <s v="LA"/>
    <s v="9321"/>
    <s v="56607129"/>
    <x v="8"/>
    <x v="8"/>
    <s v="24"/>
    <s v="0301"/>
    <s v="204"/>
    <s v="106"/>
    <n v="21833"/>
    <n v="19650"/>
    <m/>
    <m/>
    <m/>
    <m/>
    <n v="19650"/>
  </r>
  <r>
    <x v="4"/>
    <x v="0"/>
    <x v="0"/>
    <n v="126"/>
    <n v="113.4"/>
    <x v="36"/>
    <x v="36"/>
    <x v="36"/>
    <x v="36"/>
    <s v="LA"/>
    <s v="9322"/>
    <s v="56511290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37"/>
    <x v="37"/>
    <x v="37"/>
    <x v="37"/>
    <s v="9307"/>
    <s v="9323"/>
    <s v="931310021017"/>
    <x v="3"/>
    <x v="3"/>
    <s v="24"/>
    <s v="0101"/>
    <s v="201"/>
    <s v="101"/>
    <n v="28000"/>
    <n v="23800"/>
    <m/>
    <m/>
    <m/>
    <m/>
    <n v="23800"/>
  </r>
  <r>
    <x v="2"/>
    <x v="1"/>
    <x v="2"/>
    <n v="518.51851851851848"/>
    <n v="440.74074074074076"/>
    <x v="37"/>
    <x v="37"/>
    <x v="37"/>
    <x v="37"/>
    <s v="9307"/>
    <s v="9323"/>
    <s v="931310021025"/>
    <x v="19"/>
    <x v="19"/>
    <s v="24"/>
    <s v="0201"/>
    <s v="201"/>
    <s v="102"/>
    <n v="28000"/>
    <n v="23800"/>
    <m/>
    <m/>
    <m/>
    <m/>
    <n v="23800"/>
  </r>
  <r>
    <x v="3"/>
    <x v="1"/>
    <x v="5"/>
    <n v="142.85714285714286"/>
    <n v="128.57142857142858"/>
    <x v="37"/>
    <x v="37"/>
    <x v="37"/>
    <x v="37"/>
    <s v="LA"/>
    <s v="9321"/>
    <s v="56606370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7"/>
    <x v="37"/>
    <x v="37"/>
    <x v="37"/>
    <s v="LA"/>
    <s v="9321"/>
    <s v="56606371"/>
    <x v="26"/>
    <x v="26"/>
    <s v="12"/>
    <s v="0201"/>
    <s v="204"/>
    <s v="105"/>
    <n v="18000"/>
    <n v="16200"/>
    <m/>
    <m/>
    <m/>
    <m/>
    <n v="16200"/>
  </r>
  <r>
    <x v="3"/>
    <x v="3"/>
    <x v="4"/>
    <n v="9.7083333333333339"/>
    <n v="9.7083333333333339"/>
    <x v="37"/>
    <x v="37"/>
    <x v="37"/>
    <x v="37"/>
    <s v="LA"/>
    <s v="9321"/>
    <s v="56607130"/>
    <x v="35"/>
    <x v="35"/>
    <s v="24"/>
    <s v="0201"/>
    <s v="204"/>
    <s v="106"/>
    <n v="699"/>
    <n v="699"/>
    <m/>
    <m/>
    <m/>
    <m/>
    <n v="699"/>
  </r>
  <r>
    <x v="3"/>
    <x v="5"/>
    <x v="4"/>
    <n v="111.11111111111111"/>
    <n v="111.11111111111111"/>
    <x v="37"/>
    <x v="37"/>
    <x v="37"/>
    <x v="37"/>
    <s v="LA"/>
    <s v="9321"/>
    <s v="56607131"/>
    <x v="37"/>
    <x v="37"/>
    <s v="24"/>
    <s v="0301"/>
    <s v="204"/>
    <s v="106"/>
    <n v="8000"/>
    <n v="8000"/>
    <m/>
    <m/>
    <m/>
    <m/>
    <n v="8000"/>
  </r>
  <r>
    <x v="3"/>
    <x v="1"/>
    <x v="4"/>
    <n v="156.25"/>
    <n v="140.625"/>
    <x v="37"/>
    <x v="37"/>
    <x v="37"/>
    <x v="37"/>
    <s v="LA"/>
    <s v="9321"/>
    <s v="56607132"/>
    <x v="55"/>
    <x v="55"/>
    <s v="24"/>
    <s v="0301"/>
    <s v="204"/>
    <s v="106"/>
    <n v="11250"/>
    <n v="10125"/>
    <m/>
    <m/>
    <m/>
    <m/>
    <n v="10125"/>
  </r>
  <r>
    <x v="4"/>
    <x v="0"/>
    <x v="0"/>
    <n v="62.4"/>
    <n v="56.16"/>
    <x v="37"/>
    <x v="37"/>
    <x v="37"/>
    <x v="37"/>
    <s v="LA"/>
    <s v="9322"/>
    <s v="56511291"/>
    <x v="0"/>
    <x v="0"/>
    <s v="12"/>
    <s v="0301"/>
    <s v="201"/>
    <s v="102"/>
    <n v="9360"/>
    <n v="8424"/>
    <m/>
    <m/>
    <m/>
    <m/>
    <n v="8424"/>
  </r>
  <r>
    <x v="1"/>
    <x v="1"/>
    <x v="1"/>
    <n v="27.46590909090909"/>
    <n v="23.352272727272727"/>
    <x v="38"/>
    <x v="38"/>
    <x v="38"/>
    <x v="38"/>
    <s v="LA"/>
    <s v="9321"/>
    <s v="56555487"/>
    <x v="1"/>
    <x v="1"/>
    <s v="36"/>
    <s v="0301"/>
    <s v="203"/>
    <s v="103"/>
    <n v="2417"/>
    <n v="2055"/>
    <m/>
    <m/>
    <m/>
    <m/>
    <n v="2055"/>
  </r>
  <r>
    <x v="3"/>
    <x v="1"/>
    <x v="5"/>
    <n v="142.85714285714286"/>
    <n v="128.57142857142858"/>
    <x v="38"/>
    <x v="38"/>
    <x v="38"/>
    <x v="38"/>
    <s v="LA"/>
    <s v="9321"/>
    <s v="56606372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8"/>
    <x v="38"/>
    <x v="38"/>
    <x v="38"/>
    <s v="LA"/>
    <s v="9321"/>
    <s v="56606373"/>
    <x v="26"/>
    <x v="26"/>
    <s v="12"/>
    <s v="0201"/>
    <s v="204"/>
    <s v="105"/>
    <n v="18000"/>
    <n v="16200"/>
    <m/>
    <m/>
    <m/>
    <m/>
    <n v="16200"/>
  </r>
  <r>
    <x v="3"/>
    <x v="1"/>
    <x v="4"/>
    <n v="375"/>
    <n v="318.75"/>
    <x v="38"/>
    <x v="38"/>
    <x v="38"/>
    <x v="38"/>
    <s v="LA"/>
    <s v="9321"/>
    <s v="56607133"/>
    <x v="55"/>
    <x v="55"/>
    <s v="24"/>
    <s v="0301"/>
    <s v="204"/>
    <s v="106"/>
    <n v="27000"/>
    <n v="22950"/>
    <m/>
    <m/>
    <m/>
    <m/>
    <n v="22950"/>
  </r>
  <r>
    <x v="2"/>
    <x v="1"/>
    <x v="2"/>
    <n v="518.51851851851848"/>
    <n v="440.74074074074076"/>
    <x v="38"/>
    <x v="38"/>
    <x v="38"/>
    <x v="38"/>
    <s v="LA"/>
    <s v="9323"/>
    <s v="56554327"/>
    <x v="19"/>
    <x v="19"/>
    <s v="24"/>
    <s v="0201"/>
    <s v="201"/>
    <s v="102"/>
    <n v="28000"/>
    <n v="23800"/>
    <m/>
    <m/>
    <m/>
    <m/>
    <n v="23800"/>
  </r>
  <r>
    <x v="2"/>
    <x v="1"/>
    <x v="3"/>
    <n v="194.44444444444446"/>
    <n v="175"/>
    <x v="38"/>
    <x v="38"/>
    <x v="38"/>
    <x v="38"/>
    <s v="LA"/>
    <s v="9323"/>
    <s v="56605081"/>
    <x v="3"/>
    <x v="3"/>
    <s v="24"/>
    <s v="0101"/>
    <s v="201"/>
    <s v="101"/>
    <n v="14000"/>
    <n v="12600"/>
    <m/>
    <m/>
    <m/>
    <m/>
    <n v="12600"/>
  </r>
  <r>
    <x v="2"/>
    <x v="1"/>
    <x v="4"/>
    <n v="1.0833333333333333"/>
    <n v="0.98611111111111116"/>
    <x v="38"/>
    <x v="38"/>
    <x v="38"/>
    <x v="38"/>
    <s v="LA"/>
    <s v="9323"/>
    <s v="56605082"/>
    <x v="24"/>
    <x v="24"/>
    <s v="24"/>
    <s v="0101"/>
    <s v="201"/>
    <s v="101"/>
    <n v="78"/>
    <n v="71"/>
    <m/>
    <m/>
    <m/>
    <m/>
    <n v="71"/>
  </r>
  <r>
    <x v="2"/>
    <x v="1"/>
    <x v="4"/>
    <n v="81.013888888888886"/>
    <n v="72.916666666666671"/>
    <x v="38"/>
    <x v="38"/>
    <x v="38"/>
    <x v="38"/>
    <s v="LA"/>
    <s v="9323"/>
    <s v="56605083"/>
    <x v="24"/>
    <x v="24"/>
    <s v="24"/>
    <s v="0201"/>
    <s v="201"/>
    <s v="101"/>
    <n v="5833"/>
    <n v="5250"/>
    <m/>
    <m/>
    <m/>
    <m/>
    <n v="5250"/>
  </r>
  <r>
    <x v="1"/>
    <x v="1"/>
    <x v="1"/>
    <n v="93.375"/>
    <n v="79.375"/>
    <x v="39"/>
    <x v="39"/>
    <x v="39"/>
    <x v="39"/>
    <s v="LA"/>
    <s v="9321"/>
    <s v="56555488"/>
    <x v="1"/>
    <x v="1"/>
    <s v="36"/>
    <s v="0301"/>
    <s v="203"/>
    <s v="103"/>
    <n v="8217"/>
    <n v="6985"/>
    <m/>
    <m/>
    <m/>
    <m/>
    <n v="6985"/>
  </r>
  <r>
    <x v="1"/>
    <x v="1"/>
    <x v="1"/>
    <n v="38.44318181818182"/>
    <n v="32.68181818181818"/>
    <x v="39"/>
    <x v="39"/>
    <x v="39"/>
    <x v="39"/>
    <s v="LA"/>
    <s v="9321"/>
    <s v="56555489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39"/>
    <x v="39"/>
    <x v="39"/>
    <x v="39"/>
    <s v="LA"/>
    <s v="9321"/>
    <s v="56606374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39"/>
    <x v="39"/>
    <x v="39"/>
    <x v="39"/>
    <s v="LA"/>
    <s v="9321"/>
    <s v="56607134"/>
    <x v="55"/>
    <x v="55"/>
    <s v="24"/>
    <s v="0301"/>
    <s v="204"/>
    <s v="106"/>
    <n v="27000"/>
    <n v="22950"/>
    <m/>
    <m/>
    <m/>
    <m/>
    <n v="22950"/>
  </r>
  <r>
    <x v="2"/>
    <x v="1"/>
    <x v="2"/>
    <n v="49.388888888888886"/>
    <n v="44.462962962962962"/>
    <x v="39"/>
    <x v="39"/>
    <x v="39"/>
    <x v="39"/>
    <s v="LA"/>
    <s v="9323"/>
    <s v="56554328"/>
    <x v="19"/>
    <x v="19"/>
    <s v="24"/>
    <s v="0201"/>
    <s v="201"/>
    <s v="102"/>
    <n v="2667"/>
    <n v="2401"/>
    <m/>
    <m/>
    <m/>
    <m/>
    <n v="2401"/>
  </r>
  <r>
    <x v="2"/>
    <x v="1"/>
    <x v="7"/>
    <n v="17.263888888888889"/>
    <n v="17.263888888888889"/>
    <x v="39"/>
    <x v="39"/>
    <x v="39"/>
    <x v="39"/>
    <s v="LA"/>
    <s v="9323"/>
    <s v="56554329"/>
    <x v="73"/>
    <x v="73"/>
    <s v="24"/>
    <s v="0201"/>
    <s v="201"/>
    <s v="102"/>
    <n v="1243"/>
    <n v="1243"/>
    <m/>
    <m/>
    <m/>
    <m/>
    <n v="1243"/>
  </r>
  <r>
    <x v="2"/>
    <x v="1"/>
    <x v="7"/>
    <n v="7.7777777777777777"/>
    <n v="7.7777777777777777"/>
    <x v="39"/>
    <x v="39"/>
    <x v="39"/>
    <x v="39"/>
    <s v="LA"/>
    <s v="9323"/>
    <s v="56554330"/>
    <x v="74"/>
    <x v="74"/>
    <s v="24"/>
    <s v="0201"/>
    <s v="201"/>
    <s v="102"/>
    <n v="560"/>
    <n v="560"/>
    <m/>
    <m/>
    <m/>
    <m/>
    <n v="560"/>
  </r>
  <r>
    <x v="2"/>
    <x v="1"/>
    <x v="4"/>
    <n v="388.88888888888891"/>
    <n v="330.55555555555554"/>
    <x v="39"/>
    <x v="39"/>
    <x v="39"/>
    <x v="39"/>
    <s v="LA"/>
    <s v="9323"/>
    <s v="56605084"/>
    <x v="24"/>
    <x v="24"/>
    <s v="24"/>
    <s v="0201"/>
    <s v="201"/>
    <s v="101"/>
    <n v="28000"/>
    <n v="23800"/>
    <m/>
    <m/>
    <m/>
    <m/>
    <n v="23800"/>
  </r>
  <r>
    <x v="1"/>
    <x v="1"/>
    <x v="1"/>
    <n v="71.397727272727266"/>
    <n v="60.69318181818182"/>
    <x v="40"/>
    <x v="40"/>
    <x v="40"/>
    <x v="40"/>
    <s v="LA"/>
    <s v="9321"/>
    <s v="56555490"/>
    <x v="10"/>
    <x v="10"/>
    <s v="36"/>
    <s v="0301"/>
    <s v="203"/>
    <s v="103"/>
    <n v="6283"/>
    <n v="5341"/>
    <m/>
    <m/>
    <m/>
    <m/>
    <n v="5341"/>
  </r>
  <r>
    <x v="1"/>
    <x v="1"/>
    <x v="1"/>
    <n v="38.44318181818182"/>
    <n v="32.68181818181818"/>
    <x v="40"/>
    <x v="40"/>
    <x v="40"/>
    <x v="40"/>
    <s v="LA"/>
    <s v="9321"/>
    <s v="56555491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40"/>
    <x v="40"/>
    <x v="40"/>
    <x v="40"/>
    <s v="LA"/>
    <s v="9321"/>
    <s v="56606375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0"/>
    <x v="40"/>
    <x v="40"/>
    <x v="40"/>
    <s v="LA"/>
    <s v="9321"/>
    <s v="56607135"/>
    <x v="55"/>
    <x v="55"/>
    <s v="24"/>
    <s v="0301"/>
    <s v="204"/>
    <s v="106"/>
    <n v="27000"/>
    <n v="22950"/>
    <m/>
    <m/>
    <m/>
    <m/>
    <n v="22950"/>
  </r>
  <r>
    <x v="2"/>
    <x v="1"/>
    <x v="7"/>
    <n v="50"/>
    <n v="50"/>
    <x v="40"/>
    <x v="40"/>
    <x v="40"/>
    <x v="40"/>
    <s v="LA"/>
    <s v="9323"/>
    <s v="56554331"/>
    <x v="75"/>
    <x v="75"/>
    <s v="24"/>
    <s v="0201"/>
    <s v="201"/>
    <s v="102"/>
    <n v="3600"/>
    <n v="3600"/>
    <m/>
    <m/>
    <m/>
    <m/>
    <n v="3600"/>
  </r>
  <r>
    <x v="2"/>
    <x v="1"/>
    <x v="7"/>
    <n v="25"/>
    <n v="25"/>
    <x v="40"/>
    <x v="40"/>
    <x v="40"/>
    <x v="40"/>
    <s v="LA"/>
    <s v="9323"/>
    <s v="56554332"/>
    <x v="76"/>
    <x v="76"/>
    <s v="24"/>
    <s v="0201"/>
    <s v="201"/>
    <s v="102"/>
    <n v="1800"/>
    <n v="1800"/>
    <m/>
    <m/>
    <m/>
    <m/>
    <n v="1800"/>
  </r>
  <r>
    <x v="2"/>
    <x v="1"/>
    <x v="4"/>
    <n v="155.09722222222223"/>
    <n v="139.59722222222223"/>
    <x v="40"/>
    <x v="40"/>
    <x v="40"/>
    <x v="40"/>
    <s v="LA"/>
    <s v="9323"/>
    <s v="56605085"/>
    <x v="24"/>
    <x v="24"/>
    <s v="24"/>
    <s v="0201"/>
    <s v="201"/>
    <s v="101"/>
    <n v="11167"/>
    <n v="10051"/>
    <m/>
    <m/>
    <m/>
    <m/>
    <n v="10051"/>
  </r>
  <r>
    <x v="2"/>
    <x v="1"/>
    <x v="4"/>
    <n v="13.930555555555555"/>
    <n v="12.541666666666666"/>
    <x v="40"/>
    <x v="40"/>
    <x v="40"/>
    <x v="40"/>
    <s v="LA"/>
    <s v="9323"/>
    <s v="56605086"/>
    <x v="67"/>
    <x v="67"/>
    <s v="24"/>
    <s v="0101"/>
    <s v="201"/>
    <s v="101"/>
    <n v="1003"/>
    <n v="903"/>
    <m/>
    <m/>
    <m/>
    <m/>
    <n v="903"/>
  </r>
  <r>
    <x v="2"/>
    <x v="1"/>
    <x v="4"/>
    <n v="113.43055555555556"/>
    <n v="102.09722222222223"/>
    <x v="40"/>
    <x v="40"/>
    <x v="40"/>
    <x v="40"/>
    <s v="LA"/>
    <s v="9323"/>
    <s v="56605087"/>
    <x v="67"/>
    <x v="67"/>
    <s v="24"/>
    <s v="0201"/>
    <s v="201"/>
    <s v="101"/>
    <n v="8167"/>
    <n v="7351"/>
    <m/>
    <m/>
    <m/>
    <m/>
    <n v="7351"/>
  </r>
  <r>
    <x v="1"/>
    <x v="1"/>
    <x v="1"/>
    <n v="65.909090909090907"/>
    <n v="56.022727272727273"/>
    <x v="41"/>
    <x v="41"/>
    <x v="41"/>
    <x v="41"/>
    <s v="LA"/>
    <s v="9321"/>
    <s v="56555492"/>
    <x v="11"/>
    <x v="11"/>
    <s v="36"/>
    <s v="0201"/>
    <s v="203"/>
    <s v="103"/>
    <n v="5800"/>
    <n v="4930"/>
    <m/>
    <m/>
    <m/>
    <m/>
    <n v="4930"/>
  </r>
  <r>
    <x v="1"/>
    <x v="1"/>
    <x v="1"/>
    <n v="43.94318181818182"/>
    <n v="37.352272727272727"/>
    <x v="41"/>
    <x v="41"/>
    <x v="41"/>
    <x v="41"/>
    <s v="LA"/>
    <s v="9321"/>
    <s v="56555493"/>
    <x v="23"/>
    <x v="23"/>
    <s v="36"/>
    <s v="0301"/>
    <s v="203"/>
    <s v="103"/>
    <n v="3867"/>
    <n v="3287"/>
    <m/>
    <m/>
    <m/>
    <m/>
    <n v="3287"/>
  </r>
  <r>
    <x v="3"/>
    <x v="1"/>
    <x v="5"/>
    <n v="400"/>
    <n v="340"/>
    <x v="41"/>
    <x v="41"/>
    <x v="41"/>
    <x v="41"/>
    <s v="LA"/>
    <s v="9321"/>
    <s v="56606376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1"/>
    <x v="41"/>
    <x v="41"/>
    <x v="41"/>
    <s v="LA"/>
    <s v="9321"/>
    <s v="56607136"/>
    <x v="55"/>
    <x v="55"/>
    <s v="24"/>
    <s v="0301"/>
    <s v="204"/>
    <s v="106"/>
    <n v="27000"/>
    <n v="22950"/>
    <m/>
    <m/>
    <m/>
    <m/>
    <n v="22950"/>
  </r>
  <r>
    <x v="2"/>
    <x v="1"/>
    <x v="7"/>
    <n v="8.3333333333333339"/>
    <n v="8.3333333333333339"/>
    <x v="41"/>
    <x v="41"/>
    <x v="41"/>
    <x v="41"/>
    <s v="LA"/>
    <s v="9323"/>
    <s v="56554333"/>
    <x v="77"/>
    <x v="77"/>
    <s v="24"/>
    <s v="0201"/>
    <s v="201"/>
    <s v="102"/>
    <n v="600"/>
    <n v="600"/>
    <m/>
    <m/>
    <m/>
    <m/>
    <n v="600"/>
  </r>
  <r>
    <x v="2"/>
    <x v="1"/>
    <x v="7"/>
    <n v="25"/>
    <n v="25"/>
    <x v="41"/>
    <x v="41"/>
    <x v="41"/>
    <x v="41"/>
    <s v="LA"/>
    <s v="9323"/>
    <s v="56554334"/>
    <x v="78"/>
    <x v="78"/>
    <s v="24"/>
    <s v="0201"/>
    <s v="201"/>
    <s v="102"/>
    <n v="1800"/>
    <n v="1800"/>
    <m/>
    <m/>
    <m/>
    <m/>
    <n v="1800"/>
  </r>
  <r>
    <x v="2"/>
    <x v="1"/>
    <x v="7"/>
    <n v="50"/>
    <n v="50"/>
    <x v="41"/>
    <x v="41"/>
    <x v="41"/>
    <x v="41"/>
    <s v="LA"/>
    <s v="9323"/>
    <s v="56554335"/>
    <x v="79"/>
    <x v="79"/>
    <s v="24"/>
    <s v="0201"/>
    <s v="201"/>
    <s v="102"/>
    <n v="3600"/>
    <n v="3600"/>
    <m/>
    <m/>
    <m/>
    <m/>
    <n v="3600"/>
  </r>
  <r>
    <x v="2"/>
    <x v="1"/>
    <x v="4"/>
    <n v="388.88888888888891"/>
    <n v="330.55555555555554"/>
    <x v="41"/>
    <x v="41"/>
    <x v="41"/>
    <x v="41"/>
    <s v="LA"/>
    <s v="9323"/>
    <s v="56605788"/>
    <x v="67"/>
    <x v="67"/>
    <s v="24"/>
    <s v="0201"/>
    <s v="201"/>
    <s v="101"/>
    <n v="28000"/>
    <n v="23800"/>
    <m/>
    <m/>
    <m/>
    <m/>
    <n v="23800"/>
  </r>
  <r>
    <x v="1"/>
    <x v="1"/>
    <x v="1"/>
    <n v="87.875"/>
    <n v="74.704545454545453"/>
    <x v="42"/>
    <x v="42"/>
    <x v="42"/>
    <x v="42"/>
    <s v="LA"/>
    <s v="9321"/>
    <s v="56555494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42"/>
    <x v="42"/>
    <x v="42"/>
    <x v="42"/>
    <s v="LA"/>
    <s v="9321"/>
    <s v="56555495"/>
    <x v="71"/>
    <x v="71"/>
    <s v="36"/>
    <s v="0301"/>
    <s v="203"/>
    <s v="103"/>
    <n v="1933"/>
    <n v="1644"/>
    <m/>
    <m/>
    <m/>
    <m/>
    <n v="1644"/>
  </r>
  <r>
    <x v="3"/>
    <x v="1"/>
    <x v="5"/>
    <n v="250"/>
    <n v="225"/>
    <x v="42"/>
    <x v="42"/>
    <x v="42"/>
    <x v="42"/>
    <s v="LA"/>
    <s v="9321"/>
    <s v="56606377"/>
    <x v="26"/>
    <x v="26"/>
    <s v="12"/>
    <s v="0201"/>
    <s v="204"/>
    <s v="105"/>
    <n v="17500"/>
    <n v="15750"/>
    <m/>
    <m/>
    <m/>
    <m/>
    <n v="15750"/>
  </r>
  <r>
    <x v="3"/>
    <x v="1"/>
    <x v="5"/>
    <n v="16.671428571428571"/>
    <n v="15.014285714285714"/>
    <x v="42"/>
    <x v="42"/>
    <x v="42"/>
    <x v="42"/>
    <s v="LA"/>
    <s v="9321"/>
    <s v="56606378"/>
    <x v="68"/>
    <x v="68"/>
    <s v="12"/>
    <s v="0201"/>
    <s v="204"/>
    <s v="105"/>
    <n v="1167"/>
    <n v="1051"/>
    <m/>
    <m/>
    <m/>
    <m/>
    <n v="1051"/>
  </r>
  <r>
    <x v="3"/>
    <x v="1"/>
    <x v="4"/>
    <n v="10.416666666666666"/>
    <n v="9.375"/>
    <x v="42"/>
    <x v="42"/>
    <x v="42"/>
    <x v="42"/>
    <s v="LA"/>
    <s v="9321"/>
    <s v="56607137"/>
    <x v="55"/>
    <x v="55"/>
    <s v="24"/>
    <s v="0301"/>
    <s v="204"/>
    <s v="106"/>
    <n v="750"/>
    <n v="675"/>
    <m/>
    <m/>
    <m/>
    <m/>
    <n v="675"/>
  </r>
  <r>
    <x v="3"/>
    <x v="1"/>
    <x v="3"/>
    <n v="187.5"/>
    <n v="168.75"/>
    <x v="42"/>
    <x v="42"/>
    <x v="42"/>
    <x v="42"/>
    <s v="LA"/>
    <s v="9321"/>
    <s v="56607138"/>
    <x v="49"/>
    <x v="49"/>
    <s v="24"/>
    <s v="0301"/>
    <s v="204"/>
    <s v="106"/>
    <n v="13500"/>
    <n v="12150"/>
    <m/>
    <m/>
    <m/>
    <m/>
    <n v="12150"/>
  </r>
  <r>
    <x v="2"/>
    <x v="2"/>
    <x v="2"/>
    <n v="280.87037037037038"/>
    <n v="280.87037037037038"/>
    <x v="42"/>
    <x v="42"/>
    <x v="42"/>
    <x v="42"/>
    <s v="LA"/>
    <s v="9323"/>
    <s v="56554336"/>
    <x v="34"/>
    <x v="34"/>
    <s v="24"/>
    <s v="0301"/>
    <s v="201"/>
    <s v="102"/>
    <n v="15167"/>
    <n v="15167"/>
    <m/>
    <m/>
    <m/>
    <m/>
    <n v="15167"/>
  </r>
  <r>
    <x v="2"/>
    <x v="1"/>
    <x v="4"/>
    <n v="53.236111111111114"/>
    <n v="47.916666666666664"/>
    <x v="42"/>
    <x v="42"/>
    <x v="42"/>
    <x v="42"/>
    <s v="LA"/>
    <s v="9323"/>
    <s v="56605789"/>
    <x v="67"/>
    <x v="67"/>
    <s v="24"/>
    <s v="0201"/>
    <s v="201"/>
    <s v="101"/>
    <n v="3833"/>
    <n v="3450"/>
    <m/>
    <m/>
    <m/>
    <m/>
    <n v="3450"/>
  </r>
  <r>
    <x v="2"/>
    <x v="1"/>
    <x v="4"/>
    <n v="226.84722222222223"/>
    <n v="204.16666666666666"/>
    <x v="42"/>
    <x v="42"/>
    <x v="42"/>
    <x v="42"/>
    <s v="LA"/>
    <s v="9323"/>
    <s v="56605790"/>
    <x v="20"/>
    <x v="20"/>
    <s v="24"/>
    <s v="0101"/>
    <s v="201"/>
    <s v="101"/>
    <n v="16333"/>
    <n v="14700"/>
    <m/>
    <m/>
    <m/>
    <m/>
    <n v="14700"/>
  </r>
  <r>
    <x v="1"/>
    <x v="1"/>
    <x v="1"/>
    <n v="38.44318181818182"/>
    <n v="32.68181818181818"/>
    <x v="43"/>
    <x v="43"/>
    <x v="43"/>
    <x v="43"/>
    <s v="LA"/>
    <s v="9321"/>
    <s v="56555496"/>
    <x v="70"/>
    <x v="70"/>
    <s v="36"/>
    <s v="0301"/>
    <s v="203"/>
    <s v="103"/>
    <n v="3383"/>
    <n v="2876"/>
    <m/>
    <m/>
    <m/>
    <m/>
    <n v="2876"/>
  </r>
  <r>
    <x v="3"/>
    <x v="1"/>
    <x v="5"/>
    <n v="400"/>
    <n v="340"/>
    <x v="43"/>
    <x v="43"/>
    <x v="43"/>
    <x v="43"/>
    <s v="LA"/>
    <s v="9321"/>
    <s v="56606379"/>
    <x v="68"/>
    <x v="68"/>
    <s v="12"/>
    <s v="0201"/>
    <s v="204"/>
    <s v="105"/>
    <n v="28000"/>
    <n v="23800"/>
    <m/>
    <m/>
    <m/>
    <m/>
    <n v="23800"/>
  </r>
  <r>
    <x v="3"/>
    <x v="1"/>
    <x v="3"/>
    <n v="375"/>
    <n v="318.75"/>
    <x v="43"/>
    <x v="43"/>
    <x v="43"/>
    <x v="43"/>
    <s v="LA"/>
    <s v="9321"/>
    <s v="56607139"/>
    <x v="49"/>
    <x v="49"/>
    <s v="24"/>
    <s v="0301"/>
    <s v="204"/>
    <s v="106"/>
    <n v="27000"/>
    <n v="22950"/>
    <m/>
    <m/>
    <m/>
    <m/>
    <n v="22950"/>
  </r>
  <r>
    <x v="2"/>
    <x v="3"/>
    <x v="2"/>
    <n v="21.611111111111111"/>
    <n v="21.611111111111111"/>
    <x v="43"/>
    <x v="43"/>
    <x v="43"/>
    <x v="43"/>
    <s v="LA"/>
    <s v="9323"/>
    <s v="56554338"/>
    <x v="36"/>
    <x v="36"/>
    <s v="24"/>
    <s v="0101"/>
    <s v="201"/>
    <s v="102"/>
    <n v="1167"/>
    <n v="1167"/>
    <m/>
    <m/>
    <m/>
    <m/>
    <n v="1167"/>
  </r>
  <r>
    <x v="2"/>
    <x v="1"/>
    <x v="4"/>
    <n v="50.930555555555557"/>
    <n v="45.847222222222221"/>
    <x v="43"/>
    <x v="43"/>
    <x v="43"/>
    <x v="43"/>
    <s v="LA"/>
    <s v="9323"/>
    <s v="56605791"/>
    <x v="20"/>
    <x v="20"/>
    <s v="24"/>
    <s v="0101"/>
    <s v="201"/>
    <s v="101"/>
    <n v="3667"/>
    <n v="3301"/>
    <m/>
    <m/>
    <m/>
    <m/>
    <n v="3301"/>
  </r>
  <r>
    <x v="2"/>
    <x v="1"/>
    <x v="3"/>
    <n v="166.66666666666666"/>
    <n v="166.66666666666666"/>
    <x v="43"/>
    <x v="43"/>
    <x v="43"/>
    <x v="43"/>
    <s v="LA"/>
    <s v="9323"/>
    <s v="56605792"/>
    <x v="80"/>
    <x v="80"/>
    <s v="24"/>
    <s v="0101"/>
    <s v="201"/>
    <s v="101"/>
    <n v="12000"/>
    <n v="12000"/>
    <m/>
    <m/>
    <m/>
    <m/>
    <n v="12000"/>
  </r>
  <r>
    <x v="2"/>
    <x v="2"/>
    <x v="2"/>
    <n v="316.35185185185185"/>
    <n v="316.35185185185185"/>
    <x v="43"/>
    <x v="43"/>
    <x v="43"/>
    <x v="43"/>
    <s v="LA"/>
    <s v="9323"/>
    <s v="56554337"/>
    <x v="34"/>
    <x v="34"/>
    <s v="24"/>
    <s v="0301"/>
    <s v="201"/>
    <s v="102"/>
    <n v="17083"/>
    <n v="17083"/>
    <m/>
    <m/>
    <m/>
    <m/>
    <n v="17083"/>
  </r>
  <r>
    <x v="3"/>
    <x v="1"/>
    <x v="5"/>
    <n v="390.47142857142859"/>
    <n v="331.91428571428571"/>
    <x v="44"/>
    <x v="44"/>
    <x v="44"/>
    <x v="44"/>
    <s v="LA"/>
    <s v="9321"/>
    <s v="56606380"/>
    <x v="68"/>
    <x v="68"/>
    <s v="12"/>
    <s v="0201"/>
    <s v="204"/>
    <s v="105"/>
    <n v="27333"/>
    <n v="23234"/>
    <m/>
    <m/>
    <m/>
    <m/>
    <n v="23234"/>
  </r>
  <r>
    <x v="3"/>
    <x v="1"/>
    <x v="3"/>
    <n v="375"/>
    <n v="318.75"/>
    <x v="44"/>
    <x v="44"/>
    <x v="44"/>
    <x v="44"/>
    <s v="LA"/>
    <s v="9321"/>
    <s v="56607140"/>
    <x v="49"/>
    <x v="49"/>
    <s v="24"/>
    <s v="0301"/>
    <s v="204"/>
    <s v="106"/>
    <n v="27000"/>
    <n v="22950"/>
    <m/>
    <m/>
    <m/>
    <m/>
    <n v="22950"/>
  </r>
  <r>
    <x v="2"/>
    <x v="1"/>
    <x v="4"/>
    <n v="347.22222222222223"/>
    <n v="347.22222222222223"/>
    <x v="44"/>
    <x v="44"/>
    <x v="44"/>
    <x v="44"/>
    <s v="LA"/>
    <s v="9323"/>
    <s v="56605793"/>
    <x v="27"/>
    <x v="27"/>
    <s v="24"/>
    <s v="0101"/>
    <s v="201"/>
    <s v="101"/>
    <n v="25000"/>
    <n v="25000"/>
    <m/>
    <m/>
    <m/>
    <m/>
    <n v="25000"/>
  </r>
  <r>
    <x v="2"/>
    <x v="3"/>
    <x v="2"/>
    <n v="11.203703703703704"/>
    <n v="11.203703703703704"/>
    <x v="44"/>
    <x v="44"/>
    <x v="44"/>
    <x v="44"/>
    <s v="LA"/>
    <s v="9323"/>
    <s v="56554339"/>
    <x v="36"/>
    <x v="36"/>
    <s v="24"/>
    <s v="0101"/>
    <s v="201"/>
    <s v="102"/>
    <n v="605"/>
    <n v="605"/>
    <m/>
    <m/>
    <m/>
    <m/>
    <n v="605"/>
  </r>
  <r>
    <x v="2"/>
    <x v="5"/>
    <x v="2"/>
    <n v="496.90740740740739"/>
    <n v="422.38888888888891"/>
    <x v="44"/>
    <x v="44"/>
    <x v="44"/>
    <x v="44"/>
    <s v="LA"/>
    <s v="9323"/>
    <s v="56554340"/>
    <x v="69"/>
    <x v="69"/>
    <s v="24"/>
    <s v="0101"/>
    <s v="201"/>
    <s v="102"/>
    <n v="26833"/>
    <n v="22809"/>
    <m/>
    <m/>
    <m/>
    <m/>
    <n v="22809"/>
  </r>
  <r>
    <x v="3"/>
    <x v="1"/>
    <x v="5"/>
    <n v="50"/>
    <n v="45"/>
    <x v="45"/>
    <x v="45"/>
    <x v="45"/>
    <x v="45"/>
    <s v="LA"/>
    <s v="9321"/>
    <s v="56606381"/>
    <x v="68"/>
    <x v="68"/>
    <s v="12"/>
    <s v="0201"/>
    <s v="204"/>
    <s v="105"/>
    <n v="3500"/>
    <n v="3150"/>
    <m/>
    <m/>
    <m/>
    <m/>
    <n v="3150"/>
  </r>
  <r>
    <x v="3"/>
    <x v="1"/>
    <x v="2"/>
    <n v="37.037037037037038"/>
    <n v="33.333333333333336"/>
    <x v="45"/>
    <x v="45"/>
    <x v="45"/>
    <x v="45"/>
    <s v="LA"/>
    <s v="9321"/>
    <s v="56606382"/>
    <x v="42"/>
    <x v="42"/>
    <s v="24"/>
    <s v="0401"/>
    <s v="204"/>
    <s v="105"/>
    <n v="2000"/>
    <n v="1800"/>
    <m/>
    <m/>
    <m/>
    <m/>
    <n v="1800"/>
  </r>
  <r>
    <x v="3"/>
    <x v="1"/>
    <x v="2"/>
    <n v="243.83333333333334"/>
    <n v="219.46296296296296"/>
    <x v="45"/>
    <x v="45"/>
    <x v="45"/>
    <x v="45"/>
    <s v="LA"/>
    <s v="9321"/>
    <s v="56606383"/>
    <x v="43"/>
    <x v="43"/>
    <s v="24"/>
    <s v="0601"/>
    <s v="204"/>
    <s v="105"/>
    <n v="13167"/>
    <n v="11851"/>
    <m/>
    <m/>
    <m/>
    <m/>
    <n v="11851"/>
  </r>
  <r>
    <x v="3"/>
    <x v="1"/>
    <x v="3"/>
    <n v="375"/>
    <n v="318.75"/>
    <x v="45"/>
    <x v="45"/>
    <x v="45"/>
    <x v="45"/>
    <s v="LA"/>
    <s v="9321"/>
    <s v="56607141"/>
    <x v="49"/>
    <x v="49"/>
    <s v="24"/>
    <s v="0301"/>
    <s v="204"/>
    <s v="106"/>
    <n v="27000"/>
    <n v="22950"/>
    <m/>
    <m/>
    <m/>
    <m/>
    <n v="22950"/>
  </r>
  <r>
    <x v="2"/>
    <x v="5"/>
    <x v="2"/>
    <n v="58.648148148148145"/>
    <n v="52.796296296296298"/>
    <x v="45"/>
    <x v="45"/>
    <x v="45"/>
    <x v="45"/>
    <s v="LA"/>
    <s v="9323"/>
    <s v="56554341"/>
    <x v="69"/>
    <x v="69"/>
    <s v="24"/>
    <s v="0101"/>
    <s v="201"/>
    <s v="102"/>
    <n v="3167"/>
    <n v="2851"/>
    <m/>
    <m/>
    <m/>
    <m/>
    <n v="2851"/>
  </r>
  <r>
    <x v="2"/>
    <x v="1"/>
    <x v="3"/>
    <n v="138.88888888888889"/>
    <n v="125"/>
    <x v="45"/>
    <x v="45"/>
    <x v="45"/>
    <x v="45"/>
    <s v="LA"/>
    <s v="9323"/>
    <s v="56605794"/>
    <x v="9"/>
    <x v="9"/>
    <s v="24"/>
    <s v="0501"/>
    <s v="201"/>
    <s v="101"/>
    <n v="10000"/>
    <n v="9000"/>
    <m/>
    <m/>
    <m/>
    <m/>
    <n v="9000"/>
  </r>
  <r>
    <x v="2"/>
    <x v="1"/>
    <x v="3"/>
    <n v="168.98611111111111"/>
    <n v="152.09722222222223"/>
    <x v="45"/>
    <x v="45"/>
    <x v="45"/>
    <x v="45"/>
    <s v="LA"/>
    <s v="9323"/>
    <s v="56605795"/>
    <x v="3"/>
    <x v="3"/>
    <s v="24"/>
    <s v="0501"/>
    <s v="201"/>
    <s v="101"/>
    <n v="12167"/>
    <n v="10951"/>
    <m/>
    <m/>
    <m/>
    <m/>
    <n v="10951"/>
  </r>
  <r>
    <x v="2"/>
    <x v="2"/>
    <x v="2"/>
    <n v="447.51851851851853"/>
    <n v="402.77777777777777"/>
    <x v="45"/>
    <x v="45"/>
    <x v="45"/>
    <x v="45"/>
    <s v="LA"/>
    <s v="9323"/>
    <s v="56554342"/>
    <x v="2"/>
    <x v="2"/>
    <s v="24"/>
    <s v="0101"/>
    <s v="201"/>
    <s v="102"/>
    <n v="24166"/>
    <n v="21750"/>
    <m/>
    <m/>
    <m/>
    <m/>
    <n v="21750"/>
  </r>
  <r>
    <x v="3"/>
    <x v="1"/>
    <x v="2"/>
    <n v="404.31481481481484"/>
    <n v="363.88888888888891"/>
    <x v="46"/>
    <x v="46"/>
    <x v="46"/>
    <x v="46"/>
    <s v="LA"/>
    <s v="9321"/>
    <s v="56606384"/>
    <x v="43"/>
    <x v="43"/>
    <s v="24"/>
    <s v="0601"/>
    <s v="204"/>
    <s v="105"/>
    <n v="21833"/>
    <n v="19650"/>
    <m/>
    <m/>
    <m/>
    <m/>
    <n v="19650"/>
  </r>
  <r>
    <x v="3"/>
    <x v="3"/>
    <x v="2"/>
    <n v="5.0370370370370372"/>
    <n v="5.0370370370370372"/>
    <x v="46"/>
    <x v="46"/>
    <x v="46"/>
    <x v="46"/>
    <s v="LA"/>
    <s v="9321"/>
    <s v="56606385"/>
    <x v="47"/>
    <x v="47"/>
    <s v="24"/>
    <s v="0101"/>
    <s v="204"/>
    <s v="105"/>
    <n v="272"/>
    <n v="272"/>
    <m/>
    <m/>
    <m/>
    <m/>
    <n v="272"/>
  </r>
  <r>
    <x v="3"/>
    <x v="5"/>
    <x v="2"/>
    <n v="43.203703703703702"/>
    <n v="43.203703703703702"/>
    <x v="46"/>
    <x v="46"/>
    <x v="46"/>
    <x v="46"/>
    <s v="LA"/>
    <s v="9321"/>
    <s v="56606386"/>
    <x v="50"/>
    <x v="50"/>
    <s v="24"/>
    <s v="0101"/>
    <s v="204"/>
    <s v="105"/>
    <n v="2333"/>
    <n v="2333"/>
    <m/>
    <m/>
    <m/>
    <m/>
    <n v="2333"/>
  </r>
  <r>
    <x v="3"/>
    <x v="1"/>
    <x v="3"/>
    <n v="227.43055555555554"/>
    <n v="204.69444444444446"/>
    <x v="46"/>
    <x v="46"/>
    <x v="46"/>
    <x v="46"/>
    <s v="LA"/>
    <s v="9321"/>
    <s v="56607142"/>
    <x v="49"/>
    <x v="49"/>
    <s v="24"/>
    <s v="0301"/>
    <s v="204"/>
    <s v="106"/>
    <n v="16375"/>
    <n v="14738"/>
    <m/>
    <m/>
    <m/>
    <m/>
    <n v="14738"/>
  </r>
  <r>
    <x v="3"/>
    <x v="1"/>
    <x v="3"/>
    <n v="133.68055555555554"/>
    <n v="120.31944444444444"/>
    <x v="46"/>
    <x v="46"/>
    <x v="46"/>
    <x v="46"/>
    <s v="LA"/>
    <s v="9321"/>
    <s v="56607143"/>
    <x v="44"/>
    <x v="44"/>
    <s v="24"/>
    <s v="0301"/>
    <s v="204"/>
    <s v="106"/>
    <n v="9625"/>
    <n v="8663"/>
    <m/>
    <m/>
    <m/>
    <m/>
    <n v="8663"/>
  </r>
  <r>
    <x v="2"/>
    <x v="1"/>
    <x v="3"/>
    <n v="138.88888888888889"/>
    <n v="125"/>
    <x v="46"/>
    <x v="46"/>
    <x v="46"/>
    <x v="46"/>
    <s v="LA"/>
    <s v="9323"/>
    <s v="56605796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46"/>
    <x v="46"/>
    <x v="46"/>
    <x v="46"/>
    <s v="LA"/>
    <s v="9323"/>
    <s v="56605797"/>
    <x v="3"/>
    <x v="3"/>
    <s v="24"/>
    <s v="0501"/>
    <s v="201"/>
    <s v="101"/>
    <n v="18000"/>
    <n v="16200"/>
    <m/>
    <m/>
    <m/>
    <m/>
    <n v="16200"/>
  </r>
  <r>
    <x v="2"/>
    <x v="2"/>
    <x v="2"/>
    <n v="518.51851851851848"/>
    <n v="440.74074074074076"/>
    <x v="46"/>
    <x v="46"/>
    <x v="46"/>
    <x v="46"/>
    <s v="LA"/>
    <s v="9323"/>
    <s v="56554343"/>
    <x v="2"/>
    <x v="2"/>
    <s v="24"/>
    <s v="0101"/>
    <s v="201"/>
    <s v="102"/>
    <n v="28000"/>
    <n v="23800"/>
    <m/>
    <m/>
    <m/>
    <m/>
    <n v="23800"/>
  </r>
  <r>
    <x v="3"/>
    <x v="5"/>
    <x v="2"/>
    <n v="327.16666666666669"/>
    <n v="327.16666666666669"/>
    <x v="47"/>
    <x v="47"/>
    <x v="47"/>
    <x v="47"/>
    <s v="LA"/>
    <s v="9321"/>
    <s v="56606387"/>
    <x v="50"/>
    <x v="50"/>
    <s v="24"/>
    <s v="0101"/>
    <s v="204"/>
    <s v="105"/>
    <n v="17667"/>
    <n v="17667"/>
    <m/>
    <m/>
    <m/>
    <m/>
    <n v="17667"/>
  </r>
  <r>
    <x v="3"/>
    <x v="1"/>
    <x v="3"/>
    <n v="375"/>
    <n v="318.75"/>
    <x v="47"/>
    <x v="47"/>
    <x v="47"/>
    <x v="47"/>
    <s v="LA"/>
    <s v="9321"/>
    <s v="56607144"/>
    <x v="44"/>
    <x v="44"/>
    <s v="24"/>
    <s v="0301"/>
    <s v="204"/>
    <s v="106"/>
    <n v="27000"/>
    <n v="22950"/>
    <m/>
    <m/>
    <m/>
    <m/>
    <n v="22950"/>
  </r>
  <r>
    <x v="4"/>
    <x v="0"/>
    <x v="0"/>
    <n v="89.25333333333333"/>
    <n v="80.333333333333329"/>
    <x v="47"/>
    <x v="47"/>
    <x v="47"/>
    <x v="47"/>
    <s v="LA"/>
    <s v="9322"/>
    <s v="56511292"/>
    <x v="0"/>
    <x v="0"/>
    <s v="12"/>
    <s v="0301"/>
    <s v="201"/>
    <s v="102"/>
    <n v="13388"/>
    <n v="12050"/>
    <m/>
    <m/>
    <m/>
    <m/>
    <n v="12050"/>
  </r>
  <r>
    <x v="2"/>
    <x v="2"/>
    <x v="2"/>
    <n v="518.51851851851848"/>
    <n v="440.74074074074076"/>
    <x v="47"/>
    <x v="47"/>
    <x v="47"/>
    <x v="47"/>
    <s v="LA"/>
    <s v="9323"/>
    <s v="56554344"/>
    <x v="2"/>
    <x v="2"/>
    <s v="24"/>
    <s v="0101"/>
    <s v="201"/>
    <s v="102"/>
    <n v="28000"/>
    <n v="23800"/>
    <m/>
    <m/>
    <m/>
    <m/>
    <n v="23800"/>
  </r>
  <r>
    <x v="2"/>
    <x v="1"/>
    <x v="3"/>
    <n v="138.88888888888889"/>
    <n v="125"/>
    <x v="47"/>
    <x v="47"/>
    <x v="47"/>
    <x v="47"/>
    <s v="LA"/>
    <s v="9323"/>
    <s v="56605798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7"/>
    <x v="47"/>
    <x v="47"/>
    <x v="47"/>
    <s v="LA"/>
    <s v="9323"/>
    <s v="56605799"/>
    <x v="3"/>
    <x v="3"/>
    <s v="24"/>
    <s v="0101"/>
    <s v="201"/>
    <s v="101"/>
    <n v="18000"/>
    <n v="16200"/>
    <m/>
    <m/>
    <m/>
    <m/>
    <n v="16200"/>
  </r>
  <r>
    <x v="3"/>
    <x v="3"/>
    <x v="2"/>
    <n v="44.481481481481481"/>
    <n v="44.481481481481481"/>
    <x v="48"/>
    <x v="48"/>
    <x v="48"/>
    <x v="48"/>
    <s v="LA"/>
    <s v="9321"/>
    <s v="56606588"/>
    <x v="58"/>
    <x v="58"/>
    <s v="24"/>
    <s v="0101"/>
    <s v="204"/>
    <s v="105"/>
    <n v="2402"/>
    <n v="2402"/>
    <m/>
    <m/>
    <m/>
    <m/>
    <n v="2402"/>
  </r>
  <r>
    <x v="3"/>
    <x v="1"/>
    <x v="2"/>
    <n v="9.9074074074074066"/>
    <n v="8.9259259259259256"/>
    <x v="48"/>
    <x v="48"/>
    <x v="48"/>
    <x v="48"/>
    <s v="LA"/>
    <s v="9321"/>
    <s v="56606589"/>
    <x v="59"/>
    <x v="59"/>
    <s v="24"/>
    <s v="0201"/>
    <s v="204"/>
    <s v="105"/>
    <n v="535"/>
    <n v="482"/>
    <m/>
    <m/>
    <m/>
    <m/>
    <n v="482"/>
  </r>
  <r>
    <x v="3"/>
    <x v="5"/>
    <x v="2"/>
    <n v="453.7037037037037"/>
    <n v="453.7037037037037"/>
    <x v="48"/>
    <x v="48"/>
    <x v="48"/>
    <x v="48"/>
    <s v="LA"/>
    <s v="9321"/>
    <s v="56606590"/>
    <x v="61"/>
    <x v="61"/>
    <s v="24"/>
    <s v="0101"/>
    <s v="204"/>
    <s v="105"/>
    <n v="24500"/>
    <n v="24500"/>
    <m/>
    <m/>
    <m/>
    <m/>
    <n v="24500"/>
  </r>
  <r>
    <x v="3"/>
    <x v="1"/>
    <x v="3"/>
    <n v="185.76388888888889"/>
    <n v="167.19444444444446"/>
    <x v="48"/>
    <x v="48"/>
    <x v="48"/>
    <x v="48"/>
    <s v="LA"/>
    <s v="9321"/>
    <s v="56607145"/>
    <x v="44"/>
    <x v="44"/>
    <s v="24"/>
    <s v="0301"/>
    <s v="204"/>
    <s v="106"/>
    <n v="13375"/>
    <n v="12038"/>
    <m/>
    <m/>
    <m/>
    <m/>
    <n v="12038"/>
  </r>
  <r>
    <x v="3"/>
    <x v="1"/>
    <x v="3"/>
    <n v="15.625"/>
    <n v="14.069444444444445"/>
    <x v="48"/>
    <x v="48"/>
    <x v="48"/>
    <x v="48"/>
    <s v="LA"/>
    <s v="9321"/>
    <s v="56607146"/>
    <x v="49"/>
    <x v="49"/>
    <s v="24"/>
    <s v="0301"/>
    <s v="204"/>
    <s v="106"/>
    <n v="1125"/>
    <n v="1013"/>
    <m/>
    <m/>
    <m/>
    <m/>
    <n v="1013"/>
  </r>
  <r>
    <x v="4"/>
    <x v="0"/>
    <x v="0"/>
    <n v="126"/>
    <n v="113.4"/>
    <x v="48"/>
    <x v="48"/>
    <x v="48"/>
    <x v="48"/>
    <s v="LA"/>
    <s v="9322"/>
    <s v="56511293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48"/>
    <x v="48"/>
    <x v="48"/>
    <x v="48"/>
    <s v="LA"/>
    <s v="9323"/>
    <s v="56605800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8"/>
    <x v="48"/>
    <x v="48"/>
    <x v="48"/>
    <s v="LA"/>
    <s v="9323"/>
    <s v="56605801"/>
    <x v="3"/>
    <x v="3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48"/>
    <x v="48"/>
    <x v="48"/>
    <x v="48"/>
    <s v="LA"/>
    <s v="9323"/>
    <s v="56554345"/>
    <x v="2"/>
    <x v="2"/>
    <s v="24"/>
    <s v="0101"/>
    <s v="201"/>
    <s v="102"/>
    <n v="28000"/>
    <n v="23800"/>
    <m/>
    <m/>
    <m/>
    <m/>
    <n v="23800"/>
  </r>
  <r>
    <x v="3"/>
    <x v="5"/>
    <x v="2"/>
    <n v="101.85185185185185"/>
    <n v="101.85185185185185"/>
    <x v="49"/>
    <x v="49"/>
    <x v="49"/>
    <x v="49"/>
    <s v="LA"/>
    <s v="9321"/>
    <s v="56606591"/>
    <x v="61"/>
    <x v="61"/>
    <s v="24"/>
    <s v="0101"/>
    <s v="204"/>
    <s v="105"/>
    <n v="5500"/>
    <n v="5500"/>
    <m/>
    <m/>
    <m/>
    <m/>
    <n v="5500"/>
  </r>
  <r>
    <x v="3"/>
    <x v="1"/>
    <x v="2"/>
    <n v="92.592592592592595"/>
    <n v="83.333333333333329"/>
    <x v="49"/>
    <x v="49"/>
    <x v="49"/>
    <x v="49"/>
    <s v="LA"/>
    <s v="9321"/>
    <s v="56606592"/>
    <x v="64"/>
    <x v="64"/>
    <s v="24"/>
    <s v="0201"/>
    <s v="204"/>
    <s v="105"/>
    <n v="5000"/>
    <n v="4500"/>
    <m/>
    <m/>
    <m/>
    <m/>
    <n v="4500"/>
  </r>
  <r>
    <x v="3"/>
    <x v="1"/>
    <x v="2"/>
    <n v="317.90740740740739"/>
    <n v="286.12962962962962"/>
    <x v="49"/>
    <x v="49"/>
    <x v="49"/>
    <x v="49"/>
    <s v="LA"/>
    <s v="9321"/>
    <s v="56606593"/>
    <x v="59"/>
    <x v="59"/>
    <s v="24"/>
    <s v="0301"/>
    <s v="204"/>
    <s v="105"/>
    <n v="17167"/>
    <n v="15451"/>
    <m/>
    <m/>
    <m/>
    <m/>
    <n v="15451"/>
  </r>
  <r>
    <x v="3"/>
    <x v="1"/>
    <x v="3"/>
    <n v="375"/>
    <n v="318.75"/>
    <x v="49"/>
    <x v="49"/>
    <x v="49"/>
    <x v="49"/>
    <s v="LA"/>
    <s v="9321"/>
    <s v="56607147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49"/>
    <x v="49"/>
    <x v="49"/>
    <x v="49"/>
    <s v="LA"/>
    <s v="9322"/>
    <s v="56511294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49"/>
    <x v="49"/>
    <x v="49"/>
    <x v="49"/>
    <s v="LA"/>
    <s v="9323"/>
    <s v="56605802"/>
    <x v="3"/>
    <x v="3"/>
    <s v="24"/>
    <s v="0101"/>
    <s v="201"/>
    <s v="101"/>
    <n v="28000"/>
    <n v="23800"/>
    <m/>
    <m/>
    <m/>
    <m/>
    <n v="23800"/>
  </r>
  <r>
    <x v="2"/>
    <x v="2"/>
    <x v="2"/>
    <n v="518.51851851851848"/>
    <n v="440.74074074074076"/>
    <x v="49"/>
    <x v="49"/>
    <x v="49"/>
    <x v="49"/>
    <s v="LA"/>
    <s v="9323"/>
    <s v="56554346"/>
    <x v="2"/>
    <x v="2"/>
    <s v="24"/>
    <s v="0101"/>
    <s v="201"/>
    <s v="102"/>
    <n v="28000"/>
    <n v="23800"/>
    <m/>
    <m/>
    <m/>
    <m/>
    <n v="23800"/>
  </r>
  <r>
    <x v="3"/>
    <x v="1"/>
    <x v="2"/>
    <n v="185.18518518518519"/>
    <n v="166.66666666666666"/>
    <x v="50"/>
    <x v="50"/>
    <x v="50"/>
    <x v="50"/>
    <s v="LA"/>
    <s v="9321"/>
    <s v="56606594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0"/>
    <x v="50"/>
    <x v="50"/>
    <x v="50"/>
    <s v="LA"/>
    <s v="9321"/>
    <s v="56606595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0"/>
    <x v="50"/>
    <x v="50"/>
    <x v="50"/>
    <s v="LA"/>
    <s v="9321"/>
    <s v="56607148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50"/>
    <x v="50"/>
    <x v="50"/>
    <x v="50"/>
    <s v="LA"/>
    <s v="9322"/>
    <s v="56511295"/>
    <x v="0"/>
    <x v="0"/>
    <s v="12"/>
    <s v="0301"/>
    <s v="201"/>
    <s v="102"/>
    <n v="18900"/>
    <n v="17010"/>
    <m/>
    <m/>
    <m/>
    <m/>
    <n v="17010"/>
  </r>
  <r>
    <x v="2"/>
    <x v="2"/>
    <x v="2"/>
    <n v="496.90740740740739"/>
    <n v="422.38888888888891"/>
    <x v="50"/>
    <x v="50"/>
    <x v="50"/>
    <x v="50"/>
    <s v="LA"/>
    <s v="9323"/>
    <s v="56554347"/>
    <x v="2"/>
    <x v="2"/>
    <s v="24"/>
    <s v="0101"/>
    <s v="201"/>
    <s v="102"/>
    <n v="26833"/>
    <n v="22809"/>
    <m/>
    <m/>
    <m/>
    <m/>
    <n v="22809"/>
  </r>
  <r>
    <x v="2"/>
    <x v="1"/>
    <x v="3"/>
    <n v="388.88888888888891"/>
    <n v="330.55555555555554"/>
    <x v="50"/>
    <x v="50"/>
    <x v="50"/>
    <x v="50"/>
    <s v="LA"/>
    <s v="9323"/>
    <s v="56605803"/>
    <x v="3"/>
    <x v="3"/>
    <s v="24"/>
    <s v="0101"/>
    <s v="201"/>
    <s v="101"/>
    <n v="28000"/>
    <n v="23800"/>
    <m/>
    <m/>
    <m/>
    <m/>
    <n v="23800"/>
  </r>
  <r>
    <x v="1"/>
    <x v="1"/>
    <x v="1"/>
    <n v="93.375"/>
    <n v="79.375"/>
    <x v="51"/>
    <x v="51"/>
    <x v="51"/>
    <x v="51"/>
    <s v="LA"/>
    <s v="9321"/>
    <s v="56555497"/>
    <x v="1"/>
    <x v="1"/>
    <s v="36"/>
    <s v="0301"/>
    <s v="203"/>
    <s v="103"/>
    <n v="8217"/>
    <n v="6985"/>
    <m/>
    <m/>
    <m/>
    <m/>
    <n v="6985"/>
  </r>
  <r>
    <x v="3"/>
    <x v="1"/>
    <x v="2"/>
    <n v="185.18518518518519"/>
    <n v="166.66666666666666"/>
    <x v="51"/>
    <x v="51"/>
    <x v="51"/>
    <x v="51"/>
    <s v="LA"/>
    <s v="9321"/>
    <s v="56606596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1"/>
    <x v="51"/>
    <x v="51"/>
    <x v="51"/>
    <s v="LA"/>
    <s v="9321"/>
    <s v="56606597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1"/>
    <x v="51"/>
    <x v="51"/>
    <x v="51"/>
    <s v="LA"/>
    <s v="9321"/>
    <s v="56607149"/>
    <x v="49"/>
    <x v="49"/>
    <s v="24"/>
    <s v="0301"/>
    <s v="204"/>
    <s v="106"/>
    <n v="27000"/>
    <n v="22950"/>
    <m/>
    <m/>
    <m/>
    <m/>
    <n v="22950"/>
  </r>
  <r>
    <x v="4"/>
    <x v="0"/>
    <x v="0"/>
    <n v="62.4"/>
    <n v="56.16"/>
    <x v="51"/>
    <x v="51"/>
    <x v="51"/>
    <x v="51"/>
    <s v="LA"/>
    <s v="9322"/>
    <s v="56511296"/>
    <x v="0"/>
    <x v="0"/>
    <s v="12"/>
    <s v="0301"/>
    <s v="201"/>
    <s v="102"/>
    <n v="9360"/>
    <n v="8424"/>
    <m/>
    <m/>
    <m/>
    <m/>
    <n v="8424"/>
  </r>
  <r>
    <x v="2"/>
    <x v="1"/>
    <x v="3"/>
    <n v="32.402777777777779"/>
    <n v="29.166666666666668"/>
    <x v="51"/>
    <x v="51"/>
    <x v="51"/>
    <x v="51"/>
    <s v="LA"/>
    <s v="9323"/>
    <s v="56605804"/>
    <x v="3"/>
    <x v="3"/>
    <s v="24"/>
    <s v="0101"/>
    <s v="201"/>
    <s v="101"/>
    <n v="2333"/>
    <n v="2100"/>
    <m/>
    <m/>
    <m/>
    <m/>
    <n v="2100"/>
  </r>
  <r>
    <x v="2"/>
    <x v="1"/>
    <x v="4"/>
    <n v="21.152777777777779"/>
    <n v="19.041666666666668"/>
    <x v="51"/>
    <x v="51"/>
    <x v="51"/>
    <x v="51"/>
    <s v="LA"/>
    <s v="9323"/>
    <s v="56605805"/>
    <x v="16"/>
    <x v="16"/>
    <s v="24"/>
    <s v="0101"/>
    <s v="201"/>
    <s v="101"/>
    <n v="1523"/>
    <n v="1371"/>
    <m/>
    <m/>
    <m/>
    <m/>
    <n v="1371"/>
  </r>
  <r>
    <x v="2"/>
    <x v="1"/>
    <x v="4"/>
    <n v="69.444444444444443"/>
    <n v="62.5"/>
    <x v="51"/>
    <x v="51"/>
    <x v="51"/>
    <x v="51"/>
    <s v="LA"/>
    <s v="9323"/>
    <s v="56605806"/>
    <x v="16"/>
    <x v="16"/>
    <s v="24"/>
    <s v="0201"/>
    <s v="201"/>
    <s v="101"/>
    <n v="5000"/>
    <n v="4500"/>
    <m/>
    <m/>
    <m/>
    <m/>
    <n v="4500"/>
  </r>
  <r>
    <x v="2"/>
    <x v="1"/>
    <x v="3"/>
    <n v="64.819444444444443"/>
    <n v="58.347222222222221"/>
    <x v="51"/>
    <x v="51"/>
    <x v="51"/>
    <x v="51"/>
    <s v="LA"/>
    <s v="9323"/>
    <s v="56605807"/>
    <x v="45"/>
    <x v="45"/>
    <s v="24"/>
    <s v="0801"/>
    <s v="201"/>
    <s v="101"/>
    <n v="4667"/>
    <n v="4201"/>
    <m/>
    <m/>
    <m/>
    <m/>
    <n v="4201"/>
  </r>
  <r>
    <x v="2"/>
    <x v="1"/>
    <x v="2"/>
    <n v="277.77777777777777"/>
    <n v="250"/>
    <x v="51"/>
    <x v="51"/>
    <x v="51"/>
    <x v="51"/>
    <s v="LA"/>
    <s v="9323"/>
    <s v="56554348"/>
    <x v="14"/>
    <x v="14"/>
    <s v="24"/>
    <s v="0201"/>
    <s v="201"/>
    <s v="102"/>
    <n v="15000"/>
    <n v="13500"/>
    <m/>
    <m/>
    <m/>
    <m/>
    <n v="13500"/>
  </r>
  <r>
    <x v="2"/>
    <x v="1"/>
    <x v="2"/>
    <n v="80.259259259259252"/>
    <n v="72.240740740740748"/>
    <x v="51"/>
    <x v="51"/>
    <x v="51"/>
    <x v="51"/>
    <s v="LA"/>
    <s v="9323"/>
    <s v="56554349"/>
    <x v="19"/>
    <x v="19"/>
    <s v="24"/>
    <s v="0201"/>
    <s v="201"/>
    <s v="102"/>
    <n v="4334"/>
    <n v="3901"/>
    <m/>
    <m/>
    <m/>
    <m/>
    <n v="3901"/>
  </r>
  <r>
    <x v="1"/>
    <x v="1"/>
    <x v="1"/>
    <n v="109.84090909090909"/>
    <n v="93.375"/>
    <x v="52"/>
    <x v="52"/>
    <x v="52"/>
    <x v="52"/>
    <s v="LA"/>
    <s v="9321"/>
    <s v="56555498"/>
    <x v="1"/>
    <x v="1"/>
    <s v="36"/>
    <s v="0301"/>
    <s v="203"/>
    <s v="103"/>
    <n v="9666"/>
    <n v="8217"/>
    <m/>
    <m/>
    <m/>
    <m/>
    <n v="8217"/>
  </r>
  <r>
    <x v="3"/>
    <x v="1"/>
    <x v="2"/>
    <n v="518.51851851851848"/>
    <n v="440.74074074074076"/>
    <x v="52"/>
    <x v="52"/>
    <x v="52"/>
    <x v="52"/>
    <s v="LA"/>
    <s v="9321"/>
    <s v="56606598"/>
    <x v="59"/>
    <x v="59"/>
    <s v="24"/>
    <s v="0301"/>
    <s v="204"/>
    <s v="105"/>
    <n v="28000"/>
    <n v="23800"/>
    <m/>
    <m/>
    <m/>
    <m/>
    <n v="23800"/>
  </r>
  <r>
    <x v="3"/>
    <x v="1"/>
    <x v="3"/>
    <n v="375"/>
    <n v="318.75"/>
    <x v="52"/>
    <x v="52"/>
    <x v="52"/>
    <x v="52"/>
    <s v="LA"/>
    <s v="9321"/>
    <s v="56607150"/>
    <x v="49"/>
    <x v="49"/>
    <s v="24"/>
    <s v="0301"/>
    <s v="204"/>
    <s v="106"/>
    <n v="27000"/>
    <n v="22950"/>
    <m/>
    <m/>
    <m/>
    <m/>
    <n v="22950"/>
  </r>
  <r>
    <x v="2"/>
    <x v="1"/>
    <x v="2"/>
    <n v="503.07407407407408"/>
    <n v="427.62962962962962"/>
    <x v="52"/>
    <x v="52"/>
    <x v="52"/>
    <x v="52"/>
    <s v="LA"/>
    <s v="9323"/>
    <s v="56554350"/>
    <x v="19"/>
    <x v="19"/>
    <s v="24"/>
    <s v="0201"/>
    <s v="201"/>
    <s v="102"/>
    <n v="27166"/>
    <n v="23092"/>
    <m/>
    <m/>
    <m/>
    <m/>
    <n v="23092"/>
  </r>
  <r>
    <x v="2"/>
    <x v="1"/>
    <x v="3"/>
    <n v="388.88888888888891"/>
    <n v="330.55555555555554"/>
    <x v="52"/>
    <x v="52"/>
    <x v="52"/>
    <x v="52"/>
    <s v="LA"/>
    <s v="9323"/>
    <s v="56605808"/>
    <x v="45"/>
    <x v="45"/>
    <s v="24"/>
    <s v="0801"/>
    <s v="201"/>
    <s v="101"/>
    <n v="28000"/>
    <n v="23800"/>
    <m/>
    <m/>
    <m/>
    <m/>
    <n v="23800"/>
  </r>
  <r>
    <x v="1"/>
    <x v="1"/>
    <x v="1"/>
    <n v="131.81818181818181"/>
    <n v="112.04545454545455"/>
    <x v="53"/>
    <x v="53"/>
    <x v="53"/>
    <x v="53"/>
    <s v="LA"/>
    <s v="9321"/>
    <s v="56555499"/>
    <x v="1"/>
    <x v="1"/>
    <s v="36"/>
    <s v="0301"/>
    <s v="203"/>
    <s v="103"/>
    <n v="11600"/>
    <n v="9860"/>
    <m/>
    <m/>
    <m/>
    <m/>
    <n v="9860"/>
  </r>
  <r>
    <x v="3"/>
    <x v="1"/>
    <x v="2"/>
    <n v="348.75925925925924"/>
    <n v="313.88888888888891"/>
    <x v="53"/>
    <x v="53"/>
    <x v="53"/>
    <x v="53"/>
    <s v="LA"/>
    <s v="9321"/>
    <s v="56606599"/>
    <x v="59"/>
    <x v="59"/>
    <s v="24"/>
    <s v="0301"/>
    <s v="204"/>
    <s v="105"/>
    <n v="18833"/>
    <n v="16950"/>
    <m/>
    <m/>
    <m/>
    <m/>
    <n v="16950"/>
  </r>
  <r>
    <x v="3"/>
    <x v="1"/>
    <x v="3"/>
    <n v="312.5"/>
    <n v="281.25"/>
    <x v="53"/>
    <x v="53"/>
    <x v="53"/>
    <x v="53"/>
    <s v="LA"/>
    <s v="9321"/>
    <s v="56607151"/>
    <x v="49"/>
    <x v="49"/>
    <s v="24"/>
    <s v="0301"/>
    <s v="204"/>
    <s v="106"/>
    <n v="22500"/>
    <n v="20250"/>
    <m/>
    <m/>
    <m/>
    <m/>
    <n v="20250"/>
  </r>
  <r>
    <x v="3"/>
    <x v="1"/>
    <x v="3"/>
    <n v="62.5"/>
    <n v="56.25"/>
    <x v="53"/>
    <x v="53"/>
    <x v="53"/>
    <x v="53"/>
    <s v="LA"/>
    <s v="9321"/>
    <s v="56607152"/>
    <x v="44"/>
    <x v="44"/>
    <s v="24"/>
    <s v="0301"/>
    <s v="204"/>
    <s v="106"/>
    <n v="4500"/>
    <n v="4050"/>
    <m/>
    <m/>
    <m/>
    <m/>
    <n v="4050"/>
  </r>
  <r>
    <x v="2"/>
    <x v="1"/>
    <x v="3"/>
    <n v="388.88888888888891"/>
    <n v="330.55555555555554"/>
    <x v="53"/>
    <x v="53"/>
    <x v="53"/>
    <x v="53"/>
    <s v="LA"/>
    <s v="9323"/>
    <s v="56605809"/>
    <x v="45"/>
    <x v="45"/>
    <s v="24"/>
    <s v="0801"/>
    <s v="201"/>
    <s v="101"/>
    <n v="28000"/>
    <n v="23800"/>
    <m/>
    <m/>
    <m/>
    <m/>
    <n v="23800"/>
  </r>
  <r>
    <x v="2"/>
    <x v="1"/>
    <x v="2"/>
    <n v="518.51851851851848"/>
    <n v="440.74074074074076"/>
    <x v="53"/>
    <x v="53"/>
    <x v="53"/>
    <x v="53"/>
    <s v="LA"/>
    <s v="9323"/>
    <s v="56554351"/>
    <x v="19"/>
    <x v="19"/>
    <s v="24"/>
    <s v="0201"/>
    <s v="201"/>
    <s v="102"/>
    <n v="28000"/>
    <n v="23800"/>
    <m/>
    <m/>
    <m/>
    <m/>
    <n v="23800"/>
  </r>
  <r>
    <x v="1"/>
    <x v="1"/>
    <x v="1"/>
    <n v="60.420454545454547"/>
    <n v="51.363636363636367"/>
    <x v="54"/>
    <x v="54"/>
    <x v="54"/>
    <x v="54"/>
    <s v="LA"/>
    <s v="9321"/>
    <s v="56555500"/>
    <x v="1"/>
    <x v="1"/>
    <s v="36"/>
    <s v="0301"/>
    <s v="203"/>
    <s v="103"/>
    <n v="5317"/>
    <n v="4520"/>
    <m/>
    <m/>
    <m/>
    <m/>
    <n v="4520"/>
  </r>
  <r>
    <x v="1"/>
    <x v="1"/>
    <x v="1"/>
    <n v="49.43181818181818"/>
    <n v="42.022727272727273"/>
    <x v="54"/>
    <x v="54"/>
    <x v="54"/>
    <x v="54"/>
    <s v="LA"/>
    <s v="9321"/>
    <s v="56555501"/>
    <x v="15"/>
    <x v="15"/>
    <s v="36"/>
    <s v="0201"/>
    <s v="203"/>
    <s v="103"/>
    <n v="4350"/>
    <n v="3698"/>
    <m/>
    <m/>
    <m/>
    <m/>
    <n v="3698"/>
  </r>
  <r>
    <x v="3"/>
    <x v="1"/>
    <x v="6"/>
    <n v="443.66666666666669"/>
    <n v="399.31481481481484"/>
    <x v="54"/>
    <x v="54"/>
    <x v="54"/>
    <x v="54"/>
    <s v="LA"/>
    <s v="9321"/>
    <s v="56606600"/>
    <x v="66"/>
    <x v="66"/>
    <s v="24"/>
    <s v="0101"/>
    <s v="204"/>
    <s v="105"/>
    <n v="23958"/>
    <n v="21563"/>
    <m/>
    <m/>
    <m/>
    <m/>
    <n v="21563"/>
  </r>
  <r>
    <x v="3"/>
    <x v="1"/>
    <x v="3"/>
    <n v="338.54166666666669"/>
    <n v="304.69444444444446"/>
    <x v="54"/>
    <x v="54"/>
    <x v="54"/>
    <x v="54"/>
    <s v="LA"/>
    <s v="9321"/>
    <s v="56607153"/>
    <x v="44"/>
    <x v="44"/>
    <s v="24"/>
    <s v="0301"/>
    <s v="204"/>
    <s v="106"/>
    <n v="24375"/>
    <n v="21938"/>
    <m/>
    <m/>
    <m/>
    <m/>
    <n v="21938"/>
  </r>
  <r>
    <x v="2"/>
    <x v="2"/>
    <x v="2"/>
    <n v="43.203703703703702"/>
    <n v="38.888888888888886"/>
    <x v="54"/>
    <x v="54"/>
    <x v="54"/>
    <x v="54"/>
    <s v="LA"/>
    <s v="9323"/>
    <s v="56554353"/>
    <x v="2"/>
    <x v="2"/>
    <s v="24"/>
    <s v="0101"/>
    <s v="201"/>
    <s v="102"/>
    <n v="2333"/>
    <n v="2100"/>
    <m/>
    <m/>
    <m/>
    <m/>
    <n v="2100"/>
  </r>
  <r>
    <x v="2"/>
    <x v="1"/>
    <x v="3"/>
    <n v="268.51388888888891"/>
    <n v="241.66666666666666"/>
    <x v="54"/>
    <x v="54"/>
    <x v="54"/>
    <x v="54"/>
    <s v="LA"/>
    <s v="9323"/>
    <s v="56605810"/>
    <x v="45"/>
    <x v="45"/>
    <s v="24"/>
    <s v="0801"/>
    <s v="201"/>
    <s v="101"/>
    <n v="19333"/>
    <n v="17400"/>
    <m/>
    <m/>
    <m/>
    <m/>
    <n v="17400"/>
  </r>
  <r>
    <x v="2"/>
    <x v="1"/>
    <x v="3"/>
    <n v="16.208333333333332"/>
    <n v="14.597222222222221"/>
    <x v="54"/>
    <x v="54"/>
    <x v="54"/>
    <x v="54"/>
    <s v="LA"/>
    <s v="9323"/>
    <s v="56605811"/>
    <x v="62"/>
    <x v="62"/>
    <s v="24"/>
    <s v="0101"/>
    <s v="201"/>
    <s v="101"/>
    <n v="1167"/>
    <n v="1051"/>
    <m/>
    <m/>
    <m/>
    <m/>
    <n v="1051"/>
  </r>
  <r>
    <x v="2"/>
    <x v="1"/>
    <x v="2"/>
    <n v="379.62962962962962"/>
    <n v="341.66666666666669"/>
    <x v="54"/>
    <x v="54"/>
    <x v="54"/>
    <x v="54"/>
    <s v="LA"/>
    <s v="9323"/>
    <s v="56554352"/>
    <x v="19"/>
    <x v="19"/>
    <s v="24"/>
    <s v="0201"/>
    <s v="201"/>
    <s v="102"/>
    <n v="20500"/>
    <n v="18450"/>
    <m/>
    <m/>
    <m/>
    <m/>
    <n v="18450"/>
  </r>
  <r>
    <x v="1"/>
    <x v="1"/>
    <x v="1"/>
    <n v="131.81818181818181"/>
    <n v="112.04545454545455"/>
    <x v="55"/>
    <x v="55"/>
    <x v="55"/>
    <x v="55"/>
    <s v="LA"/>
    <s v="9321"/>
    <s v="56555502"/>
    <x v="15"/>
    <x v="15"/>
    <s v="36"/>
    <s v="0201"/>
    <s v="203"/>
    <s v="103"/>
    <n v="11600"/>
    <n v="9860"/>
    <m/>
    <m/>
    <m/>
    <m/>
    <n v="9860"/>
  </r>
  <r>
    <x v="3"/>
    <x v="1"/>
    <x v="6"/>
    <n v="297.07407407407408"/>
    <n v="267.37037037037038"/>
    <x v="55"/>
    <x v="55"/>
    <x v="55"/>
    <x v="55"/>
    <s v="LA"/>
    <s v="9321"/>
    <s v="56606601"/>
    <x v="66"/>
    <x v="66"/>
    <s v="24"/>
    <s v="0101"/>
    <s v="204"/>
    <s v="105"/>
    <n v="16042"/>
    <n v="14438"/>
    <m/>
    <m/>
    <m/>
    <m/>
    <n v="14438"/>
  </r>
  <r>
    <x v="3"/>
    <x v="1"/>
    <x v="3"/>
    <n v="234.375"/>
    <n v="210.94444444444446"/>
    <x v="55"/>
    <x v="55"/>
    <x v="55"/>
    <x v="55"/>
    <s v="LA"/>
    <s v="9321"/>
    <s v="56607154"/>
    <x v="49"/>
    <x v="49"/>
    <s v="24"/>
    <s v="0301"/>
    <s v="204"/>
    <s v="106"/>
    <n v="16875"/>
    <n v="15188"/>
    <m/>
    <m/>
    <m/>
    <m/>
    <n v="15188"/>
  </r>
  <r>
    <x v="2"/>
    <x v="1"/>
    <x v="3"/>
    <n v="138.88888888888889"/>
    <n v="125"/>
    <x v="55"/>
    <x v="55"/>
    <x v="55"/>
    <x v="55"/>
    <s v="LA"/>
    <s v="9323"/>
    <s v="56605812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5"/>
    <x v="55"/>
    <x v="55"/>
    <x v="55"/>
    <s v="LA"/>
    <s v="9323"/>
    <s v="56605813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5"/>
    <x v="55"/>
    <x v="55"/>
    <x v="55"/>
    <s v="LA"/>
    <s v="9323"/>
    <s v="56554354"/>
    <x v="2"/>
    <x v="2"/>
    <s v="24"/>
    <s v="0101"/>
    <s v="201"/>
    <s v="102"/>
    <n v="28000"/>
    <n v="23800"/>
    <m/>
    <m/>
    <m/>
    <m/>
    <n v="23800"/>
  </r>
  <r>
    <x v="1"/>
    <x v="1"/>
    <x v="1"/>
    <n v="60.420454545454547"/>
    <n v="51.363636363636367"/>
    <x v="56"/>
    <x v="56"/>
    <x v="56"/>
    <x v="56"/>
    <s v="LA"/>
    <s v="9321"/>
    <s v="56555503"/>
    <x v="21"/>
    <x v="21"/>
    <s v="36"/>
    <s v="0501"/>
    <s v="203"/>
    <s v="103"/>
    <n v="5317"/>
    <n v="4520"/>
    <m/>
    <m/>
    <m/>
    <m/>
    <n v="4520"/>
  </r>
  <r>
    <x v="1"/>
    <x v="1"/>
    <x v="1"/>
    <n v="16.477272727272727"/>
    <n v="14.011363636363637"/>
    <x v="56"/>
    <x v="56"/>
    <x v="56"/>
    <x v="56"/>
    <s v="LA"/>
    <s v="9321"/>
    <s v="56555504"/>
    <x v="15"/>
    <x v="15"/>
    <s v="36"/>
    <s v="0201"/>
    <s v="203"/>
    <s v="103"/>
    <n v="1450"/>
    <n v="1233"/>
    <m/>
    <m/>
    <m/>
    <m/>
    <n v="1233"/>
  </r>
  <r>
    <x v="1"/>
    <x v="1"/>
    <x v="1"/>
    <n v="32.954545454545453"/>
    <n v="28.011363636363637"/>
    <x v="56"/>
    <x v="56"/>
    <x v="56"/>
    <x v="56"/>
    <s v="LA"/>
    <s v="9321"/>
    <s v="56555505"/>
    <x v="23"/>
    <x v="23"/>
    <s v="36"/>
    <s v="0301"/>
    <s v="203"/>
    <s v="103"/>
    <n v="2900"/>
    <n v="2465"/>
    <m/>
    <m/>
    <m/>
    <m/>
    <n v="2465"/>
  </r>
  <r>
    <x v="3"/>
    <x v="3"/>
    <x v="2"/>
    <n v="5.6296296296296298"/>
    <n v="5.6296296296296298"/>
    <x v="56"/>
    <x v="56"/>
    <x v="56"/>
    <x v="56"/>
    <s v="LA"/>
    <s v="9321"/>
    <s v="56606602"/>
    <x v="7"/>
    <x v="7"/>
    <s v="24"/>
    <s v="0101"/>
    <s v="204"/>
    <s v="105"/>
    <n v="304"/>
    <n v="304"/>
    <m/>
    <m/>
    <m/>
    <m/>
    <n v="304"/>
  </r>
  <r>
    <x v="3"/>
    <x v="4"/>
    <x v="2"/>
    <n v="42.592592592592595"/>
    <n v="42.592592592592595"/>
    <x v="56"/>
    <x v="56"/>
    <x v="56"/>
    <x v="56"/>
    <s v="LA"/>
    <s v="9321"/>
    <s v="56606603"/>
    <x v="6"/>
    <x v="6"/>
    <s v="24"/>
    <s v="0101"/>
    <s v="204"/>
    <s v="105"/>
    <n v="2300"/>
    <n v="2300"/>
    <m/>
    <m/>
    <m/>
    <m/>
    <n v="2300"/>
  </r>
  <r>
    <x v="3"/>
    <x v="5"/>
    <x v="2"/>
    <n v="453.7037037037037"/>
    <n v="453.7037037037037"/>
    <x v="56"/>
    <x v="56"/>
    <x v="56"/>
    <x v="56"/>
    <s v="LA"/>
    <s v="9321"/>
    <s v="56606604"/>
    <x v="12"/>
    <x v="12"/>
    <s v="24"/>
    <s v="0101"/>
    <s v="204"/>
    <s v="105"/>
    <n v="24500"/>
    <n v="24500"/>
    <m/>
    <m/>
    <m/>
    <m/>
    <n v="24500"/>
  </r>
  <r>
    <x v="3"/>
    <x v="1"/>
    <x v="3"/>
    <n v="375"/>
    <n v="318.75"/>
    <x v="56"/>
    <x v="56"/>
    <x v="56"/>
    <x v="56"/>
    <s v="LA"/>
    <s v="9321"/>
    <s v="56607155"/>
    <x v="49"/>
    <x v="49"/>
    <s v="24"/>
    <s v="0301"/>
    <s v="204"/>
    <s v="106"/>
    <n v="27000"/>
    <n v="22950"/>
    <m/>
    <m/>
    <m/>
    <m/>
    <n v="22950"/>
  </r>
  <r>
    <x v="2"/>
    <x v="1"/>
    <x v="3"/>
    <n v="138.88888888888889"/>
    <n v="125"/>
    <x v="56"/>
    <x v="56"/>
    <x v="56"/>
    <x v="56"/>
    <s v="LA"/>
    <s v="9323"/>
    <s v="56605814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6"/>
    <x v="56"/>
    <x v="56"/>
    <x v="56"/>
    <s v="LA"/>
    <s v="9323"/>
    <s v="56605815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6"/>
    <x v="56"/>
    <x v="56"/>
    <x v="56"/>
    <s v="LA"/>
    <s v="9323"/>
    <s v="56554355"/>
    <x v="2"/>
    <x v="2"/>
    <s v="24"/>
    <s v="0101"/>
    <s v="201"/>
    <s v="102"/>
    <n v="28000"/>
    <n v="23800"/>
    <m/>
    <m/>
    <m/>
    <m/>
    <n v="23800"/>
  </r>
  <r>
    <x v="1"/>
    <x v="1"/>
    <x v="1"/>
    <n v="87.875"/>
    <n v="74.704545454545453"/>
    <x v="57"/>
    <x v="57"/>
    <x v="57"/>
    <x v="57"/>
    <s v="LA"/>
    <s v="9321"/>
    <s v="56555506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57"/>
    <x v="57"/>
    <x v="57"/>
    <x v="57"/>
    <s v="LA"/>
    <s v="9321"/>
    <s v="56555507"/>
    <x v="70"/>
    <x v="70"/>
    <s v="36"/>
    <s v="0301"/>
    <s v="203"/>
    <s v="103"/>
    <n v="1933"/>
    <n v="1644"/>
    <m/>
    <m/>
    <m/>
    <m/>
    <n v="1644"/>
  </r>
  <r>
    <x v="3"/>
    <x v="5"/>
    <x v="2"/>
    <n v="9.2592592592592595"/>
    <n v="9.2592592592592595"/>
    <x v="57"/>
    <x v="57"/>
    <x v="57"/>
    <x v="57"/>
    <s v="LA"/>
    <s v="9321"/>
    <s v="56606605"/>
    <x v="12"/>
    <x v="12"/>
    <s v="24"/>
    <s v="0101"/>
    <s v="204"/>
    <s v="105"/>
    <n v="500"/>
    <n v="500"/>
    <m/>
    <m/>
    <m/>
    <m/>
    <n v="500"/>
  </r>
  <r>
    <x v="3"/>
    <x v="1"/>
    <x v="2"/>
    <n v="55.555555555555557"/>
    <n v="50"/>
    <x v="57"/>
    <x v="57"/>
    <x v="57"/>
    <x v="57"/>
    <s v="LA"/>
    <s v="9321"/>
    <s v="56606606"/>
    <x v="17"/>
    <x v="17"/>
    <s v="24"/>
    <s v="0301"/>
    <s v="204"/>
    <s v="105"/>
    <n v="3000"/>
    <n v="2700"/>
    <m/>
    <m/>
    <m/>
    <m/>
    <n v="2700"/>
  </r>
  <r>
    <x v="3"/>
    <x v="1"/>
    <x v="2"/>
    <n v="398.14814814814815"/>
    <n v="358.33333333333331"/>
    <x v="57"/>
    <x v="57"/>
    <x v="57"/>
    <x v="57"/>
    <s v="LA"/>
    <s v="9321"/>
    <s v="56606607"/>
    <x v="18"/>
    <x v="18"/>
    <s v="24"/>
    <s v="0401"/>
    <s v="204"/>
    <s v="105"/>
    <n v="21500"/>
    <n v="19350"/>
    <m/>
    <m/>
    <m/>
    <m/>
    <n v="19350"/>
  </r>
  <r>
    <x v="3"/>
    <x v="1"/>
    <x v="3"/>
    <n v="375"/>
    <n v="318.75"/>
    <x v="57"/>
    <x v="57"/>
    <x v="57"/>
    <x v="57"/>
    <s v="LA"/>
    <s v="9321"/>
    <s v="56607156"/>
    <x v="49"/>
    <x v="49"/>
    <s v="24"/>
    <s v="0301"/>
    <s v="204"/>
    <s v="106"/>
    <n v="27000"/>
    <n v="22950"/>
    <m/>
    <m/>
    <m/>
    <m/>
    <n v="22950"/>
  </r>
  <r>
    <x v="2"/>
    <x v="2"/>
    <x v="2"/>
    <n v="518.51851851851848"/>
    <n v="440.74074074074076"/>
    <x v="57"/>
    <x v="57"/>
    <x v="57"/>
    <x v="57"/>
    <s v="LA"/>
    <s v="9323"/>
    <s v="56554356"/>
    <x v="2"/>
    <x v="2"/>
    <s v="24"/>
    <s v="0101"/>
    <s v="201"/>
    <s v="102"/>
    <n v="28000"/>
    <n v="23800"/>
    <m/>
    <m/>
    <m/>
    <m/>
    <n v="23800"/>
  </r>
  <r>
    <x v="2"/>
    <x v="1"/>
    <x v="3"/>
    <n v="388.88888888888891"/>
    <n v="330.55555555555554"/>
    <x v="57"/>
    <x v="57"/>
    <x v="57"/>
    <x v="57"/>
    <s v="LA"/>
    <s v="9323"/>
    <s v="56605816"/>
    <x v="62"/>
    <x v="62"/>
    <s v="24"/>
    <s v="0101"/>
    <s v="201"/>
    <s v="101"/>
    <n v="28000"/>
    <n v="23800"/>
    <m/>
    <m/>
    <m/>
    <m/>
    <n v="23800"/>
  </r>
  <r>
    <x v="1"/>
    <x v="1"/>
    <x v="1"/>
    <n v="38.44318181818182"/>
    <n v="32.68181818181818"/>
    <x v="58"/>
    <x v="58"/>
    <x v="58"/>
    <x v="58"/>
    <s v="LA"/>
    <s v="9321"/>
    <s v="56555508"/>
    <x v="70"/>
    <x v="70"/>
    <s v="36"/>
    <s v="0301"/>
    <s v="203"/>
    <s v="103"/>
    <n v="3383"/>
    <n v="2876"/>
    <m/>
    <m/>
    <m/>
    <m/>
    <n v="2876"/>
  </r>
  <r>
    <x v="1"/>
    <x v="1"/>
    <x v="1"/>
    <n v="27.46590909090909"/>
    <n v="23.352272727272727"/>
    <x v="58"/>
    <x v="58"/>
    <x v="58"/>
    <x v="58"/>
    <s v="LA"/>
    <s v="9321"/>
    <s v="56555509"/>
    <x v="71"/>
    <x v="71"/>
    <s v="36"/>
    <s v="0301"/>
    <s v="203"/>
    <s v="103"/>
    <n v="2417"/>
    <n v="2055"/>
    <m/>
    <m/>
    <m/>
    <m/>
    <n v="2055"/>
  </r>
  <r>
    <x v="3"/>
    <x v="1"/>
    <x v="2"/>
    <n v="185.18518518518519"/>
    <n v="166.66666666666666"/>
    <x v="58"/>
    <x v="58"/>
    <x v="58"/>
    <x v="58"/>
    <s v="LA"/>
    <s v="9321"/>
    <s v="56606608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58"/>
    <x v="58"/>
    <x v="58"/>
    <x v="58"/>
    <s v="LA"/>
    <s v="9321"/>
    <s v="56606609"/>
    <x v="18"/>
    <x v="18"/>
    <s v="24"/>
    <s v="0401"/>
    <s v="204"/>
    <s v="105"/>
    <n v="18000"/>
    <n v="16200"/>
    <m/>
    <m/>
    <m/>
    <m/>
    <n v="16200"/>
  </r>
  <r>
    <x v="3"/>
    <x v="1"/>
    <x v="3"/>
    <n v="375"/>
    <n v="318.75"/>
    <x v="58"/>
    <x v="58"/>
    <x v="58"/>
    <x v="58"/>
    <s v="LA"/>
    <s v="9321"/>
    <s v="56607157"/>
    <x v="49"/>
    <x v="49"/>
    <s v="24"/>
    <s v="0301"/>
    <s v="204"/>
    <s v="106"/>
    <n v="27000"/>
    <n v="22950"/>
    <m/>
    <m/>
    <m/>
    <m/>
    <n v="22950"/>
  </r>
  <r>
    <x v="2"/>
    <x v="1"/>
    <x v="3"/>
    <n v="67.125"/>
    <n v="60.416666666666664"/>
    <x v="58"/>
    <x v="58"/>
    <x v="58"/>
    <x v="58"/>
    <s v="LA"/>
    <s v="9323"/>
    <s v="56605817"/>
    <x v="62"/>
    <x v="62"/>
    <s v="24"/>
    <s v="0101"/>
    <s v="201"/>
    <s v="101"/>
    <n v="4833"/>
    <n v="4350"/>
    <m/>
    <m/>
    <m/>
    <m/>
    <n v="4350"/>
  </r>
  <r>
    <x v="2"/>
    <x v="1"/>
    <x v="4"/>
    <n v="180.55555555555554"/>
    <n v="162.5"/>
    <x v="58"/>
    <x v="58"/>
    <x v="58"/>
    <x v="58"/>
    <s v="LA"/>
    <s v="9323"/>
    <s v="56605818"/>
    <x v="24"/>
    <x v="24"/>
    <s v="24"/>
    <s v="0201"/>
    <s v="201"/>
    <s v="101"/>
    <n v="13000"/>
    <n v="11700"/>
    <m/>
    <m/>
    <m/>
    <m/>
    <n v="11700"/>
  </r>
  <r>
    <x v="2"/>
    <x v="2"/>
    <x v="2"/>
    <n v="327.16666666666669"/>
    <n v="294.46296296296299"/>
    <x v="58"/>
    <x v="58"/>
    <x v="58"/>
    <x v="58"/>
    <s v="LA"/>
    <s v="9323"/>
    <s v="56554357"/>
    <x v="2"/>
    <x v="2"/>
    <s v="24"/>
    <s v="0101"/>
    <s v="201"/>
    <s v="102"/>
    <n v="17667"/>
    <n v="15901"/>
    <m/>
    <m/>
    <m/>
    <m/>
    <n v="15901"/>
  </r>
  <r>
    <x v="2"/>
    <x v="5"/>
    <x v="2"/>
    <n v="175.92592592592592"/>
    <n v="158.33333333333334"/>
    <x v="58"/>
    <x v="58"/>
    <x v="58"/>
    <x v="58"/>
    <s v="LA"/>
    <s v="9323"/>
    <s v="56554358"/>
    <x v="69"/>
    <x v="69"/>
    <s v="24"/>
    <s v="0101"/>
    <s v="201"/>
    <s v="102"/>
    <n v="9500"/>
    <n v="8550"/>
    <m/>
    <m/>
    <m/>
    <m/>
    <n v="8550"/>
  </r>
  <r>
    <x v="1"/>
    <x v="1"/>
    <x v="1"/>
    <n v="65.909090909090907"/>
    <n v="56.022727272727273"/>
    <x v="59"/>
    <x v="59"/>
    <x v="59"/>
    <x v="59"/>
    <s v="LA"/>
    <s v="9321"/>
    <s v="56555510"/>
    <x v="1"/>
    <x v="1"/>
    <s v="36"/>
    <s v="0301"/>
    <s v="203"/>
    <s v="103"/>
    <n v="5800"/>
    <n v="4930"/>
    <m/>
    <m/>
    <m/>
    <m/>
    <n v="4930"/>
  </r>
  <r>
    <x v="3"/>
    <x v="1"/>
    <x v="2"/>
    <n v="518.51851851851848"/>
    <n v="440.74074074074076"/>
    <x v="59"/>
    <x v="59"/>
    <x v="59"/>
    <x v="59"/>
    <s v="LA"/>
    <s v="9321"/>
    <s v="56606610"/>
    <x v="18"/>
    <x v="18"/>
    <s v="24"/>
    <s v="0401"/>
    <s v="204"/>
    <s v="105"/>
    <n v="28000"/>
    <n v="23800"/>
    <m/>
    <m/>
    <m/>
    <m/>
    <n v="23800"/>
  </r>
  <r>
    <x v="3"/>
    <x v="1"/>
    <x v="3"/>
    <n v="154.51388888888889"/>
    <n v="139.06944444444446"/>
    <x v="59"/>
    <x v="59"/>
    <x v="59"/>
    <x v="59"/>
    <s v="LA"/>
    <s v="9321"/>
    <s v="56607158"/>
    <x v="49"/>
    <x v="49"/>
    <s v="24"/>
    <s v="0301"/>
    <s v="204"/>
    <s v="106"/>
    <n v="11125"/>
    <n v="10013"/>
    <m/>
    <m/>
    <m/>
    <m/>
    <n v="10013"/>
  </r>
  <r>
    <x v="3"/>
    <x v="1"/>
    <x v="3"/>
    <n v="218.75"/>
    <n v="196.875"/>
    <x v="59"/>
    <x v="59"/>
    <x v="59"/>
    <x v="59"/>
    <s v="LA"/>
    <s v="9321"/>
    <s v="56607159"/>
    <x v="44"/>
    <x v="44"/>
    <s v="24"/>
    <s v="0301"/>
    <s v="204"/>
    <s v="106"/>
    <n v="15750"/>
    <n v="14175"/>
    <m/>
    <m/>
    <m/>
    <m/>
    <n v="14175"/>
  </r>
  <r>
    <x v="2"/>
    <x v="5"/>
    <x v="2"/>
    <n v="518.51851851851848"/>
    <n v="440.74074074074076"/>
    <x v="59"/>
    <x v="59"/>
    <x v="59"/>
    <x v="59"/>
    <s v="LA"/>
    <s v="9323"/>
    <s v="56554359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59"/>
    <x v="59"/>
    <x v="59"/>
    <x v="59"/>
    <s v="LA"/>
    <s v="9323"/>
    <s v="56602099"/>
    <x v="2"/>
    <x v="2"/>
    <s v="24"/>
    <s v="0101"/>
    <s v="201"/>
    <s v="102"/>
    <n v="28000"/>
    <n v="23800"/>
    <m/>
    <m/>
    <m/>
    <m/>
    <n v="23800"/>
  </r>
  <r>
    <x v="2"/>
    <x v="1"/>
    <x v="4"/>
    <n v="333.33333333333331"/>
    <n v="300"/>
    <x v="59"/>
    <x v="59"/>
    <x v="59"/>
    <x v="59"/>
    <s v="LA"/>
    <s v="9323"/>
    <s v="56605819"/>
    <x v="24"/>
    <x v="24"/>
    <s v="24"/>
    <s v="0201"/>
    <s v="201"/>
    <s v="101"/>
    <n v="24000"/>
    <n v="21600"/>
    <m/>
    <m/>
    <m/>
    <m/>
    <n v="21600"/>
  </r>
  <r>
    <x v="1"/>
    <x v="1"/>
    <x v="1"/>
    <n v="131.81818181818181"/>
    <n v="112.04545454545455"/>
    <x v="60"/>
    <x v="60"/>
    <x v="60"/>
    <x v="60"/>
    <s v="LA"/>
    <s v="9321"/>
    <s v="56555511"/>
    <x v="1"/>
    <x v="1"/>
    <s v="36"/>
    <s v="0301"/>
    <s v="203"/>
    <s v="103"/>
    <n v="11600"/>
    <n v="9860"/>
    <m/>
    <m/>
    <m/>
    <m/>
    <n v="9860"/>
  </r>
  <r>
    <x v="3"/>
    <x v="1"/>
    <x v="2"/>
    <n v="46.296296296296298"/>
    <n v="41.666666666666664"/>
    <x v="60"/>
    <x v="60"/>
    <x v="60"/>
    <x v="60"/>
    <s v="LA"/>
    <s v="9321"/>
    <s v="56606611"/>
    <x v="18"/>
    <x v="18"/>
    <s v="24"/>
    <s v="0401"/>
    <s v="204"/>
    <s v="105"/>
    <n v="2500"/>
    <n v="2250"/>
    <m/>
    <m/>
    <m/>
    <m/>
    <n v="2250"/>
  </r>
  <r>
    <x v="3"/>
    <x v="1"/>
    <x v="3"/>
    <n v="375"/>
    <n v="318.75"/>
    <x v="60"/>
    <x v="60"/>
    <x v="60"/>
    <x v="60"/>
    <s v="LA"/>
    <s v="9321"/>
    <s v="56607160"/>
    <x v="44"/>
    <x v="44"/>
    <s v="24"/>
    <s v="0301"/>
    <s v="204"/>
    <s v="106"/>
    <n v="27000"/>
    <n v="22950"/>
    <m/>
    <m/>
    <m/>
    <m/>
    <n v="22950"/>
  </r>
  <r>
    <x v="2"/>
    <x v="5"/>
    <x v="2"/>
    <n v="518.51851851851848"/>
    <n v="440.74074074074076"/>
    <x v="60"/>
    <x v="60"/>
    <x v="60"/>
    <x v="60"/>
    <s v="LA"/>
    <s v="9323"/>
    <s v="56554360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60"/>
    <x v="60"/>
    <x v="60"/>
    <x v="60"/>
    <s v="LA"/>
    <s v="9323"/>
    <s v="56602100"/>
    <x v="2"/>
    <x v="2"/>
    <s v="24"/>
    <s v="0101"/>
    <s v="201"/>
    <s v="102"/>
    <n v="28000"/>
    <n v="23800"/>
    <m/>
    <m/>
    <m/>
    <m/>
    <n v="23800"/>
  </r>
  <r>
    <x v="2"/>
    <x v="1"/>
    <x v="4"/>
    <n v="97.222222222222229"/>
    <n v="87.5"/>
    <x v="60"/>
    <x v="60"/>
    <x v="60"/>
    <x v="60"/>
    <s v="LA"/>
    <s v="9323"/>
    <s v="56605820"/>
    <x v="24"/>
    <x v="24"/>
    <s v="24"/>
    <s v="0201"/>
    <s v="201"/>
    <s v="101"/>
    <n v="7000"/>
    <n v="6300"/>
    <m/>
    <m/>
    <m/>
    <m/>
    <n v="6300"/>
  </r>
  <r>
    <x v="5"/>
    <x v="8"/>
    <x v="8"/>
    <n v="61.557692307692307"/>
    <n v="61.557692307692307"/>
    <x v="7"/>
    <x v="6"/>
    <x v="2"/>
    <x v="2"/>
    <m/>
    <n v="9111"/>
    <m/>
    <x v="81"/>
    <x v="81"/>
    <m/>
    <m/>
    <m/>
    <s v="BB"/>
    <n v="6402"/>
    <n v="6402"/>
    <m/>
    <m/>
    <n v="0"/>
    <m/>
    <n v="6402"/>
  </r>
  <r>
    <x v="5"/>
    <x v="8"/>
    <x v="8"/>
    <n v="46.07692307692308"/>
    <n v="46.07692307692308"/>
    <x v="8"/>
    <x v="7"/>
    <x v="3"/>
    <x v="3"/>
    <m/>
    <n v="9111"/>
    <m/>
    <x v="81"/>
    <x v="81"/>
    <m/>
    <m/>
    <m/>
    <s v="BB"/>
    <n v="4792"/>
    <n v="4792"/>
    <m/>
    <m/>
    <n v="0"/>
    <m/>
    <n v="4792"/>
  </r>
  <r>
    <x v="5"/>
    <x v="8"/>
    <x v="8"/>
    <n v="32.692307692307693"/>
    <n v="32.692307692307693"/>
    <x v="9"/>
    <x v="8"/>
    <x v="4"/>
    <x v="4"/>
    <m/>
    <n v="9111"/>
    <m/>
    <x v="81"/>
    <x v="81"/>
    <m/>
    <m/>
    <m/>
    <s v="BB"/>
    <n v="3400"/>
    <n v="3400"/>
    <m/>
    <m/>
    <n v="0"/>
    <m/>
    <n v="3400"/>
  </r>
  <r>
    <x v="5"/>
    <x v="8"/>
    <x v="8"/>
    <n v="31.26923076923077"/>
    <n v="31.26923076923077"/>
    <x v="10"/>
    <x v="9"/>
    <x v="5"/>
    <x v="5"/>
    <m/>
    <n v="9111"/>
    <m/>
    <x v="81"/>
    <x v="81"/>
    <m/>
    <m/>
    <m/>
    <s v="BB"/>
    <n v="3252"/>
    <n v="3252"/>
    <m/>
    <m/>
    <n v="0"/>
    <m/>
    <n v="3252"/>
  </r>
  <r>
    <x v="5"/>
    <x v="8"/>
    <x v="8"/>
    <n v="124.92307692307692"/>
    <n v="124.92307692307692"/>
    <x v="11"/>
    <x v="10"/>
    <x v="6"/>
    <x v="6"/>
    <m/>
    <n v="9111"/>
    <m/>
    <x v="81"/>
    <x v="81"/>
    <m/>
    <m/>
    <m/>
    <s v="BB"/>
    <n v="12992"/>
    <n v="12992"/>
    <m/>
    <m/>
    <n v="0"/>
    <m/>
    <n v="12992"/>
  </r>
  <r>
    <x v="5"/>
    <x v="8"/>
    <x v="8"/>
    <n v="112.54807692307692"/>
    <n v="112.54807692307692"/>
    <x v="12"/>
    <x v="11"/>
    <x v="7"/>
    <x v="7"/>
    <m/>
    <n v="9111"/>
    <m/>
    <x v="81"/>
    <x v="81"/>
    <m/>
    <m/>
    <m/>
    <s v="BB"/>
    <n v="11705"/>
    <n v="11705"/>
    <m/>
    <m/>
    <n v="0"/>
    <m/>
    <n v="11705"/>
  </r>
  <r>
    <x v="5"/>
    <x v="8"/>
    <x v="8"/>
    <n v="93.615384615384613"/>
    <n v="93.615384615384613"/>
    <x v="13"/>
    <x v="12"/>
    <x v="8"/>
    <x v="8"/>
    <m/>
    <n v="9111"/>
    <m/>
    <x v="81"/>
    <x v="81"/>
    <m/>
    <m/>
    <m/>
    <s v="BB"/>
    <n v="9736"/>
    <n v="9736"/>
    <m/>
    <m/>
    <n v="0"/>
    <m/>
    <n v="97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">
  <r>
    <x v="0"/>
    <s v="Water Crystal"/>
    <x v="0"/>
    <n v="49"/>
    <n v="49"/>
    <x v="0"/>
    <x v="0"/>
    <x v="0"/>
    <d v="2024-03-01T00:00:00"/>
    <s v="9301"/>
    <s v="9321"/>
    <s v="931110009336"/>
    <n v="310001586"/>
    <x v="0"/>
    <s v="12"/>
    <s v="0301"/>
    <s v="202"/>
    <s v="104"/>
    <n v="7350"/>
    <n v="7350"/>
    <m/>
    <m/>
    <m/>
    <m/>
    <n v="7350"/>
  </r>
  <r>
    <x v="0"/>
    <s v="Water Crystal"/>
    <x v="0"/>
    <n v="65.333333333333329"/>
    <n v="65.333333333333329"/>
    <x v="0"/>
    <x v="0"/>
    <x v="0"/>
    <d v="2024-03-01T00:00:00"/>
    <s v="9301"/>
    <s v="9321"/>
    <s v="931110009337"/>
    <n v="310001586"/>
    <x v="0"/>
    <s v="12"/>
    <s v="0301"/>
    <s v="202"/>
    <s v="104"/>
    <n v="9800"/>
    <n v="9800"/>
    <m/>
    <m/>
    <m/>
    <m/>
    <n v="9800"/>
  </r>
  <r>
    <x v="1"/>
    <s v="Green Tea"/>
    <x v="1"/>
    <n v="126.32954545454545"/>
    <n v="126.32954545454545"/>
    <x v="0"/>
    <x v="0"/>
    <x v="0"/>
    <d v="2024-03-01T00:00:00"/>
    <s v="9304"/>
    <s v="9321"/>
    <s v="931210015634"/>
    <n v="310002953"/>
    <x v="1"/>
    <s v="36"/>
    <s v="0101"/>
    <s v="203"/>
    <s v="103"/>
    <n v="11117"/>
    <n v="11117"/>
    <m/>
    <m/>
    <m/>
    <m/>
    <n v="11117"/>
  </r>
  <r>
    <x v="1"/>
    <s v="Green Tea"/>
    <x v="1"/>
    <n v="115.34090909090909"/>
    <n v="115.34090909090909"/>
    <x v="0"/>
    <x v="0"/>
    <x v="0"/>
    <d v="2024-03-01T00:00:00"/>
    <s v="9304"/>
    <s v="9321"/>
    <s v="931210015635"/>
    <n v="310002953"/>
    <x v="1"/>
    <s v="36"/>
    <s v="0101"/>
    <s v="203"/>
    <s v="103"/>
    <n v="10150"/>
    <n v="10150"/>
    <m/>
    <m/>
    <m/>
    <m/>
    <n v="10150"/>
  </r>
  <r>
    <x v="2"/>
    <s v="CL"/>
    <x v="2"/>
    <n v="518.51851851851848"/>
    <n v="518.51851851851848"/>
    <x v="0"/>
    <x v="0"/>
    <x v="0"/>
    <d v="2024-03-01T00:00:00"/>
    <s v="9307"/>
    <s v="9323"/>
    <s v="931310020739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25"/>
    <n v="125"/>
    <x v="0"/>
    <x v="0"/>
    <x v="0"/>
    <d v="2024-03-01T00:00:00"/>
    <s v="9307"/>
    <s v="9323"/>
    <s v="931310020752"/>
    <n v="310002641"/>
    <x v="3"/>
    <s v="24"/>
    <s v="0101"/>
    <s v="201"/>
    <s v="101"/>
    <n v="9000"/>
    <n v="9000"/>
    <m/>
    <m/>
    <m/>
    <m/>
    <n v="9000"/>
  </r>
  <r>
    <x v="3"/>
    <s v="Green Tea"/>
    <x v="4"/>
    <n v="217"/>
    <n v="217"/>
    <x v="0"/>
    <x v="0"/>
    <x v="0"/>
    <d v="2024-03-01T00:00:00"/>
    <s v="9307"/>
    <s v="9321"/>
    <s v="931310020760"/>
    <n v="310001998"/>
    <x v="4"/>
    <s v="24"/>
    <s v="0601"/>
    <s v="204"/>
    <s v="105"/>
    <n v="15624"/>
    <n v="15624"/>
    <m/>
    <m/>
    <m/>
    <m/>
    <n v="15624"/>
  </r>
  <r>
    <x v="3"/>
    <s v="EX"/>
    <x v="2"/>
    <n v="14.037037037037036"/>
    <n v="14.037037037037036"/>
    <x v="0"/>
    <x v="0"/>
    <x v="0"/>
    <d v="2024-03-01T00:00:00"/>
    <s v="9307"/>
    <s v="9321"/>
    <s v="931310020761"/>
    <n v="310002705"/>
    <x v="5"/>
    <s v="24"/>
    <s v="0101"/>
    <s v="204"/>
    <s v="105"/>
    <n v="758"/>
    <n v="758"/>
    <m/>
    <m/>
    <m/>
    <m/>
    <n v="758"/>
  </r>
  <r>
    <x v="3"/>
    <s v="MM"/>
    <x v="2"/>
    <n v="43.203703703703702"/>
    <n v="43.203703703703702"/>
    <x v="0"/>
    <x v="0"/>
    <x v="0"/>
    <d v="2024-03-01T00:00:00"/>
    <s v="9307"/>
    <s v="9321"/>
    <s v="931310020762"/>
    <n v="310002972"/>
    <x v="6"/>
    <s v="24"/>
    <s v="0101"/>
    <s v="204"/>
    <s v="105"/>
    <n v="2333"/>
    <n v="2333"/>
    <m/>
    <m/>
    <m/>
    <m/>
    <n v="2333"/>
  </r>
  <r>
    <x v="3"/>
    <s v="EX"/>
    <x v="2"/>
    <n v="5.5740740740740744"/>
    <n v="5.5740740740740744"/>
    <x v="0"/>
    <x v="0"/>
    <x v="0"/>
    <d v="2024-03-01T00:00:00"/>
    <s v="9307"/>
    <s v="9321"/>
    <s v="931310020768"/>
    <n v="310003401"/>
    <x v="7"/>
    <s v="24"/>
    <s v="0101"/>
    <s v="204"/>
    <s v="105"/>
    <n v="301"/>
    <n v="301"/>
    <m/>
    <m/>
    <m/>
    <m/>
    <n v="301"/>
  </r>
  <r>
    <x v="3"/>
    <s v="Green Tea"/>
    <x v="3"/>
    <n v="145"/>
    <n v="145"/>
    <x v="0"/>
    <x v="0"/>
    <x v="0"/>
    <d v="2024-03-01T00:00:00"/>
    <s v="9307"/>
    <s v="9321"/>
    <s v="931310020775"/>
    <n v="310003155"/>
    <x v="8"/>
    <s v="24"/>
    <s v="0301"/>
    <s v="204"/>
    <s v="106"/>
    <n v="10440"/>
    <n v="10440"/>
    <m/>
    <m/>
    <m/>
    <m/>
    <n v="10440"/>
  </r>
  <r>
    <x v="2"/>
    <s v="Green Tea"/>
    <x v="3"/>
    <n v="69.444444444444443"/>
    <n v="69.444444444444443"/>
    <x v="0"/>
    <x v="0"/>
    <x v="0"/>
    <d v="2024-03-01T00:00:00"/>
    <s v="9307"/>
    <s v="9323"/>
    <s v="931310020781"/>
    <n v="310002642"/>
    <x v="9"/>
    <s v="24"/>
    <s v="0101"/>
    <s v="201"/>
    <s v="101"/>
    <n v="5000"/>
    <n v="5000"/>
    <m/>
    <m/>
    <m/>
    <m/>
    <n v="5000"/>
  </r>
  <r>
    <x v="3"/>
    <s v="Green Tea"/>
    <x v="3"/>
    <n v="90"/>
    <n v="90"/>
    <x v="0"/>
    <x v="0"/>
    <x v="0"/>
    <d v="2024-03-01T00:00:00"/>
    <s v="9307"/>
    <s v="9321"/>
    <s v="931310020832"/>
    <n v="310003155"/>
    <x v="8"/>
    <s v="12"/>
    <s v="0301"/>
    <s v="204"/>
    <s v="106"/>
    <n v="6480"/>
    <n v="6480"/>
    <m/>
    <m/>
    <m/>
    <m/>
    <n v="6480"/>
  </r>
  <r>
    <x v="3"/>
    <s v="Green Tea"/>
    <x v="4"/>
    <n v="121.58333333333333"/>
    <n v="121.58333333333333"/>
    <x v="0"/>
    <x v="0"/>
    <x v="0"/>
    <d v="2024-03-01T00:00:00"/>
    <s v="9307"/>
    <s v="9321"/>
    <s v="931310020833"/>
    <n v="310001998"/>
    <x v="4"/>
    <s v="12"/>
    <s v="0601"/>
    <s v="204"/>
    <s v="105"/>
    <n v="8754"/>
    <n v="8754"/>
    <m/>
    <m/>
    <m/>
    <m/>
    <n v="8754"/>
  </r>
  <r>
    <x v="2"/>
    <s v="CL"/>
    <x v="2"/>
    <n v="212.16666666666666"/>
    <n v="212.16666666666666"/>
    <x v="0"/>
    <x v="0"/>
    <x v="0"/>
    <d v="2024-03-01T00:00:00"/>
    <s v="9307"/>
    <s v="9323"/>
    <s v="931310020834"/>
    <n v="310002654"/>
    <x v="2"/>
    <s v="36"/>
    <s v="0401"/>
    <s v="201"/>
    <s v="102"/>
    <n v="11457"/>
    <n v="11457"/>
    <m/>
    <m/>
    <m/>
    <m/>
    <n v="11457"/>
  </r>
  <r>
    <x v="2"/>
    <s v="Green Tea"/>
    <x v="3"/>
    <n v="162.06944444444446"/>
    <n v="162.06944444444446"/>
    <x v="0"/>
    <x v="0"/>
    <x v="0"/>
    <d v="2024-03-01T00:00:00"/>
    <s v="9307"/>
    <s v="9323"/>
    <s v="931310020835"/>
    <n v="310002642"/>
    <x v="9"/>
    <s v="36"/>
    <s v="0101"/>
    <s v="201"/>
    <s v="101"/>
    <n v="11669"/>
    <n v="11669"/>
    <m/>
    <m/>
    <m/>
    <m/>
    <n v="11669"/>
  </r>
  <r>
    <x v="2"/>
    <s v="Green Tea"/>
    <x v="3"/>
    <n v="452.25"/>
    <n v="452.25"/>
    <x v="0"/>
    <x v="0"/>
    <x v="0"/>
    <d v="2024-03-01T00:00:00"/>
    <s v="9307"/>
    <s v="9323"/>
    <s v="931310020836"/>
    <n v="310002641"/>
    <x v="3"/>
    <s v="24"/>
    <s v="0101"/>
    <s v="201"/>
    <s v="101"/>
    <n v="32562"/>
    <n v="32562"/>
    <m/>
    <m/>
    <m/>
    <m/>
    <n v="32562"/>
  </r>
  <r>
    <x v="0"/>
    <s v="Water Crystal"/>
    <x v="0"/>
    <n v="125.76"/>
    <n v="125.76"/>
    <x v="1"/>
    <x v="1"/>
    <x v="1"/>
    <d v="2024-03-02T00:00:00"/>
    <s v="9301"/>
    <s v="9321"/>
    <s v="931110009338"/>
    <n v="310001586"/>
    <x v="0"/>
    <s v="24"/>
    <s v="0301"/>
    <s v="202"/>
    <s v="104"/>
    <n v="18864"/>
    <n v="18864"/>
    <m/>
    <m/>
    <m/>
    <m/>
    <n v="18864"/>
  </r>
  <r>
    <x v="1"/>
    <s v="Green Tea"/>
    <x v="1"/>
    <n v="8.6136363636363633"/>
    <n v="8.6136363636363633"/>
    <x v="1"/>
    <x v="1"/>
    <x v="1"/>
    <d v="2024-03-02T00:00:00"/>
    <s v="9304"/>
    <s v="9321"/>
    <s v="931210015631"/>
    <n v="310002951"/>
    <x v="10"/>
    <s v="24"/>
    <s v="0101"/>
    <s v="203"/>
    <s v="103"/>
    <n v="758"/>
    <n v="758"/>
    <m/>
    <m/>
    <m/>
    <m/>
    <n v="758"/>
  </r>
  <r>
    <x v="1"/>
    <s v="Green Tea"/>
    <x v="1"/>
    <n v="15.954545454545455"/>
    <n v="15.954545454545455"/>
    <x v="1"/>
    <x v="1"/>
    <x v="1"/>
    <d v="2024-03-02T00:00:00"/>
    <s v="9304"/>
    <s v="9321"/>
    <s v="931210015632"/>
    <n v="310002952"/>
    <x v="11"/>
    <s v="24"/>
    <s v="0101"/>
    <s v="203"/>
    <s v="103"/>
    <n v="1404"/>
    <n v="1404"/>
    <m/>
    <m/>
    <m/>
    <m/>
    <n v="1404"/>
  </r>
  <r>
    <x v="2"/>
    <s v="CL"/>
    <x v="2"/>
    <n v="5.5740740740740744"/>
    <n v="5.5740740740740744"/>
    <x v="1"/>
    <x v="1"/>
    <x v="1"/>
    <d v="2024-03-02T00:00:00"/>
    <s v="9307"/>
    <s v="9323"/>
    <s v="931310020740"/>
    <n v="310002654"/>
    <x v="2"/>
    <s v="24"/>
    <s v="0401"/>
    <s v="201"/>
    <s v="102"/>
    <n v="301"/>
    <n v="301"/>
    <m/>
    <m/>
    <m/>
    <m/>
    <n v="301"/>
  </r>
  <r>
    <x v="3"/>
    <s v="LA"/>
    <x v="2"/>
    <n v="193.33333333333334"/>
    <n v="193.33333333333334"/>
    <x v="1"/>
    <x v="1"/>
    <x v="1"/>
    <d v="2024-03-02T00:00:00"/>
    <s v="9307"/>
    <s v="9321"/>
    <s v="931310020764"/>
    <n v="310004445"/>
    <x v="12"/>
    <s v="24"/>
    <s v="0101"/>
    <s v="204"/>
    <s v="105"/>
    <n v="10440"/>
    <n v="10440"/>
    <m/>
    <m/>
    <m/>
    <m/>
    <n v="10440"/>
  </r>
  <r>
    <x v="3"/>
    <s v="Green Tea"/>
    <x v="3"/>
    <n v="152"/>
    <n v="152"/>
    <x v="1"/>
    <x v="1"/>
    <x v="1"/>
    <d v="2024-03-02T00:00:00"/>
    <s v="9307"/>
    <s v="9321"/>
    <s v="931310020776"/>
    <n v="310003155"/>
    <x v="8"/>
    <s v="24"/>
    <s v="0301"/>
    <s v="204"/>
    <s v="106"/>
    <n v="10944"/>
    <n v="10944"/>
    <m/>
    <m/>
    <m/>
    <m/>
    <n v="10944"/>
  </r>
  <r>
    <x v="3"/>
    <s v="CL"/>
    <x v="2"/>
    <n v="524"/>
    <n v="524"/>
    <x v="1"/>
    <x v="1"/>
    <x v="1"/>
    <d v="2024-03-02T00:00:00"/>
    <s v="9307"/>
    <s v="9321"/>
    <s v="931310020779"/>
    <n v="310002226"/>
    <x v="13"/>
    <s v="24"/>
    <s v="0401"/>
    <s v="204"/>
    <s v="105"/>
    <n v="28296"/>
    <n v="28296"/>
    <m/>
    <m/>
    <m/>
    <m/>
    <n v="28296"/>
  </r>
  <r>
    <x v="2"/>
    <s v="Green Tea"/>
    <x v="3"/>
    <n v="115.48611111111111"/>
    <n v="115.48611111111111"/>
    <x v="1"/>
    <x v="1"/>
    <x v="1"/>
    <d v="2024-03-02T00:00:00"/>
    <s v="9307"/>
    <s v="9323"/>
    <s v="931310020782"/>
    <n v="310002641"/>
    <x v="3"/>
    <s v="24"/>
    <s v="0101"/>
    <s v="201"/>
    <s v="101"/>
    <n v="8315"/>
    <n v="8315"/>
    <m/>
    <m/>
    <m/>
    <m/>
    <n v="8315"/>
  </r>
  <r>
    <x v="2"/>
    <s v="Green Tea"/>
    <x v="3"/>
    <n v="210"/>
    <n v="210"/>
    <x v="1"/>
    <x v="1"/>
    <x v="1"/>
    <d v="2024-03-02T00:00:00"/>
    <s v="9307"/>
    <s v="9323"/>
    <s v="931310020790"/>
    <n v="310002642"/>
    <x v="9"/>
    <s v="24"/>
    <s v="0101"/>
    <s v="201"/>
    <s v="101"/>
    <n v="15120"/>
    <n v="15120"/>
    <m/>
    <m/>
    <m/>
    <m/>
    <n v="15120"/>
  </r>
  <r>
    <x v="3"/>
    <s v="MM"/>
    <x v="2"/>
    <n v="129.33333333333334"/>
    <n v="129.33333333333334"/>
    <x v="1"/>
    <x v="1"/>
    <x v="1"/>
    <d v="2024-03-02T00:00:00"/>
    <s v="9307"/>
    <s v="9321"/>
    <s v="931310020792"/>
    <n v="310002972"/>
    <x v="6"/>
    <s v="24"/>
    <s v="0101"/>
    <s v="204"/>
    <s v="105"/>
    <n v="6984"/>
    <n v="6984"/>
    <m/>
    <m/>
    <m/>
    <m/>
    <n v="6984"/>
  </r>
  <r>
    <x v="3"/>
    <s v="LA"/>
    <x v="2"/>
    <n v="182.44444444444446"/>
    <n v="182.44444444444446"/>
    <x v="2"/>
    <x v="2"/>
    <x v="2"/>
    <d v="2024-03-03T00:00:00"/>
    <s v="9307"/>
    <s v="9321"/>
    <s v="931310020765"/>
    <n v="310004445"/>
    <x v="12"/>
    <s v="12"/>
    <s v="0101"/>
    <s v="204"/>
    <s v="105"/>
    <n v="9852"/>
    <n v="9852"/>
    <m/>
    <m/>
    <m/>
    <m/>
    <n v="9852"/>
  </r>
  <r>
    <x v="3"/>
    <s v="Green Tea"/>
    <x v="3"/>
    <n v="79.708333333333329"/>
    <n v="79.708333333333329"/>
    <x v="2"/>
    <x v="2"/>
    <x v="2"/>
    <d v="2024-03-03T00:00:00"/>
    <s v="9307"/>
    <s v="9321"/>
    <s v="931310020777"/>
    <n v="310003155"/>
    <x v="8"/>
    <s v="36"/>
    <s v="0301"/>
    <s v="204"/>
    <s v="106"/>
    <n v="5739"/>
    <n v="5739"/>
    <m/>
    <m/>
    <m/>
    <m/>
    <n v="5739"/>
  </r>
  <r>
    <x v="2"/>
    <s v="Green Tea"/>
    <x v="3"/>
    <n v="44.041666666666664"/>
    <n v="44.041666666666664"/>
    <x v="2"/>
    <x v="2"/>
    <x v="2"/>
    <d v="2024-03-03T00:00:00"/>
    <s v="9307"/>
    <s v="9323"/>
    <s v="931310020783"/>
    <n v="310002641"/>
    <x v="3"/>
    <s v="36"/>
    <s v="0101"/>
    <s v="201"/>
    <s v="101"/>
    <n v="3171"/>
    <n v="3171"/>
    <m/>
    <m/>
    <m/>
    <m/>
    <n v="3171"/>
  </r>
  <r>
    <x v="2"/>
    <s v="CL"/>
    <x v="2"/>
    <n v="594"/>
    <n v="594"/>
    <x v="2"/>
    <x v="2"/>
    <x v="2"/>
    <d v="2024-03-03T00:00:00"/>
    <s v="9307"/>
    <s v="9323"/>
    <s v="931310020785"/>
    <n v="310002654"/>
    <x v="2"/>
    <s v="24"/>
    <s v="0401"/>
    <s v="201"/>
    <s v="102"/>
    <n v="32076"/>
    <n v="32076"/>
    <m/>
    <m/>
    <m/>
    <m/>
    <n v="32076"/>
  </r>
  <r>
    <x v="2"/>
    <s v="Green Tea"/>
    <x v="2"/>
    <n v="158"/>
    <n v="158"/>
    <x v="2"/>
    <x v="2"/>
    <x v="2"/>
    <d v="2024-03-03T00:00:00"/>
    <s v="9307"/>
    <s v="9323"/>
    <s v="931310020788"/>
    <n v="310002001"/>
    <x v="14"/>
    <s v="24"/>
    <s v="0201"/>
    <s v="201"/>
    <s v="102"/>
    <n v="8532"/>
    <n v="8532"/>
    <m/>
    <m/>
    <m/>
    <m/>
    <n v="8532"/>
  </r>
  <r>
    <x v="4"/>
    <s v="Water Crystal"/>
    <x v="0"/>
    <n v="205.44"/>
    <n v="205.44"/>
    <x v="3"/>
    <x v="3"/>
    <x v="3"/>
    <d v="2024-03-04T00:00:00"/>
    <s v="9301"/>
    <s v="9322"/>
    <s v="931110009352"/>
    <n v="310001586"/>
    <x v="0"/>
    <s v="24"/>
    <s v="0901"/>
    <s v="201"/>
    <s v="102"/>
    <n v="30816"/>
    <n v="30816"/>
    <m/>
    <m/>
    <m/>
    <m/>
    <n v="30816"/>
  </r>
  <r>
    <x v="0"/>
    <s v="Water Crystal"/>
    <x v="0"/>
    <n v="46.666666666666664"/>
    <n v="46.666666666666664"/>
    <x v="3"/>
    <x v="3"/>
    <x v="3"/>
    <d v="2024-03-04T00:00:00"/>
    <s v="9301"/>
    <s v="9321"/>
    <s v="931110009359"/>
    <n v="310001586"/>
    <x v="0"/>
    <s v="24"/>
    <s v="0301"/>
    <s v="202"/>
    <s v="104"/>
    <n v="7000"/>
    <n v="7000"/>
    <m/>
    <m/>
    <m/>
    <m/>
    <n v="7000"/>
  </r>
  <r>
    <x v="1"/>
    <s v="Green Tea"/>
    <x v="1"/>
    <n v="82.63636363636364"/>
    <n v="82.63636363636364"/>
    <x v="3"/>
    <x v="3"/>
    <x v="3"/>
    <d v="2024-03-04T00:00:00"/>
    <s v="9304"/>
    <s v="9321"/>
    <s v="931210015643"/>
    <n v="310002954"/>
    <x v="15"/>
    <s v="24"/>
    <s v="0101"/>
    <s v="203"/>
    <s v="103"/>
    <n v="7272"/>
    <n v="7272"/>
    <m/>
    <m/>
    <m/>
    <m/>
    <n v="7272"/>
  </r>
  <r>
    <x v="2"/>
    <s v="Green Tea"/>
    <x v="2"/>
    <n v="85.111111111111114"/>
    <n v="85.111111111111114"/>
    <x v="3"/>
    <x v="3"/>
    <x v="3"/>
    <d v="2024-03-04T00:00:00"/>
    <s v="9307"/>
    <s v="9323"/>
    <s v="931310020793"/>
    <n v="310002001"/>
    <x v="14"/>
    <s v="24"/>
    <s v="0201"/>
    <s v="201"/>
    <s v="102"/>
    <n v="4596"/>
    <n v="4596"/>
    <m/>
    <m/>
    <m/>
    <m/>
    <n v="4596"/>
  </r>
  <r>
    <x v="2"/>
    <s v="Green Tea"/>
    <x v="4"/>
    <n v="422.83333333333331"/>
    <n v="422.83333333333331"/>
    <x v="3"/>
    <x v="3"/>
    <x v="3"/>
    <d v="2024-03-04T00:00:00"/>
    <s v="9307"/>
    <s v="9323"/>
    <s v="931310020802"/>
    <n v="310001991"/>
    <x v="16"/>
    <s v="24"/>
    <s v="0201"/>
    <s v="201"/>
    <s v="101"/>
    <n v="30444"/>
    <n v="30444"/>
    <m/>
    <m/>
    <m/>
    <m/>
    <n v="30444"/>
  </r>
  <r>
    <x v="3"/>
    <s v="Green Tea"/>
    <x v="3"/>
    <n v="360"/>
    <n v="360"/>
    <x v="3"/>
    <x v="3"/>
    <x v="3"/>
    <d v="2024-03-04T00:00:00"/>
    <s v="9307"/>
    <s v="9321"/>
    <s v="931310020812"/>
    <n v="310003155"/>
    <x v="8"/>
    <s v="24"/>
    <s v="0301"/>
    <s v="204"/>
    <s v="106"/>
    <n v="25920"/>
    <n v="25920"/>
    <m/>
    <m/>
    <m/>
    <m/>
    <n v="25920"/>
  </r>
  <r>
    <x v="3"/>
    <s v="Green Tea"/>
    <x v="2"/>
    <n v="132.64814814814815"/>
    <n v="132.64814814814815"/>
    <x v="3"/>
    <x v="3"/>
    <x v="3"/>
    <d v="2024-03-04T00:00:00"/>
    <s v="9307"/>
    <s v="9321"/>
    <s v="931310020819"/>
    <n v="310001984"/>
    <x v="17"/>
    <s v="24"/>
    <s v="0301"/>
    <s v="204"/>
    <s v="105"/>
    <n v="7163"/>
    <n v="7163"/>
    <m/>
    <m/>
    <m/>
    <m/>
    <n v="7163"/>
  </r>
  <r>
    <x v="3"/>
    <s v="Green Tea"/>
    <x v="2"/>
    <n v="173.12962962962962"/>
    <n v="173.12962962962962"/>
    <x v="3"/>
    <x v="3"/>
    <x v="3"/>
    <d v="2024-03-04T00:00:00"/>
    <s v="9307"/>
    <s v="9321"/>
    <s v="931310020820"/>
    <n v="310002099"/>
    <x v="18"/>
    <s v="24"/>
    <s v="0401"/>
    <s v="204"/>
    <s v="105"/>
    <n v="9349"/>
    <n v="9349"/>
    <m/>
    <m/>
    <m/>
    <m/>
    <n v="9349"/>
  </r>
  <r>
    <x v="4"/>
    <s v="Water Crystal"/>
    <x v="0"/>
    <n v="42.48"/>
    <n v="42.48"/>
    <x v="4"/>
    <x v="4"/>
    <x v="4"/>
    <d v="2024-03-05T00:00:00"/>
    <s v="9301"/>
    <s v="9322"/>
    <s v="931110009353"/>
    <n v="310001586"/>
    <x v="0"/>
    <s v="24"/>
    <s v="0901"/>
    <s v="201"/>
    <s v="102"/>
    <n v="6372"/>
    <n v="6372"/>
    <m/>
    <m/>
    <m/>
    <m/>
    <n v="6372"/>
  </r>
  <r>
    <x v="0"/>
    <s v="Water Crystal"/>
    <x v="0"/>
    <n v="65.333333333333329"/>
    <n v="65.333333333333329"/>
    <x v="4"/>
    <x v="4"/>
    <x v="4"/>
    <d v="2024-03-05T00:00:00"/>
    <s v="9301"/>
    <s v="9321"/>
    <s v="931110009360"/>
    <n v="310001586"/>
    <x v="0"/>
    <s v="12"/>
    <s v="0301"/>
    <s v="202"/>
    <s v="104"/>
    <n v="9800"/>
    <n v="9800"/>
    <m/>
    <m/>
    <m/>
    <m/>
    <n v="9800"/>
  </r>
  <r>
    <x v="1"/>
    <s v="Green Tea"/>
    <x v="1"/>
    <n v="27.46590909090909"/>
    <n v="27.46590909090909"/>
    <x v="4"/>
    <x v="4"/>
    <x v="4"/>
    <d v="2024-03-05T00:00:00"/>
    <s v="9304"/>
    <s v="9321"/>
    <s v="931210015638"/>
    <n v="310002953"/>
    <x v="1"/>
    <s v="36"/>
    <s v="0101"/>
    <s v="203"/>
    <s v="103"/>
    <n v="2417"/>
    <n v="2417"/>
    <m/>
    <m/>
    <m/>
    <m/>
    <n v="2417"/>
  </r>
  <r>
    <x v="1"/>
    <s v="Green Tea"/>
    <x v="1"/>
    <n v="104.35227272727273"/>
    <n v="104.35227272727273"/>
    <x v="4"/>
    <x v="4"/>
    <x v="4"/>
    <d v="2024-03-05T00:00:00"/>
    <s v="9304"/>
    <s v="9321"/>
    <s v="931210015644"/>
    <n v="310002954"/>
    <x v="15"/>
    <s v="36"/>
    <s v="0101"/>
    <s v="203"/>
    <s v="103"/>
    <n v="9183"/>
    <n v="9183"/>
    <m/>
    <m/>
    <m/>
    <m/>
    <n v="9183"/>
  </r>
  <r>
    <x v="2"/>
    <s v="Green Tea"/>
    <x v="2"/>
    <n v="518.51851851851848"/>
    <n v="518.51851851851848"/>
    <x v="4"/>
    <x v="4"/>
    <x v="4"/>
    <d v="2024-03-05T00:00:00"/>
    <s v="9307"/>
    <s v="9323"/>
    <s v="931310020795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6.94444444444446"/>
    <n v="256.94444444444446"/>
    <x v="4"/>
    <x v="4"/>
    <x v="4"/>
    <d v="2024-03-05T00:00:00"/>
    <s v="9307"/>
    <s v="9323"/>
    <s v="931310020803"/>
    <n v="310001991"/>
    <x v="16"/>
    <s v="24"/>
    <s v="0201"/>
    <s v="201"/>
    <s v="101"/>
    <n v="18500"/>
    <n v="18500"/>
    <m/>
    <m/>
    <m/>
    <m/>
    <n v="18500"/>
  </r>
  <r>
    <x v="2"/>
    <s v="Green Tea"/>
    <x v="4"/>
    <n v="32.402777777777779"/>
    <n v="32.402777777777779"/>
    <x v="4"/>
    <x v="4"/>
    <x v="4"/>
    <d v="2024-03-05T00:00:00"/>
    <s v="9307"/>
    <s v="9323"/>
    <s v="931310020804"/>
    <n v="310004339"/>
    <x v="20"/>
    <s v="24"/>
    <s v="0101"/>
    <s v="201"/>
    <s v="101"/>
    <n v="2333"/>
    <n v="2333"/>
    <m/>
    <m/>
    <m/>
    <m/>
    <n v="2333"/>
  </r>
  <r>
    <x v="3"/>
    <s v="Green Tea"/>
    <x v="3"/>
    <n v="143.52777777777777"/>
    <n v="143.52777777777777"/>
    <x v="4"/>
    <x v="4"/>
    <x v="4"/>
    <d v="2024-03-05T00:00:00"/>
    <s v="9307"/>
    <s v="9321"/>
    <s v="931310020813"/>
    <n v="310003155"/>
    <x v="8"/>
    <s v="24"/>
    <s v="0301"/>
    <s v="204"/>
    <s v="106"/>
    <n v="10334"/>
    <n v="10334"/>
    <m/>
    <m/>
    <m/>
    <m/>
    <n v="10334"/>
  </r>
  <r>
    <x v="3"/>
    <s v="Green Tea"/>
    <x v="2"/>
    <n v="518.51851851851848"/>
    <n v="518.51851851851848"/>
    <x v="4"/>
    <x v="4"/>
    <x v="4"/>
    <d v="2024-03-05T00:00:00"/>
    <s v="9307"/>
    <s v="9321"/>
    <s v="931310020821"/>
    <n v="310002099"/>
    <x v="18"/>
    <s v="24"/>
    <s v="0401"/>
    <s v="204"/>
    <s v="105"/>
    <n v="28000"/>
    <n v="28000"/>
    <m/>
    <m/>
    <m/>
    <m/>
    <n v="28000"/>
  </r>
  <r>
    <x v="4"/>
    <s v="Water Crystal"/>
    <x v="0"/>
    <n v="126"/>
    <n v="126"/>
    <x v="5"/>
    <x v="5"/>
    <x v="5"/>
    <d v="2024-03-06T00:00:00"/>
    <s v="9301"/>
    <s v="9322"/>
    <s v="931110009354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5"/>
    <x v="5"/>
    <x v="5"/>
    <d v="2024-03-06T00:00:00"/>
    <s v="9301"/>
    <s v="9321"/>
    <s v="931110009361"/>
    <n v="310001586"/>
    <x v="0"/>
    <s v="12"/>
    <s v="0301"/>
    <s v="202"/>
    <s v="104"/>
    <n v="9800"/>
    <n v="9800"/>
    <m/>
    <m/>
    <m/>
    <m/>
    <n v="9800"/>
  </r>
  <r>
    <x v="1"/>
    <s v="Green Tea"/>
    <x v="1"/>
    <n v="38.454545454545453"/>
    <n v="38.454545454545453"/>
    <x v="5"/>
    <x v="5"/>
    <x v="5"/>
    <d v="2024-03-06T00:00:00"/>
    <s v="9304"/>
    <s v="9321"/>
    <s v="931210015639"/>
    <n v="310002953"/>
    <x v="1"/>
    <s v="36"/>
    <s v="0101"/>
    <s v="203"/>
    <s v="103"/>
    <n v="3384"/>
    <n v="3384"/>
    <m/>
    <m/>
    <m/>
    <m/>
    <n v="3384"/>
  </r>
  <r>
    <x v="1"/>
    <s v="Green Tea"/>
    <x v="1"/>
    <n v="71.409090909090907"/>
    <n v="71.409090909090907"/>
    <x v="5"/>
    <x v="5"/>
    <x v="5"/>
    <d v="2024-03-06T00:00:00"/>
    <s v="9304"/>
    <s v="9321"/>
    <s v="931210015645"/>
    <n v="310003079"/>
    <x v="21"/>
    <s v="36"/>
    <s v="0101"/>
    <s v="203"/>
    <s v="103"/>
    <n v="6284"/>
    <n v="6284"/>
    <m/>
    <m/>
    <m/>
    <m/>
    <n v="6284"/>
  </r>
  <r>
    <x v="2"/>
    <s v="Green Tea"/>
    <x v="2"/>
    <n v="518.51851851851848"/>
    <n v="518.51851851851848"/>
    <x v="5"/>
    <x v="5"/>
    <x v="5"/>
    <d v="2024-03-06T00:00:00"/>
    <s v="9307"/>
    <s v="9323"/>
    <s v="931310020796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4.26388888888891"/>
    <n v="384.26388888888891"/>
    <x v="5"/>
    <x v="5"/>
    <x v="5"/>
    <d v="2024-03-06T00:00:00"/>
    <s v="9307"/>
    <s v="9323"/>
    <s v="931310020805"/>
    <n v="310004339"/>
    <x v="20"/>
    <s v="24"/>
    <s v="0101"/>
    <s v="201"/>
    <s v="101"/>
    <n v="27667"/>
    <n v="27667"/>
    <m/>
    <m/>
    <m/>
    <m/>
    <n v="27667"/>
  </r>
  <r>
    <x v="3"/>
    <s v="Green Tea"/>
    <x v="3"/>
    <n v="226.84722222222223"/>
    <n v="226.84722222222223"/>
    <x v="5"/>
    <x v="5"/>
    <x v="5"/>
    <d v="2024-03-06T00:00:00"/>
    <s v="9307"/>
    <s v="9321"/>
    <s v="931310020814"/>
    <n v="310002646"/>
    <x v="22"/>
    <s v="24"/>
    <s v="0201"/>
    <s v="204"/>
    <s v="106"/>
    <n v="16333"/>
    <n v="16333"/>
    <m/>
    <m/>
    <m/>
    <m/>
    <n v="16333"/>
  </r>
  <r>
    <x v="4"/>
    <s v="Water Crystal"/>
    <x v="0"/>
    <n v="126"/>
    <n v="126"/>
    <x v="6"/>
    <x v="6"/>
    <x v="6"/>
    <d v="2024-03-07T00:00:00"/>
    <s v="9301"/>
    <s v="9322"/>
    <s v="931110009355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6"/>
    <x v="6"/>
    <x v="6"/>
    <d v="2024-03-07T00:00:00"/>
    <s v="9301"/>
    <s v="9321"/>
    <s v="931110009362"/>
    <n v="310001586"/>
    <x v="0"/>
    <s v="12"/>
    <s v="0301"/>
    <s v="202"/>
    <s v="104"/>
    <n v="9800"/>
    <n v="9800"/>
    <m/>
    <m/>
    <m/>
    <m/>
    <n v="9800"/>
  </r>
  <r>
    <x v="1"/>
    <s v="Green Tea"/>
    <x v="1"/>
    <n v="43.94318181818182"/>
    <n v="43.94318181818182"/>
    <x v="6"/>
    <x v="6"/>
    <x v="6"/>
    <d v="2024-03-07T00:00:00"/>
    <s v="9304"/>
    <s v="9321"/>
    <s v="931210015646"/>
    <n v="310003079"/>
    <x v="21"/>
    <s v="36"/>
    <s v="0101"/>
    <s v="203"/>
    <s v="103"/>
    <n v="3867"/>
    <n v="3867"/>
    <m/>
    <m/>
    <m/>
    <m/>
    <n v="3867"/>
  </r>
  <r>
    <x v="1"/>
    <s v="Green Tea"/>
    <x v="1"/>
    <n v="82.38636363636364"/>
    <n v="82.38636363636364"/>
    <x v="6"/>
    <x v="6"/>
    <x v="6"/>
    <d v="2024-03-07T00:00:00"/>
    <s v="9304"/>
    <s v="9321"/>
    <s v="931210015647"/>
    <n v="310003080"/>
    <x v="23"/>
    <s v="36"/>
    <s v="0101"/>
    <s v="203"/>
    <s v="103"/>
    <n v="7250"/>
    <n v="7250"/>
    <m/>
    <m/>
    <m/>
    <m/>
    <n v="7250"/>
  </r>
  <r>
    <x v="2"/>
    <s v="Green Tea"/>
    <x v="2"/>
    <n v="518.51851851851848"/>
    <n v="518.51851851851848"/>
    <x v="6"/>
    <x v="6"/>
    <x v="6"/>
    <d v="2024-03-07T00:00:00"/>
    <s v="9307"/>
    <s v="9323"/>
    <s v="931310020797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82.13888888888891"/>
    <n v="282.13888888888891"/>
    <x v="6"/>
    <x v="6"/>
    <x v="6"/>
    <d v="2024-03-07T00:00:00"/>
    <s v="9307"/>
    <s v="9323"/>
    <s v="931310020806"/>
    <n v="310002142"/>
    <x v="24"/>
    <s v="24"/>
    <s v="0201"/>
    <s v="201"/>
    <s v="101"/>
    <n v="20314"/>
    <n v="20314"/>
    <m/>
    <m/>
    <m/>
    <m/>
    <n v="20314"/>
  </r>
  <r>
    <x v="3"/>
    <s v="Green Tea"/>
    <x v="3"/>
    <n v="388.88888888888891"/>
    <n v="388.88888888888891"/>
    <x v="6"/>
    <x v="6"/>
    <x v="6"/>
    <d v="2024-03-07T00:00:00"/>
    <s v="9307"/>
    <s v="9321"/>
    <s v="931310020815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71.428571428571431"/>
    <n v="71.428571428571431"/>
    <x v="6"/>
    <x v="6"/>
    <x v="6"/>
    <d v="2024-03-07T00:00:00"/>
    <s v="9307"/>
    <s v="9321"/>
    <s v="931310020825"/>
    <n v="310002003"/>
    <x v="25"/>
    <s v="12"/>
    <s v="0201"/>
    <s v="204"/>
    <s v="105"/>
    <n v="5000"/>
    <n v="5000"/>
    <m/>
    <m/>
    <m/>
    <m/>
    <n v="5000"/>
  </r>
  <r>
    <x v="3"/>
    <s v="Green Tea"/>
    <x v="5"/>
    <n v="145.24285714285713"/>
    <n v="145.24285714285713"/>
    <x v="6"/>
    <x v="6"/>
    <x v="6"/>
    <d v="2024-03-07T00:00:00"/>
    <s v="9307"/>
    <s v="9321"/>
    <s v="931310020826"/>
    <n v="310002002"/>
    <x v="26"/>
    <s v="12"/>
    <s v="0201"/>
    <s v="204"/>
    <s v="105"/>
    <n v="10167"/>
    <n v="10167"/>
    <m/>
    <m/>
    <m/>
    <m/>
    <n v="10167"/>
  </r>
  <r>
    <x v="4"/>
    <s v="Water Crystal"/>
    <x v="0"/>
    <n v="126"/>
    <n v="126"/>
    <x v="7"/>
    <x v="7"/>
    <x v="7"/>
    <d v="2024-03-08T00:00:00"/>
    <s v="9301"/>
    <s v="9322"/>
    <s v="931110009356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7"/>
    <x v="7"/>
    <x v="7"/>
    <d v="2024-03-08T00:00:00"/>
    <s v="9301"/>
    <s v="9321"/>
    <s v="931110009363"/>
    <n v="310001586"/>
    <x v="0"/>
    <s v="12"/>
    <s v="0301"/>
    <s v="202"/>
    <s v="104"/>
    <n v="9800"/>
    <n v="9800"/>
    <m/>
    <m/>
    <m/>
    <m/>
    <n v="9800"/>
  </r>
  <r>
    <x v="2"/>
    <s v="Green Tea"/>
    <x v="2"/>
    <n v="518.51851851851848"/>
    <n v="518.51851851851848"/>
    <x v="7"/>
    <x v="7"/>
    <x v="7"/>
    <d v="2024-03-08T00:00:00"/>
    <s v="9307"/>
    <s v="9323"/>
    <s v="931310020798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8.88888888888891"/>
    <n v="388.88888888888891"/>
    <x v="7"/>
    <x v="7"/>
    <x v="7"/>
    <d v="2024-03-08T00:00:00"/>
    <s v="9307"/>
    <s v="9323"/>
    <s v="931310020807"/>
    <n v="310002142"/>
    <x v="24"/>
    <s v="24"/>
    <s v="0201"/>
    <s v="201"/>
    <s v="101"/>
    <n v="28000"/>
    <n v="28000"/>
    <m/>
    <m/>
    <m/>
    <m/>
    <n v="28000"/>
  </r>
  <r>
    <x v="3"/>
    <s v="Green Tea"/>
    <x v="3"/>
    <n v="388.88888888888891"/>
    <n v="388.88888888888891"/>
    <x v="7"/>
    <x v="7"/>
    <x v="7"/>
    <d v="2024-03-08T00:00:00"/>
    <s v="9307"/>
    <s v="9321"/>
    <s v="931310020816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7"/>
    <x v="7"/>
    <x v="7"/>
    <d v="2024-03-08T00:00:00"/>
    <s v="9307"/>
    <s v="9321"/>
    <s v="931310020827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7"/>
    <x v="7"/>
    <x v="7"/>
    <d v="2024-03-08T00:00:00"/>
    <s v="9307"/>
    <s v="9321"/>
    <s v="931310020828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126"/>
    <n v="126"/>
    <x v="8"/>
    <x v="8"/>
    <x v="8"/>
    <d v="2024-03-09T00:00:00"/>
    <s v="9301"/>
    <s v="9322"/>
    <s v="931110009357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8"/>
    <x v="8"/>
    <x v="8"/>
    <d v="2024-03-09T00:00:00"/>
    <s v="9301"/>
    <s v="9321"/>
    <s v="931110009364"/>
    <n v="310001586"/>
    <x v="0"/>
    <s v="12"/>
    <s v="0301"/>
    <s v="202"/>
    <s v="104"/>
    <n v="9800"/>
    <n v="9800"/>
    <m/>
    <m/>
    <m/>
    <m/>
    <n v="9800"/>
  </r>
  <r>
    <x v="1"/>
    <s v="Green Tea"/>
    <x v="1"/>
    <n v="109.85227272727273"/>
    <n v="109.85227272727273"/>
    <x v="8"/>
    <x v="8"/>
    <x v="8"/>
    <d v="2024-03-09T00:00:00"/>
    <s v="9304"/>
    <s v="9321"/>
    <s v="931210015641"/>
    <n v="310002953"/>
    <x v="1"/>
    <s v="36"/>
    <s v="0101"/>
    <s v="203"/>
    <s v="103"/>
    <n v="9667"/>
    <n v="9667"/>
    <m/>
    <m/>
    <m/>
    <m/>
    <n v="9667"/>
  </r>
  <r>
    <x v="2"/>
    <s v="Green Tea"/>
    <x v="2"/>
    <n v="518.51851851851848"/>
    <n v="518.51851851851848"/>
    <x v="8"/>
    <x v="8"/>
    <x v="8"/>
    <d v="2024-03-09T00:00:00"/>
    <s v="9307"/>
    <s v="9323"/>
    <s v="931310020799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9.26388888888891"/>
    <n v="259.26388888888891"/>
    <x v="8"/>
    <x v="8"/>
    <x v="8"/>
    <d v="2024-03-09T00:00:00"/>
    <s v="9307"/>
    <s v="9323"/>
    <s v="931310020809"/>
    <n v="310004069"/>
    <x v="27"/>
    <s v="24"/>
    <s v="0101"/>
    <s v="201"/>
    <s v="101"/>
    <n v="18667"/>
    <n v="18667"/>
    <m/>
    <m/>
    <m/>
    <m/>
    <n v="18667"/>
  </r>
  <r>
    <x v="3"/>
    <s v="Green Tea"/>
    <x v="3"/>
    <n v="388.88888888888891"/>
    <n v="388.88888888888891"/>
    <x v="8"/>
    <x v="8"/>
    <x v="8"/>
    <d v="2024-03-09T00:00:00"/>
    <s v="9307"/>
    <s v="9321"/>
    <s v="931310020817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8"/>
    <x v="8"/>
    <x v="8"/>
    <d v="2024-03-09T00:00:00"/>
    <s v="9307"/>
    <s v="9321"/>
    <s v="931310020829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8"/>
    <x v="8"/>
    <x v="8"/>
    <d v="2024-03-09T00:00:00"/>
    <s v="9307"/>
    <s v="9321"/>
    <s v="931310020830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36.74666666666667"/>
    <n v="36.74666666666667"/>
    <x v="9"/>
    <x v="9"/>
    <x v="9"/>
    <d v="2024-03-10T00:00:00"/>
    <s v="9301"/>
    <s v="9322"/>
    <s v="931110009358"/>
    <n v="310001586"/>
    <x v="0"/>
    <s v="12"/>
    <s v="0901"/>
    <s v="201"/>
    <s v="102"/>
    <n v="5512"/>
    <n v="5512"/>
    <m/>
    <m/>
    <m/>
    <m/>
    <n v="5512"/>
  </r>
  <r>
    <x v="1"/>
    <s v="Green Tea"/>
    <x v="1"/>
    <n v="38.454545454545453"/>
    <n v="38.454545454545453"/>
    <x v="9"/>
    <x v="9"/>
    <x v="9"/>
    <d v="2024-03-10T00:00:00"/>
    <s v="9304"/>
    <s v="9321"/>
    <s v="931210015642"/>
    <n v="310002953"/>
    <x v="1"/>
    <s v="36"/>
    <s v="0101"/>
    <s v="203"/>
    <s v="103"/>
    <n v="3384"/>
    <n v="3384"/>
    <m/>
    <m/>
    <m/>
    <m/>
    <n v="3384"/>
  </r>
  <r>
    <x v="2"/>
    <s v="Green Tea"/>
    <x v="2"/>
    <n v="324.07407407407408"/>
    <n v="324.07407407407408"/>
    <x v="9"/>
    <x v="9"/>
    <x v="9"/>
    <d v="2024-03-10T00:00:00"/>
    <s v="9307"/>
    <s v="9323"/>
    <s v="931310020800"/>
    <n v="310002000"/>
    <x v="19"/>
    <s v="24"/>
    <s v="0201"/>
    <s v="201"/>
    <s v="102"/>
    <n v="17500"/>
    <n v="17500"/>
    <m/>
    <m/>
    <m/>
    <m/>
    <n v="17500"/>
  </r>
  <r>
    <x v="2"/>
    <s v="Green Tea"/>
    <x v="4"/>
    <n v="171.29166666666666"/>
    <n v="171.29166666666666"/>
    <x v="9"/>
    <x v="9"/>
    <x v="9"/>
    <d v="2024-03-10T00:00:00"/>
    <s v="9307"/>
    <s v="9323"/>
    <s v="931310020810"/>
    <n v="310004069"/>
    <x v="27"/>
    <s v="24"/>
    <s v="0101"/>
    <s v="201"/>
    <s v="101"/>
    <n v="12333"/>
    <n v="12333"/>
    <m/>
    <m/>
    <m/>
    <m/>
    <n v="12333"/>
  </r>
  <r>
    <x v="2"/>
    <s v="Green Tea"/>
    <x v="3"/>
    <n v="111.11111111111111"/>
    <n v="111.11111111111111"/>
    <x v="9"/>
    <x v="9"/>
    <x v="9"/>
    <d v="2024-03-10T00:00:00"/>
    <s v="9307"/>
    <s v="9323"/>
    <s v="931310020811"/>
    <n v="310004070"/>
    <x v="28"/>
    <s v="24"/>
    <s v="0101"/>
    <s v="201"/>
    <s v="101"/>
    <n v="8000"/>
    <n v="8000"/>
    <m/>
    <m/>
    <m/>
    <m/>
    <n v="8000"/>
  </r>
  <r>
    <x v="3"/>
    <s v="Green Tea"/>
    <x v="3"/>
    <n v="388.88888888888891"/>
    <n v="388.88888888888891"/>
    <x v="9"/>
    <x v="9"/>
    <x v="9"/>
    <d v="2024-03-10T00:00:00"/>
    <s v="9307"/>
    <s v="9321"/>
    <s v="931310020818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257.14285714285717"/>
    <n v="257.14285714285717"/>
    <x v="9"/>
    <x v="9"/>
    <x v="9"/>
    <d v="2024-03-10T00:00:00"/>
    <s v="9307"/>
    <s v="9321"/>
    <s v="931310020831"/>
    <n v="310002002"/>
    <x v="26"/>
    <s v="12"/>
    <s v="0201"/>
    <s v="204"/>
    <s v="105"/>
    <n v="18000"/>
    <n v="18000"/>
    <m/>
    <m/>
    <m/>
    <m/>
    <n v="18000"/>
  </r>
  <r>
    <x v="3"/>
    <s v="Green Tea"/>
    <x v="5"/>
    <n v="142.85714285714286"/>
    <n v="142.85714285714286"/>
    <x v="9"/>
    <x v="9"/>
    <x v="9"/>
    <d v="2024-03-10T00:00:00"/>
    <s v="9307"/>
    <s v="9321"/>
    <s v="931310020895"/>
    <n v="310002003"/>
    <x v="25"/>
    <s v="12"/>
    <s v="0201"/>
    <s v="204"/>
    <s v="105"/>
    <n v="10000"/>
    <n v="10000"/>
    <m/>
    <m/>
    <m/>
    <m/>
    <n v="10000"/>
  </r>
  <r>
    <x v="1"/>
    <s v="Milk Nestle"/>
    <x v="1"/>
    <n v="7578.409090909091"/>
    <n v="7578.409090909091"/>
    <x v="9"/>
    <x v="9"/>
    <x v="9"/>
    <d v="2024-03-11T00:00:00"/>
    <s v="LA"/>
    <s v="9321"/>
    <s v="56311675"/>
    <n v="310004104"/>
    <x v="29"/>
    <s v="36"/>
    <s v="0101"/>
    <s v="203"/>
    <s v="102"/>
    <n v="666900"/>
    <n v="666900"/>
    <m/>
    <m/>
    <m/>
    <m/>
    <n v="666900"/>
  </r>
  <r>
    <x v="1"/>
    <s v="Milk Nestle"/>
    <x v="1"/>
    <n v="6412.5"/>
    <n v="6412.5"/>
    <x v="9"/>
    <x v="9"/>
    <x v="9"/>
    <d v="2024-03-11T00:00:00"/>
    <s v="LA"/>
    <s v="9321"/>
    <s v="56311680"/>
    <n v="310004410"/>
    <x v="30"/>
    <s v="24"/>
    <s v="0101"/>
    <s v="203"/>
    <s v="102"/>
    <n v="564300"/>
    <n v="564300"/>
    <m/>
    <m/>
    <m/>
    <m/>
    <n v="564300"/>
  </r>
  <r>
    <x v="1"/>
    <s v="Milk Nestle"/>
    <x v="1"/>
    <n v="32.579545454545453"/>
    <n v="32.579545454545453"/>
    <x v="10"/>
    <x v="10"/>
    <x v="10"/>
    <d v="2024-03-11T00:00:00"/>
    <s v="9304"/>
    <s v="9321"/>
    <s v="931210015650"/>
    <n v="310004105"/>
    <x v="31"/>
    <s v="36"/>
    <s v="0201"/>
    <s v="203"/>
    <s v="102"/>
    <n v="2867"/>
    <n v="2867"/>
    <m/>
    <m/>
    <m/>
    <m/>
    <n v="2867"/>
  </r>
  <r>
    <x v="1"/>
    <s v="Milk Nestle"/>
    <x v="1"/>
    <n v="32.579545454545453"/>
    <n v="32.579545454545453"/>
    <x v="10"/>
    <x v="10"/>
    <x v="10"/>
    <d v="2024-03-11T00:00:00"/>
    <s v="9304"/>
    <s v="9321"/>
    <s v="931210015651"/>
    <n v="310004107"/>
    <x v="32"/>
    <s v="36"/>
    <s v="0202"/>
    <s v="203"/>
    <s v="102"/>
    <n v="2867"/>
    <n v="2867"/>
    <m/>
    <m/>
    <m/>
    <m/>
    <n v="2867"/>
  </r>
  <r>
    <x v="1"/>
    <s v="Milk Nestle"/>
    <x v="1"/>
    <n v="137.64772727272728"/>
    <n v="137.64772727272728"/>
    <x v="10"/>
    <x v="10"/>
    <x v="10"/>
    <d v="2024-03-11T00:00:00"/>
    <s v="9304"/>
    <s v="9321"/>
    <s v="931210015664"/>
    <n v="310004104"/>
    <x v="29"/>
    <s v="36"/>
    <s v="0101"/>
    <s v="203"/>
    <s v="102"/>
    <n v="12113"/>
    <n v="12113"/>
    <m/>
    <m/>
    <m/>
    <m/>
    <n v="12113"/>
  </r>
  <r>
    <x v="1"/>
    <s v="Milk Nestle"/>
    <x v="1"/>
    <n v="64.772727272727266"/>
    <n v="64.772727272727266"/>
    <x v="10"/>
    <x v="10"/>
    <x v="10"/>
    <d v="2024-03-11T00:00:00"/>
    <s v="9304"/>
    <s v="9321"/>
    <s v="931210015665"/>
    <n v="310004106"/>
    <x v="33"/>
    <s v="36"/>
    <s v="0201"/>
    <s v="203"/>
    <s v="102"/>
    <n v="5700"/>
    <n v="5700"/>
    <m/>
    <m/>
    <m/>
    <m/>
    <n v="5700"/>
  </r>
  <r>
    <x v="1"/>
    <s v="Milk Nestle"/>
    <x v="1"/>
    <n v="72.86363636363636"/>
    <n v="72.86363636363636"/>
    <x v="10"/>
    <x v="10"/>
    <x v="10"/>
    <d v="2024-03-11T00:00:00"/>
    <s v="9304"/>
    <s v="9321"/>
    <s v="931210015666"/>
    <n v="310004104"/>
    <x v="29"/>
    <s v="36"/>
    <s v="0201"/>
    <s v="203"/>
    <s v="102"/>
    <n v="6412"/>
    <n v="6412"/>
    <m/>
    <m/>
    <m/>
    <m/>
    <n v="6412"/>
  </r>
  <r>
    <x v="2"/>
    <s v="CL"/>
    <x v="2"/>
    <n v="518.51851851851848"/>
    <n v="518.51851851851848"/>
    <x v="10"/>
    <x v="10"/>
    <x v="10"/>
    <d v="2024-03-11T00:00:00"/>
    <s v="9307"/>
    <s v="9323"/>
    <s v="931310020837"/>
    <n v="310002653"/>
    <x v="34"/>
    <s v="24"/>
    <s v="0301"/>
    <s v="201"/>
    <s v="102"/>
    <n v="28000"/>
    <n v="28000"/>
    <m/>
    <m/>
    <m/>
    <m/>
    <n v="28000"/>
  </r>
  <r>
    <x v="2"/>
    <s v="Green Tea"/>
    <x v="3"/>
    <n v="41.666666666666664"/>
    <n v="41.666666666666664"/>
    <x v="10"/>
    <x v="10"/>
    <x v="10"/>
    <d v="2024-03-11T00:00:00"/>
    <s v="9307"/>
    <s v="9323"/>
    <s v="931310020846"/>
    <n v="310004070"/>
    <x v="28"/>
    <s v="24"/>
    <s v="0101"/>
    <s v="201"/>
    <s v="101"/>
    <n v="3000"/>
    <n v="3000"/>
    <m/>
    <m/>
    <m/>
    <m/>
    <n v="3000"/>
  </r>
  <r>
    <x v="2"/>
    <s v="Green Tea"/>
    <x v="3"/>
    <n v="166.66666666666666"/>
    <n v="166.66666666666666"/>
    <x v="10"/>
    <x v="10"/>
    <x v="10"/>
    <d v="2024-03-11T00:00:00"/>
    <s v="9307"/>
    <s v="9323"/>
    <s v="931310020847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7.777777777777779"/>
    <n v="27.777777777777779"/>
    <x v="10"/>
    <x v="10"/>
    <x v="10"/>
    <d v="2024-03-11T00:00:00"/>
    <s v="9307"/>
    <s v="9323"/>
    <s v="931310020848"/>
    <n v="310002641"/>
    <x v="3"/>
    <s v="24"/>
    <s v="0101"/>
    <s v="201"/>
    <s v="101"/>
    <n v="2000"/>
    <n v="2000"/>
    <m/>
    <m/>
    <m/>
    <m/>
    <n v="2000"/>
  </r>
  <r>
    <x v="3"/>
    <s v="Green Tea"/>
    <x v="5"/>
    <n v="400"/>
    <n v="400"/>
    <x v="10"/>
    <x v="10"/>
    <x v="10"/>
    <d v="2024-03-11T00:00:00"/>
    <s v="9307"/>
    <s v="9321"/>
    <s v="931310020863"/>
    <n v="310002002"/>
    <x v="26"/>
    <s v="12"/>
    <s v="0201"/>
    <s v="204"/>
    <s v="105"/>
    <n v="28000"/>
    <n v="28000"/>
    <m/>
    <m/>
    <m/>
    <m/>
    <n v="28000"/>
  </r>
  <r>
    <x v="3"/>
    <s v="EX"/>
    <x v="4"/>
    <n v="15.625"/>
    <n v="15.625"/>
    <x v="10"/>
    <x v="10"/>
    <x v="10"/>
    <d v="2024-03-11T00:00:00"/>
    <s v="9307"/>
    <s v="9321"/>
    <s v="931310020878"/>
    <n v="310003659"/>
    <x v="35"/>
    <s v="24"/>
    <s v="0201"/>
    <s v="204"/>
    <s v="106"/>
    <n v="1125"/>
    <n v="1125"/>
    <m/>
    <m/>
    <m/>
    <m/>
    <n v="1125"/>
  </r>
  <r>
    <x v="1"/>
    <s v="Milk Nestle"/>
    <x v="1"/>
    <n v="66.159090909090907"/>
    <n v="66.159090909090907"/>
    <x v="11"/>
    <x v="11"/>
    <x v="11"/>
    <d v="2024-03-12T00:00:00"/>
    <s v="9304"/>
    <s v="9321"/>
    <s v="931210015654"/>
    <n v="310004105"/>
    <x v="31"/>
    <s v="36"/>
    <s v="0202"/>
    <s v="203"/>
    <s v="102"/>
    <n v="5822"/>
    <n v="5822"/>
    <m/>
    <m/>
    <m/>
    <m/>
    <n v="5822"/>
  </r>
  <r>
    <x v="2"/>
    <s v="CL"/>
    <x v="2"/>
    <n v="57.092592592592595"/>
    <n v="57.092592592592595"/>
    <x v="11"/>
    <x v="11"/>
    <x v="11"/>
    <d v="2024-03-12T00:00:00"/>
    <s v="9307"/>
    <s v="9323"/>
    <s v="931310020838"/>
    <n v="310002653"/>
    <x v="34"/>
    <s v="24"/>
    <s v="0301"/>
    <s v="201"/>
    <s v="102"/>
    <n v="3083"/>
    <n v="3083"/>
    <m/>
    <m/>
    <m/>
    <m/>
    <n v="3083"/>
  </r>
  <r>
    <x v="2"/>
    <s v="EX"/>
    <x v="2"/>
    <n v="8.5370370370370363"/>
    <n v="8.5370370370370363"/>
    <x v="11"/>
    <x v="11"/>
    <x v="11"/>
    <d v="2024-03-12T00:00:00"/>
    <s v="9307"/>
    <s v="9323"/>
    <s v="931310020839"/>
    <n v="310003399"/>
    <x v="36"/>
    <s v="24"/>
    <s v="0101"/>
    <s v="201"/>
    <s v="102"/>
    <n v="461"/>
    <n v="461"/>
    <m/>
    <m/>
    <m/>
    <m/>
    <n v="461"/>
  </r>
  <r>
    <x v="2"/>
    <s v="Green Tea"/>
    <x v="3"/>
    <n v="166.66666666666666"/>
    <n v="166.66666666666666"/>
    <x v="11"/>
    <x v="11"/>
    <x v="11"/>
    <d v="2024-03-12T00:00:00"/>
    <s v="9307"/>
    <s v="9323"/>
    <s v="931310020849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1"/>
    <x v="11"/>
    <x v="11"/>
    <d v="2024-03-12T00:00:00"/>
    <s v="9307"/>
    <s v="9323"/>
    <s v="931310020850"/>
    <n v="310002641"/>
    <x v="3"/>
    <s v="24"/>
    <s v="0101"/>
    <s v="201"/>
    <s v="101"/>
    <n v="16000"/>
    <n v="16000"/>
    <m/>
    <m/>
    <m/>
    <m/>
    <n v="16000"/>
  </r>
  <r>
    <x v="3"/>
    <s v="Green Tea"/>
    <x v="5"/>
    <n v="397.6142857142857"/>
    <n v="397.6142857142857"/>
    <x v="11"/>
    <x v="11"/>
    <x v="11"/>
    <d v="2024-03-12T00:00:00"/>
    <s v="9307"/>
    <s v="9321"/>
    <s v="931310020864"/>
    <n v="310002002"/>
    <x v="26"/>
    <s v="12"/>
    <s v="0201"/>
    <s v="204"/>
    <s v="105"/>
    <n v="27833"/>
    <n v="27833"/>
    <m/>
    <m/>
    <m/>
    <m/>
    <n v="27833"/>
  </r>
  <r>
    <x v="3"/>
    <s v="LA"/>
    <x v="4"/>
    <n v="208.33333333333334"/>
    <n v="208.33333333333334"/>
    <x v="11"/>
    <x v="11"/>
    <x v="11"/>
    <d v="2024-03-12T00:00:00"/>
    <s v="9307"/>
    <s v="9321"/>
    <s v="931310020880"/>
    <n v="310003657"/>
    <x v="37"/>
    <s v="24"/>
    <s v="0301"/>
    <s v="204"/>
    <s v="106"/>
    <n v="15000"/>
    <n v="15000"/>
    <m/>
    <m/>
    <m/>
    <m/>
    <n v="15000"/>
  </r>
  <r>
    <x v="3"/>
    <s v="CL"/>
    <x v="4"/>
    <n v="138.88888888888889"/>
    <n v="138.88888888888889"/>
    <x v="11"/>
    <x v="11"/>
    <x v="11"/>
    <d v="2024-03-12T00:00:00"/>
    <s v="9307"/>
    <s v="9321"/>
    <s v="931310020881"/>
    <n v="310003655"/>
    <x v="38"/>
    <s v="24"/>
    <s v="0201"/>
    <s v="204"/>
    <s v="106"/>
    <n v="10000"/>
    <n v="10000"/>
    <m/>
    <m/>
    <m/>
    <m/>
    <n v="10000"/>
  </r>
  <r>
    <x v="3"/>
    <s v="EX"/>
    <x v="4"/>
    <n v="10.375"/>
    <n v="10.375"/>
    <x v="11"/>
    <x v="11"/>
    <x v="11"/>
    <d v="2024-03-12T00:00:00"/>
    <s v="9307"/>
    <s v="9321"/>
    <s v="931310020898"/>
    <n v="310003659"/>
    <x v="35"/>
    <s v="24"/>
    <s v="0201"/>
    <s v="204"/>
    <s v="106"/>
    <n v="747"/>
    <n v="747"/>
    <m/>
    <m/>
    <m/>
    <m/>
    <n v="747"/>
  </r>
  <r>
    <x v="0"/>
    <s v="Water Crystal"/>
    <x v="0"/>
    <n v="65.333333333333329"/>
    <n v="65.333333333333329"/>
    <x v="12"/>
    <x v="12"/>
    <x v="12"/>
    <d v="2024-03-13T00:00:00"/>
    <s v="9301"/>
    <s v="9321"/>
    <s v="931110009379"/>
    <n v="310001586"/>
    <x v="0"/>
    <s v="12"/>
    <s v="0301"/>
    <s v="202"/>
    <s v="104"/>
    <n v="9800"/>
    <n v="9800"/>
    <m/>
    <m/>
    <m/>
    <m/>
    <n v="9800"/>
  </r>
  <r>
    <x v="1"/>
    <s v="Milk Nestle"/>
    <x v="1"/>
    <n v="102.10227272727273"/>
    <n v="102.10227272727273"/>
    <x v="12"/>
    <x v="12"/>
    <x v="12"/>
    <d v="2024-03-13T00:00:00"/>
    <s v="9304"/>
    <s v="9321"/>
    <s v="931210015657"/>
    <n v="310004411"/>
    <x v="39"/>
    <s v="36"/>
    <s v="0101"/>
    <s v="203"/>
    <s v="102"/>
    <n v="8985"/>
    <n v="8985"/>
    <m/>
    <m/>
    <m/>
    <m/>
    <n v="8985"/>
  </r>
  <r>
    <x v="1"/>
    <s v="Milk Nestle"/>
    <x v="1"/>
    <n v="56.477272727272727"/>
    <n v="56.477272727272727"/>
    <x v="12"/>
    <x v="12"/>
    <x v="12"/>
    <d v="2024-03-13T00:00:00"/>
    <s v="9304"/>
    <s v="9321"/>
    <s v="931210015658"/>
    <n v="310004411"/>
    <x v="39"/>
    <s v="36"/>
    <s v="0102"/>
    <s v="203"/>
    <s v="102"/>
    <n v="4970"/>
    <n v="4970"/>
    <m/>
    <m/>
    <m/>
    <m/>
    <n v="4970"/>
  </r>
  <r>
    <x v="1"/>
    <s v="Milk Nestle"/>
    <x v="1"/>
    <n v="21.988636363636363"/>
    <n v="21.988636363636363"/>
    <x v="12"/>
    <x v="12"/>
    <x v="12"/>
    <d v="2024-03-13T00:00:00"/>
    <s v="9304"/>
    <s v="9321"/>
    <s v="931210015659"/>
    <n v="310004413"/>
    <x v="40"/>
    <s v="36"/>
    <s v="0102"/>
    <s v="203"/>
    <s v="102"/>
    <n v="1935"/>
    <n v="1935"/>
    <m/>
    <m/>
    <m/>
    <m/>
    <n v="1935"/>
  </r>
  <r>
    <x v="1"/>
    <s v="Milk Nestle"/>
    <x v="1"/>
    <n v="113.5"/>
    <n v="113.5"/>
    <x v="12"/>
    <x v="12"/>
    <x v="12"/>
    <d v="2024-03-13T00:00:00"/>
    <s v="9304"/>
    <s v="9321"/>
    <s v="931210015667"/>
    <n v="310004410"/>
    <x v="30"/>
    <s v="24"/>
    <s v="0101"/>
    <s v="203"/>
    <s v="102"/>
    <n v="9988"/>
    <n v="9988"/>
    <m/>
    <m/>
    <m/>
    <m/>
    <n v="9988"/>
  </r>
  <r>
    <x v="1"/>
    <s v="Milk Nestle"/>
    <x v="1"/>
    <n v="36.647727272727273"/>
    <n v="36.647727272727273"/>
    <x v="12"/>
    <x v="12"/>
    <x v="12"/>
    <d v="2024-03-13T00:00:00"/>
    <s v="9304"/>
    <s v="9321"/>
    <s v="931210015668"/>
    <n v="310004412"/>
    <x v="41"/>
    <s v="24"/>
    <s v="0201"/>
    <s v="203"/>
    <s v="102"/>
    <n v="3225"/>
    <n v="3225"/>
    <m/>
    <m/>
    <m/>
    <m/>
    <n v="3225"/>
  </r>
  <r>
    <x v="1"/>
    <s v="Milk Nestle"/>
    <x v="1"/>
    <n v="64.625"/>
    <n v="64.625"/>
    <x v="12"/>
    <x v="12"/>
    <x v="12"/>
    <d v="2024-03-13T00:00:00"/>
    <s v="9304"/>
    <s v="9321"/>
    <s v="931210015669"/>
    <n v="310004410"/>
    <x v="30"/>
    <s v="24"/>
    <s v="0201"/>
    <s v="203"/>
    <s v="102"/>
    <n v="5687"/>
    <n v="5687"/>
    <m/>
    <m/>
    <m/>
    <m/>
    <n v="5687"/>
  </r>
  <r>
    <x v="2"/>
    <s v="CL"/>
    <x v="2"/>
    <n v="453.07407407407408"/>
    <n v="453.07407407407408"/>
    <x v="12"/>
    <x v="12"/>
    <x v="12"/>
    <d v="2024-03-13T00:00:00"/>
    <s v="9307"/>
    <s v="9323"/>
    <s v="931310020841"/>
    <n v="310002654"/>
    <x v="2"/>
    <s v="24"/>
    <s v="0401"/>
    <s v="201"/>
    <s v="102"/>
    <n v="24466"/>
    <n v="24466"/>
    <m/>
    <m/>
    <m/>
    <m/>
    <n v="24466"/>
  </r>
  <r>
    <x v="2"/>
    <s v="Green Tea"/>
    <x v="3"/>
    <n v="166.66666666666666"/>
    <n v="166.66666666666666"/>
    <x v="12"/>
    <x v="12"/>
    <x v="12"/>
    <d v="2024-03-13T00:00:00"/>
    <s v="9307"/>
    <s v="9323"/>
    <s v="931310020851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2"/>
    <x v="12"/>
    <x v="12"/>
    <d v="2024-03-13T00:00:00"/>
    <s v="9307"/>
    <s v="9323"/>
    <s v="931310020852"/>
    <n v="310002641"/>
    <x v="3"/>
    <s v="24"/>
    <s v="0101"/>
    <s v="201"/>
    <s v="101"/>
    <n v="16000"/>
    <n v="16000"/>
    <m/>
    <m/>
    <m/>
    <m/>
    <n v="16000"/>
  </r>
  <r>
    <x v="3"/>
    <s v="Green Tea"/>
    <x v="2"/>
    <n v="92.592592592592595"/>
    <n v="92.592592592592595"/>
    <x v="12"/>
    <x v="12"/>
    <x v="12"/>
    <d v="2024-03-13T00:00:00"/>
    <s v="9307"/>
    <s v="9321"/>
    <s v="931310020866"/>
    <n v="310001993"/>
    <x v="42"/>
    <s v="24"/>
    <s v="0401"/>
    <s v="204"/>
    <s v="105"/>
    <n v="5000"/>
    <n v="5000"/>
    <m/>
    <m/>
    <m/>
    <m/>
    <n v="5000"/>
  </r>
  <r>
    <x v="3"/>
    <s v="Green Tea"/>
    <x v="2"/>
    <n v="209.87037037037038"/>
    <n v="209.87037037037038"/>
    <x v="12"/>
    <x v="12"/>
    <x v="12"/>
    <d v="2024-03-13T00:00:00"/>
    <s v="9307"/>
    <s v="9321"/>
    <s v="931310020867"/>
    <n v="310001994"/>
    <x v="43"/>
    <s v="24"/>
    <s v="0601"/>
    <s v="204"/>
    <s v="105"/>
    <n v="11333"/>
    <n v="11333"/>
    <m/>
    <m/>
    <m/>
    <m/>
    <n v="11333"/>
  </r>
  <r>
    <x v="3"/>
    <s v="Green Tea"/>
    <x v="3"/>
    <n v="296.875"/>
    <n v="296.875"/>
    <x v="12"/>
    <x v="12"/>
    <x v="12"/>
    <d v="2024-03-13T00:00:00"/>
    <s v="9307"/>
    <s v="9321"/>
    <s v="931310020888"/>
    <n v="310003573"/>
    <x v="44"/>
    <s v="24"/>
    <s v="0301"/>
    <s v="204"/>
    <s v="106"/>
    <n v="21375"/>
    <n v="21375"/>
    <m/>
    <m/>
    <m/>
    <m/>
    <n v="21375"/>
  </r>
  <r>
    <x v="0"/>
    <s v="Water Crystal"/>
    <x v="0"/>
    <n v="65.333333333333329"/>
    <n v="65.333333333333329"/>
    <x v="13"/>
    <x v="13"/>
    <x v="13"/>
    <d v="2024-03-14T00:00:00"/>
    <s v="9301"/>
    <s v="9321"/>
    <s v="931110009380"/>
    <n v="310001586"/>
    <x v="0"/>
    <s v="12"/>
    <s v="0301"/>
    <s v="202"/>
    <s v="104"/>
    <n v="9800"/>
    <n v="9800"/>
    <m/>
    <m/>
    <m/>
    <m/>
    <n v="9800"/>
  </r>
  <r>
    <x v="1"/>
    <s v="Green Tea"/>
    <x v="1"/>
    <n v="131.81818181818181"/>
    <n v="131.81818181818181"/>
    <x v="13"/>
    <x v="13"/>
    <x v="13"/>
    <d v="2024-03-14T00:00:00"/>
    <s v="9304"/>
    <s v="9321"/>
    <s v="931210015660"/>
    <n v="310002953"/>
    <x v="1"/>
    <s v="36"/>
    <s v="0101"/>
    <s v="203"/>
    <s v="103"/>
    <n v="11600"/>
    <n v="11600"/>
    <m/>
    <m/>
    <m/>
    <m/>
    <n v="11600"/>
  </r>
  <r>
    <x v="2"/>
    <s v="CL"/>
    <x v="2"/>
    <n v="518.51851851851848"/>
    <n v="518.51851851851848"/>
    <x v="13"/>
    <x v="13"/>
    <x v="13"/>
    <d v="2024-03-14T00:00:00"/>
    <s v="9307"/>
    <s v="9323"/>
    <s v="931310020842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66.66666666666666"/>
    <n v="166.66666666666666"/>
    <x v="13"/>
    <x v="13"/>
    <x v="13"/>
    <d v="2024-03-14T00:00:00"/>
    <s v="9307"/>
    <s v="9323"/>
    <s v="931310020853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3"/>
    <x v="13"/>
    <x v="13"/>
    <d v="2024-03-14T00:00:00"/>
    <s v="9307"/>
    <s v="9323"/>
    <s v="931310020854"/>
    <n v="310002641"/>
    <x v="3"/>
    <s v="24"/>
    <s v="0101"/>
    <s v="201"/>
    <s v="101"/>
    <n v="16000"/>
    <n v="16000"/>
    <m/>
    <m/>
    <m/>
    <m/>
    <n v="16000"/>
  </r>
  <r>
    <x v="3"/>
    <s v="Green Tea"/>
    <x v="2"/>
    <n v="185.18518518518519"/>
    <n v="185.18518518518519"/>
    <x v="13"/>
    <x v="13"/>
    <x v="13"/>
    <d v="2024-03-14T00:00:00"/>
    <s v="9307"/>
    <s v="9321"/>
    <s v="931310020868"/>
    <n v="310001993"/>
    <x v="42"/>
    <s v="24"/>
    <s v="0401"/>
    <s v="204"/>
    <s v="105"/>
    <n v="10000"/>
    <n v="10000"/>
    <m/>
    <m/>
    <m/>
    <m/>
    <n v="10000"/>
  </r>
  <r>
    <x v="3"/>
    <s v="Green Tea"/>
    <x v="2"/>
    <n v="333.33333333333331"/>
    <n v="333.33333333333331"/>
    <x v="13"/>
    <x v="13"/>
    <x v="13"/>
    <d v="2024-03-14T00:00:00"/>
    <s v="9307"/>
    <s v="9321"/>
    <s v="931310020869"/>
    <n v="310001994"/>
    <x v="43"/>
    <s v="24"/>
    <s v="0601"/>
    <s v="204"/>
    <s v="105"/>
    <n v="18000"/>
    <n v="18000"/>
    <m/>
    <m/>
    <m/>
    <m/>
    <n v="18000"/>
  </r>
  <r>
    <x v="3"/>
    <s v="Green Tea"/>
    <x v="3"/>
    <n v="375"/>
    <n v="375"/>
    <x v="13"/>
    <x v="13"/>
    <x v="13"/>
    <d v="2024-03-14T00:00:00"/>
    <s v="9307"/>
    <s v="9321"/>
    <s v="931310020889"/>
    <n v="310003573"/>
    <x v="44"/>
    <s v="24"/>
    <s v="0301"/>
    <s v="204"/>
    <s v="106"/>
    <n v="27000"/>
    <n v="27000"/>
    <m/>
    <m/>
    <m/>
    <m/>
    <n v="27000"/>
  </r>
  <r>
    <x v="0"/>
    <s v="Water Crystal"/>
    <x v="0"/>
    <n v="65.333333333333329"/>
    <n v="65.333333333333329"/>
    <x v="14"/>
    <x v="14"/>
    <x v="14"/>
    <d v="2024-03-16T00:00:00"/>
    <s v="9301"/>
    <s v="9321"/>
    <s v="931110009377"/>
    <n v="310001586"/>
    <x v="0"/>
    <s v="12"/>
    <s v="0301"/>
    <s v="202"/>
    <s v="104"/>
    <n v="9800"/>
    <n v="9800"/>
    <m/>
    <m/>
    <m/>
    <m/>
    <n v="9800"/>
  </r>
  <r>
    <x v="1"/>
    <s v="Green Tea"/>
    <x v="1"/>
    <n v="71.409090909090907"/>
    <n v="71.409090909090907"/>
    <x v="14"/>
    <x v="14"/>
    <x v="14"/>
    <d v="2024-03-15T00:00:00"/>
    <s v="9304"/>
    <s v="9321"/>
    <s v="931210015661"/>
    <n v="310002953"/>
    <x v="1"/>
    <s v="36"/>
    <s v="0101"/>
    <s v="203"/>
    <s v="103"/>
    <n v="6284"/>
    <n v="6284"/>
    <m/>
    <m/>
    <m/>
    <m/>
    <n v="6284"/>
  </r>
  <r>
    <x v="2"/>
    <s v="CL"/>
    <x v="2"/>
    <n v="518.5"/>
    <n v="518.5"/>
    <x v="14"/>
    <x v="14"/>
    <x v="14"/>
    <d v="2024-03-15T00:00:00"/>
    <s v="9307"/>
    <s v="9323"/>
    <s v="931310020843"/>
    <n v="310002654"/>
    <x v="2"/>
    <s v="24"/>
    <s v="0401"/>
    <s v="201"/>
    <s v="102"/>
    <n v="27999"/>
    <n v="27999"/>
    <m/>
    <m/>
    <m/>
    <m/>
    <n v="27999"/>
  </r>
  <r>
    <x v="2"/>
    <s v="Green Tea"/>
    <x v="3"/>
    <n v="166.66666666666666"/>
    <n v="166.66666666666666"/>
    <x v="14"/>
    <x v="14"/>
    <x v="14"/>
    <d v="2024-03-15T00:00:00"/>
    <s v="9307"/>
    <s v="9323"/>
    <s v="931310020855"/>
    <n v="310002642"/>
    <x v="9"/>
    <s v="24"/>
    <s v="0101"/>
    <s v="201"/>
    <s v="101"/>
    <n v="12000"/>
    <n v="12000"/>
    <m/>
    <m/>
    <m/>
    <m/>
    <n v="12000"/>
  </r>
  <r>
    <x v="2"/>
    <s v="Green Tea"/>
    <x v="3"/>
    <n v="43.986111111111114"/>
    <n v="43.986111111111114"/>
    <x v="14"/>
    <x v="14"/>
    <x v="14"/>
    <d v="2024-03-15T00:00:00"/>
    <s v="9307"/>
    <s v="9323"/>
    <s v="931310020856"/>
    <n v="310002641"/>
    <x v="3"/>
    <s v="24"/>
    <s v="0101"/>
    <s v="201"/>
    <s v="101"/>
    <n v="3167"/>
    <n v="3167"/>
    <m/>
    <m/>
    <m/>
    <m/>
    <n v="3167"/>
  </r>
  <r>
    <x v="2"/>
    <s v="CL"/>
    <x v="2"/>
    <n v="0.61111111111111116"/>
    <n v="0.61111111111111116"/>
    <x v="14"/>
    <x v="14"/>
    <x v="14"/>
    <d v="2024-03-15T00:00:00"/>
    <s v="9307"/>
    <s v="9323"/>
    <s v="931310020860"/>
    <n v="310002654"/>
    <x v="2"/>
    <s v="24"/>
    <s v="0401"/>
    <s v="201"/>
    <s v="102"/>
    <n v="33"/>
    <n v="33"/>
    <m/>
    <m/>
    <m/>
    <m/>
    <n v="33"/>
  </r>
  <r>
    <x v="2"/>
    <s v="CL"/>
    <x v="2"/>
    <n v="12.351851851851851"/>
    <n v="12.351851851851851"/>
    <x v="14"/>
    <x v="14"/>
    <x v="14"/>
    <d v="2024-03-15T00:00:00"/>
    <s v="9307"/>
    <s v="9323"/>
    <s v="931310020861"/>
    <n v="310002654"/>
    <x v="2"/>
    <s v="24"/>
    <s v="0401"/>
    <s v="201"/>
    <s v="102"/>
    <n v="667"/>
    <n v="667"/>
    <m/>
    <m/>
    <m/>
    <m/>
    <n v="667"/>
  </r>
  <r>
    <x v="2"/>
    <s v="CL"/>
    <x v="2"/>
    <n v="30.87037037037037"/>
    <n v="30.87037037037037"/>
    <x v="14"/>
    <x v="14"/>
    <x v="14"/>
    <d v="2024-03-15T00:00:00"/>
    <s v="9307"/>
    <s v="9323"/>
    <s v="931310020862"/>
    <n v="310002654"/>
    <x v="2"/>
    <s v="24"/>
    <s v="0401"/>
    <s v="201"/>
    <s v="102"/>
    <n v="1667"/>
    <n v="1667"/>
    <m/>
    <m/>
    <m/>
    <m/>
    <n v="1667"/>
  </r>
  <r>
    <x v="3"/>
    <s v="Green Tea"/>
    <x v="2"/>
    <n v="518.51851851851848"/>
    <n v="518.51851851851848"/>
    <x v="14"/>
    <x v="14"/>
    <x v="14"/>
    <d v="2024-03-15T00:00:00"/>
    <s v="9307"/>
    <s v="9321"/>
    <s v="931310020870"/>
    <n v="310001994"/>
    <x v="43"/>
    <s v="24"/>
    <s v="0601"/>
    <s v="204"/>
    <s v="105"/>
    <n v="28000"/>
    <n v="28000"/>
    <m/>
    <m/>
    <m/>
    <m/>
    <n v="28000"/>
  </r>
  <r>
    <x v="3"/>
    <s v="Green Tea"/>
    <x v="3"/>
    <n v="161.45833333333334"/>
    <n v="161.45833333333334"/>
    <x v="14"/>
    <x v="14"/>
    <x v="14"/>
    <d v="2024-03-15T00:00:00"/>
    <s v="9307"/>
    <s v="9321"/>
    <s v="931310020890"/>
    <n v="310003573"/>
    <x v="44"/>
    <s v="24"/>
    <s v="0301"/>
    <s v="204"/>
    <s v="106"/>
    <n v="11625"/>
    <n v="11625"/>
    <m/>
    <m/>
    <m/>
    <m/>
    <n v="11625"/>
  </r>
  <r>
    <x v="2"/>
    <s v="CL"/>
    <x v="2"/>
    <n v="1.8518518518518517E-2"/>
    <n v="1.8518518518518517E-2"/>
    <x v="14"/>
    <x v="14"/>
    <x v="14"/>
    <d v="2024-03-15T00:00:00"/>
    <s v="9307"/>
    <s v="9323"/>
    <s v="931310020901"/>
    <n v="310002654"/>
    <x v="2"/>
    <s v="24"/>
    <s v="0401"/>
    <s v="201"/>
    <s v="102"/>
    <n v="1"/>
    <n v="1"/>
    <m/>
    <m/>
    <m/>
    <m/>
    <n v="1"/>
  </r>
  <r>
    <x v="0"/>
    <s v="Water Crystal"/>
    <x v="0"/>
    <n v="65.333333333333329"/>
    <n v="65.333333333333329"/>
    <x v="15"/>
    <x v="15"/>
    <x v="15"/>
    <d v="2024-03-16T00:00:00"/>
    <s v="9301"/>
    <s v="9321"/>
    <s v="931110009378"/>
    <n v="310001586"/>
    <x v="0"/>
    <s v="12"/>
    <s v="0301"/>
    <s v="202"/>
    <s v="104"/>
    <n v="9800"/>
    <n v="9800"/>
    <m/>
    <m/>
    <m/>
    <m/>
    <n v="9800"/>
  </r>
  <r>
    <x v="1"/>
    <s v="Green Tea"/>
    <x v="1"/>
    <n v="16.477272727272727"/>
    <n v="16.477272727272727"/>
    <x v="15"/>
    <x v="15"/>
    <x v="15"/>
    <d v="2024-03-16T00:00:00"/>
    <s v="9304"/>
    <s v="9321"/>
    <s v="931210015662"/>
    <n v="310002953"/>
    <x v="1"/>
    <s v="36"/>
    <s v="0101"/>
    <s v="203"/>
    <s v="103"/>
    <n v="1450"/>
    <n v="1450"/>
    <m/>
    <m/>
    <m/>
    <m/>
    <n v="1450"/>
  </r>
  <r>
    <x v="1"/>
    <s v="Green Tea"/>
    <x v="1"/>
    <n v="76.897727272727266"/>
    <n v="76.897727272727266"/>
    <x v="15"/>
    <x v="15"/>
    <x v="15"/>
    <d v="2024-03-16T00:00:00"/>
    <s v="9304"/>
    <s v="9321"/>
    <s v="931210015663"/>
    <n v="310002954"/>
    <x v="15"/>
    <s v="36"/>
    <s v="0101"/>
    <s v="203"/>
    <s v="103"/>
    <n v="6767"/>
    <n v="6767"/>
    <m/>
    <m/>
    <m/>
    <m/>
    <n v="6767"/>
  </r>
  <r>
    <x v="2"/>
    <s v="CL"/>
    <x v="2"/>
    <n v="518.51851851851848"/>
    <n v="518.51851851851848"/>
    <x v="15"/>
    <x v="15"/>
    <x v="15"/>
    <d v="2024-03-16T00:00:00"/>
    <s v="9307"/>
    <s v="9323"/>
    <s v="931310020844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72.68055555555554"/>
    <n v="372.68055555555554"/>
    <x v="15"/>
    <x v="15"/>
    <x v="15"/>
    <d v="2024-03-16T00:00:00"/>
    <s v="9307"/>
    <s v="9323"/>
    <s v="931310020858"/>
    <n v="310002644"/>
    <x v="45"/>
    <s v="24"/>
    <s v="0801"/>
    <s v="201"/>
    <s v="101"/>
    <n v="26833"/>
    <n v="26833"/>
    <m/>
    <m/>
    <m/>
    <m/>
    <n v="26833"/>
  </r>
  <r>
    <x v="3"/>
    <s v="EX"/>
    <x v="2"/>
    <n v="8.2222222222222214"/>
    <n v="8.2222222222222214"/>
    <x v="15"/>
    <x v="15"/>
    <x v="15"/>
    <d v="2024-03-16T00:00:00"/>
    <s v="9307"/>
    <s v="9321"/>
    <s v="931310020872"/>
    <n v="310002703"/>
    <x v="46"/>
    <s v="24"/>
    <s v="0101"/>
    <s v="204"/>
    <s v="105"/>
    <n v="444"/>
    <n v="444"/>
    <m/>
    <m/>
    <m/>
    <m/>
    <n v="444"/>
  </r>
  <r>
    <x v="3"/>
    <s v="EX"/>
    <x v="2"/>
    <n v="3.5370370370370372"/>
    <n v="3.5370370370370372"/>
    <x v="15"/>
    <x v="15"/>
    <x v="15"/>
    <d v="2024-03-16T00:00:00"/>
    <s v="9307"/>
    <s v="9321"/>
    <s v="931310020873"/>
    <n v="310003400"/>
    <x v="47"/>
    <s v="24"/>
    <s v="0101"/>
    <s v="204"/>
    <s v="105"/>
    <n v="191"/>
    <n v="191"/>
    <m/>
    <m/>
    <m/>
    <m/>
    <n v="191"/>
  </r>
  <r>
    <x v="3"/>
    <s v="CL"/>
    <x v="2"/>
    <n v="119.44444444444444"/>
    <n v="119.44444444444444"/>
    <x v="15"/>
    <x v="15"/>
    <x v="15"/>
    <d v="2024-03-16T00:00:00"/>
    <s v="9307"/>
    <s v="9321"/>
    <s v="931310020874"/>
    <n v="310002225"/>
    <x v="48"/>
    <s v="24"/>
    <s v="0201"/>
    <s v="204"/>
    <s v="105"/>
    <n v="6450"/>
    <n v="6450"/>
    <m/>
    <m/>
    <m/>
    <m/>
    <n v="6450"/>
  </r>
  <r>
    <x v="3"/>
    <s v="Green Tea"/>
    <x v="3"/>
    <n v="375"/>
    <n v="375"/>
    <x v="15"/>
    <x v="15"/>
    <x v="15"/>
    <d v="2024-03-16T00:00:00"/>
    <s v="9307"/>
    <s v="9321"/>
    <s v="931310020893"/>
    <n v="310003572"/>
    <x v="49"/>
    <s v="24"/>
    <s v="0301"/>
    <s v="204"/>
    <s v="106"/>
    <n v="27000"/>
    <n v="27000"/>
    <m/>
    <m/>
    <m/>
    <m/>
    <n v="27000"/>
  </r>
  <r>
    <x v="3"/>
    <s v="EX"/>
    <x v="2"/>
    <n v="4.6481481481481479"/>
    <n v="4.6481481481481479"/>
    <x v="15"/>
    <x v="15"/>
    <x v="15"/>
    <d v="2024-03-16T00:00:00"/>
    <s v="9307"/>
    <s v="9321"/>
    <s v="931310020897"/>
    <n v="310003400"/>
    <x v="47"/>
    <s v="24"/>
    <s v="0101"/>
    <s v="204"/>
    <s v="105"/>
    <n v="251"/>
    <n v="251"/>
    <m/>
    <m/>
    <m/>
    <m/>
    <n v="251"/>
  </r>
  <r>
    <x v="3"/>
    <s v="LA"/>
    <x v="2"/>
    <n v="129.62962962962962"/>
    <n v="129.62962962962962"/>
    <x v="15"/>
    <x v="15"/>
    <x v="15"/>
    <d v="2024-03-16T00:00:00"/>
    <s v="9307"/>
    <s v="9321"/>
    <s v="931310020899"/>
    <n v="310004444"/>
    <x v="50"/>
    <s v="24"/>
    <s v="0101"/>
    <s v="204"/>
    <s v="105"/>
    <n v="7000"/>
    <n v="7000"/>
    <m/>
    <m/>
    <m/>
    <m/>
    <n v="7000"/>
  </r>
  <r>
    <x v="2"/>
    <s v="CL"/>
    <x v="2"/>
    <n v="518.51851851851848"/>
    <n v="518.51851851851848"/>
    <x v="16"/>
    <x v="16"/>
    <x v="16"/>
    <d v="2024-03-17T00:00:00"/>
    <s v="9307"/>
    <s v="9323"/>
    <s v="931310020845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88.88888888888891"/>
    <n v="388.88888888888891"/>
    <x v="16"/>
    <x v="16"/>
    <x v="16"/>
    <d v="2024-03-17T00:00:00"/>
    <s v="9307"/>
    <s v="9323"/>
    <s v="931310020859"/>
    <n v="310002644"/>
    <x v="45"/>
    <s v="24"/>
    <s v="0801"/>
    <s v="201"/>
    <s v="101"/>
    <n v="28000"/>
    <n v="28000"/>
    <m/>
    <m/>
    <m/>
    <m/>
    <n v="28000"/>
  </r>
  <r>
    <x v="3"/>
    <s v="Green Tea"/>
    <x v="3"/>
    <n v="359.375"/>
    <n v="359.375"/>
    <x v="16"/>
    <x v="16"/>
    <x v="16"/>
    <d v="2024-03-17T00:00:00"/>
    <s v="9307"/>
    <s v="9321"/>
    <s v="931310020894"/>
    <n v="310003572"/>
    <x v="49"/>
    <s v="24"/>
    <s v="0301"/>
    <s v="204"/>
    <s v="106"/>
    <n v="25875"/>
    <n v="25875"/>
    <m/>
    <m/>
    <m/>
    <m/>
    <n v="25875"/>
  </r>
  <r>
    <x v="3"/>
    <s v="LA"/>
    <x v="2"/>
    <n v="518.51851851851848"/>
    <n v="518.51851851851848"/>
    <x v="16"/>
    <x v="16"/>
    <x v="16"/>
    <d v="2024-03-17T00:00:00"/>
    <s v="9307"/>
    <s v="9321"/>
    <s v="931310020900"/>
    <n v="310004444"/>
    <x v="50"/>
    <s v="24"/>
    <s v="0101"/>
    <s v="204"/>
    <s v="105"/>
    <n v="28000"/>
    <n v="28000"/>
    <m/>
    <m/>
    <m/>
    <m/>
    <n v="28000"/>
  </r>
  <r>
    <x v="2"/>
    <s v="Gift Set"/>
    <x v="3"/>
    <n v="11.666666666666666"/>
    <n v="11.666666666666666"/>
    <x v="17"/>
    <x v="17"/>
    <x v="17"/>
    <d v="2024-03-18T00:00:00"/>
    <s v="9309"/>
    <s v="9323"/>
    <s v="931330005850"/>
    <n v="310004569"/>
    <x v="51"/>
    <s v="24"/>
    <s v="0101"/>
    <s v="201"/>
    <s v="101"/>
    <n v="840"/>
    <n v="840"/>
    <m/>
    <m/>
    <m/>
    <m/>
    <n v="840"/>
  </r>
  <r>
    <x v="2"/>
    <s v="Gift Set"/>
    <x v="3"/>
    <n v="2.125"/>
    <n v="2.125"/>
    <x v="18"/>
    <x v="18"/>
    <x v="18"/>
    <d v="2024-03-19T00:00:00"/>
    <s v="9309"/>
    <s v="9323"/>
    <s v="931330005823"/>
    <n v="310004566"/>
    <x v="52"/>
    <s v="24"/>
    <s v="0101"/>
    <s v="201"/>
    <s v="101"/>
    <n v="153"/>
    <n v="153"/>
    <m/>
    <m/>
    <m/>
    <m/>
    <n v="153"/>
  </r>
  <r>
    <x v="2"/>
    <s v="Gift Set"/>
    <x v="3"/>
    <n v="9.1666666666666661"/>
    <n v="9.1666666666666661"/>
    <x v="18"/>
    <x v="18"/>
    <x v="18"/>
    <d v="2024-03-19T00:00:00"/>
    <s v="9309"/>
    <s v="9323"/>
    <s v="931330005824"/>
    <n v="310004556"/>
    <x v="53"/>
    <s v="24"/>
    <s v="0101"/>
    <s v="201"/>
    <s v="101"/>
    <n v="660"/>
    <n v="660"/>
    <m/>
    <m/>
    <m/>
    <m/>
    <n v="660"/>
  </r>
  <r>
    <x v="2"/>
    <s v="Gift Set"/>
    <x v="3"/>
    <n v="18.75"/>
    <n v="18.75"/>
    <x v="19"/>
    <x v="19"/>
    <x v="19"/>
    <d v="2024-03-20T00:00:00"/>
    <s v="9309"/>
    <s v="9323"/>
    <s v="931330005825"/>
    <n v="310004556"/>
    <x v="53"/>
    <s v="24"/>
    <s v="0101"/>
    <s v="201"/>
    <s v="101"/>
    <n v="1350"/>
    <n v="1350"/>
    <m/>
    <m/>
    <m/>
    <m/>
    <n v="1350"/>
  </r>
  <r>
    <x v="2"/>
    <s v="Gift Set"/>
    <x v="3"/>
    <n v="17.083333333333332"/>
    <n v="17.083333333333332"/>
    <x v="20"/>
    <x v="20"/>
    <x v="20"/>
    <d v="2024-03-21T00:00:00"/>
    <s v="9309"/>
    <s v="9323"/>
    <s v="931330005826"/>
    <n v="310004569"/>
    <x v="51"/>
    <s v="24"/>
    <s v="0101"/>
    <s v="201"/>
    <s v="101"/>
    <n v="1230"/>
    <n v="1230"/>
    <m/>
    <m/>
    <m/>
    <m/>
    <n v="1230"/>
  </r>
  <r>
    <x v="2"/>
    <s v="Gift Set"/>
    <x v="3"/>
    <n v="17.569444444444443"/>
    <n v="17.569444444444443"/>
    <x v="21"/>
    <x v="21"/>
    <x v="21"/>
    <d v="2024-03-22T00:00:00"/>
    <s v="9309"/>
    <s v="9323"/>
    <s v="931330005828"/>
    <n v="310004569"/>
    <x v="51"/>
    <s v="24"/>
    <s v="0101"/>
    <s v="201"/>
    <s v="101"/>
    <n v="1265"/>
    <n v="1265"/>
    <m/>
    <m/>
    <m/>
    <m/>
    <n v="1265"/>
  </r>
  <r>
    <x v="2"/>
    <s v="Gift Set"/>
    <x v="3"/>
    <n v="8.3333333333333339"/>
    <n v="8.3333333333333339"/>
    <x v="21"/>
    <x v="21"/>
    <x v="21"/>
    <d v="2024-03-22T00:00:00"/>
    <s v="9309"/>
    <s v="9323"/>
    <s v="931330005851"/>
    <n v="310004568"/>
    <x v="54"/>
    <s v="24"/>
    <s v="0101"/>
    <s v="201"/>
    <s v="101"/>
    <n v="600"/>
    <n v="600"/>
    <m/>
    <m/>
    <m/>
    <m/>
    <n v="600"/>
  </r>
  <r>
    <x v="2"/>
    <s v="Gift Set"/>
    <x v="3"/>
    <n v="20.416666666666668"/>
    <n v="20.416666666666668"/>
    <x v="22"/>
    <x v="22"/>
    <x v="22"/>
    <d v="2024-03-23T00:00:00"/>
    <s v="9309"/>
    <s v="9323"/>
    <s v="931330005852"/>
    <n v="310004568"/>
    <x v="54"/>
    <s v="24"/>
    <s v="0101"/>
    <s v="201"/>
    <s v="101"/>
    <n v="1470"/>
    <n v="1470"/>
    <m/>
    <m/>
    <m/>
    <m/>
    <n v="1470"/>
  </r>
  <r>
    <x v="2"/>
    <s v="Gift Set"/>
    <x v="3"/>
    <n v="21.805555555555557"/>
    <n v="21.805555555555557"/>
    <x v="23"/>
    <x v="23"/>
    <x v="23"/>
    <d v="2024-03-25T00:00:00"/>
    <s v="9309"/>
    <s v="9323"/>
    <s v="931330005855"/>
    <n v="310004568"/>
    <x v="54"/>
    <s v="24"/>
    <s v="0101"/>
    <s v="201"/>
    <s v="101"/>
    <n v="1570"/>
    <n v="1570"/>
    <m/>
    <m/>
    <m/>
    <m/>
    <n v="1570"/>
  </r>
  <r>
    <x v="2"/>
    <s v="Gift Set"/>
    <x v="3"/>
    <n v="20.833333333333332"/>
    <n v="18.75"/>
    <x v="24"/>
    <x v="24"/>
    <x v="24"/>
    <d v="2024-03-26T00:00:00"/>
    <s v="9309"/>
    <s v="9323"/>
    <s v="931330005857"/>
    <n v="310004568"/>
    <x v="54"/>
    <s v="24"/>
    <s v="0101"/>
    <s v="201"/>
    <s v="101"/>
    <n v="1500"/>
    <n v="1350"/>
    <m/>
    <m/>
    <m/>
    <m/>
    <n v="1350"/>
  </r>
  <r>
    <x v="2"/>
    <s v="Gift Set"/>
    <x v="3"/>
    <n v="8.3333333333333339"/>
    <n v="7.5"/>
    <x v="25"/>
    <x v="25"/>
    <x v="25"/>
    <d v="2024-03-27T00:00:00"/>
    <s v="9309"/>
    <s v="9323"/>
    <s v="931330005858"/>
    <n v="310004568"/>
    <x v="54"/>
    <s v="24"/>
    <s v="0101"/>
    <s v="201"/>
    <s v="101"/>
    <n v="600"/>
    <n v="540"/>
    <m/>
    <m/>
    <m/>
    <m/>
    <n v="540"/>
  </r>
  <r>
    <x v="2"/>
    <s v="Gift Set"/>
    <x v="3"/>
    <n v="16.666666666666668"/>
    <n v="15"/>
    <x v="26"/>
    <x v="26"/>
    <x v="26"/>
    <d v="2024-03-28T00:00:00"/>
    <s v="9309"/>
    <s v="9323"/>
    <s v="931330005859"/>
    <n v="310004568"/>
    <x v="54"/>
    <s v="24"/>
    <s v="0101"/>
    <s v="201"/>
    <s v="101"/>
    <n v="1200"/>
    <n v="1080"/>
    <m/>
    <m/>
    <m/>
    <m/>
    <n v="1080"/>
  </r>
  <r>
    <x v="2"/>
    <s v="Gift Set"/>
    <x v="3"/>
    <n v="6.9027777777777777"/>
    <n v="6.2222222222222223"/>
    <x v="27"/>
    <x v="27"/>
    <x v="27"/>
    <d v="2024-03-29T00:00:00"/>
    <s v="9309"/>
    <s v="9323"/>
    <s v="931330005860"/>
    <n v="310004568"/>
    <x v="54"/>
    <s v="24"/>
    <s v="0101"/>
    <s v="201"/>
    <s v="101"/>
    <n v="497"/>
    <n v="448"/>
    <m/>
    <m/>
    <m/>
    <m/>
    <n v="448"/>
  </r>
  <r>
    <x v="4"/>
    <s v="Water Crystal"/>
    <x v="0"/>
    <n v="86.873333333333335"/>
    <n v="86.873333333333335"/>
    <x v="17"/>
    <x v="17"/>
    <x v="17"/>
    <d v="2024-03-18T00:00:00"/>
    <s v="9301"/>
    <s v="9322"/>
    <s v="931110009403"/>
    <n v="310001586"/>
    <x v="0"/>
    <s v="12"/>
    <s v="0901"/>
    <s v="201"/>
    <s v="102"/>
    <n v="13031"/>
    <n v="13031"/>
    <m/>
    <m/>
    <m/>
    <m/>
    <n v="13031"/>
  </r>
  <r>
    <x v="3"/>
    <s v="Green Tea"/>
    <x v="4"/>
    <n v="295"/>
    <n v="295"/>
    <x v="17"/>
    <x v="17"/>
    <x v="17"/>
    <d v="2024-03-18T00:00:00"/>
    <s v="9307"/>
    <s v="9321"/>
    <s v="931310020902"/>
    <n v="310003571"/>
    <x v="55"/>
    <s v="24"/>
    <s v="0301"/>
    <s v="204"/>
    <s v="106"/>
    <n v="21240"/>
    <n v="21240"/>
    <m/>
    <m/>
    <m/>
    <m/>
    <n v="21240"/>
  </r>
  <r>
    <x v="2"/>
    <s v="Green Tea"/>
    <x v="3"/>
    <n v="392"/>
    <n v="392"/>
    <x v="17"/>
    <x v="17"/>
    <x v="17"/>
    <d v="2024-03-18T00:00:00"/>
    <s v="9307"/>
    <s v="9323"/>
    <s v="931310020909"/>
    <n v="310002644"/>
    <x v="45"/>
    <s v="24"/>
    <s v="0801"/>
    <s v="201"/>
    <s v="101"/>
    <n v="28224"/>
    <n v="28224"/>
    <m/>
    <m/>
    <m/>
    <m/>
    <n v="28224"/>
  </r>
  <r>
    <x v="2"/>
    <s v="CL"/>
    <x v="2"/>
    <n v="581"/>
    <n v="581"/>
    <x v="17"/>
    <x v="17"/>
    <x v="17"/>
    <d v="2024-03-18T00:00:00"/>
    <s v="9307"/>
    <s v="9323"/>
    <s v="931310020922"/>
    <n v="310002654"/>
    <x v="2"/>
    <s v="24"/>
    <s v="0401"/>
    <s v="201"/>
    <s v="102"/>
    <n v="31374"/>
    <n v="31374"/>
    <m/>
    <m/>
    <m/>
    <m/>
    <n v="31374"/>
  </r>
  <r>
    <x v="3"/>
    <s v="Green Tea"/>
    <x v="2"/>
    <n v="532"/>
    <n v="532"/>
    <x v="17"/>
    <x v="17"/>
    <x v="17"/>
    <d v="2024-03-18T00:00:00"/>
    <s v="9307"/>
    <s v="9321"/>
    <s v="931310020946"/>
    <n v="310002100"/>
    <x v="56"/>
    <s v="24"/>
    <s v="0101"/>
    <s v="204"/>
    <s v="105"/>
    <n v="28728"/>
    <n v="28728"/>
    <m/>
    <m/>
    <m/>
    <m/>
    <n v="28728"/>
  </r>
  <r>
    <x v="3"/>
    <s v="Green Tea"/>
    <x v="2"/>
    <n v="46.296296296296298"/>
    <n v="46.296296296296298"/>
    <x v="17"/>
    <x v="17"/>
    <x v="17"/>
    <d v="2024-03-18T00:00:00"/>
    <s v="9307"/>
    <s v="9321"/>
    <s v="931310020949"/>
    <n v="310002381"/>
    <x v="57"/>
    <s v="24"/>
    <s v="0101"/>
    <s v="204"/>
    <s v="105"/>
    <n v="2500"/>
    <n v="2500"/>
    <m/>
    <m/>
    <m/>
    <m/>
    <n v="2500"/>
  </r>
  <r>
    <x v="0"/>
    <s v="Water Crystal"/>
    <x v="0"/>
    <n v="57.6"/>
    <n v="57.6"/>
    <x v="18"/>
    <x v="18"/>
    <x v="18"/>
    <d v="2024-03-19T00:00:00"/>
    <s v="9301"/>
    <s v="9321"/>
    <s v="931110009388"/>
    <n v="310001586"/>
    <x v="0"/>
    <s v="12"/>
    <s v="0301"/>
    <s v="202"/>
    <s v="104"/>
    <n v="8640"/>
    <n v="8640"/>
    <m/>
    <m/>
    <m/>
    <m/>
    <n v="8640"/>
  </r>
  <r>
    <x v="4"/>
    <s v="Water Crystal"/>
    <x v="0"/>
    <n v="116.02666666666667"/>
    <n v="116.02666666666667"/>
    <x v="18"/>
    <x v="18"/>
    <x v="18"/>
    <d v="2024-03-19T00:00:00"/>
    <s v="9301"/>
    <s v="9322"/>
    <s v="931110009404"/>
    <n v="310001586"/>
    <x v="0"/>
    <s v="12"/>
    <s v="0901"/>
    <s v="201"/>
    <s v="102"/>
    <n v="17404"/>
    <n v="17404"/>
    <m/>
    <m/>
    <m/>
    <m/>
    <n v="17404"/>
  </r>
  <r>
    <x v="3"/>
    <s v="Green Tea"/>
    <x v="4"/>
    <n v="329"/>
    <n v="329"/>
    <x v="18"/>
    <x v="18"/>
    <x v="18"/>
    <d v="2024-03-19T00:00:00"/>
    <s v="9307"/>
    <s v="9321"/>
    <s v="931310020903"/>
    <n v="310003571"/>
    <x v="55"/>
    <s v="24"/>
    <s v="0301"/>
    <s v="204"/>
    <s v="106"/>
    <n v="23688"/>
    <n v="23688"/>
    <m/>
    <m/>
    <m/>
    <m/>
    <n v="23688"/>
  </r>
  <r>
    <x v="2"/>
    <s v="Green Tea"/>
    <x v="3"/>
    <n v="191.375"/>
    <n v="191.375"/>
    <x v="18"/>
    <x v="18"/>
    <x v="18"/>
    <d v="2024-03-19T00:00:00"/>
    <s v="9307"/>
    <s v="9323"/>
    <s v="931310020910"/>
    <n v="310002644"/>
    <x v="45"/>
    <s v="24"/>
    <s v="0801"/>
    <s v="201"/>
    <s v="101"/>
    <n v="13779"/>
    <n v="13779"/>
    <m/>
    <m/>
    <m/>
    <m/>
    <n v="13779"/>
  </r>
  <r>
    <x v="2"/>
    <s v="Green Tea"/>
    <x v="4"/>
    <n v="42.305555555555557"/>
    <n v="42.305555555555557"/>
    <x v="18"/>
    <x v="18"/>
    <x v="18"/>
    <d v="2024-03-19T00:00:00"/>
    <s v="9307"/>
    <s v="9323"/>
    <s v="931310020911"/>
    <n v="310001991"/>
    <x v="16"/>
    <s v="24"/>
    <s v="0101"/>
    <s v="201"/>
    <s v="101"/>
    <n v="3046"/>
    <n v="3046"/>
    <m/>
    <m/>
    <m/>
    <m/>
    <n v="3046"/>
  </r>
  <r>
    <x v="2"/>
    <s v="Green Tea"/>
    <x v="4"/>
    <n v="103"/>
    <n v="103"/>
    <x v="18"/>
    <x v="18"/>
    <x v="18"/>
    <d v="2024-03-19T00:00:00"/>
    <s v="9307"/>
    <s v="9323"/>
    <s v="931310020912"/>
    <n v="310001991"/>
    <x v="16"/>
    <s v="24"/>
    <s v="0201"/>
    <s v="201"/>
    <s v="101"/>
    <n v="7416"/>
    <n v="7416"/>
    <m/>
    <m/>
    <m/>
    <m/>
    <n v="7416"/>
  </r>
  <r>
    <x v="2"/>
    <s v="CL"/>
    <x v="2"/>
    <n v="267.11111111111109"/>
    <n v="267.11111111111109"/>
    <x v="18"/>
    <x v="18"/>
    <x v="18"/>
    <d v="2024-03-19T00:00:00"/>
    <s v="9307"/>
    <s v="9323"/>
    <s v="931310020923"/>
    <n v="310002654"/>
    <x v="2"/>
    <s v="24"/>
    <s v="0401"/>
    <s v="201"/>
    <s v="102"/>
    <n v="14424"/>
    <n v="14424"/>
    <m/>
    <m/>
    <m/>
    <m/>
    <n v="14424"/>
  </r>
  <r>
    <x v="3"/>
    <s v="EX"/>
    <x v="2"/>
    <n v="44.518518518518519"/>
    <n v="44.518518518518519"/>
    <x v="18"/>
    <x v="18"/>
    <x v="18"/>
    <d v="2024-03-19T00:00:00"/>
    <s v="9307"/>
    <s v="9321"/>
    <s v="931310020932"/>
    <n v="310002702"/>
    <x v="58"/>
    <s v="24"/>
    <s v="0101"/>
    <s v="204"/>
    <s v="105"/>
    <n v="2404"/>
    <n v="2404"/>
    <m/>
    <m/>
    <m/>
    <m/>
    <n v="2404"/>
  </r>
  <r>
    <x v="3"/>
    <s v="Green Tea"/>
    <x v="2"/>
    <n v="4.6481481481481479"/>
    <n v="4.6481481481481479"/>
    <x v="18"/>
    <x v="18"/>
    <x v="18"/>
    <d v="2024-03-19T00:00:00"/>
    <s v="9307"/>
    <s v="9321"/>
    <s v="931310020933"/>
    <n v="310002015"/>
    <x v="59"/>
    <s v="12"/>
    <s v="0201"/>
    <s v="204"/>
    <s v="105"/>
    <n v="251"/>
    <n v="251"/>
    <m/>
    <m/>
    <m/>
    <m/>
    <n v="251"/>
  </r>
  <r>
    <x v="3"/>
    <s v="MM"/>
    <x v="2"/>
    <n v="27.777777777777779"/>
    <n v="27.777777777777779"/>
    <x v="18"/>
    <x v="18"/>
    <x v="18"/>
    <d v="2024-03-19T00:00:00"/>
    <s v="9307"/>
    <s v="9321"/>
    <s v="931310020934"/>
    <n v="310002973"/>
    <x v="60"/>
    <s v="12"/>
    <s v="0101"/>
    <s v="204"/>
    <s v="105"/>
    <n v="1500"/>
    <n v="1500"/>
    <m/>
    <m/>
    <m/>
    <m/>
    <n v="1500"/>
  </r>
  <r>
    <x v="3"/>
    <s v="Green Tea"/>
    <x v="2"/>
    <n v="2.8518518518518516"/>
    <n v="2.8518518518518516"/>
    <x v="18"/>
    <x v="18"/>
    <x v="18"/>
    <d v="2024-03-19T00:00:00"/>
    <s v="9307"/>
    <s v="9321"/>
    <s v="931310020948"/>
    <n v="310002015"/>
    <x v="59"/>
    <s v="36"/>
    <s v="0201"/>
    <s v="204"/>
    <s v="105"/>
    <n v="154"/>
    <n v="154"/>
    <m/>
    <m/>
    <m/>
    <m/>
    <n v="154"/>
  </r>
  <r>
    <x v="3"/>
    <s v="LA"/>
    <x v="2"/>
    <n v="143"/>
    <n v="143"/>
    <x v="18"/>
    <x v="18"/>
    <x v="18"/>
    <d v="2024-03-19T00:00:00"/>
    <s v="9307"/>
    <s v="9321"/>
    <s v="931310020950"/>
    <n v="310004443"/>
    <x v="61"/>
    <s v="36"/>
    <s v="0101"/>
    <s v="204"/>
    <s v="105"/>
    <n v="7722"/>
    <n v="7722"/>
    <m/>
    <m/>
    <m/>
    <m/>
    <n v="7722"/>
  </r>
  <r>
    <x v="0"/>
    <s v="Water Crystal"/>
    <x v="0"/>
    <n v="69.026666666666671"/>
    <n v="69.026666666666671"/>
    <x v="19"/>
    <x v="19"/>
    <x v="19"/>
    <d v="2024-03-20T00:00:00"/>
    <s v="9301"/>
    <s v="9321"/>
    <s v="931110009389"/>
    <n v="310001586"/>
    <x v="0"/>
    <s v="24"/>
    <s v="0301"/>
    <s v="202"/>
    <s v="104"/>
    <n v="10354"/>
    <n v="10354"/>
    <m/>
    <m/>
    <m/>
    <m/>
    <n v="10354"/>
  </r>
  <r>
    <x v="4"/>
    <s v="Water Crystal"/>
    <x v="0"/>
    <n v="143.60666666666665"/>
    <n v="143.60666666666665"/>
    <x v="19"/>
    <x v="19"/>
    <x v="19"/>
    <d v="2024-03-20T00:00:00"/>
    <s v="9301"/>
    <s v="9322"/>
    <s v="931110009405"/>
    <n v="310001586"/>
    <x v="0"/>
    <s v="24"/>
    <s v="0901"/>
    <s v="201"/>
    <s v="102"/>
    <n v="21541"/>
    <n v="21541"/>
    <m/>
    <m/>
    <m/>
    <m/>
    <n v="21541"/>
  </r>
  <r>
    <x v="3"/>
    <s v="Green Tea"/>
    <x v="4"/>
    <n v="179"/>
    <n v="179"/>
    <x v="19"/>
    <x v="19"/>
    <x v="19"/>
    <d v="2024-03-20T00:00:00"/>
    <s v="9307"/>
    <s v="9321"/>
    <s v="931310020904"/>
    <n v="310003571"/>
    <x v="55"/>
    <s v="24"/>
    <s v="0301"/>
    <s v="204"/>
    <s v="106"/>
    <n v="12888"/>
    <n v="12888"/>
    <m/>
    <m/>
    <m/>
    <m/>
    <n v="12888"/>
  </r>
  <r>
    <x v="2"/>
    <s v="Green Tea"/>
    <x v="4"/>
    <n v="271.91666666666669"/>
    <n v="271.91666666666669"/>
    <x v="19"/>
    <x v="19"/>
    <x v="19"/>
    <d v="2024-03-20T00:00:00"/>
    <s v="9307"/>
    <s v="9323"/>
    <s v="931310020913"/>
    <n v="310001991"/>
    <x v="16"/>
    <s v="24"/>
    <s v="0201"/>
    <s v="201"/>
    <s v="101"/>
    <n v="19578"/>
    <n v="19578"/>
    <m/>
    <m/>
    <m/>
    <m/>
    <n v="19578"/>
  </r>
  <r>
    <x v="2"/>
    <s v="Green Tea"/>
    <x v="3"/>
    <n v="13"/>
    <n v="13"/>
    <x v="19"/>
    <x v="19"/>
    <x v="19"/>
    <d v="2024-03-20T00:00:00"/>
    <s v="9307"/>
    <s v="9323"/>
    <s v="931310020914"/>
    <n v="310003711"/>
    <x v="62"/>
    <s v="24"/>
    <s v="0101"/>
    <s v="201"/>
    <s v="101"/>
    <n v="936"/>
    <n v="936"/>
    <m/>
    <m/>
    <m/>
    <m/>
    <n v="936"/>
  </r>
  <r>
    <x v="2"/>
    <s v="EX"/>
    <x v="2"/>
    <n v="44.518518518518519"/>
    <n v="44.518518518518519"/>
    <x v="19"/>
    <x v="19"/>
    <x v="19"/>
    <d v="2024-03-20T00:00:00"/>
    <s v="9307"/>
    <s v="9323"/>
    <s v="931310020924"/>
    <n v="310002704"/>
    <x v="63"/>
    <s v="24"/>
    <s v="0101"/>
    <s v="201"/>
    <s v="102"/>
    <n v="2404"/>
    <n v="2404"/>
    <m/>
    <m/>
    <m/>
    <m/>
    <n v="2404"/>
  </r>
  <r>
    <x v="2"/>
    <s v="EX"/>
    <x v="2"/>
    <n v="7.9629629629629628"/>
    <n v="7.9629629629629628"/>
    <x v="19"/>
    <x v="19"/>
    <x v="19"/>
    <d v="2024-03-20T00:00:00"/>
    <s v="9307"/>
    <s v="9323"/>
    <s v="931310020925"/>
    <n v="310003399"/>
    <x v="36"/>
    <s v="24"/>
    <s v="0101"/>
    <s v="201"/>
    <s v="102"/>
    <n v="430"/>
    <n v="430"/>
    <m/>
    <m/>
    <m/>
    <m/>
    <n v="430"/>
  </r>
  <r>
    <x v="2"/>
    <s v="CL"/>
    <x v="2"/>
    <n v="298"/>
    <n v="298"/>
    <x v="19"/>
    <x v="19"/>
    <x v="19"/>
    <d v="2024-03-20T00:00:00"/>
    <s v="9307"/>
    <s v="9323"/>
    <s v="931310020926"/>
    <n v="310002654"/>
    <x v="2"/>
    <s v="24"/>
    <s v="0401"/>
    <s v="201"/>
    <s v="102"/>
    <n v="16092"/>
    <n v="16092"/>
    <m/>
    <m/>
    <m/>
    <m/>
    <n v="16092"/>
  </r>
  <r>
    <x v="3"/>
    <s v="LA"/>
    <x v="2"/>
    <n v="42.185185185185183"/>
    <n v="42.185185185185183"/>
    <x v="19"/>
    <x v="19"/>
    <x v="19"/>
    <d v="2024-03-20T00:00:00"/>
    <s v="9307"/>
    <s v="9321"/>
    <s v="931310020935"/>
    <n v="310004443"/>
    <x v="61"/>
    <s v="24"/>
    <s v="0101"/>
    <s v="204"/>
    <s v="105"/>
    <n v="2278"/>
    <n v="2278"/>
    <m/>
    <m/>
    <m/>
    <m/>
    <n v="2278"/>
  </r>
  <r>
    <x v="3"/>
    <s v="Green Tea"/>
    <x v="2"/>
    <n v="228"/>
    <n v="228"/>
    <x v="19"/>
    <x v="19"/>
    <x v="19"/>
    <d v="2024-03-20T00:00:00"/>
    <s v="9307"/>
    <s v="9321"/>
    <s v="931310020936"/>
    <n v="310002015"/>
    <x v="59"/>
    <s v="24"/>
    <s v="0301"/>
    <s v="204"/>
    <s v="105"/>
    <n v="12312"/>
    <n v="12312"/>
    <m/>
    <m/>
    <m/>
    <m/>
    <n v="12312"/>
  </r>
  <r>
    <x v="3"/>
    <s v="Green Tea"/>
    <x v="2"/>
    <n v="250"/>
    <n v="250"/>
    <x v="19"/>
    <x v="19"/>
    <x v="19"/>
    <d v="2024-03-20T00:00:00"/>
    <s v="9307"/>
    <s v="9321"/>
    <s v="931310020937"/>
    <n v="310002016"/>
    <x v="64"/>
    <s v="24"/>
    <s v="0201"/>
    <s v="204"/>
    <s v="105"/>
    <n v="13500"/>
    <n v="13500"/>
    <m/>
    <m/>
    <m/>
    <m/>
    <n v="13500"/>
  </r>
  <r>
    <x v="0"/>
    <s v="Water Crystal"/>
    <x v="0"/>
    <n v="57.06666666666667"/>
    <n v="57.06666666666667"/>
    <x v="20"/>
    <x v="20"/>
    <x v="20"/>
    <d v="2024-03-21T00:00:00"/>
    <s v="9301"/>
    <s v="9321"/>
    <s v="931110009390"/>
    <n v="310001586"/>
    <x v="0"/>
    <s v="24"/>
    <s v="0301"/>
    <s v="202"/>
    <s v="104"/>
    <n v="8560"/>
    <n v="8560"/>
    <m/>
    <m/>
    <m/>
    <m/>
    <n v="8560"/>
  </r>
  <r>
    <x v="4"/>
    <s v="Water Crystal"/>
    <x v="0"/>
    <n v="131.33333333333334"/>
    <n v="131.33333333333334"/>
    <x v="20"/>
    <x v="20"/>
    <x v="20"/>
    <d v="2024-03-21T00:00:00"/>
    <s v="9301"/>
    <s v="9322"/>
    <s v="931110009406"/>
    <n v="310001586"/>
    <x v="0"/>
    <s v="24"/>
    <s v="0901"/>
    <s v="201"/>
    <s v="102"/>
    <n v="19700"/>
    <n v="19700"/>
    <m/>
    <m/>
    <m/>
    <m/>
    <n v="19700"/>
  </r>
  <r>
    <x v="3"/>
    <s v="Green Tea"/>
    <x v="4"/>
    <n v="310"/>
    <n v="310"/>
    <x v="20"/>
    <x v="20"/>
    <x v="20"/>
    <d v="2024-03-21T00:00:00"/>
    <s v="9307"/>
    <s v="9321"/>
    <s v="931310020905"/>
    <n v="310003571"/>
    <x v="55"/>
    <s v="12"/>
    <s v="0301"/>
    <s v="204"/>
    <s v="106"/>
    <n v="22320"/>
    <n v="22320"/>
    <m/>
    <m/>
    <m/>
    <m/>
    <n v="22320"/>
  </r>
  <r>
    <x v="2"/>
    <s v="Green Tea"/>
    <x v="3"/>
    <n v="206"/>
    <n v="206"/>
    <x v="20"/>
    <x v="20"/>
    <x v="20"/>
    <d v="2024-03-21T00:00:00"/>
    <s v="9307"/>
    <s v="9323"/>
    <s v="931310020915"/>
    <n v="310003649"/>
    <x v="65"/>
    <s v="36"/>
    <s v="0101"/>
    <s v="201"/>
    <s v="101"/>
    <n v="14832"/>
    <n v="14832"/>
    <m/>
    <m/>
    <m/>
    <m/>
    <n v="14832"/>
  </r>
  <r>
    <x v="2"/>
    <s v="Green Tea"/>
    <x v="3"/>
    <n v="249"/>
    <n v="249"/>
    <x v="20"/>
    <x v="20"/>
    <x v="20"/>
    <d v="2024-03-21T00:00:00"/>
    <s v="9307"/>
    <s v="9323"/>
    <s v="931310020916"/>
    <n v="310003711"/>
    <x v="62"/>
    <s v="36"/>
    <s v="0101"/>
    <s v="201"/>
    <s v="101"/>
    <n v="17928"/>
    <n v="17928"/>
    <m/>
    <m/>
    <m/>
    <m/>
    <n v="17928"/>
  </r>
  <r>
    <x v="2"/>
    <s v="CL"/>
    <x v="2"/>
    <n v="559"/>
    <n v="559"/>
    <x v="20"/>
    <x v="20"/>
    <x v="20"/>
    <d v="2024-03-21T00:00:00"/>
    <s v="9307"/>
    <s v="9323"/>
    <s v="931310020927"/>
    <n v="310002654"/>
    <x v="2"/>
    <s v="24"/>
    <s v="0401"/>
    <s v="201"/>
    <s v="102"/>
    <n v="30186"/>
    <n v="30186"/>
    <m/>
    <m/>
    <m/>
    <m/>
    <n v="30186"/>
  </r>
  <r>
    <x v="3"/>
    <s v="Green Tea"/>
    <x v="2"/>
    <n v="264.01851851851853"/>
    <n v="264.01851851851853"/>
    <x v="20"/>
    <x v="20"/>
    <x v="20"/>
    <d v="2024-03-21T00:00:00"/>
    <s v="9307"/>
    <s v="9321"/>
    <s v="931310020938"/>
    <n v="310002015"/>
    <x v="59"/>
    <s v="24"/>
    <s v="0301"/>
    <s v="204"/>
    <s v="105"/>
    <n v="14257"/>
    <n v="14257"/>
    <m/>
    <m/>
    <m/>
    <m/>
    <n v="14257"/>
  </r>
  <r>
    <x v="3"/>
    <s v="Green Tea"/>
    <x v="2"/>
    <n v="305.55555555555554"/>
    <n v="305.55555555555554"/>
    <x v="20"/>
    <x v="20"/>
    <x v="20"/>
    <d v="2024-03-21T00:00:00"/>
    <s v="9307"/>
    <s v="9321"/>
    <s v="931310020941"/>
    <n v="310002016"/>
    <x v="64"/>
    <s v="24"/>
    <s v="0201"/>
    <s v="204"/>
    <s v="105"/>
    <n v="16500"/>
    <n v="16500"/>
    <m/>
    <m/>
    <m/>
    <m/>
    <n v="16500"/>
  </r>
  <r>
    <x v="0"/>
    <s v="Water Crystal"/>
    <x v="0"/>
    <n v="49.273333333333333"/>
    <n v="49.273333333333333"/>
    <x v="21"/>
    <x v="21"/>
    <x v="21"/>
    <d v="2024-03-22T00:00:00"/>
    <s v="9301"/>
    <s v="9321"/>
    <s v="931110009391"/>
    <n v="310001586"/>
    <x v="0"/>
    <s v="24"/>
    <s v="0301"/>
    <s v="202"/>
    <s v="104"/>
    <n v="7391"/>
    <n v="7391"/>
    <m/>
    <m/>
    <m/>
    <m/>
    <n v="7391"/>
  </r>
  <r>
    <x v="4"/>
    <s v="Water Crystal"/>
    <x v="0"/>
    <n v="133.43333333333334"/>
    <n v="133.43333333333334"/>
    <x v="21"/>
    <x v="21"/>
    <x v="21"/>
    <d v="2024-03-22T00:00:00"/>
    <s v="9301"/>
    <s v="9322"/>
    <s v="931110009407"/>
    <n v="310001586"/>
    <x v="0"/>
    <s v="24"/>
    <s v="0901"/>
    <s v="201"/>
    <s v="102"/>
    <n v="20015"/>
    <n v="20015"/>
    <m/>
    <m/>
    <m/>
    <m/>
    <n v="20015"/>
  </r>
  <r>
    <x v="3"/>
    <s v="Green Tea"/>
    <x v="4"/>
    <n v="387"/>
    <n v="387"/>
    <x v="21"/>
    <x v="21"/>
    <x v="21"/>
    <d v="2024-03-22T00:00:00"/>
    <s v="9307"/>
    <s v="9321"/>
    <s v="931310020906"/>
    <n v="310003571"/>
    <x v="55"/>
    <s v="24"/>
    <s v="0301"/>
    <s v="204"/>
    <s v="106"/>
    <n v="27864"/>
    <n v="27864"/>
    <m/>
    <m/>
    <m/>
    <m/>
    <n v="27864"/>
  </r>
  <r>
    <x v="2"/>
    <s v="Green Tea"/>
    <x v="3"/>
    <n v="72"/>
    <n v="72"/>
    <x v="21"/>
    <x v="21"/>
    <x v="21"/>
    <d v="2024-03-22T00:00:00"/>
    <s v="9307"/>
    <s v="9323"/>
    <s v="931310020917"/>
    <n v="310003649"/>
    <x v="65"/>
    <s v="24"/>
    <s v="0101"/>
    <s v="201"/>
    <s v="101"/>
    <n v="5184"/>
    <n v="5184"/>
    <m/>
    <m/>
    <m/>
    <m/>
    <n v="5184"/>
  </r>
  <r>
    <x v="2"/>
    <s v="Green Tea"/>
    <x v="3"/>
    <n v="391"/>
    <n v="391"/>
    <x v="21"/>
    <x v="21"/>
    <x v="21"/>
    <d v="2024-03-22T00:00:00"/>
    <s v="9307"/>
    <s v="9323"/>
    <s v="931310020918"/>
    <n v="310003711"/>
    <x v="62"/>
    <s v="24"/>
    <s v="0101"/>
    <s v="201"/>
    <s v="101"/>
    <n v="28152"/>
    <n v="28152"/>
    <m/>
    <m/>
    <m/>
    <m/>
    <n v="28152"/>
  </r>
  <r>
    <x v="2"/>
    <s v="CL"/>
    <x v="2"/>
    <n v="583"/>
    <n v="583"/>
    <x v="21"/>
    <x v="21"/>
    <x v="21"/>
    <d v="2024-03-22T00:00:00"/>
    <s v="9307"/>
    <s v="9323"/>
    <s v="931310020928"/>
    <n v="310002654"/>
    <x v="2"/>
    <s v="24"/>
    <s v="0401"/>
    <s v="201"/>
    <s v="102"/>
    <n v="31482"/>
    <n v="31482"/>
    <m/>
    <m/>
    <m/>
    <m/>
    <n v="31482"/>
  </r>
  <r>
    <x v="3"/>
    <s v="Green Tea"/>
    <x v="2"/>
    <n v="580"/>
    <n v="580"/>
    <x v="21"/>
    <x v="21"/>
    <x v="21"/>
    <d v="2024-03-22T00:00:00"/>
    <s v="9307"/>
    <s v="9321"/>
    <s v="931310020940"/>
    <n v="310002015"/>
    <x v="59"/>
    <s v="24"/>
    <s v="0301"/>
    <s v="204"/>
    <s v="105"/>
    <n v="31320"/>
    <n v="31320"/>
    <m/>
    <m/>
    <m/>
    <m/>
    <n v="31320"/>
  </r>
  <r>
    <x v="0"/>
    <s v="Water Crystal"/>
    <x v="0"/>
    <n v="61.606666666666669"/>
    <n v="61.606666666666669"/>
    <x v="22"/>
    <x v="22"/>
    <x v="22"/>
    <d v="2024-03-23T00:00:00"/>
    <s v="9301"/>
    <s v="9321"/>
    <s v="931110009392"/>
    <n v="310001586"/>
    <x v="0"/>
    <s v="24"/>
    <s v="0301"/>
    <s v="202"/>
    <s v="104"/>
    <n v="9241"/>
    <n v="9241"/>
    <m/>
    <m/>
    <m/>
    <m/>
    <n v="9241"/>
  </r>
  <r>
    <x v="4"/>
    <s v="Water Crystal"/>
    <x v="0"/>
    <n v="150.14666666666668"/>
    <n v="150.14666666666668"/>
    <x v="22"/>
    <x v="22"/>
    <x v="22"/>
    <d v="2024-03-23T00:00:00"/>
    <s v="9301"/>
    <s v="9322"/>
    <s v="931110009408"/>
    <n v="310001586"/>
    <x v="0"/>
    <s v="24"/>
    <s v="0901"/>
    <s v="201"/>
    <s v="102"/>
    <n v="22522"/>
    <n v="22522"/>
    <m/>
    <m/>
    <m/>
    <m/>
    <n v="22522"/>
  </r>
  <r>
    <x v="3"/>
    <s v="Green Tea"/>
    <x v="4"/>
    <n v="44.208333333333336"/>
    <n v="44.208333333333336"/>
    <x v="22"/>
    <x v="22"/>
    <x v="22"/>
    <d v="2024-03-23T00:00:00"/>
    <s v="9307"/>
    <s v="9321"/>
    <s v="931310020907"/>
    <n v="310003571"/>
    <x v="55"/>
    <s v="24"/>
    <s v="0301"/>
    <s v="204"/>
    <s v="106"/>
    <n v="3183"/>
    <n v="3183"/>
    <m/>
    <m/>
    <m/>
    <m/>
    <n v="3183"/>
  </r>
  <r>
    <x v="2"/>
    <s v="Green Tea"/>
    <x v="3"/>
    <n v="262.19444444444446"/>
    <n v="262.19444444444446"/>
    <x v="22"/>
    <x v="22"/>
    <x v="22"/>
    <d v="2024-03-23T00:00:00"/>
    <s v="9307"/>
    <s v="9323"/>
    <s v="931310020919"/>
    <n v="310003711"/>
    <x v="62"/>
    <s v="24"/>
    <s v="0101"/>
    <s v="201"/>
    <s v="101"/>
    <n v="18878"/>
    <n v="18878"/>
    <m/>
    <m/>
    <m/>
    <m/>
    <n v="18878"/>
  </r>
  <r>
    <x v="2"/>
    <s v="CL"/>
    <x v="2"/>
    <n v="527"/>
    <n v="527"/>
    <x v="22"/>
    <x v="22"/>
    <x v="22"/>
    <d v="2024-03-23T00:00:00"/>
    <s v="9307"/>
    <s v="9323"/>
    <s v="931310020929"/>
    <n v="310002654"/>
    <x v="2"/>
    <s v="24"/>
    <s v="0401"/>
    <s v="201"/>
    <s v="102"/>
    <n v="28458"/>
    <n v="28458"/>
    <m/>
    <m/>
    <m/>
    <m/>
    <n v="28458"/>
  </r>
  <r>
    <x v="3"/>
    <s v="Green Tea"/>
    <x v="2"/>
    <n v="35.518518518518519"/>
    <n v="35.518518518518519"/>
    <x v="22"/>
    <x v="22"/>
    <x v="22"/>
    <d v="2024-03-23T00:00:00"/>
    <s v="9307"/>
    <s v="9321"/>
    <s v="931310020942"/>
    <n v="310002015"/>
    <x v="59"/>
    <s v="24"/>
    <s v="0301"/>
    <s v="204"/>
    <s v="105"/>
    <n v="1918"/>
    <n v="1918"/>
    <m/>
    <m/>
    <m/>
    <m/>
    <n v="1918"/>
  </r>
  <r>
    <x v="3"/>
    <s v="Green Tea"/>
    <x v="6"/>
    <n v="217"/>
    <n v="217"/>
    <x v="22"/>
    <x v="22"/>
    <x v="22"/>
    <d v="2024-03-23T00:00:00"/>
    <s v="9307"/>
    <s v="9321"/>
    <s v="931310020945"/>
    <n v="310004209"/>
    <x v="66"/>
    <s v="24"/>
    <s v="0101"/>
    <s v="204"/>
    <s v="105"/>
    <n v="11718"/>
    <n v="11718"/>
    <m/>
    <m/>
    <m/>
    <m/>
    <n v="11718"/>
  </r>
  <r>
    <x v="3"/>
    <s v="Green Tea"/>
    <x v="3"/>
    <n v="149"/>
    <n v="149"/>
    <x v="22"/>
    <x v="22"/>
    <x v="22"/>
    <d v="2024-03-23T00:00:00"/>
    <s v="9307"/>
    <s v="9321"/>
    <s v="931310021002"/>
    <n v="310003573"/>
    <x v="44"/>
    <s v="24"/>
    <s v="0301"/>
    <s v="204"/>
    <s v="106"/>
    <n v="10728"/>
    <n v="10728"/>
    <m/>
    <m/>
    <m/>
    <m/>
    <n v="10728"/>
  </r>
  <r>
    <x v="4"/>
    <s v="Water Crystal"/>
    <x v="0"/>
    <n v="36.25333333333333"/>
    <n v="36.25333333333333"/>
    <x v="28"/>
    <x v="28"/>
    <x v="28"/>
    <d v="2024-03-24T00:00:00"/>
    <s v="9301"/>
    <s v="9322"/>
    <s v="931110009409"/>
    <n v="310001586"/>
    <x v="0"/>
    <s v="12"/>
    <s v="0901"/>
    <s v="201"/>
    <s v="102"/>
    <n v="5438"/>
    <n v="5438"/>
    <m/>
    <m/>
    <m/>
    <m/>
    <n v="5438"/>
  </r>
  <r>
    <x v="3"/>
    <s v="Green Tea"/>
    <x v="3"/>
    <n v="345"/>
    <n v="345"/>
    <x v="28"/>
    <x v="28"/>
    <x v="28"/>
    <d v="2024-03-24T00:00:00"/>
    <s v="9307"/>
    <s v="9321"/>
    <s v="931310020908"/>
    <n v="310003573"/>
    <x v="44"/>
    <s v="24"/>
    <s v="0301"/>
    <s v="204"/>
    <s v="106"/>
    <n v="24840"/>
    <n v="24840"/>
    <m/>
    <m/>
    <m/>
    <m/>
    <n v="24840"/>
  </r>
  <r>
    <x v="2"/>
    <s v="Green Tea"/>
    <x v="4"/>
    <n v="27.861111111111111"/>
    <n v="27.861111111111111"/>
    <x v="28"/>
    <x v="28"/>
    <x v="28"/>
    <d v="2024-03-24T00:00:00"/>
    <s v="9307"/>
    <s v="9323"/>
    <s v="931310020920"/>
    <n v="310002013"/>
    <x v="67"/>
    <s v="24"/>
    <s v="0101"/>
    <s v="201"/>
    <s v="101"/>
    <n v="2006"/>
    <n v="2006"/>
    <m/>
    <m/>
    <m/>
    <m/>
    <n v="2006"/>
  </r>
  <r>
    <x v="2"/>
    <s v="Green Tea"/>
    <x v="4"/>
    <n v="358.91666666666669"/>
    <n v="358.91666666666669"/>
    <x v="28"/>
    <x v="28"/>
    <x v="28"/>
    <d v="2024-03-24T00:00:00"/>
    <s v="9307"/>
    <s v="9323"/>
    <s v="931310020921"/>
    <n v="310002013"/>
    <x v="67"/>
    <s v="24"/>
    <s v="0201"/>
    <s v="201"/>
    <s v="101"/>
    <n v="25842"/>
    <n v="25842"/>
    <m/>
    <m/>
    <m/>
    <m/>
    <n v="25842"/>
  </r>
  <r>
    <x v="2"/>
    <s v="CL"/>
    <x v="2"/>
    <n v="608"/>
    <n v="608"/>
    <x v="28"/>
    <x v="28"/>
    <x v="28"/>
    <d v="2024-03-24T00:00:00"/>
    <s v="9307"/>
    <s v="9323"/>
    <s v="931310020930"/>
    <n v="310002654"/>
    <x v="2"/>
    <s v="24"/>
    <s v="0401"/>
    <s v="201"/>
    <s v="102"/>
    <n v="32832"/>
    <n v="32832"/>
    <m/>
    <m/>
    <m/>
    <m/>
    <n v="32832"/>
  </r>
  <r>
    <x v="3"/>
    <s v="Green Tea"/>
    <x v="6"/>
    <n v="455.2037037037037"/>
    <n v="455.2037037037037"/>
    <x v="28"/>
    <x v="28"/>
    <x v="28"/>
    <d v="2024-03-24T00:00:00"/>
    <s v="9307"/>
    <s v="9321"/>
    <s v="931310020951"/>
    <n v="310004209"/>
    <x v="66"/>
    <s v="24"/>
    <s v="0101"/>
    <s v="204"/>
    <s v="105"/>
    <n v="24581"/>
    <n v="24581"/>
    <m/>
    <m/>
    <m/>
    <m/>
    <n v="24581"/>
  </r>
  <r>
    <x v="2"/>
    <s v="Green Tea"/>
    <x v="3"/>
    <n v="252"/>
    <n v="252"/>
    <x v="28"/>
    <x v="28"/>
    <x v="28"/>
    <d v="2024-03-24T00:00:00"/>
    <s v="9307"/>
    <s v="9323"/>
    <s v="931310020997"/>
    <n v="310002641"/>
    <x v="3"/>
    <s v="24"/>
    <s v="0501"/>
    <s v="201"/>
    <s v="101"/>
    <n v="18144"/>
    <n v="18144"/>
    <m/>
    <m/>
    <m/>
    <m/>
    <n v="18144"/>
  </r>
  <r>
    <x v="0"/>
    <s v="Water Crystal"/>
    <x v="0"/>
    <n v="75.153333333333336"/>
    <n v="75.153333333333336"/>
    <x v="23"/>
    <x v="23"/>
    <x v="23"/>
    <d v="2024-03-25T00:00:00"/>
    <s v="9301"/>
    <s v="9321"/>
    <s v="931110009410"/>
    <n v="310001586"/>
    <x v="0"/>
    <s v="12"/>
    <s v="0301"/>
    <s v="202"/>
    <s v="104"/>
    <n v="11273"/>
    <n v="11273"/>
    <m/>
    <m/>
    <m/>
    <m/>
    <n v="11273"/>
  </r>
  <r>
    <x v="2"/>
    <s v="CL"/>
    <x v="2"/>
    <n v="606"/>
    <n v="606"/>
    <x v="23"/>
    <x v="23"/>
    <x v="23"/>
    <d v="2024-03-25T00:00:00"/>
    <s v="9307"/>
    <s v="9323"/>
    <s v="931310020952"/>
    <n v="310002654"/>
    <x v="2"/>
    <s v="24"/>
    <s v="0401"/>
    <s v="201"/>
    <s v="102"/>
    <n v="32724"/>
    <n v="32724"/>
    <m/>
    <m/>
    <m/>
    <m/>
    <n v="32724"/>
  </r>
  <r>
    <x v="2"/>
    <s v="Green Tea"/>
    <x v="4"/>
    <n v="55.555555555555557"/>
    <n v="55.555555555555557"/>
    <x v="23"/>
    <x v="23"/>
    <x v="23"/>
    <d v="2024-03-25T00:00:00"/>
    <s v="9307"/>
    <s v="9323"/>
    <s v="931310020962"/>
    <n v="310002013"/>
    <x v="67"/>
    <s v="24"/>
    <s v="0201"/>
    <s v="201"/>
    <s v="101"/>
    <n v="4000"/>
    <n v="4000"/>
    <m/>
    <m/>
    <m/>
    <m/>
    <n v="4000"/>
  </r>
  <r>
    <x v="3"/>
    <s v="Green Tea"/>
    <x v="5"/>
    <n v="392"/>
    <n v="392"/>
    <x v="23"/>
    <x v="23"/>
    <x v="23"/>
    <d v="2024-03-25T00:00:00"/>
    <s v="9307"/>
    <s v="9321"/>
    <s v="931310020975"/>
    <n v="310001995"/>
    <x v="68"/>
    <s v="12"/>
    <s v="0201"/>
    <s v="204"/>
    <s v="105"/>
    <n v="27440"/>
    <n v="27440"/>
    <m/>
    <m/>
    <m/>
    <m/>
    <n v="27440"/>
  </r>
  <r>
    <x v="3"/>
    <s v="Green Tea"/>
    <x v="3"/>
    <n v="339.33333333333331"/>
    <n v="339.33333333333331"/>
    <x v="23"/>
    <x v="23"/>
    <x v="23"/>
    <d v="2024-03-25T00:00:00"/>
    <s v="9307"/>
    <s v="9321"/>
    <s v="931310020989"/>
    <n v="310003573"/>
    <x v="44"/>
    <s v="24"/>
    <s v="0301"/>
    <s v="204"/>
    <s v="106"/>
    <n v="24432"/>
    <n v="24432"/>
    <m/>
    <m/>
    <m/>
    <m/>
    <n v="24432"/>
  </r>
  <r>
    <x v="2"/>
    <s v="Green Tea"/>
    <x v="3"/>
    <n v="214.84722222222223"/>
    <n v="214.84722222222223"/>
    <x v="23"/>
    <x v="23"/>
    <x v="23"/>
    <d v="2024-03-25T00:00:00"/>
    <s v="9307"/>
    <s v="9323"/>
    <s v="931310020998"/>
    <n v="310002642"/>
    <x v="9"/>
    <s v="24"/>
    <s v="0501"/>
    <s v="201"/>
    <s v="101"/>
    <n v="15469"/>
    <n v="15469"/>
    <m/>
    <m/>
    <m/>
    <m/>
    <n v="15469"/>
  </r>
  <r>
    <x v="2"/>
    <s v="Green Tea"/>
    <x v="3"/>
    <n v="180.55555555555554"/>
    <n v="180.55555555555554"/>
    <x v="23"/>
    <x v="23"/>
    <x v="23"/>
    <d v="2024-03-25T00:00:00"/>
    <s v="9307"/>
    <s v="9323"/>
    <s v="931310021004"/>
    <n v="310002641"/>
    <x v="3"/>
    <s v="24"/>
    <s v="0501"/>
    <s v="201"/>
    <s v="101"/>
    <n v="13000"/>
    <n v="13000"/>
    <m/>
    <m/>
    <m/>
    <m/>
    <n v="13000"/>
  </r>
  <r>
    <x v="0"/>
    <s v="Water Crystal"/>
    <x v="0"/>
    <n v="83.926666666666662"/>
    <n v="75.540000000000006"/>
    <x v="24"/>
    <x v="24"/>
    <x v="24"/>
    <d v="2024-03-26T00:00:00"/>
    <s v="9301"/>
    <s v="9321"/>
    <s v="931110009411"/>
    <n v="310001586"/>
    <x v="0"/>
    <s v="12"/>
    <s v="0301"/>
    <s v="202"/>
    <s v="104"/>
    <n v="12589"/>
    <n v="11331"/>
    <m/>
    <m/>
    <m/>
    <m/>
    <n v="11331"/>
  </r>
  <r>
    <x v="2"/>
    <s v="CL"/>
    <x v="2"/>
    <n v="573"/>
    <n v="487.05555555555554"/>
    <x v="24"/>
    <x v="24"/>
    <x v="24"/>
    <d v="2024-03-26T00:00:00"/>
    <s v="9307"/>
    <s v="9323"/>
    <s v="931310020953"/>
    <n v="310002654"/>
    <x v="2"/>
    <s v="24"/>
    <s v="0801"/>
    <s v="201"/>
    <s v="102"/>
    <n v="30942"/>
    <n v="26301"/>
    <m/>
    <m/>
    <m/>
    <m/>
    <n v="26301"/>
  </r>
  <r>
    <x v="2"/>
    <s v="Green Tea"/>
    <x v="3"/>
    <n v="208"/>
    <n v="187.20833333333334"/>
    <x v="24"/>
    <x v="24"/>
    <x v="24"/>
    <d v="2024-03-26T00:00:00"/>
    <s v="9307"/>
    <s v="9323"/>
    <s v="931310020963"/>
    <n v="310002642"/>
    <x v="9"/>
    <s v="24"/>
    <s v="0501"/>
    <s v="201"/>
    <s v="101"/>
    <n v="14976"/>
    <n v="13479"/>
    <m/>
    <m/>
    <m/>
    <m/>
    <n v="13479"/>
  </r>
  <r>
    <x v="2"/>
    <s v="Green Tea"/>
    <x v="3"/>
    <n v="260"/>
    <n v="234"/>
    <x v="24"/>
    <x v="24"/>
    <x v="24"/>
    <d v="2024-03-26T00:00:00"/>
    <s v="9307"/>
    <s v="9323"/>
    <s v="931310020964"/>
    <n v="310002641"/>
    <x v="3"/>
    <s v="24"/>
    <s v="0501"/>
    <s v="201"/>
    <s v="101"/>
    <n v="18720"/>
    <n v="16848"/>
    <m/>
    <m/>
    <m/>
    <m/>
    <n v="16848"/>
  </r>
  <r>
    <x v="3"/>
    <s v="Green Tea"/>
    <x v="5"/>
    <n v="462"/>
    <n v="392.7"/>
    <x v="24"/>
    <x v="24"/>
    <x v="24"/>
    <d v="2024-03-26T00:00:00"/>
    <s v="9307"/>
    <s v="9321"/>
    <s v="931310020976"/>
    <n v="310001995"/>
    <x v="68"/>
    <s v="12"/>
    <s v="0201"/>
    <s v="204"/>
    <s v="105"/>
    <n v="32340"/>
    <n v="27489"/>
    <m/>
    <m/>
    <m/>
    <m/>
    <n v="27489"/>
  </r>
  <r>
    <x v="3"/>
    <s v="Green Tea"/>
    <x v="3"/>
    <n v="400"/>
    <n v="340"/>
    <x v="24"/>
    <x v="24"/>
    <x v="24"/>
    <d v="2024-03-26T00:00:00"/>
    <s v="9307"/>
    <s v="9321"/>
    <s v="931310020991"/>
    <n v="310003572"/>
    <x v="49"/>
    <s v="24"/>
    <s v="0301"/>
    <s v="204"/>
    <s v="106"/>
    <n v="28800"/>
    <n v="24480"/>
    <m/>
    <m/>
    <m/>
    <m/>
    <n v="24480"/>
  </r>
  <r>
    <x v="0"/>
    <s v="Water Crystal"/>
    <x v="0"/>
    <n v="130.66666666666666"/>
    <n v="117.6"/>
    <x v="25"/>
    <x v="25"/>
    <x v="25"/>
    <d v="2024-03-27T00:00:00"/>
    <s v="9301"/>
    <s v="9321"/>
    <s v="931110009412"/>
    <n v="310001586"/>
    <x v="0"/>
    <s v="12"/>
    <s v="0301"/>
    <s v="202"/>
    <s v="104"/>
    <n v="19600"/>
    <n v="17640"/>
    <m/>
    <m/>
    <m/>
    <m/>
    <n v="17640"/>
  </r>
  <r>
    <x v="2"/>
    <s v="LA"/>
    <x v="2"/>
    <n v="108.01851851851852"/>
    <n v="97.222222222222229"/>
    <x v="25"/>
    <x v="25"/>
    <x v="25"/>
    <d v="2024-03-27T00:00:00"/>
    <s v="9307"/>
    <s v="9323"/>
    <s v="931310020954"/>
    <n v="310002900"/>
    <x v="69"/>
    <s v="24"/>
    <s v="0101"/>
    <s v="201"/>
    <s v="102"/>
    <n v="5833"/>
    <n v="5250"/>
    <m/>
    <m/>
    <m/>
    <m/>
    <n v="5250"/>
  </r>
  <r>
    <x v="2"/>
    <s v="EX"/>
    <x v="2"/>
    <n v="66.722222222222229"/>
    <n v="66.722222222222229"/>
    <x v="25"/>
    <x v="25"/>
    <x v="25"/>
    <d v="2024-03-27T00:00:00"/>
    <s v="9307"/>
    <s v="9323"/>
    <s v="931310020955"/>
    <n v="310002704"/>
    <x v="63"/>
    <s v="24"/>
    <s v="0101"/>
    <s v="201"/>
    <s v="102"/>
    <n v="3603"/>
    <n v="3603"/>
    <m/>
    <m/>
    <m/>
    <m/>
    <n v="3603"/>
  </r>
  <r>
    <x v="2"/>
    <s v="CL"/>
    <x v="2"/>
    <n v="43.203703703703702"/>
    <n v="38.888888888888886"/>
    <x v="25"/>
    <x v="25"/>
    <x v="25"/>
    <d v="2024-03-27T00:00:00"/>
    <s v="9307"/>
    <s v="9323"/>
    <s v="931310020961"/>
    <n v="310002654"/>
    <x v="2"/>
    <s v="24"/>
    <s v="0801"/>
    <s v="201"/>
    <s v="102"/>
    <n v="2333"/>
    <n v="2100"/>
    <m/>
    <m/>
    <m/>
    <m/>
    <n v="2100"/>
  </r>
  <r>
    <x v="2"/>
    <s v="Green Tea"/>
    <x v="3"/>
    <n v="208.33333333333334"/>
    <n v="187.5"/>
    <x v="25"/>
    <x v="25"/>
    <x v="25"/>
    <d v="2024-03-27T00:00:00"/>
    <s v="9307"/>
    <s v="9323"/>
    <s v="931310020965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5"/>
    <x v="25"/>
    <x v="25"/>
    <d v="2024-03-27T00:00:00"/>
    <s v="9307"/>
    <s v="9323"/>
    <s v="931310020966"/>
    <n v="310002641"/>
    <x v="3"/>
    <s v="24"/>
    <s v="0501"/>
    <s v="201"/>
    <s v="101"/>
    <n v="13000"/>
    <n v="11700"/>
    <m/>
    <n v="5000"/>
    <m/>
    <m/>
    <n v="6700"/>
  </r>
  <r>
    <x v="3"/>
    <s v="Green Tea"/>
    <x v="5"/>
    <n v="90.471428571428575"/>
    <n v="81.428571428571431"/>
    <x v="25"/>
    <x v="25"/>
    <x v="25"/>
    <d v="2024-03-27T00:00:00"/>
    <s v="9307"/>
    <s v="9321"/>
    <s v="931310020977"/>
    <n v="310001995"/>
    <x v="68"/>
    <s v="12"/>
    <s v="0201"/>
    <s v="204"/>
    <s v="105"/>
    <n v="6333"/>
    <n v="5700"/>
    <m/>
    <m/>
    <m/>
    <m/>
    <n v="5700"/>
  </r>
  <r>
    <x v="3"/>
    <s v="EX"/>
    <x v="2"/>
    <n v="5.0185185185185182"/>
    <n v="5.0185185185185182"/>
    <x v="25"/>
    <x v="25"/>
    <x v="25"/>
    <d v="2024-03-27T00:00:00"/>
    <s v="9307"/>
    <s v="9321"/>
    <s v="931310020978"/>
    <n v="310003401"/>
    <x v="7"/>
    <s v="24"/>
    <s v="0101"/>
    <s v="204"/>
    <s v="105"/>
    <n v="271"/>
    <n v="271"/>
    <m/>
    <m/>
    <m/>
    <m/>
    <n v="271"/>
  </r>
  <r>
    <x v="3"/>
    <s v="CL"/>
    <x v="2"/>
    <n v="74.074074074074076"/>
    <n v="74.074074074074076"/>
    <x v="25"/>
    <x v="25"/>
    <x v="25"/>
    <d v="2024-03-27T00:00:00"/>
    <s v="9307"/>
    <s v="9321"/>
    <s v="931310020980"/>
    <n v="310002226"/>
    <x v="13"/>
    <s v="24"/>
    <s v="0401"/>
    <s v="204"/>
    <s v="105"/>
    <n v="4000"/>
    <n v="4000"/>
    <m/>
    <m/>
    <m/>
    <m/>
    <n v="4000"/>
  </r>
  <r>
    <x v="3"/>
    <s v="EX"/>
    <x v="2"/>
    <n v="8.3703703703703702"/>
    <n v="8.3703703703703702"/>
    <x v="25"/>
    <x v="25"/>
    <x v="25"/>
    <d v="2024-03-27T00:00:00"/>
    <s v="9307"/>
    <s v="9321"/>
    <s v="931310020988"/>
    <n v="310003401"/>
    <x v="7"/>
    <s v="24"/>
    <s v="0101"/>
    <s v="204"/>
    <s v="105"/>
    <n v="452"/>
    <n v="452"/>
    <m/>
    <m/>
    <m/>
    <m/>
    <n v="452"/>
  </r>
  <r>
    <x v="3"/>
    <s v="Green Tea"/>
    <x v="3"/>
    <n v="375"/>
    <n v="318.75"/>
    <x v="25"/>
    <x v="25"/>
    <x v="25"/>
    <d v="2024-03-27T00:00:00"/>
    <s v="9307"/>
    <s v="9321"/>
    <s v="931310020992"/>
    <n v="310003572"/>
    <x v="49"/>
    <s v="24"/>
    <s v="0301"/>
    <s v="204"/>
    <s v="106"/>
    <n v="27000"/>
    <n v="22950"/>
    <m/>
    <m/>
    <n v="12000"/>
    <m/>
    <n v="10950"/>
  </r>
  <r>
    <x v="3"/>
    <s v="EX"/>
    <x v="2"/>
    <n v="22.25925925925926"/>
    <n v="22.25925925925926"/>
    <x v="25"/>
    <x v="25"/>
    <x v="25"/>
    <d v="2024-03-27T00:00:00"/>
    <s v="9307"/>
    <s v="9321"/>
    <s v="931310020999"/>
    <n v="310002705"/>
    <x v="5"/>
    <s v="24"/>
    <s v="0101"/>
    <s v="204"/>
    <s v="105"/>
    <n v="1202"/>
    <n v="1202"/>
    <m/>
    <m/>
    <m/>
    <m/>
    <n v="1202"/>
  </r>
  <r>
    <x v="3"/>
    <s v="LA"/>
    <x v="2"/>
    <n v="43.203703703703702"/>
    <n v="43.203703703703702"/>
    <x v="25"/>
    <x v="25"/>
    <x v="25"/>
    <d v="2024-03-27T00:00:00"/>
    <s v="9307"/>
    <s v="9321"/>
    <s v="931310021005"/>
    <n v="310004445"/>
    <x v="12"/>
    <s v="24"/>
    <s v="0101"/>
    <s v="204"/>
    <s v="105"/>
    <n v="2333"/>
    <n v="2333"/>
    <m/>
    <m/>
    <m/>
    <m/>
    <n v="2333"/>
  </r>
  <r>
    <x v="0"/>
    <s v="Water Crystal"/>
    <x v="0"/>
    <n v="97.92"/>
    <n v="88.13333333333334"/>
    <x v="26"/>
    <x v="26"/>
    <x v="26"/>
    <d v="2024-03-28T00:00:00"/>
    <s v="9301"/>
    <s v="9321"/>
    <s v="931110009413"/>
    <n v="310001586"/>
    <x v="0"/>
    <s v="12"/>
    <s v="0301"/>
    <s v="202"/>
    <s v="104"/>
    <n v="14688"/>
    <n v="13220"/>
    <m/>
    <m/>
    <m/>
    <m/>
    <n v="13220"/>
  </r>
  <r>
    <x v="2"/>
    <s v="LA"/>
    <x v="2"/>
    <n v="518.51851851851848"/>
    <n v="440.74074074074076"/>
    <x v="26"/>
    <x v="26"/>
    <x v="26"/>
    <d v="2024-03-28T00:00:00"/>
    <s v="9307"/>
    <s v="9323"/>
    <s v="931310020956"/>
    <n v="310002900"/>
    <x v="69"/>
    <s v="24"/>
    <s v="0101"/>
    <s v="201"/>
    <s v="102"/>
    <n v="28000"/>
    <n v="23800"/>
    <m/>
    <m/>
    <m/>
    <m/>
    <n v="23800"/>
  </r>
  <r>
    <x v="2"/>
    <s v="Green Tea"/>
    <x v="3"/>
    <n v="208.33333333333334"/>
    <n v="187.5"/>
    <x v="26"/>
    <x v="26"/>
    <x v="26"/>
    <d v="2024-03-28T00:00:00"/>
    <s v="9307"/>
    <s v="9323"/>
    <s v="931310020967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6"/>
    <x v="26"/>
    <x v="26"/>
    <d v="2024-03-28T00:00:00"/>
    <s v="9307"/>
    <s v="9323"/>
    <s v="931310020968"/>
    <n v="310002641"/>
    <x v="3"/>
    <s v="24"/>
    <s v="0501"/>
    <s v="201"/>
    <s v="101"/>
    <n v="13000"/>
    <n v="11700"/>
    <m/>
    <n v="5000"/>
    <m/>
    <m/>
    <n v="6700"/>
  </r>
  <r>
    <x v="3"/>
    <s v="LA"/>
    <x v="2"/>
    <n v="518.51851851851848"/>
    <n v="518.51851851851848"/>
    <x v="26"/>
    <x v="26"/>
    <x v="26"/>
    <d v="2024-03-28T00:00:00"/>
    <s v="9307"/>
    <s v="9321"/>
    <s v="931310020981"/>
    <n v="310004445"/>
    <x v="12"/>
    <s v="24"/>
    <s v="0101"/>
    <s v="204"/>
    <s v="105"/>
    <n v="28000"/>
    <n v="28000"/>
    <m/>
    <m/>
    <m/>
    <m/>
    <n v="28000"/>
  </r>
  <r>
    <x v="3"/>
    <s v="Green Tea"/>
    <x v="3"/>
    <n v="375"/>
    <n v="318.75"/>
    <x v="26"/>
    <x v="26"/>
    <x v="26"/>
    <d v="2024-03-28T00:00:00"/>
    <s v="9307"/>
    <s v="9321"/>
    <s v="931310020993"/>
    <n v="310003572"/>
    <x v="49"/>
    <s v="24"/>
    <s v="0301"/>
    <s v="204"/>
    <s v="106"/>
    <n v="27000"/>
    <n v="22950"/>
    <m/>
    <m/>
    <n v="11328"/>
    <m/>
    <n v="11622"/>
  </r>
  <r>
    <x v="0"/>
    <s v="Water Crystal"/>
    <x v="0"/>
    <n v="97.92"/>
    <n v="88.13333333333334"/>
    <x v="27"/>
    <x v="27"/>
    <x v="27"/>
    <d v="2024-03-29T00:00:00"/>
    <s v="9301"/>
    <s v="9321"/>
    <s v="931110009414"/>
    <n v="310001586"/>
    <x v="0"/>
    <s v="12"/>
    <s v="0301"/>
    <s v="202"/>
    <s v="104"/>
    <n v="14688"/>
    <n v="13220"/>
    <m/>
    <m/>
    <m/>
    <m/>
    <n v="13220"/>
  </r>
  <r>
    <x v="2"/>
    <s v="LA"/>
    <x v="2"/>
    <n v="299.38888888888891"/>
    <n v="269.46296296296299"/>
    <x v="27"/>
    <x v="27"/>
    <x v="27"/>
    <d v="2024-03-29T00:00:00"/>
    <s v="9307"/>
    <s v="9323"/>
    <s v="931310020957"/>
    <n v="310002900"/>
    <x v="69"/>
    <s v="24"/>
    <s v="0101"/>
    <s v="201"/>
    <s v="102"/>
    <n v="16167"/>
    <n v="14551"/>
    <m/>
    <m/>
    <m/>
    <m/>
    <n v="14551"/>
  </r>
  <r>
    <x v="2"/>
    <s v="CL"/>
    <x v="2"/>
    <n v="216.05555555555554"/>
    <n v="194.46296296296296"/>
    <x v="27"/>
    <x v="27"/>
    <x v="27"/>
    <d v="2024-03-29T00:00:00"/>
    <s v="9307"/>
    <s v="9323"/>
    <s v="931310020958"/>
    <n v="310002654"/>
    <x v="2"/>
    <s v="24"/>
    <s v="0801"/>
    <s v="201"/>
    <s v="102"/>
    <n v="11667"/>
    <n v="10501"/>
    <m/>
    <m/>
    <m/>
    <m/>
    <n v="10501"/>
  </r>
  <r>
    <x v="2"/>
    <s v="Green Tea"/>
    <x v="3"/>
    <n v="138.88888888888889"/>
    <n v="125"/>
    <x v="27"/>
    <x v="27"/>
    <x v="27"/>
    <d v="2024-03-29T00:00:00"/>
    <s v="9307"/>
    <s v="9323"/>
    <s v="931310020969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27"/>
    <x v="27"/>
    <x v="27"/>
    <d v="2024-03-29T00:00:00"/>
    <s v="9307"/>
    <s v="9323"/>
    <s v="931310020970"/>
    <n v="310002641"/>
    <x v="3"/>
    <s v="24"/>
    <s v="0101"/>
    <s v="201"/>
    <s v="101"/>
    <n v="18000"/>
    <n v="16200"/>
    <m/>
    <n v="5000"/>
    <m/>
    <m/>
    <n v="11200"/>
  </r>
  <r>
    <x v="3"/>
    <s v="LA"/>
    <x v="2"/>
    <n v="179.0185185185185"/>
    <n v="179.0185185185185"/>
    <x v="27"/>
    <x v="27"/>
    <x v="27"/>
    <d v="2024-03-29T00:00:00"/>
    <s v="9307"/>
    <s v="9321"/>
    <s v="931310020982"/>
    <n v="310004445"/>
    <x v="12"/>
    <s v="24"/>
    <s v="0101"/>
    <s v="204"/>
    <s v="105"/>
    <n v="9667"/>
    <n v="9667"/>
    <m/>
    <m/>
    <m/>
    <m/>
    <n v="9667"/>
  </r>
  <r>
    <x v="3"/>
    <s v="Green Tea"/>
    <x v="2"/>
    <n v="37.037037037037038"/>
    <n v="33.333333333333336"/>
    <x v="27"/>
    <x v="27"/>
    <x v="27"/>
    <d v="2024-03-29T00:00:00"/>
    <s v="9307"/>
    <s v="9321"/>
    <s v="931310020984"/>
    <n v="310001984"/>
    <x v="17"/>
    <s v="24"/>
    <s v="0301"/>
    <s v="204"/>
    <s v="105"/>
    <n v="2000"/>
    <n v="1800"/>
    <m/>
    <m/>
    <m/>
    <m/>
    <n v="1800"/>
  </r>
  <r>
    <x v="3"/>
    <s v="Green Tea"/>
    <x v="2"/>
    <n v="243.83333333333334"/>
    <n v="219.46296296296296"/>
    <x v="27"/>
    <x v="27"/>
    <x v="27"/>
    <d v="2024-03-29T00:00:00"/>
    <s v="9307"/>
    <s v="9321"/>
    <s v="931310020985"/>
    <n v="310002099"/>
    <x v="18"/>
    <s v="24"/>
    <s v="0401"/>
    <s v="204"/>
    <s v="105"/>
    <n v="13167"/>
    <n v="11851"/>
    <m/>
    <m/>
    <n v="1620"/>
    <m/>
    <n v="10231"/>
  </r>
  <r>
    <x v="3"/>
    <s v="Green Tea"/>
    <x v="3"/>
    <n v="109.375"/>
    <n v="98.444444444444443"/>
    <x v="27"/>
    <x v="27"/>
    <x v="27"/>
    <d v="2024-03-29T00:00:00"/>
    <s v="9307"/>
    <s v="9321"/>
    <s v="931310020994"/>
    <n v="310003572"/>
    <x v="49"/>
    <s v="24"/>
    <s v="0301"/>
    <s v="204"/>
    <s v="106"/>
    <n v="7875"/>
    <n v="7088"/>
    <m/>
    <m/>
    <m/>
    <m/>
    <n v="7088"/>
  </r>
  <r>
    <x v="3"/>
    <s v="Green Tea"/>
    <x v="3"/>
    <n v="16.208333333333332"/>
    <n v="14.597222222222221"/>
    <x v="27"/>
    <x v="27"/>
    <x v="27"/>
    <d v="2024-03-29T00:00:00"/>
    <s v="9307"/>
    <s v="9321"/>
    <s v="931310021001"/>
    <n v="310002646"/>
    <x v="22"/>
    <s v="24"/>
    <s v="0201"/>
    <s v="204"/>
    <s v="106"/>
    <n v="1167"/>
    <n v="1051"/>
    <m/>
    <m/>
    <m/>
    <m/>
    <n v="1051"/>
  </r>
  <r>
    <x v="0"/>
    <s v="Water Crystal"/>
    <x v="0"/>
    <n v="97.92"/>
    <n v="88.13333333333334"/>
    <x v="29"/>
    <x v="29"/>
    <x v="29"/>
    <d v="2024-03-30T00:00:00"/>
    <s v="9301"/>
    <s v="9321"/>
    <s v="931110009415"/>
    <n v="310001586"/>
    <x v="0"/>
    <s v="12"/>
    <s v="0301"/>
    <s v="202"/>
    <s v="104"/>
    <n v="14688"/>
    <n v="13220"/>
    <m/>
    <m/>
    <m/>
    <m/>
    <n v="13220"/>
  </r>
  <r>
    <x v="2"/>
    <s v="CL"/>
    <x v="2"/>
    <n v="518.51851851851848"/>
    <n v="440.74074074074076"/>
    <x v="29"/>
    <x v="29"/>
    <x v="29"/>
    <d v="2024-03-30T00:00:00"/>
    <s v="9307"/>
    <s v="9323"/>
    <s v="931310020959"/>
    <n v="310002654"/>
    <x v="2"/>
    <s v="24"/>
    <s v="0801"/>
    <s v="201"/>
    <s v="102"/>
    <n v="28000"/>
    <n v="23800"/>
    <m/>
    <m/>
    <m/>
    <m/>
    <n v="23800"/>
  </r>
  <r>
    <x v="2"/>
    <s v="Green Tea"/>
    <x v="3"/>
    <n v="388.88888888888891"/>
    <n v="330.55555555555554"/>
    <x v="29"/>
    <x v="29"/>
    <x v="29"/>
    <d v="2024-03-30T00:00:00"/>
    <s v="9307"/>
    <s v="9323"/>
    <s v="931310020972"/>
    <n v="310002641"/>
    <x v="3"/>
    <s v="24"/>
    <s v="0101"/>
    <s v="201"/>
    <s v="101"/>
    <n v="28000"/>
    <n v="23800"/>
    <m/>
    <n v="10000"/>
    <m/>
    <m/>
    <n v="13800"/>
  </r>
  <r>
    <x v="3"/>
    <s v="Green Tea"/>
    <x v="2"/>
    <n v="185.18518518518519"/>
    <n v="166.66666666666666"/>
    <x v="29"/>
    <x v="29"/>
    <x v="29"/>
    <d v="2024-03-30T00:00:00"/>
    <s v="9307"/>
    <s v="9321"/>
    <s v="931310020986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29"/>
    <x v="29"/>
    <x v="29"/>
    <d v="2024-03-30T00:00:00"/>
    <s v="9307"/>
    <s v="9321"/>
    <s v="931310020987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88.88888888888891"/>
    <n v="330.55555555555554"/>
    <x v="29"/>
    <x v="29"/>
    <x v="29"/>
    <d v="2024-03-30T00:00:00"/>
    <s v="9307"/>
    <s v="9321"/>
    <s v="931310020995"/>
    <n v="310002646"/>
    <x v="22"/>
    <s v="24"/>
    <s v="0201"/>
    <s v="204"/>
    <s v="106"/>
    <n v="28000"/>
    <n v="23800"/>
    <m/>
    <m/>
    <m/>
    <m/>
    <n v="23800"/>
  </r>
  <r>
    <x v="2"/>
    <s v="CL"/>
    <x v="2"/>
    <n v="518.51851851851848"/>
    <n v="518.51851851851848"/>
    <x v="30"/>
    <x v="30"/>
    <x v="30"/>
    <d v="2024-03-31T00:00:00"/>
    <s v="9307"/>
    <s v="9323"/>
    <s v="931310020960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56.48611111111109"/>
    <n v="356.48611111111109"/>
    <x v="30"/>
    <x v="30"/>
    <x v="30"/>
    <d v="2024-03-31T00:00:00"/>
    <s v="9307"/>
    <s v="9323"/>
    <s v="931310020973"/>
    <n v="310002641"/>
    <x v="3"/>
    <s v="24"/>
    <s v="0101"/>
    <s v="201"/>
    <s v="101"/>
    <n v="25667"/>
    <n v="25667"/>
    <m/>
    <n v="5672"/>
    <m/>
    <m/>
    <n v="19995"/>
  </r>
  <r>
    <x v="3"/>
    <s v="Green Tea"/>
    <x v="3"/>
    <n v="388.88888888888891"/>
    <n v="388.88888888888891"/>
    <x v="30"/>
    <x v="30"/>
    <x v="30"/>
    <d v="2024-03-31T00:00:00"/>
    <s v="9307"/>
    <s v="9321"/>
    <s v="931310020996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518.51851851851848"/>
    <n v="518.51851851851848"/>
    <x v="30"/>
    <x v="30"/>
    <x v="30"/>
    <d v="2024-03-31T00:00:00"/>
    <s v="9307"/>
    <s v="9321"/>
    <s v="931310021003"/>
    <n v="310002099"/>
    <x v="18"/>
    <s v="24"/>
    <s v="0401"/>
    <s v="204"/>
    <s v="105"/>
    <n v="28000"/>
    <n v="28000"/>
    <m/>
    <m/>
    <m/>
    <m/>
    <n v="28000"/>
  </r>
  <r>
    <x v="0"/>
    <s v="Water Crystal"/>
    <x v="0"/>
    <n v="51.333333333333336"/>
    <n v="51.333333333333336"/>
    <x v="31"/>
    <x v="31"/>
    <x v="31"/>
    <d v="2024-04-01T00:00:00"/>
    <s v="9301"/>
    <s v="9321"/>
    <s v="931110009427"/>
    <n v="310001586"/>
    <x v="0"/>
    <s v="12"/>
    <s v="0301"/>
    <s v="202"/>
    <s v="104"/>
    <n v="7700"/>
    <n v="7700"/>
    <m/>
    <m/>
    <m/>
    <m/>
    <n v="7700"/>
  </r>
  <r>
    <x v="0"/>
    <s v="Water Crystal"/>
    <x v="0"/>
    <n v="14"/>
    <n v="14"/>
    <x v="31"/>
    <x v="31"/>
    <x v="31"/>
    <d v="2024-04-01T00:00:00"/>
    <s v="9301"/>
    <s v="9321"/>
    <s v="931110009428"/>
    <n v="310001586"/>
    <x v="0"/>
    <s v="12"/>
    <s v="0701"/>
    <s v="202"/>
    <s v="104"/>
    <n v="2100"/>
    <n v="2100"/>
    <m/>
    <m/>
    <m/>
    <m/>
    <n v="2100"/>
  </r>
  <r>
    <x v="2"/>
    <s v="Green Tea"/>
    <x v="3"/>
    <n v="194.44444444444446"/>
    <n v="194.44444444444446"/>
    <x v="31"/>
    <x v="31"/>
    <x v="31"/>
    <d v="2024-04-01T00:00:00"/>
    <s v="9307"/>
    <s v="9323"/>
    <s v="931310021006"/>
    <n v="310002641"/>
    <x v="3"/>
    <s v="24"/>
    <s v="0501"/>
    <s v="201"/>
    <s v="101"/>
    <n v="14000"/>
    <n v="14000"/>
    <m/>
    <m/>
    <m/>
    <m/>
    <n v="14000"/>
  </r>
  <r>
    <x v="2"/>
    <s v="CL"/>
    <x v="2"/>
    <n v="518.51851851851848"/>
    <n v="518.51851851851848"/>
    <x v="31"/>
    <x v="31"/>
    <x v="31"/>
    <d v="2024-04-01T00:00:00"/>
    <s v="9307"/>
    <s v="9323"/>
    <s v="931310021018"/>
    <n v="310002654"/>
    <x v="2"/>
    <s v="24"/>
    <s v="0101"/>
    <s v="201"/>
    <s v="102"/>
    <n v="28000"/>
    <n v="28000"/>
    <m/>
    <m/>
    <m/>
    <m/>
    <n v="28000"/>
  </r>
  <r>
    <x v="1"/>
    <s v="Green Tea"/>
    <x v="1"/>
    <n v="16.477272727272727"/>
    <n v="16.477272727272727"/>
    <x v="31"/>
    <x v="31"/>
    <x v="31"/>
    <d v="2024-04-01T00:00:00"/>
    <s v="LA"/>
    <s v="9321"/>
    <s v="56555478"/>
    <n v="310002952"/>
    <x v="11"/>
    <s v="36"/>
    <s v="0101"/>
    <s v="203"/>
    <s v="103"/>
    <n v="1450"/>
    <n v="1450"/>
    <m/>
    <m/>
    <m/>
    <m/>
    <n v="1450"/>
  </r>
  <r>
    <x v="3"/>
    <s v="Green Tea"/>
    <x v="3"/>
    <n v="388.88888888888891"/>
    <n v="388.88888888888891"/>
    <x v="31"/>
    <x v="31"/>
    <x v="31"/>
    <d v="2024-04-01T00:00:00"/>
    <s v="LA"/>
    <s v="9321"/>
    <s v="56607124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108.01851851851852"/>
    <n v="108.01851851851852"/>
    <x v="31"/>
    <x v="31"/>
    <x v="31"/>
    <d v="2024-04-01T00:00:00"/>
    <s v="LA"/>
    <s v="9321"/>
    <s v="56607521"/>
    <n v="310002099"/>
    <x v="18"/>
    <s v="24"/>
    <s v="0401"/>
    <s v="204"/>
    <s v="105"/>
    <n v="5833"/>
    <n v="5833"/>
    <m/>
    <m/>
    <m/>
    <m/>
    <n v="5833"/>
  </r>
  <r>
    <x v="3"/>
    <s v="Green Tea"/>
    <x v="4"/>
    <n v="48.611111111111114"/>
    <n v="48.611111111111114"/>
    <x v="31"/>
    <x v="31"/>
    <x v="31"/>
    <d v="2024-04-01T00:00:00"/>
    <s v="LA"/>
    <s v="9321"/>
    <s v="56607522"/>
    <n v="310001998"/>
    <x v="4"/>
    <s v="24"/>
    <s v="0201"/>
    <s v="204"/>
    <s v="105"/>
    <n v="3500"/>
    <n v="3500"/>
    <m/>
    <m/>
    <m/>
    <m/>
    <n v="3500"/>
  </r>
  <r>
    <x v="0"/>
    <s v="Water Crystal"/>
    <x v="0"/>
    <n v="65.333333333333329"/>
    <n v="65.333333333333329"/>
    <x v="32"/>
    <x v="32"/>
    <x v="32"/>
    <d v="2024-04-02T00:00:00"/>
    <s v="9301"/>
    <s v="9321"/>
    <s v="931110009429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2"/>
    <x v="32"/>
    <x v="32"/>
    <d v="2024-04-02T00:00:00"/>
    <s v="9307"/>
    <s v="9323"/>
    <s v="931310021007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2"/>
    <x v="32"/>
    <x v="32"/>
    <d v="2024-04-02T00:00:00"/>
    <s v="9307"/>
    <s v="9323"/>
    <s v="931310021008"/>
    <n v="310002641"/>
    <x v="3"/>
    <s v="24"/>
    <s v="0501"/>
    <s v="201"/>
    <s v="101"/>
    <n v="13000"/>
    <n v="13000"/>
    <m/>
    <m/>
    <m/>
    <m/>
    <n v="13000"/>
  </r>
  <r>
    <x v="2"/>
    <s v="CL"/>
    <x v="2"/>
    <n v="518.51851851851848"/>
    <n v="518.51851851851848"/>
    <x v="32"/>
    <x v="32"/>
    <x v="32"/>
    <d v="2024-04-02T00:00:00"/>
    <s v="9307"/>
    <s v="9323"/>
    <s v="931310021019"/>
    <n v="310002654"/>
    <x v="2"/>
    <s v="24"/>
    <s v="0101"/>
    <s v="201"/>
    <s v="102"/>
    <n v="28000"/>
    <n v="28000"/>
    <m/>
    <m/>
    <m/>
    <m/>
    <n v="28000"/>
  </r>
  <r>
    <x v="1"/>
    <s v="Green Tea"/>
    <x v="1"/>
    <n v="27.272727272727273"/>
    <n v="27.272727272727273"/>
    <x v="32"/>
    <x v="32"/>
    <x v="32"/>
    <d v="2024-04-02T00:00:00"/>
    <s v="LA"/>
    <s v="9321"/>
    <s v="56555479"/>
    <n v="310002949"/>
    <x v="70"/>
    <s v="36"/>
    <s v="0101"/>
    <s v="203"/>
    <s v="103"/>
    <n v="2400"/>
    <n v="2400"/>
    <m/>
    <m/>
    <m/>
    <m/>
    <n v="2400"/>
  </r>
  <r>
    <x v="1"/>
    <s v="Green Tea"/>
    <x v="1"/>
    <n v="39.204545454545453"/>
    <n v="39.204545454545453"/>
    <x v="32"/>
    <x v="32"/>
    <x v="32"/>
    <d v="2024-04-02T00:00:00"/>
    <s v="LA"/>
    <s v="9321"/>
    <s v="56555480"/>
    <n v="310002952"/>
    <x v="11"/>
    <s v="36"/>
    <s v="0101"/>
    <s v="203"/>
    <s v="103"/>
    <n v="3450"/>
    <n v="3450"/>
    <m/>
    <m/>
    <m/>
    <m/>
    <n v="3450"/>
  </r>
  <r>
    <x v="1"/>
    <s v="Green Tea"/>
    <x v="1"/>
    <n v="38.636363636363633"/>
    <n v="38.636363636363633"/>
    <x v="32"/>
    <x v="32"/>
    <x v="32"/>
    <d v="2024-04-02T00:00:00"/>
    <s v="LA"/>
    <s v="9321"/>
    <s v="56555481"/>
    <n v="310002950"/>
    <x v="71"/>
    <s v="36"/>
    <s v="0101"/>
    <s v="203"/>
    <s v="103"/>
    <n v="3400"/>
    <n v="3400"/>
    <m/>
    <m/>
    <m/>
    <m/>
    <n v="3400"/>
  </r>
  <r>
    <x v="3"/>
    <s v="Green Tea"/>
    <x v="3"/>
    <n v="67.125"/>
    <n v="67.125"/>
    <x v="32"/>
    <x v="32"/>
    <x v="32"/>
    <d v="2024-04-02T00:00:00"/>
    <s v="LA"/>
    <s v="9321"/>
    <s v="56607125"/>
    <n v="310002646"/>
    <x v="22"/>
    <s v="24"/>
    <s v="0201"/>
    <s v="204"/>
    <s v="106"/>
    <n v="4833"/>
    <n v="4833"/>
    <m/>
    <m/>
    <m/>
    <m/>
    <n v="4833"/>
  </r>
  <r>
    <x v="3"/>
    <s v="Green Tea"/>
    <x v="4"/>
    <n v="36"/>
    <n v="36"/>
    <x v="32"/>
    <x v="32"/>
    <x v="32"/>
    <d v="2024-04-02T00:00:00"/>
    <s v="LA"/>
    <s v="9321"/>
    <s v="56607523"/>
    <n v="310001998"/>
    <x v="4"/>
    <s v="24"/>
    <s v="0201"/>
    <s v="204"/>
    <s v="105"/>
    <n v="2592"/>
    <n v="2592"/>
    <m/>
    <m/>
    <m/>
    <m/>
    <n v="2592"/>
  </r>
  <r>
    <x v="3"/>
    <s v="LA"/>
    <x v="4"/>
    <n v="138.88888888888889"/>
    <n v="138.88888888888889"/>
    <x v="32"/>
    <x v="32"/>
    <x v="32"/>
    <d v="2024-04-02T00:00:00"/>
    <s v="LA"/>
    <s v="9321"/>
    <s v="56607524"/>
    <n v="310002661"/>
    <x v="72"/>
    <s v="24"/>
    <s v="0101"/>
    <s v="204"/>
    <s v="105"/>
    <n v="10000"/>
    <n v="10000"/>
    <m/>
    <m/>
    <m/>
    <m/>
    <n v="10000"/>
  </r>
  <r>
    <x v="3"/>
    <s v="Green Tea"/>
    <x v="4"/>
    <n v="194.44444444444446"/>
    <n v="194.44444444444446"/>
    <x v="32"/>
    <x v="32"/>
    <x v="32"/>
    <d v="2024-04-02T00:00:00"/>
    <s v="LA"/>
    <s v="9321"/>
    <s v="56607525"/>
    <n v="310001998"/>
    <x v="4"/>
    <s v="24"/>
    <s v="0601"/>
    <s v="204"/>
    <s v="105"/>
    <n v="14000"/>
    <n v="14000"/>
    <m/>
    <m/>
    <m/>
    <m/>
    <n v="14000"/>
  </r>
  <r>
    <x v="0"/>
    <s v="Water Crystal"/>
    <x v="0"/>
    <n v="65.333333333333329"/>
    <n v="65.333333333333329"/>
    <x v="33"/>
    <x v="33"/>
    <x v="33"/>
    <d v="2024-04-03T00:00:00"/>
    <s v="9301"/>
    <s v="9321"/>
    <s v="931110009430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3"/>
    <x v="33"/>
    <x v="33"/>
    <d v="2024-04-03T00:00:00"/>
    <s v="9307"/>
    <s v="9323"/>
    <s v="931310021009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3"/>
    <x v="33"/>
    <x v="33"/>
    <d v="2024-04-03T00:00:00"/>
    <s v="9307"/>
    <s v="9323"/>
    <s v="931310021010"/>
    <n v="310002641"/>
    <x v="3"/>
    <s v="24"/>
    <s v="0501"/>
    <s v="201"/>
    <s v="101"/>
    <n v="13000"/>
    <n v="13000"/>
    <m/>
    <m/>
    <m/>
    <m/>
    <n v="13000"/>
  </r>
  <r>
    <x v="2"/>
    <s v="CL"/>
    <x v="2"/>
    <n v="216.05555555555554"/>
    <n v="216.05555555555554"/>
    <x v="33"/>
    <x v="33"/>
    <x v="33"/>
    <d v="2024-04-03T00:00:00"/>
    <s v="9307"/>
    <s v="9323"/>
    <s v="931310021020"/>
    <n v="310002654"/>
    <x v="2"/>
    <s v="24"/>
    <s v="0101"/>
    <s v="201"/>
    <s v="102"/>
    <n v="11667"/>
    <n v="11667"/>
    <m/>
    <m/>
    <m/>
    <m/>
    <n v="11667"/>
  </r>
  <r>
    <x v="1"/>
    <s v="Green Tea"/>
    <x v="1"/>
    <n v="44.31818181818182"/>
    <n v="44.31818181818182"/>
    <x v="33"/>
    <x v="33"/>
    <x v="33"/>
    <d v="2024-04-03T00:00:00"/>
    <s v="LA"/>
    <s v="9321"/>
    <s v="56555482"/>
    <n v="310003079"/>
    <x v="21"/>
    <s v="36"/>
    <s v="0101"/>
    <s v="203"/>
    <s v="103"/>
    <n v="3900"/>
    <n v="3900"/>
    <m/>
    <m/>
    <m/>
    <m/>
    <n v="3900"/>
  </r>
  <r>
    <x v="1"/>
    <s v="Green Tea"/>
    <x v="1"/>
    <n v="54.545454545454547"/>
    <n v="54.545454545454547"/>
    <x v="33"/>
    <x v="33"/>
    <x v="33"/>
    <d v="2024-04-03T00:00:00"/>
    <s v="LA"/>
    <s v="9321"/>
    <s v="56555483"/>
    <n v="310003080"/>
    <x v="23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3"/>
    <x v="33"/>
    <x v="33"/>
    <d v="2024-04-03T00:00:00"/>
    <s v="LA"/>
    <s v="9321"/>
    <s v="56606366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07.875"/>
    <n v="307.875"/>
    <x v="33"/>
    <x v="33"/>
    <x v="33"/>
    <d v="2024-04-03T00:00:00"/>
    <s v="LA"/>
    <s v="9321"/>
    <s v="56607126"/>
    <n v="310003155"/>
    <x v="8"/>
    <s v="24"/>
    <s v="0301"/>
    <s v="204"/>
    <s v="106"/>
    <n v="22167"/>
    <n v="22167"/>
    <m/>
    <m/>
    <m/>
    <m/>
    <n v="22167"/>
  </r>
  <r>
    <x v="4"/>
    <s v="Water Crystal"/>
    <x v="0"/>
    <n v="89.25333333333333"/>
    <n v="89.25333333333333"/>
    <x v="33"/>
    <x v="33"/>
    <x v="33"/>
    <d v="2024-04-03T00:00:00"/>
    <s v="LA"/>
    <s v="9322"/>
    <s v="56511348"/>
    <n v="310001586"/>
    <x v="0"/>
    <s v="12"/>
    <s v="0701"/>
    <s v="201"/>
    <s v="102"/>
    <n v="13388"/>
    <n v="13388"/>
    <m/>
    <m/>
    <m/>
    <m/>
    <n v="13388"/>
  </r>
  <r>
    <x v="0"/>
    <s v="Water Crystal"/>
    <x v="0"/>
    <n v="65.333333333333329"/>
    <n v="65.333333333333329"/>
    <x v="34"/>
    <x v="34"/>
    <x v="34"/>
    <d v="2024-04-04T00:00:00"/>
    <s v="9301"/>
    <s v="9321"/>
    <s v="931110009431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4"/>
    <x v="34"/>
    <x v="34"/>
    <d v="2024-04-04T00:00:00"/>
    <s v="9307"/>
    <s v="9323"/>
    <s v="931310021011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4"/>
    <x v="34"/>
    <x v="34"/>
    <d v="2024-04-04T00:00:00"/>
    <s v="9307"/>
    <s v="9323"/>
    <s v="931310021012"/>
    <n v="310002641"/>
    <x v="3"/>
    <s v="24"/>
    <s v="0501"/>
    <s v="201"/>
    <s v="101"/>
    <n v="13000"/>
    <n v="13000"/>
    <m/>
    <m/>
    <m/>
    <m/>
    <n v="13000"/>
  </r>
  <r>
    <x v="2"/>
    <s v="Green Tea"/>
    <x v="2"/>
    <n v="475.31481481481484"/>
    <n v="475.31481481481484"/>
    <x v="34"/>
    <x v="34"/>
    <x v="34"/>
    <d v="2024-04-04T00:00:00"/>
    <s v="9307"/>
    <s v="9323"/>
    <s v="931310021021"/>
    <n v="310002001"/>
    <x v="14"/>
    <s v="24"/>
    <s v="0201"/>
    <s v="201"/>
    <s v="102"/>
    <n v="25667"/>
    <n v="25667"/>
    <m/>
    <m/>
    <m/>
    <m/>
    <n v="25667"/>
  </r>
  <r>
    <x v="1"/>
    <s v="Green Tea"/>
    <x v="1"/>
    <n v="60.420454545454547"/>
    <n v="60.420454545454547"/>
    <x v="34"/>
    <x v="34"/>
    <x v="34"/>
    <d v="2024-04-04T00:00:00"/>
    <s v="LA"/>
    <s v="9321"/>
    <s v="56555484"/>
    <n v="310002953"/>
    <x v="1"/>
    <s v="36"/>
    <s v="0101"/>
    <s v="203"/>
    <s v="103"/>
    <n v="5317"/>
    <n v="5317"/>
    <m/>
    <m/>
    <m/>
    <m/>
    <n v="5317"/>
  </r>
  <r>
    <x v="1"/>
    <s v="Green Tea"/>
    <x v="1"/>
    <n v="54.545454545454547"/>
    <n v="54.545454545454547"/>
    <x v="34"/>
    <x v="34"/>
    <x v="34"/>
    <d v="2024-04-04T00:00:00"/>
    <s v="LA"/>
    <s v="9321"/>
    <s v="56555485"/>
    <n v="310002954"/>
    <x v="15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4"/>
    <x v="34"/>
    <x v="34"/>
    <d v="2024-04-04T00:00:00"/>
    <s v="LA"/>
    <s v="9321"/>
    <s v="56606367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88.88888888888891"/>
    <n v="388.88888888888891"/>
    <x v="34"/>
    <x v="34"/>
    <x v="34"/>
    <d v="2024-04-04T00:00:00"/>
    <s v="LA"/>
    <s v="9321"/>
    <s v="56607127"/>
    <n v="310003155"/>
    <x v="8"/>
    <s v="24"/>
    <s v="0301"/>
    <s v="204"/>
    <s v="106"/>
    <n v="28000"/>
    <n v="28000"/>
    <m/>
    <m/>
    <m/>
    <m/>
    <n v="28000"/>
  </r>
  <r>
    <x v="4"/>
    <s v="Water Crystal"/>
    <x v="0"/>
    <n v="79.333333333333329"/>
    <n v="79.333333333333329"/>
    <x v="34"/>
    <x v="34"/>
    <x v="34"/>
    <d v="2024-04-04T00:00:00"/>
    <s v="LA"/>
    <s v="9322"/>
    <s v="56511288"/>
    <n v="310001586"/>
    <x v="0"/>
    <s v="12"/>
    <s v="0301"/>
    <s v="201"/>
    <s v="102"/>
    <n v="11900"/>
    <n v="11900"/>
    <m/>
    <m/>
    <m/>
    <m/>
    <n v="11900"/>
  </r>
  <r>
    <x v="4"/>
    <s v="Water Crystal"/>
    <x v="0"/>
    <n v="46.666666666666664"/>
    <n v="46.666666666666664"/>
    <x v="34"/>
    <x v="34"/>
    <x v="34"/>
    <d v="2024-04-04T00:00:00"/>
    <s v="LA"/>
    <s v="9322"/>
    <s v="56511349"/>
    <n v="310001586"/>
    <x v="0"/>
    <s v="12"/>
    <s v="0701"/>
    <s v="201"/>
    <s v="102"/>
    <n v="7000"/>
    <n v="7000"/>
    <m/>
    <m/>
    <m/>
    <m/>
    <n v="7000"/>
  </r>
  <r>
    <x v="0"/>
    <s v="Water Crystal"/>
    <x v="0"/>
    <n v="65.333333333333329"/>
    <n v="65.333333333333329"/>
    <x v="35"/>
    <x v="35"/>
    <x v="35"/>
    <d v="2024-04-05T00:00:00"/>
    <s v="9301"/>
    <s v="9321"/>
    <s v="931110009432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5"/>
    <x v="35"/>
    <x v="35"/>
    <d v="2024-04-05T00:00:00"/>
    <s v="9307"/>
    <s v="9323"/>
    <s v="931310021013"/>
    <n v="310002642"/>
    <x v="9"/>
    <s v="24"/>
    <s v="0101"/>
    <s v="201"/>
    <s v="101"/>
    <n v="15000"/>
    <n v="15000"/>
    <m/>
    <m/>
    <m/>
    <m/>
    <n v="15000"/>
  </r>
  <r>
    <x v="2"/>
    <s v="Green Tea"/>
    <x v="3"/>
    <n v="180.55555555555554"/>
    <n v="180.55555555555554"/>
    <x v="35"/>
    <x v="35"/>
    <x v="35"/>
    <d v="2024-04-05T00:00:00"/>
    <s v="9307"/>
    <s v="9323"/>
    <s v="931310021014"/>
    <n v="310002641"/>
    <x v="3"/>
    <s v="24"/>
    <s v="0101"/>
    <s v="201"/>
    <s v="101"/>
    <n v="13000"/>
    <n v="13000"/>
    <m/>
    <m/>
    <m/>
    <m/>
    <n v="13000"/>
  </r>
  <r>
    <x v="2"/>
    <s v="Green Tea"/>
    <x v="2"/>
    <n v="80.240740740740748"/>
    <n v="72.222222222222229"/>
    <x v="35"/>
    <x v="35"/>
    <x v="35"/>
    <d v="2024-04-05T00:00:00"/>
    <s v="9307"/>
    <s v="9323"/>
    <s v="931310021022"/>
    <n v="310002001"/>
    <x v="14"/>
    <s v="24"/>
    <s v="0201"/>
    <s v="201"/>
    <s v="102"/>
    <n v="4333"/>
    <n v="3900"/>
    <m/>
    <m/>
    <m/>
    <m/>
    <n v="3900"/>
  </r>
  <r>
    <x v="2"/>
    <s v="Green Tea"/>
    <x v="2"/>
    <n v="432.09259259259261"/>
    <n v="388.88888888888891"/>
    <x v="35"/>
    <x v="35"/>
    <x v="35"/>
    <d v="2024-04-05T00:00:00"/>
    <s v="9307"/>
    <s v="9323"/>
    <s v="931310021023"/>
    <n v="310002000"/>
    <x v="19"/>
    <s v="24"/>
    <s v="0201"/>
    <s v="201"/>
    <s v="102"/>
    <n v="23333"/>
    <n v="21000"/>
    <m/>
    <m/>
    <m/>
    <m/>
    <n v="21000"/>
  </r>
  <r>
    <x v="1"/>
    <s v="Green Tea"/>
    <x v="1"/>
    <n v="16.852272727272727"/>
    <n v="14.329545454545455"/>
    <x v="35"/>
    <x v="35"/>
    <x v="35"/>
    <d v="2024-04-05T00:00:00"/>
    <s v="LA"/>
    <s v="9321"/>
    <s v="56555486"/>
    <n v="310002953"/>
    <x v="1"/>
    <s v="36"/>
    <s v="0101"/>
    <s v="203"/>
    <s v="103"/>
    <n v="1483"/>
    <n v="1261"/>
    <m/>
    <m/>
    <m/>
    <m/>
    <n v="1261"/>
  </r>
  <r>
    <x v="3"/>
    <s v="Green Tea"/>
    <x v="4"/>
    <n v="361.11111111111109"/>
    <n v="306.94444444444446"/>
    <x v="35"/>
    <x v="35"/>
    <x v="35"/>
    <d v="2024-04-05T00:00:00"/>
    <s v="LA"/>
    <s v="9321"/>
    <s v="56606368"/>
    <n v="310001998"/>
    <x v="4"/>
    <s v="24"/>
    <s v="0601"/>
    <s v="204"/>
    <s v="105"/>
    <n v="26000"/>
    <n v="22100"/>
    <m/>
    <m/>
    <m/>
    <m/>
    <n v="22100"/>
  </r>
  <r>
    <x v="3"/>
    <s v="Green Tea"/>
    <x v="3"/>
    <n v="388.88888888888891"/>
    <n v="330.55555555555554"/>
    <x v="35"/>
    <x v="35"/>
    <x v="35"/>
    <d v="2024-04-05T00:00:00"/>
    <s v="LA"/>
    <s v="9321"/>
    <s v="56607128"/>
    <n v="310003155"/>
    <x v="8"/>
    <s v="24"/>
    <s v="0301"/>
    <s v="204"/>
    <s v="106"/>
    <n v="28000"/>
    <n v="23800"/>
    <m/>
    <m/>
    <m/>
    <m/>
    <n v="23800"/>
  </r>
  <r>
    <x v="4"/>
    <s v="Water Crystal"/>
    <x v="0"/>
    <n v="126"/>
    <n v="113.4"/>
    <x v="35"/>
    <x v="35"/>
    <x v="35"/>
    <d v="2024-04-05T00:00:00"/>
    <s v="LA"/>
    <s v="9322"/>
    <s v="56511289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36"/>
    <x v="36"/>
    <x v="36"/>
    <d v="2024-04-06T00:00:00"/>
    <s v="9307"/>
    <s v="9323"/>
    <s v="931310021015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36"/>
    <x v="36"/>
    <x v="36"/>
    <d v="2024-04-06T00:00:00"/>
    <s v="9307"/>
    <s v="9323"/>
    <s v="931310021016"/>
    <n v="310002641"/>
    <x v="3"/>
    <s v="24"/>
    <s v="0101"/>
    <s v="201"/>
    <s v="101"/>
    <n v="18000"/>
    <n v="16200"/>
    <m/>
    <m/>
    <m/>
    <m/>
    <n v="16200"/>
  </r>
  <r>
    <x v="2"/>
    <s v="Green Tea"/>
    <x v="2"/>
    <n v="518.51851851851848"/>
    <n v="440.74074074074076"/>
    <x v="36"/>
    <x v="36"/>
    <x v="36"/>
    <d v="2024-04-06T00:00:00"/>
    <s v="9307"/>
    <s v="9323"/>
    <s v="931310021024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50"/>
    <n v="135"/>
    <x v="36"/>
    <x v="36"/>
    <x v="36"/>
    <d v="2024-04-06T00:00:00"/>
    <s v="LA"/>
    <s v="9321"/>
    <s v="56606369"/>
    <n v="310002002"/>
    <x v="26"/>
    <s v="12"/>
    <s v="0201"/>
    <s v="204"/>
    <s v="105"/>
    <n v="10500"/>
    <n v="9450"/>
    <m/>
    <m/>
    <m/>
    <m/>
    <n v="9450"/>
  </r>
  <r>
    <x v="3"/>
    <s v="Green Tea"/>
    <x v="3"/>
    <n v="303.23611111111109"/>
    <n v="272.91666666666669"/>
    <x v="36"/>
    <x v="36"/>
    <x v="36"/>
    <d v="2024-04-06T00:00:00"/>
    <s v="LA"/>
    <s v="9321"/>
    <s v="56607129"/>
    <n v="310003155"/>
    <x v="8"/>
    <s v="24"/>
    <s v="0301"/>
    <s v="204"/>
    <s v="106"/>
    <n v="21833"/>
    <n v="19650"/>
    <m/>
    <m/>
    <m/>
    <m/>
    <n v="19650"/>
  </r>
  <r>
    <x v="4"/>
    <s v="Water Crystal"/>
    <x v="0"/>
    <n v="126"/>
    <n v="113.4"/>
    <x v="36"/>
    <x v="36"/>
    <x v="36"/>
    <d v="2024-04-06T00:00:00"/>
    <s v="LA"/>
    <s v="9322"/>
    <s v="56511290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37"/>
    <x v="37"/>
    <x v="37"/>
    <d v="2024-04-07T00:00:00"/>
    <s v="9307"/>
    <s v="9323"/>
    <s v="931310021017"/>
    <n v="310002641"/>
    <x v="3"/>
    <s v="24"/>
    <s v="0101"/>
    <s v="201"/>
    <s v="101"/>
    <n v="28000"/>
    <n v="23800"/>
    <m/>
    <m/>
    <m/>
    <m/>
    <n v="23800"/>
  </r>
  <r>
    <x v="2"/>
    <s v="Green Tea"/>
    <x v="2"/>
    <n v="518.51851851851848"/>
    <n v="440.74074074074076"/>
    <x v="37"/>
    <x v="37"/>
    <x v="37"/>
    <d v="2024-04-07T00:00:00"/>
    <s v="9307"/>
    <s v="9323"/>
    <s v="931310021025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42.85714285714286"/>
    <n v="128.57142857142858"/>
    <x v="37"/>
    <x v="37"/>
    <x v="37"/>
    <d v="2024-04-07T00:00:00"/>
    <s v="LA"/>
    <s v="9321"/>
    <s v="56606370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7"/>
    <x v="37"/>
    <x v="37"/>
    <d v="2024-04-07T00:00:00"/>
    <s v="LA"/>
    <s v="9321"/>
    <s v="56606371"/>
    <n v="310002002"/>
    <x v="26"/>
    <s v="12"/>
    <s v="0201"/>
    <s v="204"/>
    <s v="105"/>
    <n v="18000"/>
    <n v="16200"/>
    <m/>
    <m/>
    <m/>
    <m/>
    <n v="16200"/>
  </r>
  <r>
    <x v="3"/>
    <s v="EX"/>
    <x v="4"/>
    <n v="9.7083333333333339"/>
    <n v="9.7083333333333339"/>
    <x v="37"/>
    <x v="37"/>
    <x v="37"/>
    <d v="2024-04-07T00:00:00"/>
    <s v="LA"/>
    <s v="9321"/>
    <s v="56607130"/>
    <n v="310003659"/>
    <x v="35"/>
    <s v="24"/>
    <s v="0201"/>
    <s v="204"/>
    <s v="106"/>
    <n v="699"/>
    <n v="699"/>
    <m/>
    <m/>
    <m/>
    <m/>
    <n v="699"/>
  </r>
  <r>
    <x v="3"/>
    <s v="LA"/>
    <x v="4"/>
    <n v="111.11111111111111"/>
    <n v="111.11111111111111"/>
    <x v="37"/>
    <x v="37"/>
    <x v="37"/>
    <d v="2024-04-07T00:00:00"/>
    <s v="LA"/>
    <s v="9321"/>
    <s v="56607131"/>
    <n v="310003657"/>
    <x v="37"/>
    <s v="24"/>
    <s v="0301"/>
    <s v="204"/>
    <s v="106"/>
    <n v="8000"/>
    <n v="8000"/>
    <m/>
    <m/>
    <m/>
    <m/>
    <n v="8000"/>
  </r>
  <r>
    <x v="3"/>
    <s v="Green Tea"/>
    <x v="4"/>
    <n v="156.25"/>
    <n v="140.625"/>
    <x v="37"/>
    <x v="37"/>
    <x v="37"/>
    <d v="2024-04-07T00:00:00"/>
    <s v="LA"/>
    <s v="9321"/>
    <s v="56607132"/>
    <n v="310003571"/>
    <x v="55"/>
    <s v="24"/>
    <s v="0301"/>
    <s v="204"/>
    <s v="106"/>
    <n v="11250"/>
    <n v="10125"/>
    <m/>
    <m/>
    <m/>
    <m/>
    <n v="10125"/>
  </r>
  <r>
    <x v="4"/>
    <s v="Water Crystal"/>
    <x v="0"/>
    <n v="62.4"/>
    <n v="56.16"/>
    <x v="37"/>
    <x v="37"/>
    <x v="37"/>
    <d v="2024-04-07T00:00:00"/>
    <s v="LA"/>
    <s v="9322"/>
    <s v="56511291"/>
    <n v="310001586"/>
    <x v="0"/>
    <s v="12"/>
    <s v="0301"/>
    <s v="201"/>
    <s v="102"/>
    <n v="9360"/>
    <n v="8424"/>
    <m/>
    <m/>
    <m/>
    <m/>
    <n v="8424"/>
  </r>
  <r>
    <x v="1"/>
    <s v="Green Tea"/>
    <x v="1"/>
    <n v="27.46590909090909"/>
    <n v="23.352272727272727"/>
    <x v="38"/>
    <x v="38"/>
    <x v="38"/>
    <d v="2024-04-08T00:00:00"/>
    <s v="LA"/>
    <s v="9321"/>
    <s v="56555487"/>
    <n v="310002953"/>
    <x v="1"/>
    <s v="36"/>
    <s v="0301"/>
    <s v="203"/>
    <s v="103"/>
    <n v="2417"/>
    <n v="2055"/>
    <m/>
    <m/>
    <m/>
    <m/>
    <n v="2055"/>
  </r>
  <r>
    <x v="3"/>
    <s v="Green Tea"/>
    <x v="5"/>
    <n v="142.85714285714286"/>
    <n v="128.57142857142858"/>
    <x v="38"/>
    <x v="38"/>
    <x v="38"/>
    <d v="2024-04-08T00:00:00"/>
    <s v="LA"/>
    <s v="9321"/>
    <s v="56606372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8"/>
    <x v="38"/>
    <x v="38"/>
    <d v="2024-04-08T00:00:00"/>
    <s v="LA"/>
    <s v="9321"/>
    <s v="56606373"/>
    <n v="310002002"/>
    <x v="26"/>
    <s v="12"/>
    <s v="0201"/>
    <s v="204"/>
    <s v="105"/>
    <n v="18000"/>
    <n v="16200"/>
    <m/>
    <m/>
    <m/>
    <m/>
    <n v="16200"/>
  </r>
  <r>
    <x v="3"/>
    <s v="Green Tea"/>
    <x v="4"/>
    <n v="375"/>
    <n v="318.75"/>
    <x v="38"/>
    <x v="38"/>
    <x v="38"/>
    <d v="2024-04-08T00:00:00"/>
    <s v="LA"/>
    <s v="9321"/>
    <s v="56607133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518.51851851851848"/>
    <n v="440.74074074074076"/>
    <x v="38"/>
    <x v="38"/>
    <x v="38"/>
    <d v="2024-04-08T00:00:00"/>
    <s v="LA"/>
    <s v="9323"/>
    <s v="56554327"/>
    <n v="310002000"/>
    <x v="19"/>
    <s v="24"/>
    <s v="0201"/>
    <s v="201"/>
    <s v="102"/>
    <n v="28000"/>
    <n v="23800"/>
    <m/>
    <m/>
    <m/>
    <m/>
    <n v="23800"/>
  </r>
  <r>
    <x v="2"/>
    <s v="Green Tea"/>
    <x v="3"/>
    <n v="194.44444444444446"/>
    <n v="175"/>
    <x v="38"/>
    <x v="38"/>
    <x v="38"/>
    <d v="2024-04-08T00:00:00"/>
    <s v="LA"/>
    <s v="9323"/>
    <s v="56605081"/>
    <n v="310002641"/>
    <x v="3"/>
    <s v="24"/>
    <s v="0101"/>
    <s v="201"/>
    <s v="101"/>
    <n v="14000"/>
    <n v="12600"/>
    <m/>
    <m/>
    <m/>
    <m/>
    <n v="12600"/>
  </r>
  <r>
    <x v="2"/>
    <s v="Green Tea"/>
    <x v="4"/>
    <n v="1.0833333333333333"/>
    <n v="0.98611111111111116"/>
    <x v="38"/>
    <x v="38"/>
    <x v="38"/>
    <d v="2024-04-08T00:00:00"/>
    <s v="LA"/>
    <s v="9323"/>
    <s v="56605082"/>
    <n v="310002142"/>
    <x v="24"/>
    <s v="24"/>
    <s v="0101"/>
    <s v="201"/>
    <s v="101"/>
    <n v="78"/>
    <n v="71"/>
    <m/>
    <m/>
    <m/>
    <m/>
    <n v="71"/>
  </r>
  <r>
    <x v="2"/>
    <s v="Green Tea"/>
    <x v="4"/>
    <n v="81.013888888888886"/>
    <n v="72.916666666666671"/>
    <x v="38"/>
    <x v="38"/>
    <x v="38"/>
    <d v="2024-04-08T00:00:00"/>
    <s v="LA"/>
    <s v="9323"/>
    <s v="56605083"/>
    <n v="310002142"/>
    <x v="24"/>
    <s v="24"/>
    <s v="0201"/>
    <s v="201"/>
    <s v="101"/>
    <n v="5833"/>
    <n v="5250"/>
    <m/>
    <m/>
    <m/>
    <m/>
    <n v="5250"/>
  </r>
  <r>
    <x v="1"/>
    <s v="Green Tea"/>
    <x v="1"/>
    <n v="93.375"/>
    <n v="79.375"/>
    <x v="39"/>
    <x v="39"/>
    <x v="39"/>
    <d v="2024-04-09T00:00:00"/>
    <s v="LA"/>
    <s v="9321"/>
    <s v="56555488"/>
    <n v="310002953"/>
    <x v="1"/>
    <s v="36"/>
    <s v="0301"/>
    <s v="203"/>
    <s v="103"/>
    <n v="8217"/>
    <n v="6985"/>
    <m/>
    <m/>
    <m/>
    <m/>
    <n v="6985"/>
  </r>
  <r>
    <x v="1"/>
    <s v="Green Tea"/>
    <x v="1"/>
    <n v="38.44318181818182"/>
    <n v="32.68181818181818"/>
    <x v="39"/>
    <x v="39"/>
    <x v="39"/>
    <d v="2024-04-09T00:00:00"/>
    <s v="LA"/>
    <s v="9321"/>
    <s v="56555489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39"/>
    <x v="39"/>
    <x v="39"/>
    <d v="2024-04-09T00:00:00"/>
    <s v="LA"/>
    <s v="9321"/>
    <s v="56606374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39"/>
    <x v="39"/>
    <x v="39"/>
    <d v="2024-04-09T00:00:00"/>
    <s v="LA"/>
    <s v="9321"/>
    <s v="56607134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49.388888888888886"/>
    <n v="44.462962962962962"/>
    <x v="39"/>
    <x v="39"/>
    <x v="39"/>
    <d v="2024-04-09T00:00:00"/>
    <s v="LA"/>
    <s v="9323"/>
    <s v="56554328"/>
    <n v="310002000"/>
    <x v="19"/>
    <s v="24"/>
    <s v="0201"/>
    <s v="201"/>
    <s v="102"/>
    <n v="2667"/>
    <n v="2401"/>
    <m/>
    <m/>
    <m/>
    <m/>
    <n v="2401"/>
  </r>
  <r>
    <x v="2"/>
    <s v="Green Tea"/>
    <x v="7"/>
    <n v="17.263888888888889"/>
    <n v="17.263888888888889"/>
    <x v="39"/>
    <x v="39"/>
    <x v="39"/>
    <d v="2024-04-09T00:00:00"/>
    <s v="LA"/>
    <s v="9323"/>
    <s v="56554329"/>
    <n v="310003183"/>
    <x v="73"/>
    <s v="24"/>
    <s v="0201"/>
    <s v="201"/>
    <s v="102"/>
    <n v="1243"/>
    <n v="1243"/>
    <m/>
    <m/>
    <m/>
    <m/>
    <n v="1243"/>
  </r>
  <r>
    <x v="2"/>
    <s v="Green Tea"/>
    <x v="7"/>
    <n v="7.7777777777777777"/>
    <n v="7.7777777777777777"/>
    <x v="39"/>
    <x v="39"/>
    <x v="39"/>
    <d v="2024-04-09T00:00:00"/>
    <s v="LA"/>
    <s v="9323"/>
    <s v="56554330"/>
    <n v="310002906"/>
    <x v="74"/>
    <s v="24"/>
    <s v="0201"/>
    <s v="201"/>
    <s v="102"/>
    <n v="560"/>
    <n v="560"/>
    <m/>
    <m/>
    <m/>
    <m/>
    <n v="560"/>
  </r>
  <r>
    <x v="2"/>
    <s v="Green Tea"/>
    <x v="4"/>
    <n v="388.88888888888891"/>
    <n v="330.55555555555554"/>
    <x v="39"/>
    <x v="39"/>
    <x v="39"/>
    <d v="2024-04-09T00:00:00"/>
    <s v="LA"/>
    <s v="9323"/>
    <s v="56605084"/>
    <n v="310002142"/>
    <x v="24"/>
    <s v="24"/>
    <s v="0201"/>
    <s v="201"/>
    <s v="101"/>
    <n v="28000"/>
    <n v="23800"/>
    <m/>
    <m/>
    <m/>
    <m/>
    <n v="23800"/>
  </r>
  <r>
    <x v="1"/>
    <s v="Green Tea"/>
    <x v="1"/>
    <n v="71.397727272727266"/>
    <n v="60.69318181818182"/>
    <x v="40"/>
    <x v="40"/>
    <x v="40"/>
    <d v="2024-04-10T00:00:00"/>
    <s v="LA"/>
    <s v="9321"/>
    <s v="56555490"/>
    <n v="310002951"/>
    <x v="10"/>
    <s v="36"/>
    <s v="0301"/>
    <s v="203"/>
    <s v="103"/>
    <n v="6283"/>
    <n v="5341"/>
    <m/>
    <m/>
    <m/>
    <m/>
    <n v="5341"/>
  </r>
  <r>
    <x v="1"/>
    <s v="Green Tea"/>
    <x v="1"/>
    <n v="38.44318181818182"/>
    <n v="32.68181818181818"/>
    <x v="40"/>
    <x v="40"/>
    <x v="40"/>
    <d v="2024-04-10T00:00:00"/>
    <s v="LA"/>
    <s v="9321"/>
    <s v="56555491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40"/>
    <x v="40"/>
    <x v="40"/>
    <d v="2024-04-10T00:00:00"/>
    <s v="LA"/>
    <s v="9321"/>
    <s v="56606375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0"/>
    <x v="40"/>
    <x v="40"/>
    <d v="2024-04-10T00:00:00"/>
    <s v="LA"/>
    <s v="9321"/>
    <s v="56607135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50"/>
    <n v="50"/>
    <x v="40"/>
    <x v="40"/>
    <x v="40"/>
    <d v="2024-04-10T00:00:00"/>
    <s v="LA"/>
    <s v="9323"/>
    <s v="56554331"/>
    <n v="310003704"/>
    <x v="75"/>
    <s v="24"/>
    <s v="0201"/>
    <s v="201"/>
    <s v="102"/>
    <n v="3600"/>
    <n v="3600"/>
    <m/>
    <m/>
    <m/>
    <m/>
    <n v="3600"/>
  </r>
  <r>
    <x v="2"/>
    <s v="Green Tea"/>
    <x v="7"/>
    <n v="25"/>
    <n v="25"/>
    <x v="40"/>
    <x v="40"/>
    <x v="40"/>
    <d v="2024-04-10T00:00:00"/>
    <s v="LA"/>
    <s v="9323"/>
    <s v="56554332"/>
    <n v="310003703"/>
    <x v="76"/>
    <s v="24"/>
    <s v="0201"/>
    <s v="201"/>
    <s v="102"/>
    <n v="1800"/>
    <n v="1800"/>
    <m/>
    <m/>
    <m/>
    <m/>
    <n v="1800"/>
  </r>
  <r>
    <x v="2"/>
    <s v="Green Tea"/>
    <x v="4"/>
    <n v="155.09722222222223"/>
    <n v="139.59722222222223"/>
    <x v="40"/>
    <x v="40"/>
    <x v="40"/>
    <d v="2024-04-10T00:00:00"/>
    <s v="LA"/>
    <s v="9323"/>
    <s v="56605085"/>
    <n v="310002142"/>
    <x v="24"/>
    <s v="24"/>
    <s v="0201"/>
    <s v="201"/>
    <s v="101"/>
    <n v="11167"/>
    <n v="10051"/>
    <m/>
    <m/>
    <m/>
    <m/>
    <n v="10051"/>
  </r>
  <r>
    <x v="2"/>
    <s v="Green Tea"/>
    <x v="4"/>
    <n v="13.930555555555555"/>
    <n v="12.541666666666666"/>
    <x v="40"/>
    <x v="40"/>
    <x v="40"/>
    <d v="2024-04-10T00:00:00"/>
    <s v="LA"/>
    <s v="9323"/>
    <s v="56605086"/>
    <n v="310002013"/>
    <x v="67"/>
    <s v="24"/>
    <s v="0101"/>
    <s v="201"/>
    <s v="101"/>
    <n v="1003"/>
    <n v="903"/>
    <m/>
    <m/>
    <m/>
    <m/>
    <n v="903"/>
  </r>
  <r>
    <x v="2"/>
    <s v="Green Tea"/>
    <x v="4"/>
    <n v="113.43055555555556"/>
    <n v="102.09722222222223"/>
    <x v="40"/>
    <x v="40"/>
    <x v="40"/>
    <d v="2024-04-10T00:00:00"/>
    <s v="LA"/>
    <s v="9323"/>
    <s v="56605087"/>
    <n v="310002013"/>
    <x v="67"/>
    <s v="24"/>
    <s v="0201"/>
    <s v="201"/>
    <s v="101"/>
    <n v="8167"/>
    <n v="7351"/>
    <m/>
    <m/>
    <m/>
    <m/>
    <n v="7351"/>
  </r>
  <r>
    <x v="1"/>
    <s v="Green Tea"/>
    <x v="1"/>
    <n v="65.909090909090907"/>
    <n v="56.022727272727273"/>
    <x v="41"/>
    <x v="41"/>
    <x v="41"/>
    <d v="2024-04-11T00:00:00"/>
    <s v="LA"/>
    <s v="9321"/>
    <s v="56555492"/>
    <n v="310002952"/>
    <x v="11"/>
    <s v="36"/>
    <s v="0201"/>
    <s v="203"/>
    <s v="103"/>
    <n v="5800"/>
    <n v="4930"/>
    <m/>
    <m/>
    <m/>
    <m/>
    <n v="4930"/>
  </r>
  <r>
    <x v="1"/>
    <s v="Green Tea"/>
    <x v="1"/>
    <n v="43.94318181818182"/>
    <n v="37.352272727272727"/>
    <x v="41"/>
    <x v="41"/>
    <x v="41"/>
    <d v="2024-04-11T00:00:00"/>
    <s v="LA"/>
    <s v="9321"/>
    <s v="56555493"/>
    <n v="310003080"/>
    <x v="23"/>
    <s v="36"/>
    <s v="0301"/>
    <s v="203"/>
    <s v="103"/>
    <n v="3867"/>
    <n v="3287"/>
    <m/>
    <m/>
    <m/>
    <m/>
    <n v="3287"/>
  </r>
  <r>
    <x v="3"/>
    <s v="Green Tea"/>
    <x v="5"/>
    <n v="400"/>
    <n v="340"/>
    <x v="41"/>
    <x v="41"/>
    <x v="41"/>
    <d v="2024-04-11T00:00:00"/>
    <s v="LA"/>
    <s v="9321"/>
    <s v="56606376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1"/>
    <x v="41"/>
    <x v="41"/>
    <d v="2024-04-11T00:00:00"/>
    <s v="LA"/>
    <s v="9321"/>
    <s v="56607136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8.3333333333333339"/>
    <n v="8.3333333333333339"/>
    <x v="41"/>
    <x v="41"/>
    <x v="41"/>
    <d v="2024-04-11T00:00:00"/>
    <s v="LA"/>
    <s v="9323"/>
    <s v="56554333"/>
    <n v="310003341"/>
    <x v="77"/>
    <s v="24"/>
    <s v="0201"/>
    <s v="201"/>
    <s v="102"/>
    <n v="600"/>
    <n v="600"/>
    <m/>
    <m/>
    <m/>
    <m/>
    <n v="600"/>
  </r>
  <r>
    <x v="2"/>
    <s v="Green Tea"/>
    <x v="7"/>
    <n v="25"/>
    <n v="25"/>
    <x v="41"/>
    <x v="41"/>
    <x v="41"/>
    <d v="2024-04-11T00:00:00"/>
    <s v="LA"/>
    <s v="9323"/>
    <s v="56554334"/>
    <n v="310003725"/>
    <x v="78"/>
    <s v="24"/>
    <s v="0201"/>
    <s v="201"/>
    <s v="102"/>
    <n v="1800"/>
    <n v="1800"/>
    <m/>
    <m/>
    <m/>
    <m/>
    <n v="1800"/>
  </r>
  <r>
    <x v="2"/>
    <s v="Green Tea"/>
    <x v="7"/>
    <n v="50"/>
    <n v="50"/>
    <x v="41"/>
    <x v="41"/>
    <x v="41"/>
    <d v="2024-04-11T00:00:00"/>
    <s v="LA"/>
    <s v="9323"/>
    <s v="56554335"/>
    <n v="310003722"/>
    <x v="79"/>
    <s v="24"/>
    <s v="0201"/>
    <s v="201"/>
    <s v="102"/>
    <n v="3600"/>
    <n v="3600"/>
    <m/>
    <m/>
    <m/>
    <m/>
    <n v="3600"/>
  </r>
  <r>
    <x v="2"/>
    <s v="Green Tea"/>
    <x v="4"/>
    <n v="388.88888888888891"/>
    <n v="330.55555555555554"/>
    <x v="41"/>
    <x v="41"/>
    <x v="41"/>
    <d v="2024-04-11T00:00:00"/>
    <s v="LA"/>
    <s v="9323"/>
    <s v="56605788"/>
    <n v="310002013"/>
    <x v="67"/>
    <s v="24"/>
    <s v="0201"/>
    <s v="201"/>
    <s v="101"/>
    <n v="28000"/>
    <n v="23800"/>
    <m/>
    <m/>
    <m/>
    <m/>
    <n v="23800"/>
  </r>
  <r>
    <x v="1"/>
    <s v="Green Tea"/>
    <x v="1"/>
    <n v="87.875"/>
    <n v="74.704545454545453"/>
    <x v="42"/>
    <x v="42"/>
    <x v="42"/>
    <d v="2024-04-12T00:00:00"/>
    <s v="LA"/>
    <s v="9321"/>
    <s v="56555494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42"/>
    <x v="42"/>
    <x v="42"/>
    <d v="2024-04-12T00:00:00"/>
    <s v="LA"/>
    <s v="9321"/>
    <s v="56555495"/>
    <n v="310002950"/>
    <x v="71"/>
    <s v="36"/>
    <s v="0301"/>
    <s v="203"/>
    <s v="103"/>
    <n v="1933"/>
    <n v="1644"/>
    <m/>
    <m/>
    <m/>
    <m/>
    <n v="1644"/>
  </r>
  <r>
    <x v="3"/>
    <s v="Green Tea"/>
    <x v="5"/>
    <n v="250"/>
    <n v="225"/>
    <x v="42"/>
    <x v="42"/>
    <x v="42"/>
    <d v="2024-04-12T00:00:00"/>
    <s v="LA"/>
    <s v="9321"/>
    <s v="56606377"/>
    <n v="310002002"/>
    <x v="26"/>
    <s v="12"/>
    <s v="0201"/>
    <s v="204"/>
    <s v="105"/>
    <n v="17500"/>
    <n v="15750"/>
    <m/>
    <m/>
    <m/>
    <m/>
    <n v="15750"/>
  </r>
  <r>
    <x v="3"/>
    <s v="Green Tea"/>
    <x v="5"/>
    <n v="16.671428571428571"/>
    <n v="15.014285714285714"/>
    <x v="42"/>
    <x v="42"/>
    <x v="42"/>
    <d v="2024-04-12T00:00:00"/>
    <s v="LA"/>
    <s v="9321"/>
    <s v="56606378"/>
    <n v="310001995"/>
    <x v="68"/>
    <s v="12"/>
    <s v="0201"/>
    <s v="204"/>
    <s v="105"/>
    <n v="1167"/>
    <n v="1051"/>
    <m/>
    <m/>
    <m/>
    <m/>
    <n v="1051"/>
  </r>
  <r>
    <x v="3"/>
    <s v="Green Tea"/>
    <x v="4"/>
    <n v="10.416666666666666"/>
    <n v="9.375"/>
    <x v="42"/>
    <x v="42"/>
    <x v="42"/>
    <d v="2024-04-12T00:00:00"/>
    <s v="LA"/>
    <s v="9321"/>
    <s v="56607137"/>
    <n v="310003571"/>
    <x v="55"/>
    <s v="24"/>
    <s v="0301"/>
    <s v="204"/>
    <s v="106"/>
    <n v="750"/>
    <n v="675"/>
    <m/>
    <m/>
    <m/>
    <m/>
    <n v="675"/>
  </r>
  <r>
    <x v="3"/>
    <s v="Green Tea"/>
    <x v="3"/>
    <n v="187.5"/>
    <n v="168.75"/>
    <x v="42"/>
    <x v="42"/>
    <x v="42"/>
    <d v="2024-04-12T00:00:00"/>
    <s v="LA"/>
    <s v="9321"/>
    <s v="56607138"/>
    <n v="310003572"/>
    <x v="49"/>
    <s v="24"/>
    <s v="0301"/>
    <s v="204"/>
    <s v="106"/>
    <n v="13500"/>
    <n v="12150"/>
    <m/>
    <m/>
    <m/>
    <m/>
    <n v="12150"/>
  </r>
  <r>
    <x v="2"/>
    <s v="CL"/>
    <x v="2"/>
    <n v="280.87037037037038"/>
    <n v="280.87037037037038"/>
    <x v="42"/>
    <x v="42"/>
    <x v="42"/>
    <d v="2024-04-12T00:00:00"/>
    <s v="LA"/>
    <s v="9323"/>
    <s v="56554336"/>
    <n v="310002653"/>
    <x v="34"/>
    <s v="24"/>
    <s v="0301"/>
    <s v="201"/>
    <s v="102"/>
    <n v="15167"/>
    <n v="15167"/>
    <m/>
    <m/>
    <m/>
    <m/>
    <n v="15167"/>
  </r>
  <r>
    <x v="2"/>
    <s v="Green Tea"/>
    <x v="4"/>
    <n v="53.236111111111114"/>
    <n v="47.916666666666664"/>
    <x v="42"/>
    <x v="42"/>
    <x v="42"/>
    <d v="2024-04-12T00:00:00"/>
    <s v="LA"/>
    <s v="9323"/>
    <s v="56605789"/>
    <n v="310002013"/>
    <x v="67"/>
    <s v="24"/>
    <s v="0201"/>
    <s v="201"/>
    <s v="101"/>
    <n v="3833"/>
    <n v="3450"/>
    <m/>
    <m/>
    <m/>
    <m/>
    <n v="3450"/>
  </r>
  <r>
    <x v="2"/>
    <s v="Green Tea"/>
    <x v="4"/>
    <n v="226.84722222222223"/>
    <n v="204.16666666666666"/>
    <x v="42"/>
    <x v="42"/>
    <x v="42"/>
    <d v="2024-04-12T00:00:00"/>
    <s v="LA"/>
    <s v="9323"/>
    <s v="56605790"/>
    <n v="310004339"/>
    <x v="20"/>
    <s v="24"/>
    <s v="0101"/>
    <s v="201"/>
    <s v="101"/>
    <n v="16333"/>
    <n v="14700"/>
    <m/>
    <m/>
    <m/>
    <m/>
    <n v="14700"/>
  </r>
  <r>
    <x v="1"/>
    <s v="Green Tea"/>
    <x v="1"/>
    <n v="38.44318181818182"/>
    <n v="32.68181818181818"/>
    <x v="43"/>
    <x v="43"/>
    <x v="43"/>
    <d v="2024-04-13T00:00:00"/>
    <s v="LA"/>
    <s v="9321"/>
    <s v="56555496"/>
    <n v="310002949"/>
    <x v="70"/>
    <s v="36"/>
    <s v="0301"/>
    <s v="203"/>
    <s v="103"/>
    <n v="3383"/>
    <n v="2876"/>
    <m/>
    <m/>
    <m/>
    <m/>
    <n v="2876"/>
  </r>
  <r>
    <x v="3"/>
    <s v="Green Tea"/>
    <x v="5"/>
    <n v="400"/>
    <n v="340"/>
    <x v="43"/>
    <x v="43"/>
    <x v="43"/>
    <d v="2024-04-13T00:00:00"/>
    <s v="LA"/>
    <s v="9321"/>
    <s v="56606379"/>
    <n v="310001995"/>
    <x v="68"/>
    <s v="12"/>
    <s v="0201"/>
    <s v="204"/>
    <s v="105"/>
    <n v="28000"/>
    <n v="23800"/>
    <m/>
    <m/>
    <m/>
    <m/>
    <n v="23800"/>
  </r>
  <r>
    <x v="3"/>
    <s v="Green Tea"/>
    <x v="3"/>
    <n v="375"/>
    <n v="318.75"/>
    <x v="43"/>
    <x v="43"/>
    <x v="43"/>
    <d v="2024-04-13T00:00:00"/>
    <s v="LA"/>
    <s v="9321"/>
    <s v="56607139"/>
    <n v="310003572"/>
    <x v="49"/>
    <s v="24"/>
    <s v="0301"/>
    <s v="204"/>
    <s v="106"/>
    <n v="27000"/>
    <n v="22950"/>
    <m/>
    <m/>
    <m/>
    <m/>
    <n v="22950"/>
  </r>
  <r>
    <x v="2"/>
    <s v="EX"/>
    <x v="2"/>
    <n v="21.611111111111111"/>
    <n v="21.611111111111111"/>
    <x v="43"/>
    <x v="43"/>
    <x v="43"/>
    <d v="2024-04-13T00:00:00"/>
    <s v="LA"/>
    <s v="9323"/>
    <s v="56554338"/>
    <n v="310003399"/>
    <x v="36"/>
    <s v="24"/>
    <s v="0101"/>
    <s v="201"/>
    <s v="102"/>
    <n v="1167"/>
    <n v="1167"/>
    <m/>
    <m/>
    <m/>
    <m/>
    <n v="1167"/>
  </r>
  <r>
    <x v="2"/>
    <s v="Green Tea"/>
    <x v="4"/>
    <n v="50.930555555555557"/>
    <n v="45.847222222222221"/>
    <x v="43"/>
    <x v="43"/>
    <x v="43"/>
    <d v="2024-04-13T00:00:00"/>
    <s v="LA"/>
    <s v="9323"/>
    <s v="56605791"/>
    <n v="310004339"/>
    <x v="20"/>
    <s v="24"/>
    <s v="0101"/>
    <s v="201"/>
    <s v="101"/>
    <n v="3667"/>
    <n v="3301"/>
    <m/>
    <m/>
    <m/>
    <m/>
    <n v="3301"/>
  </r>
  <r>
    <x v="2"/>
    <s v="Green Tea"/>
    <x v="3"/>
    <n v="166.66666666666666"/>
    <n v="166.66666666666666"/>
    <x v="43"/>
    <x v="43"/>
    <x v="43"/>
    <d v="2024-04-13T00:00:00"/>
    <s v="LA"/>
    <s v="9323"/>
    <s v="56605792"/>
    <n v="310004338"/>
    <x v="80"/>
    <s v="24"/>
    <s v="0101"/>
    <s v="201"/>
    <s v="101"/>
    <n v="12000"/>
    <n v="12000"/>
    <m/>
    <m/>
    <m/>
    <m/>
    <n v="12000"/>
  </r>
  <r>
    <x v="2"/>
    <s v="CL"/>
    <x v="2"/>
    <n v="316.35185185185185"/>
    <n v="316.35185185185185"/>
    <x v="43"/>
    <x v="43"/>
    <x v="43"/>
    <d v="2024-04-13T00:00:00"/>
    <s v="LA"/>
    <s v="9323"/>
    <s v="56554337"/>
    <n v="310002653"/>
    <x v="34"/>
    <s v="24"/>
    <s v="0301"/>
    <s v="201"/>
    <s v="102"/>
    <n v="17083"/>
    <n v="17083"/>
    <m/>
    <m/>
    <m/>
    <m/>
    <n v="17083"/>
  </r>
  <r>
    <x v="3"/>
    <s v="Green Tea"/>
    <x v="5"/>
    <n v="390.47142857142859"/>
    <n v="331.91428571428571"/>
    <x v="44"/>
    <x v="44"/>
    <x v="44"/>
    <d v="2024-04-14T00:00:00"/>
    <s v="LA"/>
    <s v="9321"/>
    <s v="56606380"/>
    <n v="310001995"/>
    <x v="68"/>
    <s v="12"/>
    <s v="0201"/>
    <s v="204"/>
    <s v="105"/>
    <n v="27333"/>
    <n v="23234"/>
    <m/>
    <m/>
    <m/>
    <m/>
    <n v="23234"/>
  </r>
  <r>
    <x v="3"/>
    <s v="Green Tea"/>
    <x v="3"/>
    <n v="375"/>
    <n v="318.75"/>
    <x v="44"/>
    <x v="44"/>
    <x v="44"/>
    <d v="2024-04-14T00:00:00"/>
    <s v="LA"/>
    <s v="9321"/>
    <s v="56607140"/>
    <n v="310003572"/>
    <x v="49"/>
    <s v="24"/>
    <s v="0301"/>
    <s v="204"/>
    <s v="106"/>
    <n v="27000"/>
    <n v="22950"/>
    <m/>
    <m/>
    <m/>
    <m/>
    <n v="22950"/>
  </r>
  <r>
    <x v="2"/>
    <s v="Green Tea"/>
    <x v="4"/>
    <n v="347.22222222222223"/>
    <n v="347.22222222222223"/>
    <x v="44"/>
    <x v="44"/>
    <x v="44"/>
    <d v="2024-04-14T00:00:00"/>
    <s v="LA"/>
    <s v="9323"/>
    <s v="56605793"/>
    <n v="310004069"/>
    <x v="27"/>
    <s v="24"/>
    <s v="0101"/>
    <s v="201"/>
    <s v="101"/>
    <n v="25000"/>
    <n v="25000"/>
    <m/>
    <m/>
    <m/>
    <m/>
    <n v="25000"/>
  </r>
  <r>
    <x v="2"/>
    <s v="EX"/>
    <x v="2"/>
    <n v="11.203703703703704"/>
    <n v="11.203703703703704"/>
    <x v="44"/>
    <x v="44"/>
    <x v="44"/>
    <d v="2024-04-14T00:00:00"/>
    <s v="LA"/>
    <s v="9323"/>
    <s v="56554339"/>
    <n v="310003399"/>
    <x v="36"/>
    <s v="24"/>
    <s v="0101"/>
    <s v="201"/>
    <s v="102"/>
    <n v="605"/>
    <n v="605"/>
    <m/>
    <m/>
    <m/>
    <m/>
    <n v="605"/>
  </r>
  <r>
    <x v="2"/>
    <s v="LA"/>
    <x v="2"/>
    <n v="496.90740740740739"/>
    <n v="422.38888888888891"/>
    <x v="44"/>
    <x v="44"/>
    <x v="44"/>
    <d v="2024-04-14T00:00:00"/>
    <s v="LA"/>
    <s v="9323"/>
    <s v="56554340"/>
    <n v="310002900"/>
    <x v="69"/>
    <s v="24"/>
    <s v="0101"/>
    <s v="201"/>
    <s v="102"/>
    <n v="26833"/>
    <n v="22809"/>
    <m/>
    <m/>
    <m/>
    <m/>
    <n v="22809"/>
  </r>
  <r>
    <x v="3"/>
    <s v="Green Tea"/>
    <x v="5"/>
    <n v="50"/>
    <n v="45"/>
    <x v="45"/>
    <x v="45"/>
    <x v="45"/>
    <d v="2024-04-15T00:00:00"/>
    <s v="LA"/>
    <s v="9321"/>
    <s v="56606381"/>
    <n v="310001995"/>
    <x v="68"/>
    <s v="12"/>
    <s v="0201"/>
    <s v="204"/>
    <s v="105"/>
    <n v="3500"/>
    <n v="3150"/>
    <m/>
    <m/>
    <m/>
    <m/>
    <n v="3150"/>
  </r>
  <r>
    <x v="3"/>
    <s v="Green Tea"/>
    <x v="2"/>
    <n v="37.037037037037038"/>
    <n v="33.333333333333336"/>
    <x v="45"/>
    <x v="45"/>
    <x v="45"/>
    <d v="2024-04-15T00:00:00"/>
    <s v="LA"/>
    <s v="9321"/>
    <s v="56606382"/>
    <n v="310001993"/>
    <x v="42"/>
    <s v="24"/>
    <s v="0401"/>
    <s v="204"/>
    <s v="105"/>
    <n v="2000"/>
    <n v="1800"/>
    <m/>
    <m/>
    <m/>
    <m/>
    <n v="1800"/>
  </r>
  <r>
    <x v="3"/>
    <s v="Green Tea"/>
    <x v="2"/>
    <n v="243.83333333333334"/>
    <n v="219.46296296296296"/>
    <x v="45"/>
    <x v="45"/>
    <x v="45"/>
    <d v="2024-04-15T00:00:00"/>
    <s v="LA"/>
    <s v="9321"/>
    <s v="56606383"/>
    <n v="310001994"/>
    <x v="43"/>
    <s v="24"/>
    <s v="0601"/>
    <s v="204"/>
    <s v="105"/>
    <n v="13167"/>
    <n v="11851"/>
    <m/>
    <m/>
    <m/>
    <m/>
    <n v="11851"/>
  </r>
  <r>
    <x v="3"/>
    <s v="Green Tea"/>
    <x v="3"/>
    <n v="375"/>
    <n v="318.75"/>
    <x v="45"/>
    <x v="45"/>
    <x v="45"/>
    <d v="2024-04-15T00:00:00"/>
    <s v="LA"/>
    <s v="9321"/>
    <s v="56607141"/>
    <n v="310003572"/>
    <x v="49"/>
    <s v="24"/>
    <s v="0301"/>
    <s v="204"/>
    <s v="106"/>
    <n v="27000"/>
    <n v="22950"/>
    <m/>
    <m/>
    <m/>
    <m/>
    <n v="22950"/>
  </r>
  <r>
    <x v="2"/>
    <s v="LA"/>
    <x v="2"/>
    <n v="58.648148148148145"/>
    <n v="52.796296296296298"/>
    <x v="45"/>
    <x v="45"/>
    <x v="45"/>
    <d v="2024-04-15T00:00:00"/>
    <s v="LA"/>
    <s v="9323"/>
    <s v="56554341"/>
    <n v="310002900"/>
    <x v="69"/>
    <s v="24"/>
    <s v="0101"/>
    <s v="201"/>
    <s v="102"/>
    <n v="3167"/>
    <n v="2851"/>
    <m/>
    <m/>
    <m/>
    <m/>
    <n v="2851"/>
  </r>
  <r>
    <x v="2"/>
    <s v="Green Tea"/>
    <x v="3"/>
    <n v="138.88888888888889"/>
    <n v="125"/>
    <x v="45"/>
    <x v="45"/>
    <x v="45"/>
    <d v="2024-04-15T00:00:00"/>
    <s v="LA"/>
    <s v="9323"/>
    <s v="56605794"/>
    <n v="310002642"/>
    <x v="9"/>
    <s v="24"/>
    <s v="0501"/>
    <s v="201"/>
    <s v="101"/>
    <n v="10000"/>
    <n v="9000"/>
    <m/>
    <m/>
    <m/>
    <m/>
    <n v="9000"/>
  </r>
  <r>
    <x v="2"/>
    <s v="Green Tea"/>
    <x v="3"/>
    <n v="168.98611111111111"/>
    <n v="152.09722222222223"/>
    <x v="45"/>
    <x v="45"/>
    <x v="45"/>
    <d v="2024-04-15T00:00:00"/>
    <s v="LA"/>
    <s v="9323"/>
    <s v="56605795"/>
    <n v="310002641"/>
    <x v="3"/>
    <s v="24"/>
    <s v="0501"/>
    <s v="201"/>
    <s v="101"/>
    <n v="12167"/>
    <n v="10951"/>
    <m/>
    <m/>
    <m/>
    <m/>
    <n v="10951"/>
  </r>
  <r>
    <x v="2"/>
    <s v="CL"/>
    <x v="2"/>
    <n v="447.51851851851853"/>
    <n v="402.77777777777777"/>
    <x v="45"/>
    <x v="45"/>
    <x v="45"/>
    <d v="2024-04-15T00:00:00"/>
    <s v="LA"/>
    <s v="9323"/>
    <s v="56554342"/>
    <n v="310002654"/>
    <x v="2"/>
    <s v="24"/>
    <s v="0101"/>
    <s v="201"/>
    <s v="102"/>
    <n v="24166"/>
    <n v="21750"/>
    <m/>
    <m/>
    <m/>
    <m/>
    <n v="21750"/>
  </r>
  <r>
    <x v="3"/>
    <s v="Green Tea"/>
    <x v="2"/>
    <n v="404.31481481481484"/>
    <n v="363.88888888888891"/>
    <x v="46"/>
    <x v="46"/>
    <x v="46"/>
    <d v="2024-04-16T00:00:00"/>
    <s v="LA"/>
    <s v="9321"/>
    <s v="56606384"/>
    <n v="310001994"/>
    <x v="43"/>
    <s v="24"/>
    <s v="0601"/>
    <s v="204"/>
    <s v="105"/>
    <n v="21833"/>
    <n v="19650"/>
    <m/>
    <m/>
    <m/>
    <m/>
    <n v="19650"/>
  </r>
  <r>
    <x v="3"/>
    <s v="EX"/>
    <x v="2"/>
    <n v="5.0370370370370372"/>
    <n v="5.0370370370370372"/>
    <x v="46"/>
    <x v="46"/>
    <x v="46"/>
    <d v="2024-04-16T00:00:00"/>
    <s v="LA"/>
    <s v="9321"/>
    <s v="56606385"/>
    <n v="310003400"/>
    <x v="47"/>
    <s v="24"/>
    <s v="0101"/>
    <s v="204"/>
    <s v="105"/>
    <n v="272"/>
    <n v="272"/>
    <m/>
    <m/>
    <m/>
    <m/>
    <n v="272"/>
  </r>
  <r>
    <x v="3"/>
    <s v="LA"/>
    <x v="2"/>
    <n v="43.203703703703702"/>
    <n v="43.203703703703702"/>
    <x v="46"/>
    <x v="46"/>
    <x v="46"/>
    <d v="2024-04-16T00:00:00"/>
    <s v="LA"/>
    <s v="9321"/>
    <s v="56606386"/>
    <n v="310004444"/>
    <x v="50"/>
    <s v="24"/>
    <s v="0101"/>
    <s v="204"/>
    <s v="105"/>
    <n v="2333"/>
    <n v="2333"/>
    <m/>
    <m/>
    <m/>
    <m/>
    <n v="2333"/>
  </r>
  <r>
    <x v="3"/>
    <s v="Green Tea"/>
    <x v="3"/>
    <n v="227.43055555555554"/>
    <n v="204.69444444444446"/>
    <x v="46"/>
    <x v="46"/>
    <x v="46"/>
    <d v="2024-04-16T00:00:00"/>
    <s v="LA"/>
    <s v="9321"/>
    <s v="56607142"/>
    <n v="310003572"/>
    <x v="49"/>
    <s v="24"/>
    <s v="0301"/>
    <s v="204"/>
    <s v="106"/>
    <n v="16375"/>
    <n v="14738"/>
    <m/>
    <m/>
    <m/>
    <m/>
    <n v="14738"/>
  </r>
  <r>
    <x v="3"/>
    <s v="Green Tea"/>
    <x v="3"/>
    <n v="133.68055555555554"/>
    <n v="120.31944444444444"/>
    <x v="46"/>
    <x v="46"/>
    <x v="46"/>
    <d v="2024-04-16T00:00:00"/>
    <s v="LA"/>
    <s v="9321"/>
    <s v="56607143"/>
    <n v="310003573"/>
    <x v="44"/>
    <s v="24"/>
    <s v="0301"/>
    <s v="204"/>
    <s v="106"/>
    <n v="9625"/>
    <n v="8663"/>
    <m/>
    <m/>
    <m/>
    <m/>
    <n v="8663"/>
  </r>
  <r>
    <x v="2"/>
    <s v="Green Tea"/>
    <x v="3"/>
    <n v="138.88888888888889"/>
    <n v="125"/>
    <x v="46"/>
    <x v="46"/>
    <x v="46"/>
    <d v="2024-04-16T00:00:00"/>
    <s v="LA"/>
    <s v="9323"/>
    <s v="56605796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46"/>
    <x v="46"/>
    <x v="46"/>
    <d v="2024-04-16T00:00:00"/>
    <s v="LA"/>
    <s v="9323"/>
    <s v="56605797"/>
    <n v="310002641"/>
    <x v="3"/>
    <s v="24"/>
    <s v="0501"/>
    <s v="201"/>
    <s v="101"/>
    <n v="18000"/>
    <n v="16200"/>
    <m/>
    <m/>
    <m/>
    <m/>
    <n v="16200"/>
  </r>
  <r>
    <x v="2"/>
    <s v="CL"/>
    <x v="2"/>
    <n v="518.51851851851848"/>
    <n v="440.74074074074076"/>
    <x v="46"/>
    <x v="46"/>
    <x v="46"/>
    <d v="2024-04-16T00:00:00"/>
    <s v="LA"/>
    <s v="9323"/>
    <s v="56554343"/>
    <n v="310002654"/>
    <x v="2"/>
    <s v="24"/>
    <s v="0101"/>
    <s v="201"/>
    <s v="102"/>
    <n v="28000"/>
    <n v="23800"/>
    <m/>
    <m/>
    <m/>
    <m/>
    <n v="23800"/>
  </r>
  <r>
    <x v="3"/>
    <s v="LA"/>
    <x v="2"/>
    <n v="327.16666666666669"/>
    <n v="327.16666666666669"/>
    <x v="47"/>
    <x v="47"/>
    <x v="47"/>
    <d v="2024-04-17T00:00:00"/>
    <s v="LA"/>
    <s v="9321"/>
    <s v="56606387"/>
    <n v="310004444"/>
    <x v="50"/>
    <s v="24"/>
    <s v="0101"/>
    <s v="204"/>
    <s v="105"/>
    <n v="17667"/>
    <n v="17667"/>
    <m/>
    <m/>
    <m/>
    <m/>
    <n v="17667"/>
  </r>
  <r>
    <x v="3"/>
    <s v="Green Tea"/>
    <x v="3"/>
    <n v="375"/>
    <n v="318.75"/>
    <x v="47"/>
    <x v="47"/>
    <x v="47"/>
    <d v="2024-04-17T00:00:00"/>
    <s v="LA"/>
    <s v="9321"/>
    <s v="56607144"/>
    <n v="310003573"/>
    <x v="44"/>
    <s v="24"/>
    <s v="0301"/>
    <s v="204"/>
    <s v="106"/>
    <n v="27000"/>
    <n v="22950"/>
    <m/>
    <m/>
    <m/>
    <m/>
    <n v="22950"/>
  </r>
  <r>
    <x v="4"/>
    <s v="Water Crystal"/>
    <x v="0"/>
    <n v="89.25333333333333"/>
    <n v="80.333333333333329"/>
    <x v="47"/>
    <x v="47"/>
    <x v="47"/>
    <d v="2024-04-17T00:00:00"/>
    <s v="LA"/>
    <s v="9322"/>
    <s v="56511292"/>
    <n v="310001586"/>
    <x v="0"/>
    <s v="12"/>
    <s v="0301"/>
    <s v="201"/>
    <s v="102"/>
    <n v="13388"/>
    <n v="12050"/>
    <m/>
    <m/>
    <m/>
    <m/>
    <n v="12050"/>
  </r>
  <r>
    <x v="2"/>
    <s v="CL"/>
    <x v="2"/>
    <n v="518.51851851851848"/>
    <n v="440.74074074074076"/>
    <x v="47"/>
    <x v="47"/>
    <x v="47"/>
    <d v="2024-04-17T00:00:00"/>
    <s v="LA"/>
    <s v="9323"/>
    <s v="56554344"/>
    <n v="310002654"/>
    <x v="2"/>
    <s v="24"/>
    <s v="0101"/>
    <s v="201"/>
    <s v="102"/>
    <n v="28000"/>
    <n v="23800"/>
    <m/>
    <m/>
    <m/>
    <m/>
    <n v="23800"/>
  </r>
  <r>
    <x v="2"/>
    <s v="Green Tea"/>
    <x v="3"/>
    <n v="138.88888888888889"/>
    <n v="125"/>
    <x v="47"/>
    <x v="47"/>
    <x v="47"/>
    <d v="2024-04-17T00:00:00"/>
    <s v="LA"/>
    <s v="9323"/>
    <s v="56605798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7"/>
    <x v="47"/>
    <x v="47"/>
    <d v="2024-04-17T00:00:00"/>
    <s v="LA"/>
    <s v="9323"/>
    <s v="56605799"/>
    <n v="310002641"/>
    <x v="3"/>
    <s v="24"/>
    <s v="0101"/>
    <s v="201"/>
    <s v="101"/>
    <n v="18000"/>
    <n v="16200"/>
    <m/>
    <m/>
    <m/>
    <m/>
    <n v="16200"/>
  </r>
  <r>
    <x v="3"/>
    <s v="EX"/>
    <x v="2"/>
    <n v="44.481481481481481"/>
    <n v="44.481481481481481"/>
    <x v="48"/>
    <x v="48"/>
    <x v="48"/>
    <d v="2024-04-18T00:00:00"/>
    <s v="LA"/>
    <s v="9321"/>
    <s v="56606588"/>
    <n v="310002702"/>
    <x v="58"/>
    <s v="24"/>
    <s v="0101"/>
    <s v="204"/>
    <s v="105"/>
    <n v="2402"/>
    <n v="2402"/>
    <m/>
    <m/>
    <m/>
    <m/>
    <n v="2402"/>
  </r>
  <r>
    <x v="3"/>
    <s v="Green Tea"/>
    <x v="2"/>
    <n v="9.9074074074074066"/>
    <n v="8.9259259259259256"/>
    <x v="48"/>
    <x v="48"/>
    <x v="48"/>
    <d v="2024-04-18T00:00:00"/>
    <s v="LA"/>
    <s v="9321"/>
    <s v="56606589"/>
    <n v="310002015"/>
    <x v="59"/>
    <s v="24"/>
    <s v="0201"/>
    <s v="204"/>
    <s v="105"/>
    <n v="535"/>
    <n v="482"/>
    <m/>
    <m/>
    <m/>
    <m/>
    <n v="482"/>
  </r>
  <r>
    <x v="3"/>
    <s v="LA"/>
    <x v="2"/>
    <n v="453.7037037037037"/>
    <n v="453.7037037037037"/>
    <x v="48"/>
    <x v="48"/>
    <x v="48"/>
    <d v="2024-04-18T00:00:00"/>
    <s v="LA"/>
    <s v="9321"/>
    <s v="56606590"/>
    <n v="310004443"/>
    <x v="61"/>
    <s v="24"/>
    <s v="0101"/>
    <s v="204"/>
    <s v="105"/>
    <n v="24500"/>
    <n v="24500"/>
    <m/>
    <m/>
    <m/>
    <m/>
    <n v="24500"/>
  </r>
  <r>
    <x v="3"/>
    <s v="Green Tea"/>
    <x v="3"/>
    <n v="185.76388888888889"/>
    <n v="167.19444444444446"/>
    <x v="48"/>
    <x v="48"/>
    <x v="48"/>
    <d v="2024-04-18T00:00:00"/>
    <s v="LA"/>
    <s v="9321"/>
    <s v="56607145"/>
    <n v="310003573"/>
    <x v="44"/>
    <s v="24"/>
    <s v="0301"/>
    <s v="204"/>
    <s v="106"/>
    <n v="13375"/>
    <n v="12038"/>
    <m/>
    <m/>
    <m/>
    <m/>
    <n v="12038"/>
  </r>
  <r>
    <x v="3"/>
    <s v="Green Tea"/>
    <x v="3"/>
    <n v="15.625"/>
    <n v="14.069444444444445"/>
    <x v="48"/>
    <x v="48"/>
    <x v="48"/>
    <d v="2024-04-18T00:00:00"/>
    <s v="LA"/>
    <s v="9321"/>
    <s v="56607146"/>
    <n v="310003572"/>
    <x v="49"/>
    <s v="24"/>
    <s v="0301"/>
    <s v="204"/>
    <s v="106"/>
    <n v="1125"/>
    <n v="1013"/>
    <m/>
    <m/>
    <m/>
    <m/>
    <n v="1013"/>
  </r>
  <r>
    <x v="4"/>
    <s v="Water Crystal"/>
    <x v="0"/>
    <n v="126"/>
    <n v="113.4"/>
    <x v="48"/>
    <x v="48"/>
    <x v="48"/>
    <d v="2024-04-18T00:00:00"/>
    <s v="LA"/>
    <s v="9322"/>
    <s v="56511293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48"/>
    <x v="48"/>
    <x v="48"/>
    <d v="2024-04-18T00:00:00"/>
    <s v="LA"/>
    <s v="9323"/>
    <s v="56605800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8"/>
    <x v="48"/>
    <x v="48"/>
    <d v="2024-04-18T00:00:00"/>
    <s v="LA"/>
    <s v="9323"/>
    <s v="56605801"/>
    <n v="310002641"/>
    <x v="3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48"/>
    <x v="48"/>
    <x v="48"/>
    <d v="2024-04-18T00:00:00"/>
    <s v="LA"/>
    <s v="9323"/>
    <s v="56554345"/>
    <n v="310002654"/>
    <x v="2"/>
    <s v="24"/>
    <s v="0101"/>
    <s v="201"/>
    <s v="102"/>
    <n v="28000"/>
    <n v="23800"/>
    <m/>
    <m/>
    <m/>
    <m/>
    <n v="23800"/>
  </r>
  <r>
    <x v="3"/>
    <s v="LA"/>
    <x v="2"/>
    <n v="101.85185185185185"/>
    <n v="101.85185185185185"/>
    <x v="49"/>
    <x v="49"/>
    <x v="49"/>
    <d v="2024-04-19T00:00:00"/>
    <s v="LA"/>
    <s v="9321"/>
    <s v="56606591"/>
    <n v="310004443"/>
    <x v="61"/>
    <s v="24"/>
    <s v="0101"/>
    <s v="204"/>
    <s v="105"/>
    <n v="5500"/>
    <n v="5500"/>
    <m/>
    <m/>
    <m/>
    <m/>
    <n v="5500"/>
  </r>
  <r>
    <x v="3"/>
    <s v="Green Tea"/>
    <x v="2"/>
    <n v="92.592592592592595"/>
    <n v="83.333333333333329"/>
    <x v="49"/>
    <x v="49"/>
    <x v="49"/>
    <d v="2024-04-19T00:00:00"/>
    <s v="LA"/>
    <s v="9321"/>
    <s v="56606592"/>
    <n v="310002016"/>
    <x v="64"/>
    <s v="24"/>
    <s v="0201"/>
    <s v="204"/>
    <s v="105"/>
    <n v="5000"/>
    <n v="4500"/>
    <m/>
    <m/>
    <m/>
    <m/>
    <n v="4500"/>
  </r>
  <r>
    <x v="3"/>
    <s v="Green Tea"/>
    <x v="2"/>
    <n v="317.90740740740739"/>
    <n v="286.12962962962962"/>
    <x v="49"/>
    <x v="49"/>
    <x v="49"/>
    <d v="2024-04-19T00:00:00"/>
    <s v="LA"/>
    <s v="9321"/>
    <s v="56606593"/>
    <n v="310002015"/>
    <x v="59"/>
    <s v="24"/>
    <s v="0301"/>
    <s v="204"/>
    <s v="105"/>
    <n v="17167"/>
    <n v="15451"/>
    <m/>
    <m/>
    <m/>
    <m/>
    <n v="15451"/>
  </r>
  <r>
    <x v="3"/>
    <s v="Green Tea"/>
    <x v="3"/>
    <n v="375"/>
    <n v="318.75"/>
    <x v="49"/>
    <x v="49"/>
    <x v="49"/>
    <d v="2024-04-19T00:00:00"/>
    <s v="LA"/>
    <s v="9321"/>
    <s v="56607147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49"/>
    <x v="49"/>
    <x v="49"/>
    <d v="2024-04-19T00:00:00"/>
    <s v="LA"/>
    <s v="9322"/>
    <s v="56511294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49"/>
    <x v="49"/>
    <x v="49"/>
    <d v="2024-04-19T00:00:00"/>
    <s v="LA"/>
    <s v="9323"/>
    <s v="56605802"/>
    <n v="310002641"/>
    <x v="3"/>
    <s v="24"/>
    <s v="0101"/>
    <s v="201"/>
    <s v="101"/>
    <n v="28000"/>
    <n v="23800"/>
    <m/>
    <m/>
    <m/>
    <m/>
    <n v="23800"/>
  </r>
  <r>
    <x v="2"/>
    <s v="CL"/>
    <x v="2"/>
    <n v="518.51851851851848"/>
    <n v="440.74074074074076"/>
    <x v="49"/>
    <x v="49"/>
    <x v="49"/>
    <d v="2024-04-19T00:00:00"/>
    <s v="LA"/>
    <s v="9323"/>
    <s v="56554346"/>
    <n v="310002654"/>
    <x v="2"/>
    <s v="24"/>
    <s v="0101"/>
    <s v="201"/>
    <s v="102"/>
    <n v="28000"/>
    <n v="23800"/>
    <m/>
    <m/>
    <m/>
    <m/>
    <n v="23800"/>
  </r>
  <r>
    <x v="3"/>
    <s v="Green Tea"/>
    <x v="2"/>
    <n v="185.18518518518519"/>
    <n v="166.66666666666666"/>
    <x v="50"/>
    <x v="50"/>
    <x v="50"/>
    <d v="2024-04-20T00:00:00"/>
    <s v="LA"/>
    <s v="9321"/>
    <s v="56606594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0"/>
    <x v="50"/>
    <x v="50"/>
    <d v="2024-04-20T00:00:00"/>
    <s v="LA"/>
    <s v="9321"/>
    <s v="56606595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0"/>
    <x v="50"/>
    <x v="50"/>
    <d v="2024-04-20T00:00:00"/>
    <s v="LA"/>
    <s v="9321"/>
    <s v="56607148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50"/>
    <x v="50"/>
    <x v="50"/>
    <d v="2024-04-20T00:00:00"/>
    <s v="LA"/>
    <s v="9322"/>
    <s v="56511295"/>
    <n v="310001586"/>
    <x v="0"/>
    <s v="12"/>
    <s v="0301"/>
    <s v="201"/>
    <s v="102"/>
    <n v="18900"/>
    <n v="17010"/>
    <m/>
    <m/>
    <m/>
    <m/>
    <n v="17010"/>
  </r>
  <r>
    <x v="2"/>
    <s v="CL"/>
    <x v="2"/>
    <n v="496.90740740740739"/>
    <n v="422.38888888888891"/>
    <x v="50"/>
    <x v="50"/>
    <x v="50"/>
    <d v="2024-04-20T00:00:00"/>
    <s v="LA"/>
    <s v="9323"/>
    <s v="56554347"/>
    <n v="310002654"/>
    <x v="2"/>
    <s v="24"/>
    <s v="0101"/>
    <s v="201"/>
    <s v="102"/>
    <n v="26833"/>
    <n v="22809"/>
    <m/>
    <m/>
    <m/>
    <m/>
    <n v="22809"/>
  </r>
  <r>
    <x v="2"/>
    <s v="Green Tea"/>
    <x v="3"/>
    <n v="388.88888888888891"/>
    <n v="330.55555555555554"/>
    <x v="50"/>
    <x v="50"/>
    <x v="50"/>
    <d v="2024-04-20T00:00:00"/>
    <s v="LA"/>
    <s v="9323"/>
    <s v="56605803"/>
    <n v="310002641"/>
    <x v="3"/>
    <s v="24"/>
    <s v="0101"/>
    <s v="201"/>
    <s v="101"/>
    <n v="28000"/>
    <n v="23800"/>
    <m/>
    <m/>
    <m/>
    <m/>
    <n v="23800"/>
  </r>
  <r>
    <x v="1"/>
    <s v="Green Tea"/>
    <x v="1"/>
    <n v="93.375"/>
    <n v="79.375"/>
    <x v="51"/>
    <x v="51"/>
    <x v="51"/>
    <d v="2024-04-21T00:00:00"/>
    <s v="LA"/>
    <s v="9321"/>
    <s v="56555497"/>
    <n v="310002953"/>
    <x v="1"/>
    <s v="36"/>
    <s v="0301"/>
    <s v="203"/>
    <s v="103"/>
    <n v="8217"/>
    <n v="6985"/>
    <m/>
    <m/>
    <m/>
    <m/>
    <n v="6985"/>
  </r>
  <r>
    <x v="3"/>
    <s v="Green Tea"/>
    <x v="2"/>
    <n v="185.18518518518519"/>
    <n v="166.66666666666666"/>
    <x v="51"/>
    <x v="51"/>
    <x v="51"/>
    <d v="2024-04-21T00:00:00"/>
    <s v="LA"/>
    <s v="9321"/>
    <s v="56606596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1"/>
    <x v="51"/>
    <x v="51"/>
    <d v="2024-04-21T00:00:00"/>
    <s v="LA"/>
    <s v="9321"/>
    <s v="56606597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1"/>
    <x v="51"/>
    <x v="51"/>
    <d v="2024-04-21T00:00:00"/>
    <s v="LA"/>
    <s v="9321"/>
    <s v="56607149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62.4"/>
    <n v="56.16"/>
    <x v="51"/>
    <x v="51"/>
    <x v="51"/>
    <d v="2024-04-21T00:00:00"/>
    <s v="LA"/>
    <s v="9322"/>
    <s v="56511296"/>
    <n v="310001586"/>
    <x v="0"/>
    <s v="12"/>
    <s v="0301"/>
    <s v="201"/>
    <s v="102"/>
    <n v="9360"/>
    <n v="8424"/>
    <m/>
    <m/>
    <m/>
    <m/>
    <n v="8424"/>
  </r>
  <r>
    <x v="2"/>
    <s v="Green Tea"/>
    <x v="3"/>
    <n v="32.402777777777779"/>
    <n v="29.166666666666668"/>
    <x v="51"/>
    <x v="51"/>
    <x v="51"/>
    <d v="2024-04-21T00:00:00"/>
    <s v="LA"/>
    <s v="9323"/>
    <s v="56605804"/>
    <n v="310002641"/>
    <x v="3"/>
    <s v="24"/>
    <s v="0101"/>
    <s v="201"/>
    <s v="101"/>
    <n v="2333"/>
    <n v="2100"/>
    <m/>
    <m/>
    <m/>
    <m/>
    <n v="2100"/>
  </r>
  <r>
    <x v="2"/>
    <s v="Green Tea"/>
    <x v="4"/>
    <n v="21.152777777777779"/>
    <n v="19.041666666666668"/>
    <x v="51"/>
    <x v="51"/>
    <x v="51"/>
    <d v="2024-04-21T00:00:00"/>
    <s v="LA"/>
    <s v="9323"/>
    <s v="56605805"/>
    <n v="310001991"/>
    <x v="16"/>
    <s v="24"/>
    <s v="0101"/>
    <s v="201"/>
    <s v="101"/>
    <n v="1523"/>
    <n v="1371"/>
    <m/>
    <m/>
    <m/>
    <m/>
    <n v="1371"/>
  </r>
  <r>
    <x v="2"/>
    <s v="Green Tea"/>
    <x v="4"/>
    <n v="69.444444444444443"/>
    <n v="62.5"/>
    <x v="51"/>
    <x v="51"/>
    <x v="51"/>
    <d v="2024-04-21T00:00:00"/>
    <s v="LA"/>
    <s v="9323"/>
    <s v="56605806"/>
    <n v="310001991"/>
    <x v="16"/>
    <s v="24"/>
    <s v="0201"/>
    <s v="201"/>
    <s v="101"/>
    <n v="5000"/>
    <n v="4500"/>
    <m/>
    <m/>
    <m/>
    <m/>
    <n v="4500"/>
  </r>
  <r>
    <x v="2"/>
    <s v="Green Tea"/>
    <x v="3"/>
    <n v="64.819444444444443"/>
    <n v="58.347222222222221"/>
    <x v="51"/>
    <x v="51"/>
    <x v="51"/>
    <d v="2024-04-21T00:00:00"/>
    <s v="LA"/>
    <s v="9323"/>
    <s v="56605807"/>
    <n v="310002644"/>
    <x v="45"/>
    <s v="24"/>
    <s v="0801"/>
    <s v="201"/>
    <s v="101"/>
    <n v="4667"/>
    <n v="4201"/>
    <m/>
    <m/>
    <m/>
    <m/>
    <n v="4201"/>
  </r>
  <r>
    <x v="2"/>
    <s v="Green Tea"/>
    <x v="2"/>
    <n v="277.77777777777777"/>
    <n v="250"/>
    <x v="51"/>
    <x v="51"/>
    <x v="51"/>
    <d v="2024-04-21T00:00:00"/>
    <s v="LA"/>
    <s v="9323"/>
    <s v="56554348"/>
    <n v="310002001"/>
    <x v="14"/>
    <s v="24"/>
    <s v="0201"/>
    <s v="201"/>
    <s v="102"/>
    <n v="15000"/>
    <n v="13500"/>
    <m/>
    <m/>
    <m/>
    <m/>
    <n v="13500"/>
  </r>
  <r>
    <x v="2"/>
    <s v="Green Tea"/>
    <x v="2"/>
    <n v="80.259259259259252"/>
    <n v="72.240740740740748"/>
    <x v="51"/>
    <x v="51"/>
    <x v="51"/>
    <d v="2024-04-21T00:00:00"/>
    <s v="LA"/>
    <s v="9323"/>
    <s v="56554349"/>
    <n v="310002000"/>
    <x v="19"/>
    <s v="24"/>
    <s v="0201"/>
    <s v="201"/>
    <s v="102"/>
    <n v="4334"/>
    <n v="3901"/>
    <m/>
    <m/>
    <m/>
    <m/>
    <n v="3901"/>
  </r>
  <r>
    <x v="1"/>
    <s v="Green Tea"/>
    <x v="1"/>
    <n v="109.84090909090909"/>
    <n v="93.375"/>
    <x v="52"/>
    <x v="52"/>
    <x v="52"/>
    <d v="2024-04-22T00:00:00"/>
    <s v="LA"/>
    <s v="9321"/>
    <s v="56555498"/>
    <n v="310002953"/>
    <x v="1"/>
    <s v="36"/>
    <s v="0301"/>
    <s v="203"/>
    <s v="103"/>
    <n v="9666"/>
    <n v="8217"/>
    <m/>
    <m/>
    <m/>
    <m/>
    <n v="8217"/>
  </r>
  <r>
    <x v="3"/>
    <s v="Green Tea"/>
    <x v="2"/>
    <n v="518.51851851851848"/>
    <n v="440.74074074074076"/>
    <x v="52"/>
    <x v="52"/>
    <x v="52"/>
    <d v="2024-04-22T00:00:00"/>
    <s v="LA"/>
    <s v="9321"/>
    <s v="56606598"/>
    <n v="310002015"/>
    <x v="59"/>
    <s v="24"/>
    <s v="0301"/>
    <s v="204"/>
    <s v="105"/>
    <n v="28000"/>
    <n v="23800"/>
    <m/>
    <m/>
    <m/>
    <m/>
    <n v="23800"/>
  </r>
  <r>
    <x v="3"/>
    <s v="Green Tea"/>
    <x v="3"/>
    <n v="375"/>
    <n v="318.75"/>
    <x v="52"/>
    <x v="52"/>
    <x v="52"/>
    <d v="2024-04-22T00:00:00"/>
    <s v="LA"/>
    <s v="9321"/>
    <s v="56607150"/>
    <n v="310003572"/>
    <x v="49"/>
    <s v="24"/>
    <s v="0301"/>
    <s v="204"/>
    <s v="106"/>
    <n v="27000"/>
    <n v="22950"/>
    <m/>
    <m/>
    <m/>
    <m/>
    <n v="22950"/>
  </r>
  <r>
    <x v="2"/>
    <s v="Green Tea"/>
    <x v="2"/>
    <n v="503.07407407407408"/>
    <n v="427.62962962962962"/>
    <x v="52"/>
    <x v="52"/>
    <x v="52"/>
    <d v="2024-04-22T00:00:00"/>
    <s v="LA"/>
    <s v="9323"/>
    <s v="56554350"/>
    <n v="310002000"/>
    <x v="19"/>
    <s v="24"/>
    <s v="0201"/>
    <s v="201"/>
    <s v="102"/>
    <n v="27166"/>
    <n v="23092"/>
    <m/>
    <m/>
    <m/>
    <m/>
    <n v="23092"/>
  </r>
  <r>
    <x v="2"/>
    <s v="Green Tea"/>
    <x v="3"/>
    <n v="388.88888888888891"/>
    <n v="330.55555555555554"/>
    <x v="52"/>
    <x v="52"/>
    <x v="52"/>
    <d v="2024-04-22T00:00:00"/>
    <s v="LA"/>
    <s v="9323"/>
    <s v="56605808"/>
    <n v="310002644"/>
    <x v="45"/>
    <s v="24"/>
    <s v="0801"/>
    <s v="201"/>
    <s v="101"/>
    <n v="28000"/>
    <n v="23800"/>
    <m/>
    <m/>
    <m/>
    <m/>
    <n v="23800"/>
  </r>
  <r>
    <x v="1"/>
    <s v="Green Tea"/>
    <x v="1"/>
    <n v="131.81818181818181"/>
    <n v="112.04545454545455"/>
    <x v="53"/>
    <x v="53"/>
    <x v="53"/>
    <d v="2024-04-23T00:00:00"/>
    <s v="LA"/>
    <s v="9321"/>
    <s v="56555499"/>
    <n v="310002953"/>
    <x v="1"/>
    <s v="36"/>
    <s v="0301"/>
    <s v="203"/>
    <s v="103"/>
    <n v="11600"/>
    <n v="9860"/>
    <m/>
    <m/>
    <m/>
    <m/>
    <n v="9860"/>
  </r>
  <r>
    <x v="3"/>
    <s v="Green Tea"/>
    <x v="2"/>
    <n v="348.75925925925924"/>
    <n v="313.88888888888891"/>
    <x v="53"/>
    <x v="53"/>
    <x v="53"/>
    <d v="2024-04-23T00:00:00"/>
    <s v="LA"/>
    <s v="9321"/>
    <s v="56606599"/>
    <n v="310002015"/>
    <x v="59"/>
    <s v="24"/>
    <s v="0301"/>
    <s v="204"/>
    <s v="105"/>
    <n v="18833"/>
    <n v="16950"/>
    <m/>
    <m/>
    <m/>
    <m/>
    <n v="16950"/>
  </r>
  <r>
    <x v="3"/>
    <s v="Green Tea"/>
    <x v="3"/>
    <n v="312.5"/>
    <n v="281.25"/>
    <x v="53"/>
    <x v="53"/>
    <x v="53"/>
    <d v="2024-04-23T00:00:00"/>
    <s v="LA"/>
    <s v="9321"/>
    <s v="56607151"/>
    <n v="310003572"/>
    <x v="49"/>
    <s v="24"/>
    <s v="0301"/>
    <s v="204"/>
    <s v="106"/>
    <n v="22500"/>
    <n v="20250"/>
    <m/>
    <m/>
    <m/>
    <m/>
    <n v="20250"/>
  </r>
  <r>
    <x v="3"/>
    <s v="Green Tea"/>
    <x v="3"/>
    <n v="62.5"/>
    <n v="56.25"/>
    <x v="53"/>
    <x v="53"/>
    <x v="53"/>
    <d v="2024-04-23T00:00:00"/>
    <s v="LA"/>
    <s v="9321"/>
    <s v="56607152"/>
    <n v="310003573"/>
    <x v="44"/>
    <s v="24"/>
    <s v="0301"/>
    <s v="204"/>
    <s v="106"/>
    <n v="4500"/>
    <n v="4050"/>
    <m/>
    <m/>
    <m/>
    <m/>
    <n v="4050"/>
  </r>
  <r>
    <x v="2"/>
    <s v="Green Tea"/>
    <x v="3"/>
    <n v="388.88888888888891"/>
    <n v="330.55555555555554"/>
    <x v="53"/>
    <x v="53"/>
    <x v="53"/>
    <d v="2024-04-23T00:00:00"/>
    <s v="LA"/>
    <s v="9323"/>
    <s v="56605809"/>
    <n v="310002644"/>
    <x v="45"/>
    <s v="24"/>
    <s v="0801"/>
    <s v="201"/>
    <s v="101"/>
    <n v="28000"/>
    <n v="23800"/>
    <m/>
    <m/>
    <m/>
    <m/>
    <n v="23800"/>
  </r>
  <r>
    <x v="2"/>
    <s v="Green Tea"/>
    <x v="2"/>
    <n v="518.51851851851848"/>
    <n v="440.74074074074076"/>
    <x v="53"/>
    <x v="53"/>
    <x v="53"/>
    <d v="2024-04-23T00:00:00"/>
    <s v="LA"/>
    <s v="9323"/>
    <s v="56554351"/>
    <n v="310002000"/>
    <x v="19"/>
    <s v="24"/>
    <s v="0201"/>
    <s v="201"/>
    <s v="102"/>
    <n v="28000"/>
    <n v="23800"/>
    <m/>
    <m/>
    <m/>
    <m/>
    <n v="23800"/>
  </r>
  <r>
    <x v="1"/>
    <s v="Green Tea"/>
    <x v="1"/>
    <n v="60.420454545454547"/>
    <n v="51.363636363636367"/>
    <x v="54"/>
    <x v="54"/>
    <x v="54"/>
    <d v="2024-04-24T00:00:00"/>
    <s v="LA"/>
    <s v="9321"/>
    <s v="56555500"/>
    <n v="310002953"/>
    <x v="1"/>
    <s v="36"/>
    <s v="0301"/>
    <s v="203"/>
    <s v="103"/>
    <n v="5317"/>
    <n v="4520"/>
    <m/>
    <m/>
    <m/>
    <m/>
    <n v="4520"/>
  </r>
  <r>
    <x v="1"/>
    <s v="Green Tea"/>
    <x v="1"/>
    <n v="49.43181818181818"/>
    <n v="42.022727272727273"/>
    <x v="54"/>
    <x v="54"/>
    <x v="54"/>
    <d v="2024-04-24T00:00:00"/>
    <s v="LA"/>
    <s v="9321"/>
    <s v="56555501"/>
    <n v="310002954"/>
    <x v="15"/>
    <s v="36"/>
    <s v="0201"/>
    <s v="203"/>
    <s v="103"/>
    <n v="4350"/>
    <n v="3698"/>
    <m/>
    <m/>
    <m/>
    <m/>
    <n v="3698"/>
  </r>
  <r>
    <x v="3"/>
    <s v="Green Tea"/>
    <x v="6"/>
    <n v="443.66666666666669"/>
    <n v="399.31481481481484"/>
    <x v="54"/>
    <x v="54"/>
    <x v="54"/>
    <d v="2024-04-24T00:00:00"/>
    <s v="LA"/>
    <s v="9321"/>
    <s v="56606600"/>
    <n v="310004209"/>
    <x v="66"/>
    <s v="24"/>
    <s v="0101"/>
    <s v="204"/>
    <s v="105"/>
    <n v="23958"/>
    <n v="21563"/>
    <m/>
    <m/>
    <m/>
    <m/>
    <n v="21563"/>
  </r>
  <r>
    <x v="3"/>
    <s v="Green Tea"/>
    <x v="3"/>
    <n v="338.54166666666669"/>
    <n v="304.69444444444446"/>
    <x v="54"/>
    <x v="54"/>
    <x v="54"/>
    <d v="2024-04-24T00:00:00"/>
    <s v="LA"/>
    <s v="9321"/>
    <s v="56607153"/>
    <n v="310003573"/>
    <x v="44"/>
    <s v="24"/>
    <s v="0301"/>
    <s v="204"/>
    <s v="106"/>
    <n v="24375"/>
    <n v="21938"/>
    <m/>
    <m/>
    <m/>
    <m/>
    <n v="21938"/>
  </r>
  <r>
    <x v="2"/>
    <s v="CL"/>
    <x v="2"/>
    <n v="43.203703703703702"/>
    <n v="38.888888888888886"/>
    <x v="54"/>
    <x v="54"/>
    <x v="54"/>
    <d v="2024-04-24T00:00:00"/>
    <s v="LA"/>
    <s v="9323"/>
    <s v="56554353"/>
    <n v="310002654"/>
    <x v="2"/>
    <s v="24"/>
    <s v="0101"/>
    <s v="201"/>
    <s v="102"/>
    <n v="2333"/>
    <n v="2100"/>
    <m/>
    <m/>
    <m/>
    <m/>
    <n v="2100"/>
  </r>
  <r>
    <x v="2"/>
    <s v="Green Tea"/>
    <x v="3"/>
    <n v="268.51388888888891"/>
    <n v="241.66666666666666"/>
    <x v="54"/>
    <x v="54"/>
    <x v="54"/>
    <d v="2024-04-24T00:00:00"/>
    <s v="LA"/>
    <s v="9323"/>
    <s v="56605810"/>
    <n v="310002644"/>
    <x v="45"/>
    <s v="24"/>
    <s v="0801"/>
    <s v="201"/>
    <s v="101"/>
    <n v="19333"/>
    <n v="17400"/>
    <m/>
    <m/>
    <m/>
    <m/>
    <n v="17400"/>
  </r>
  <r>
    <x v="2"/>
    <s v="Green Tea"/>
    <x v="3"/>
    <n v="16.208333333333332"/>
    <n v="14.597222222222221"/>
    <x v="54"/>
    <x v="54"/>
    <x v="54"/>
    <d v="2024-04-24T00:00:00"/>
    <s v="LA"/>
    <s v="9323"/>
    <s v="56605811"/>
    <n v="310003711"/>
    <x v="62"/>
    <s v="24"/>
    <s v="0101"/>
    <s v="201"/>
    <s v="101"/>
    <n v="1167"/>
    <n v="1051"/>
    <m/>
    <m/>
    <m/>
    <m/>
    <n v="1051"/>
  </r>
  <r>
    <x v="2"/>
    <s v="Green Tea"/>
    <x v="2"/>
    <n v="379.62962962962962"/>
    <n v="341.66666666666669"/>
    <x v="54"/>
    <x v="54"/>
    <x v="54"/>
    <d v="2024-04-24T00:00:00"/>
    <s v="LA"/>
    <s v="9323"/>
    <s v="56554352"/>
    <n v="310002000"/>
    <x v="19"/>
    <s v="24"/>
    <s v="0201"/>
    <s v="201"/>
    <s v="102"/>
    <n v="20500"/>
    <n v="18450"/>
    <m/>
    <m/>
    <m/>
    <m/>
    <n v="18450"/>
  </r>
  <r>
    <x v="1"/>
    <s v="Green Tea"/>
    <x v="1"/>
    <n v="131.81818181818181"/>
    <n v="112.04545454545455"/>
    <x v="55"/>
    <x v="55"/>
    <x v="55"/>
    <d v="2024-04-25T00:00:00"/>
    <s v="LA"/>
    <s v="9321"/>
    <s v="56555502"/>
    <n v="310002954"/>
    <x v="15"/>
    <s v="36"/>
    <s v="0201"/>
    <s v="203"/>
    <s v="103"/>
    <n v="11600"/>
    <n v="9860"/>
    <m/>
    <m/>
    <m/>
    <m/>
    <n v="9860"/>
  </r>
  <r>
    <x v="3"/>
    <s v="Green Tea"/>
    <x v="6"/>
    <n v="297.07407407407408"/>
    <n v="267.37037037037038"/>
    <x v="55"/>
    <x v="55"/>
    <x v="55"/>
    <d v="2024-04-25T00:00:00"/>
    <s v="LA"/>
    <s v="9321"/>
    <s v="56606601"/>
    <n v="310004209"/>
    <x v="66"/>
    <s v="24"/>
    <s v="0101"/>
    <s v="204"/>
    <s v="105"/>
    <n v="16042"/>
    <n v="14438"/>
    <m/>
    <m/>
    <m/>
    <m/>
    <n v="14438"/>
  </r>
  <r>
    <x v="3"/>
    <s v="Green Tea"/>
    <x v="3"/>
    <n v="234.375"/>
    <n v="210.94444444444446"/>
    <x v="55"/>
    <x v="55"/>
    <x v="55"/>
    <d v="2024-04-25T00:00:00"/>
    <s v="LA"/>
    <s v="9321"/>
    <s v="56607154"/>
    <n v="310003572"/>
    <x v="49"/>
    <s v="24"/>
    <s v="0301"/>
    <s v="204"/>
    <s v="106"/>
    <n v="16875"/>
    <n v="15188"/>
    <m/>
    <m/>
    <m/>
    <m/>
    <n v="15188"/>
  </r>
  <r>
    <x v="2"/>
    <s v="Green Tea"/>
    <x v="3"/>
    <n v="138.88888888888889"/>
    <n v="125"/>
    <x v="55"/>
    <x v="55"/>
    <x v="55"/>
    <d v="2024-04-25T00:00:00"/>
    <s v="LA"/>
    <s v="9323"/>
    <s v="56605812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5"/>
    <x v="55"/>
    <x v="55"/>
    <d v="2024-04-25T00:00:00"/>
    <s v="LA"/>
    <s v="9323"/>
    <s v="56605813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5"/>
    <x v="55"/>
    <x v="55"/>
    <d v="2024-04-25T00:00:00"/>
    <s v="LA"/>
    <s v="9323"/>
    <s v="56554354"/>
    <n v="310002654"/>
    <x v="2"/>
    <s v="24"/>
    <s v="0101"/>
    <s v="201"/>
    <s v="102"/>
    <n v="28000"/>
    <n v="23800"/>
    <m/>
    <m/>
    <m/>
    <m/>
    <n v="23800"/>
  </r>
  <r>
    <x v="1"/>
    <s v="Green Tea"/>
    <x v="1"/>
    <n v="60.420454545454547"/>
    <n v="51.363636363636367"/>
    <x v="56"/>
    <x v="56"/>
    <x v="56"/>
    <d v="2024-04-26T00:00:00"/>
    <s v="LA"/>
    <s v="9321"/>
    <s v="56555503"/>
    <n v="310003079"/>
    <x v="21"/>
    <s v="36"/>
    <s v="0501"/>
    <s v="203"/>
    <s v="103"/>
    <n v="5317"/>
    <n v="4520"/>
    <m/>
    <m/>
    <m/>
    <m/>
    <n v="4520"/>
  </r>
  <r>
    <x v="1"/>
    <s v="Green Tea"/>
    <x v="1"/>
    <n v="16.477272727272727"/>
    <n v="14.011363636363637"/>
    <x v="56"/>
    <x v="56"/>
    <x v="56"/>
    <d v="2024-04-26T00:00:00"/>
    <s v="LA"/>
    <s v="9321"/>
    <s v="56555504"/>
    <n v="310002954"/>
    <x v="15"/>
    <s v="36"/>
    <s v="0201"/>
    <s v="203"/>
    <s v="103"/>
    <n v="1450"/>
    <n v="1233"/>
    <m/>
    <m/>
    <m/>
    <m/>
    <n v="1233"/>
  </r>
  <r>
    <x v="1"/>
    <s v="Green Tea"/>
    <x v="1"/>
    <n v="32.954545454545453"/>
    <n v="28.011363636363637"/>
    <x v="56"/>
    <x v="56"/>
    <x v="56"/>
    <d v="2024-04-26T00:00:00"/>
    <s v="LA"/>
    <s v="9321"/>
    <s v="56555505"/>
    <n v="310003080"/>
    <x v="23"/>
    <s v="36"/>
    <s v="0301"/>
    <s v="203"/>
    <s v="103"/>
    <n v="2900"/>
    <n v="2465"/>
    <m/>
    <m/>
    <m/>
    <m/>
    <n v="2465"/>
  </r>
  <r>
    <x v="3"/>
    <s v="EX"/>
    <x v="2"/>
    <n v="5.6296296296296298"/>
    <n v="5.6296296296296298"/>
    <x v="56"/>
    <x v="56"/>
    <x v="56"/>
    <d v="2024-04-26T00:00:00"/>
    <s v="LA"/>
    <s v="9321"/>
    <s v="56606602"/>
    <n v="310003401"/>
    <x v="7"/>
    <s v="24"/>
    <s v="0101"/>
    <s v="204"/>
    <s v="105"/>
    <n v="304"/>
    <n v="304"/>
    <m/>
    <m/>
    <m/>
    <m/>
    <n v="304"/>
  </r>
  <r>
    <x v="3"/>
    <s v="MM"/>
    <x v="2"/>
    <n v="42.592592592592595"/>
    <n v="42.592592592592595"/>
    <x v="56"/>
    <x v="56"/>
    <x v="56"/>
    <d v="2024-04-26T00:00:00"/>
    <s v="LA"/>
    <s v="9321"/>
    <s v="56606603"/>
    <n v="310002972"/>
    <x v="6"/>
    <s v="24"/>
    <s v="0101"/>
    <s v="204"/>
    <s v="105"/>
    <n v="2300"/>
    <n v="2300"/>
    <m/>
    <m/>
    <m/>
    <m/>
    <n v="2300"/>
  </r>
  <r>
    <x v="3"/>
    <s v="LA"/>
    <x v="2"/>
    <n v="453.7037037037037"/>
    <n v="453.7037037037037"/>
    <x v="56"/>
    <x v="56"/>
    <x v="56"/>
    <d v="2024-04-26T00:00:00"/>
    <s v="LA"/>
    <s v="9321"/>
    <s v="56606604"/>
    <n v="310004445"/>
    <x v="12"/>
    <s v="24"/>
    <s v="0101"/>
    <s v="204"/>
    <s v="105"/>
    <n v="24500"/>
    <n v="24500"/>
    <m/>
    <m/>
    <m/>
    <m/>
    <n v="24500"/>
  </r>
  <r>
    <x v="3"/>
    <s v="Green Tea"/>
    <x v="3"/>
    <n v="375"/>
    <n v="318.75"/>
    <x v="56"/>
    <x v="56"/>
    <x v="56"/>
    <d v="2024-04-26T00:00:00"/>
    <s v="LA"/>
    <s v="9321"/>
    <s v="56607155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138.88888888888889"/>
    <n v="125"/>
    <x v="56"/>
    <x v="56"/>
    <x v="56"/>
    <d v="2024-04-26T00:00:00"/>
    <s v="LA"/>
    <s v="9323"/>
    <s v="56605814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6"/>
    <x v="56"/>
    <x v="56"/>
    <d v="2024-04-26T00:00:00"/>
    <s v="LA"/>
    <s v="9323"/>
    <s v="56605815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6"/>
    <x v="56"/>
    <x v="56"/>
    <d v="2024-04-26T00:00:00"/>
    <s v="LA"/>
    <s v="9323"/>
    <s v="56554355"/>
    <n v="310002654"/>
    <x v="2"/>
    <s v="24"/>
    <s v="0101"/>
    <s v="201"/>
    <s v="102"/>
    <n v="28000"/>
    <n v="23800"/>
    <m/>
    <m/>
    <m/>
    <m/>
    <n v="23800"/>
  </r>
  <r>
    <x v="1"/>
    <s v="Green Tea"/>
    <x v="1"/>
    <n v="87.875"/>
    <n v="74.704545454545453"/>
    <x v="57"/>
    <x v="57"/>
    <x v="57"/>
    <d v="2024-04-27T00:00:00"/>
    <s v="LA"/>
    <s v="9321"/>
    <s v="56555506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57"/>
    <x v="57"/>
    <x v="57"/>
    <d v="2024-04-27T00:00:00"/>
    <s v="LA"/>
    <s v="9321"/>
    <s v="56555507"/>
    <n v="310002949"/>
    <x v="70"/>
    <s v="36"/>
    <s v="0301"/>
    <s v="203"/>
    <s v="103"/>
    <n v="1933"/>
    <n v="1644"/>
    <m/>
    <m/>
    <m/>
    <m/>
    <n v="1644"/>
  </r>
  <r>
    <x v="3"/>
    <s v="LA"/>
    <x v="2"/>
    <n v="9.2592592592592595"/>
    <n v="9.2592592592592595"/>
    <x v="57"/>
    <x v="57"/>
    <x v="57"/>
    <d v="2024-04-27T00:00:00"/>
    <s v="LA"/>
    <s v="9321"/>
    <s v="56606605"/>
    <n v="310004445"/>
    <x v="12"/>
    <s v="24"/>
    <s v="0101"/>
    <s v="204"/>
    <s v="105"/>
    <n v="500"/>
    <n v="500"/>
    <m/>
    <m/>
    <m/>
    <m/>
    <n v="500"/>
  </r>
  <r>
    <x v="3"/>
    <s v="Green Tea"/>
    <x v="2"/>
    <n v="55.555555555555557"/>
    <n v="50"/>
    <x v="57"/>
    <x v="57"/>
    <x v="57"/>
    <d v="2024-04-27T00:00:00"/>
    <s v="LA"/>
    <s v="9321"/>
    <s v="56606606"/>
    <n v="310001984"/>
    <x v="17"/>
    <s v="24"/>
    <s v="0301"/>
    <s v="204"/>
    <s v="105"/>
    <n v="3000"/>
    <n v="2700"/>
    <m/>
    <m/>
    <m/>
    <m/>
    <n v="2700"/>
  </r>
  <r>
    <x v="3"/>
    <s v="Green Tea"/>
    <x v="2"/>
    <n v="398.14814814814815"/>
    <n v="358.33333333333331"/>
    <x v="57"/>
    <x v="57"/>
    <x v="57"/>
    <d v="2024-04-27T00:00:00"/>
    <s v="LA"/>
    <s v="9321"/>
    <s v="56606607"/>
    <n v="310002099"/>
    <x v="18"/>
    <s v="24"/>
    <s v="0401"/>
    <s v="204"/>
    <s v="105"/>
    <n v="21500"/>
    <n v="19350"/>
    <m/>
    <m/>
    <m/>
    <m/>
    <n v="19350"/>
  </r>
  <r>
    <x v="3"/>
    <s v="Green Tea"/>
    <x v="3"/>
    <n v="375"/>
    <n v="318.75"/>
    <x v="57"/>
    <x v="57"/>
    <x v="57"/>
    <d v="2024-04-27T00:00:00"/>
    <s v="LA"/>
    <s v="9321"/>
    <s v="56607156"/>
    <n v="310003572"/>
    <x v="49"/>
    <s v="24"/>
    <s v="0301"/>
    <s v="204"/>
    <s v="106"/>
    <n v="27000"/>
    <n v="22950"/>
    <m/>
    <m/>
    <m/>
    <m/>
    <n v="22950"/>
  </r>
  <r>
    <x v="2"/>
    <s v="CL"/>
    <x v="2"/>
    <n v="518.51851851851848"/>
    <n v="440.74074074074076"/>
    <x v="57"/>
    <x v="57"/>
    <x v="57"/>
    <d v="2024-04-27T00:00:00"/>
    <s v="LA"/>
    <s v="9323"/>
    <s v="56554356"/>
    <n v="310002654"/>
    <x v="2"/>
    <s v="24"/>
    <s v="0101"/>
    <s v="201"/>
    <s v="102"/>
    <n v="28000"/>
    <n v="23800"/>
    <m/>
    <m/>
    <m/>
    <m/>
    <n v="23800"/>
  </r>
  <r>
    <x v="2"/>
    <s v="Green Tea"/>
    <x v="3"/>
    <n v="388.88888888888891"/>
    <n v="330.55555555555554"/>
    <x v="57"/>
    <x v="57"/>
    <x v="57"/>
    <d v="2024-04-27T00:00:00"/>
    <s v="LA"/>
    <s v="9323"/>
    <s v="56605816"/>
    <n v="310003711"/>
    <x v="62"/>
    <s v="24"/>
    <s v="0101"/>
    <s v="201"/>
    <s v="101"/>
    <n v="28000"/>
    <n v="23800"/>
    <m/>
    <m/>
    <m/>
    <m/>
    <n v="23800"/>
  </r>
  <r>
    <x v="1"/>
    <s v="Green Tea"/>
    <x v="1"/>
    <n v="38.44318181818182"/>
    <n v="32.68181818181818"/>
    <x v="58"/>
    <x v="58"/>
    <x v="58"/>
    <d v="2024-04-28T00:00:00"/>
    <s v="LA"/>
    <s v="9321"/>
    <s v="56555508"/>
    <n v="310002949"/>
    <x v="70"/>
    <s v="36"/>
    <s v="0301"/>
    <s v="203"/>
    <s v="103"/>
    <n v="3383"/>
    <n v="2876"/>
    <m/>
    <m/>
    <m/>
    <m/>
    <n v="2876"/>
  </r>
  <r>
    <x v="1"/>
    <s v="Green Tea"/>
    <x v="1"/>
    <n v="27.46590909090909"/>
    <n v="23.352272727272727"/>
    <x v="58"/>
    <x v="58"/>
    <x v="58"/>
    <d v="2024-04-28T00:00:00"/>
    <s v="LA"/>
    <s v="9321"/>
    <s v="56555509"/>
    <n v="310002950"/>
    <x v="71"/>
    <s v="36"/>
    <s v="0301"/>
    <s v="203"/>
    <s v="103"/>
    <n v="2417"/>
    <n v="2055"/>
    <m/>
    <m/>
    <m/>
    <m/>
    <n v="2055"/>
  </r>
  <r>
    <x v="3"/>
    <s v="Green Tea"/>
    <x v="2"/>
    <n v="185.18518518518519"/>
    <n v="166.66666666666666"/>
    <x v="58"/>
    <x v="58"/>
    <x v="58"/>
    <d v="2024-04-28T00:00:00"/>
    <s v="LA"/>
    <s v="9321"/>
    <s v="56606608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58"/>
    <x v="58"/>
    <x v="58"/>
    <d v="2024-04-28T00:00:00"/>
    <s v="LA"/>
    <s v="9321"/>
    <s v="56606609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75"/>
    <n v="318.75"/>
    <x v="58"/>
    <x v="58"/>
    <x v="58"/>
    <d v="2024-04-28T00:00:00"/>
    <s v="LA"/>
    <s v="9321"/>
    <s v="56607157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67.125"/>
    <n v="60.416666666666664"/>
    <x v="58"/>
    <x v="58"/>
    <x v="58"/>
    <d v="2024-04-28T00:00:00"/>
    <s v="LA"/>
    <s v="9323"/>
    <s v="56605817"/>
    <n v="310003711"/>
    <x v="62"/>
    <s v="24"/>
    <s v="0101"/>
    <s v="201"/>
    <s v="101"/>
    <n v="4833"/>
    <n v="4350"/>
    <m/>
    <m/>
    <m/>
    <m/>
    <n v="4350"/>
  </r>
  <r>
    <x v="2"/>
    <s v="Green Tea"/>
    <x v="4"/>
    <n v="180.55555555555554"/>
    <n v="162.5"/>
    <x v="58"/>
    <x v="58"/>
    <x v="58"/>
    <d v="2024-04-28T00:00:00"/>
    <s v="LA"/>
    <s v="9323"/>
    <s v="56605818"/>
    <n v="310002142"/>
    <x v="24"/>
    <s v="24"/>
    <s v="0201"/>
    <s v="201"/>
    <s v="101"/>
    <n v="13000"/>
    <n v="11700"/>
    <m/>
    <m/>
    <m/>
    <m/>
    <n v="11700"/>
  </r>
  <r>
    <x v="2"/>
    <s v="CL"/>
    <x v="2"/>
    <n v="327.16666666666669"/>
    <n v="294.46296296296299"/>
    <x v="58"/>
    <x v="58"/>
    <x v="58"/>
    <d v="2024-04-28T00:00:00"/>
    <s v="LA"/>
    <s v="9323"/>
    <s v="56554357"/>
    <n v="310002654"/>
    <x v="2"/>
    <s v="24"/>
    <s v="0101"/>
    <s v="201"/>
    <s v="102"/>
    <n v="17667"/>
    <n v="15901"/>
    <m/>
    <m/>
    <m/>
    <m/>
    <n v="15901"/>
  </r>
  <r>
    <x v="2"/>
    <s v="LA"/>
    <x v="2"/>
    <n v="175.92592592592592"/>
    <n v="158.33333333333334"/>
    <x v="58"/>
    <x v="58"/>
    <x v="58"/>
    <d v="2024-04-28T00:00:00"/>
    <s v="LA"/>
    <s v="9323"/>
    <s v="56554358"/>
    <n v="310002900"/>
    <x v="69"/>
    <s v="24"/>
    <s v="0101"/>
    <s v="201"/>
    <s v="102"/>
    <n v="9500"/>
    <n v="8550"/>
    <m/>
    <m/>
    <m/>
    <m/>
    <n v="8550"/>
  </r>
  <r>
    <x v="1"/>
    <s v="Green Tea"/>
    <x v="1"/>
    <n v="65.909090909090907"/>
    <n v="56.022727272727273"/>
    <x v="59"/>
    <x v="59"/>
    <x v="59"/>
    <d v="2024-04-29T00:00:00"/>
    <s v="LA"/>
    <s v="9321"/>
    <s v="56555510"/>
    <n v="310002953"/>
    <x v="1"/>
    <s v="36"/>
    <s v="0301"/>
    <s v="203"/>
    <s v="103"/>
    <n v="5800"/>
    <n v="4930"/>
    <m/>
    <m/>
    <m/>
    <m/>
    <n v="4930"/>
  </r>
  <r>
    <x v="3"/>
    <s v="Green Tea"/>
    <x v="2"/>
    <n v="518.51851851851848"/>
    <n v="440.74074074074076"/>
    <x v="59"/>
    <x v="59"/>
    <x v="59"/>
    <d v="2024-04-29T00:00:00"/>
    <s v="LA"/>
    <s v="9321"/>
    <s v="56606610"/>
    <n v="310002099"/>
    <x v="18"/>
    <s v="24"/>
    <s v="0401"/>
    <s v="204"/>
    <s v="105"/>
    <n v="28000"/>
    <n v="23800"/>
    <m/>
    <m/>
    <m/>
    <m/>
    <n v="23800"/>
  </r>
  <r>
    <x v="3"/>
    <s v="Green Tea"/>
    <x v="3"/>
    <n v="154.51388888888889"/>
    <n v="139.06944444444446"/>
    <x v="59"/>
    <x v="59"/>
    <x v="59"/>
    <d v="2024-04-29T00:00:00"/>
    <s v="LA"/>
    <s v="9321"/>
    <s v="56607158"/>
    <n v="310003572"/>
    <x v="49"/>
    <s v="24"/>
    <s v="0301"/>
    <s v="204"/>
    <s v="106"/>
    <n v="11125"/>
    <n v="10013"/>
    <m/>
    <m/>
    <m/>
    <m/>
    <n v="10013"/>
  </r>
  <r>
    <x v="3"/>
    <s v="Green Tea"/>
    <x v="3"/>
    <n v="218.75"/>
    <n v="196.875"/>
    <x v="59"/>
    <x v="59"/>
    <x v="59"/>
    <d v="2024-04-29T00:00:00"/>
    <s v="LA"/>
    <s v="9321"/>
    <s v="56607159"/>
    <n v="310003573"/>
    <x v="44"/>
    <s v="24"/>
    <s v="0301"/>
    <s v="204"/>
    <s v="106"/>
    <n v="15750"/>
    <n v="14175"/>
    <m/>
    <m/>
    <m/>
    <m/>
    <n v="14175"/>
  </r>
  <r>
    <x v="2"/>
    <s v="LA"/>
    <x v="2"/>
    <n v="518.51851851851848"/>
    <n v="440.74074074074076"/>
    <x v="59"/>
    <x v="59"/>
    <x v="59"/>
    <d v="2024-04-29T00:00:00"/>
    <s v="LA"/>
    <s v="9323"/>
    <s v="56554359"/>
    <n v="310002900"/>
    <x v="69"/>
    <s v="24"/>
    <s v="0101"/>
    <s v="201"/>
    <s v="102"/>
    <n v="28000"/>
    <n v="23800"/>
    <m/>
    <m/>
    <m/>
    <m/>
    <n v="238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">
  <r>
    <x v="0"/>
    <s v="Water Crystal"/>
    <x v="0"/>
    <n v="49"/>
    <n v="49"/>
    <x v="0"/>
    <x v="0"/>
    <x v="0"/>
    <d v="2024-03-01T00:00:00"/>
    <s v="9301"/>
    <s v="9321"/>
    <s v="931110009336"/>
    <n v="310001586"/>
    <x v="0"/>
    <s v="12"/>
    <s v="0301"/>
    <s v="202"/>
    <s v="104"/>
    <n v="7350"/>
    <n v="7350"/>
    <m/>
    <m/>
    <m/>
    <m/>
    <n v="7350"/>
  </r>
  <r>
    <x v="0"/>
    <s v="Water Crystal"/>
    <x v="0"/>
    <n v="65.333333333333329"/>
    <n v="65.333333333333329"/>
    <x v="0"/>
    <x v="0"/>
    <x v="0"/>
    <d v="2024-03-01T00:00:00"/>
    <s v="9301"/>
    <s v="9321"/>
    <s v="931110009337"/>
    <n v="310001586"/>
    <x v="0"/>
    <s v="12"/>
    <s v="0301"/>
    <s v="202"/>
    <s v="104"/>
    <n v="9800"/>
    <n v="9800"/>
    <m/>
    <m/>
    <m/>
    <m/>
    <n v="9800"/>
  </r>
  <r>
    <x v="1"/>
    <s v="Green Tea"/>
    <x v="1"/>
    <n v="126.32954545454545"/>
    <n v="126.32954545454545"/>
    <x v="0"/>
    <x v="0"/>
    <x v="0"/>
    <d v="2024-03-01T00:00:00"/>
    <s v="9304"/>
    <s v="9321"/>
    <s v="931210015634"/>
    <n v="310002953"/>
    <x v="1"/>
    <s v="36"/>
    <s v="0101"/>
    <s v="203"/>
    <s v="103"/>
    <n v="11117"/>
    <n v="11117"/>
    <m/>
    <m/>
    <m/>
    <m/>
    <n v="11117"/>
  </r>
  <r>
    <x v="1"/>
    <s v="Green Tea"/>
    <x v="1"/>
    <n v="115.34090909090909"/>
    <n v="115.34090909090909"/>
    <x v="0"/>
    <x v="0"/>
    <x v="0"/>
    <d v="2024-03-01T00:00:00"/>
    <s v="9304"/>
    <s v="9321"/>
    <s v="931210015635"/>
    <n v="310002953"/>
    <x v="1"/>
    <s v="36"/>
    <s v="0101"/>
    <s v="203"/>
    <s v="103"/>
    <n v="10150"/>
    <n v="10150"/>
    <m/>
    <m/>
    <m/>
    <m/>
    <n v="10150"/>
  </r>
  <r>
    <x v="2"/>
    <s v="CL"/>
    <x v="2"/>
    <n v="518.51851851851848"/>
    <n v="518.51851851851848"/>
    <x v="0"/>
    <x v="0"/>
    <x v="0"/>
    <d v="2024-03-01T00:00:00"/>
    <s v="9307"/>
    <s v="9323"/>
    <s v="931310020739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25"/>
    <n v="125"/>
    <x v="0"/>
    <x v="0"/>
    <x v="0"/>
    <d v="2024-03-01T00:00:00"/>
    <s v="9307"/>
    <s v="9323"/>
    <s v="931310020752"/>
    <n v="310002641"/>
    <x v="3"/>
    <s v="24"/>
    <s v="0101"/>
    <s v="201"/>
    <s v="101"/>
    <n v="9000"/>
    <n v="9000"/>
    <m/>
    <m/>
    <m/>
    <m/>
    <n v="9000"/>
  </r>
  <r>
    <x v="3"/>
    <s v="Green Tea"/>
    <x v="4"/>
    <n v="217"/>
    <n v="217"/>
    <x v="0"/>
    <x v="0"/>
    <x v="0"/>
    <d v="2024-03-01T00:00:00"/>
    <s v="9307"/>
    <s v="9321"/>
    <s v="931310020760"/>
    <n v="310001998"/>
    <x v="4"/>
    <s v="24"/>
    <s v="0601"/>
    <s v="204"/>
    <s v="105"/>
    <n v="15624"/>
    <n v="15624"/>
    <m/>
    <m/>
    <m/>
    <m/>
    <n v="15624"/>
  </r>
  <r>
    <x v="3"/>
    <s v="EX"/>
    <x v="2"/>
    <n v="14.037037037037036"/>
    <n v="14.037037037037036"/>
    <x v="0"/>
    <x v="0"/>
    <x v="0"/>
    <d v="2024-03-01T00:00:00"/>
    <s v="9307"/>
    <s v="9321"/>
    <s v="931310020761"/>
    <n v="310002705"/>
    <x v="5"/>
    <s v="24"/>
    <s v="0101"/>
    <s v="204"/>
    <s v="105"/>
    <n v="758"/>
    <n v="758"/>
    <m/>
    <m/>
    <m/>
    <m/>
    <n v="758"/>
  </r>
  <r>
    <x v="3"/>
    <s v="MM"/>
    <x v="2"/>
    <n v="43.203703703703702"/>
    <n v="43.203703703703702"/>
    <x v="0"/>
    <x v="0"/>
    <x v="0"/>
    <d v="2024-03-01T00:00:00"/>
    <s v="9307"/>
    <s v="9321"/>
    <s v="931310020762"/>
    <n v="310002972"/>
    <x v="6"/>
    <s v="24"/>
    <s v="0101"/>
    <s v="204"/>
    <s v="105"/>
    <n v="2333"/>
    <n v="2333"/>
    <m/>
    <m/>
    <m/>
    <m/>
    <n v="2333"/>
  </r>
  <r>
    <x v="3"/>
    <s v="EX"/>
    <x v="2"/>
    <n v="5.5740740740740744"/>
    <n v="5.5740740740740744"/>
    <x v="0"/>
    <x v="0"/>
    <x v="0"/>
    <d v="2024-03-01T00:00:00"/>
    <s v="9307"/>
    <s v="9321"/>
    <s v="931310020768"/>
    <n v="310003401"/>
    <x v="7"/>
    <s v="24"/>
    <s v="0101"/>
    <s v="204"/>
    <s v="105"/>
    <n v="301"/>
    <n v="301"/>
    <m/>
    <m/>
    <m/>
    <m/>
    <n v="301"/>
  </r>
  <r>
    <x v="3"/>
    <s v="Green Tea"/>
    <x v="3"/>
    <n v="145"/>
    <n v="145"/>
    <x v="0"/>
    <x v="0"/>
    <x v="0"/>
    <d v="2024-03-01T00:00:00"/>
    <s v="9307"/>
    <s v="9321"/>
    <s v="931310020775"/>
    <n v="310003155"/>
    <x v="8"/>
    <s v="24"/>
    <s v="0301"/>
    <s v="204"/>
    <s v="106"/>
    <n v="10440"/>
    <n v="10440"/>
    <m/>
    <m/>
    <m/>
    <m/>
    <n v="10440"/>
  </r>
  <r>
    <x v="2"/>
    <s v="Green Tea"/>
    <x v="3"/>
    <n v="69.444444444444443"/>
    <n v="69.444444444444443"/>
    <x v="0"/>
    <x v="0"/>
    <x v="0"/>
    <d v="2024-03-01T00:00:00"/>
    <s v="9307"/>
    <s v="9323"/>
    <s v="931310020781"/>
    <n v="310002642"/>
    <x v="9"/>
    <s v="24"/>
    <s v="0101"/>
    <s v="201"/>
    <s v="101"/>
    <n v="5000"/>
    <n v="5000"/>
    <m/>
    <m/>
    <m/>
    <m/>
    <n v="5000"/>
  </r>
  <r>
    <x v="3"/>
    <s v="Green Tea"/>
    <x v="3"/>
    <n v="90"/>
    <n v="90"/>
    <x v="0"/>
    <x v="0"/>
    <x v="0"/>
    <d v="2024-03-01T00:00:00"/>
    <s v="9307"/>
    <s v="9321"/>
    <s v="931310020832"/>
    <n v="310003155"/>
    <x v="8"/>
    <s v="12"/>
    <s v="0301"/>
    <s v="204"/>
    <s v="106"/>
    <n v="6480"/>
    <n v="6480"/>
    <m/>
    <m/>
    <m/>
    <m/>
    <n v="6480"/>
  </r>
  <r>
    <x v="3"/>
    <s v="Green Tea"/>
    <x v="4"/>
    <n v="121.58333333333333"/>
    <n v="121.58333333333333"/>
    <x v="0"/>
    <x v="0"/>
    <x v="0"/>
    <d v="2024-03-01T00:00:00"/>
    <s v="9307"/>
    <s v="9321"/>
    <s v="931310020833"/>
    <n v="310001998"/>
    <x v="4"/>
    <s v="12"/>
    <s v="0601"/>
    <s v="204"/>
    <s v="105"/>
    <n v="8754"/>
    <n v="8754"/>
    <m/>
    <m/>
    <m/>
    <m/>
    <n v="8754"/>
  </r>
  <r>
    <x v="2"/>
    <s v="CL"/>
    <x v="2"/>
    <n v="212.16666666666666"/>
    <n v="212.16666666666666"/>
    <x v="0"/>
    <x v="0"/>
    <x v="0"/>
    <d v="2024-03-01T00:00:00"/>
    <s v="9307"/>
    <s v="9323"/>
    <s v="931310020834"/>
    <n v="310002654"/>
    <x v="2"/>
    <s v="36"/>
    <s v="0401"/>
    <s v="201"/>
    <s v="102"/>
    <n v="11457"/>
    <n v="11457"/>
    <m/>
    <m/>
    <m/>
    <m/>
    <n v="11457"/>
  </r>
  <r>
    <x v="2"/>
    <s v="Green Tea"/>
    <x v="3"/>
    <n v="162.06944444444446"/>
    <n v="162.06944444444446"/>
    <x v="0"/>
    <x v="0"/>
    <x v="0"/>
    <d v="2024-03-01T00:00:00"/>
    <s v="9307"/>
    <s v="9323"/>
    <s v="931310020835"/>
    <n v="310002642"/>
    <x v="9"/>
    <s v="36"/>
    <s v="0101"/>
    <s v="201"/>
    <s v="101"/>
    <n v="11669"/>
    <n v="11669"/>
    <m/>
    <m/>
    <m/>
    <m/>
    <n v="11669"/>
  </r>
  <r>
    <x v="2"/>
    <s v="Green Tea"/>
    <x v="3"/>
    <n v="452.25"/>
    <n v="452.25"/>
    <x v="0"/>
    <x v="0"/>
    <x v="0"/>
    <d v="2024-03-01T00:00:00"/>
    <s v="9307"/>
    <s v="9323"/>
    <s v="931310020836"/>
    <n v="310002641"/>
    <x v="3"/>
    <s v="24"/>
    <s v="0101"/>
    <s v="201"/>
    <s v="101"/>
    <n v="32562"/>
    <n v="32562"/>
    <m/>
    <m/>
    <m/>
    <m/>
    <n v="32562"/>
  </r>
  <r>
    <x v="0"/>
    <s v="Water Crystal"/>
    <x v="0"/>
    <n v="125.76"/>
    <n v="125.76"/>
    <x v="1"/>
    <x v="1"/>
    <x v="1"/>
    <d v="2024-03-02T00:00:00"/>
    <s v="9301"/>
    <s v="9321"/>
    <s v="931110009338"/>
    <n v="310001586"/>
    <x v="0"/>
    <s v="24"/>
    <s v="0301"/>
    <s v="202"/>
    <s v="104"/>
    <n v="18864"/>
    <n v="18864"/>
    <m/>
    <m/>
    <m/>
    <m/>
    <n v="18864"/>
  </r>
  <r>
    <x v="1"/>
    <s v="Green Tea"/>
    <x v="1"/>
    <n v="8.6136363636363633"/>
    <n v="8.6136363636363633"/>
    <x v="1"/>
    <x v="1"/>
    <x v="1"/>
    <d v="2024-03-02T00:00:00"/>
    <s v="9304"/>
    <s v="9321"/>
    <s v="931210015631"/>
    <n v="310002951"/>
    <x v="10"/>
    <s v="24"/>
    <s v="0101"/>
    <s v="203"/>
    <s v="103"/>
    <n v="758"/>
    <n v="758"/>
    <m/>
    <m/>
    <m/>
    <m/>
    <n v="758"/>
  </r>
  <r>
    <x v="1"/>
    <s v="Green Tea"/>
    <x v="1"/>
    <n v="15.954545454545455"/>
    <n v="15.954545454545455"/>
    <x v="1"/>
    <x v="1"/>
    <x v="1"/>
    <d v="2024-03-02T00:00:00"/>
    <s v="9304"/>
    <s v="9321"/>
    <s v="931210015632"/>
    <n v="310002952"/>
    <x v="11"/>
    <s v="24"/>
    <s v="0101"/>
    <s v="203"/>
    <s v="103"/>
    <n v="1404"/>
    <n v="1404"/>
    <m/>
    <m/>
    <m/>
    <m/>
    <n v="1404"/>
  </r>
  <r>
    <x v="2"/>
    <s v="CL"/>
    <x v="2"/>
    <n v="5.5740740740740744"/>
    <n v="5.5740740740740744"/>
    <x v="1"/>
    <x v="1"/>
    <x v="1"/>
    <d v="2024-03-02T00:00:00"/>
    <s v="9307"/>
    <s v="9323"/>
    <s v="931310020740"/>
    <n v="310002654"/>
    <x v="2"/>
    <s v="24"/>
    <s v="0401"/>
    <s v="201"/>
    <s v="102"/>
    <n v="301"/>
    <n v="301"/>
    <m/>
    <m/>
    <m/>
    <m/>
    <n v="301"/>
  </r>
  <r>
    <x v="3"/>
    <s v="LA"/>
    <x v="2"/>
    <n v="193.33333333333334"/>
    <n v="193.33333333333334"/>
    <x v="1"/>
    <x v="1"/>
    <x v="1"/>
    <d v="2024-03-02T00:00:00"/>
    <s v="9307"/>
    <s v="9321"/>
    <s v="931310020764"/>
    <n v="310004445"/>
    <x v="12"/>
    <s v="24"/>
    <s v="0101"/>
    <s v="204"/>
    <s v="105"/>
    <n v="10440"/>
    <n v="10440"/>
    <m/>
    <m/>
    <m/>
    <m/>
    <n v="10440"/>
  </r>
  <r>
    <x v="3"/>
    <s v="Green Tea"/>
    <x v="3"/>
    <n v="152"/>
    <n v="152"/>
    <x v="1"/>
    <x v="1"/>
    <x v="1"/>
    <d v="2024-03-02T00:00:00"/>
    <s v="9307"/>
    <s v="9321"/>
    <s v="931310020776"/>
    <n v="310003155"/>
    <x v="8"/>
    <s v="24"/>
    <s v="0301"/>
    <s v="204"/>
    <s v="106"/>
    <n v="10944"/>
    <n v="10944"/>
    <m/>
    <m/>
    <m/>
    <m/>
    <n v="10944"/>
  </r>
  <r>
    <x v="3"/>
    <s v="CL"/>
    <x v="2"/>
    <n v="524"/>
    <n v="524"/>
    <x v="1"/>
    <x v="1"/>
    <x v="1"/>
    <d v="2024-03-02T00:00:00"/>
    <s v="9307"/>
    <s v="9321"/>
    <s v="931310020779"/>
    <n v="310002226"/>
    <x v="13"/>
    <s v="24"/>
    <s v="0401"/>
    <s v="204"/>
    <s v="105"/>
    <n v="28296"/>
    <n v="28296"/>
    <m/>
    <m/>
    <m/>
    <m/>
    <n v="28296"/>
  </r>
  <r>
    <x v="2"/>
    <s v="Green Tea"/>
    <x v="3"/>
    <n v="115.48611111111111"/>
    <n v="115.48611111111111"/>
    <x v="1"/>
    <x v="1"/>
    <x v="1"/>
    <d v="2024-03-02T00:00:00"/>
    <s v="9307"/>
    <s v="9323"/>
    <s v="931310020782"/>
    <n v="310002641"/>
    <x v="3"/>
    <s v="24"/>
    <s v="0101"/>
    <s v="201"/>
    <s v="101"/>
    <n v="8315"/>
    <n v="8315"/>
    <m/>
    <m/>
    <m/>
    <m/>
    <n v="8315"/>
  </r>
  <r>
    <x v="2"/>
    <s v="Green Tea"/>
    <x v="3"/>
    <n v="210"/>
    <n v="210"/>
    <x v="1"/>
    <x v="1"/>
    <x v="1"/>
    <d v="2024-03-02T00:00:00"/>
    <s v="9307"/>
    <s v="9323"/>
    <s v="931310020790"/>
    <n v="310002642"/>
    <x v="9"/>
    <s v="24"/>
    <s v="0101"/>
    <s v="201"/>
    <s v="101"/>
    <n v="15120"/>
    <n v="15120"/>
    <m/>
    <m/>
    <m/>
    <m/>
    <n v="15120"/>
  </r>
  <r>
    <x v="3"/>
    <s v="MM"/>
    <x v="2"/>
    <n v="129.33333333333334"/>
    <n v="129.33333333333334"/>
    <x v="1"/>
    <x v="1"/>
    <x v="1"/>
    <d v="2024-03-02T00:00:00"/>
    <s v="9307"/>
    <s v="9321"/>
    <s v="931310020792"/>
    <n v="310002972"/>
    <x v="6"/>
    <s v="24"/>
    <s v="0101"/>
    <s v="204"/>
    <s v="105"/>
    <n v="6984"/>
    <n v="6984"/>
    <m/>
    <m/>
    <m/>
    <m/>
    <n v="6984"/>
  </r>
  <r>
    <x v="3"/>
    <s v="LA"/>
    <x v="2"/>
    <n v="182.44444444444446"/>
    <n v="182.44444444444446"/>
    <x v="2"/>
    <x v="2"/>
    <x v="2"/>
    <d v="2024-03-03T00:00:00"/>
    <s v="9307"/>
    <s v="9321"/>
    <s v="931310020765"/>
    <n v="310004445"/>
    <x v="12"/>
    <s v="12"/>
    <s v="0101"/>
    <s v="204"/>
    <s v="105"/>
    <n v="9852"/>
    <n v="9852"/>
    <m/>
    <m/>
    <m/>
    <m/>
    <n v="9852"/>
  </r>
  <r>
    <x v="3"/>
    <s v="Green Tea"/>
    <x v="3"/>
    <n v="79.708333333333329"/>
    <n v="79.708333333333329"/>
    <x v="2"/>
    <x v="2"/>
    <x v="2"/>
    <d v="2024-03-03T00:00:00"/>
    <s v="9307"/>
    <s v="9321"/>
    <s v="931310020777"/>
    <n v="310003155"/>
    <x v="8"/>
    <s v="36"/>
    <s v="0301"/>
    <s v="204"/>
    <s v="106"/>
    <n v="5739"/>
    <n v="5739"/>
    <m/>
    <m/>
    <m/>
    <m/>
    <n v="5739"/>
  </r>
  <r>
    <x v="2"/>
    <s v="Green Tea"/>
    <x v="3"/>
    <n v="44.041666666666664"/>
    <n v="44.041666666666664"/>
    <x v="2"/>
    <x v="2"/>
    <x v="2"/>
    <d v="2024-03-03T00:00:00"/>
    <s v="9307"/>
    <s v="9323"/>
    <s v="931310020783"/>
    <n v="310002641"/>
    <x v="3"/>
    <s v="36"/>
    <s v="0101"/>
    <s v="201"/>
    <s v="101"/>
    <n v="3171"/>
    <n v="3171"/>
    <m/>
    <m/>
    <m/>
    <m/>
    <n v="3171"/>
  </r>
  <r>
    <x v="2"/>
    <s v="CL"/>
    <x v="2"/>
    <n v="594"/>
    <n v="594"/>
    <x v="2"/>
    <x v="2"/>
    <x v="2"/>
    <d v="2024-03-03T00:00:00"/>
    <s v="9307"/>
    <s v="9323"/>
    <s v="931310020785"/>
    <n v="310002654"/>
    <x v="2"/>
    <s v="24"/>
    <s v="0401"/>
    <s v="201"/>
    <s v="102"/>
    <n v="32076"/>
    <n v="32076"/>
    <m/>
    <m/>
    <m/>
    <m/>
    <n v="32076"/>
  </r>
  <r>
    <x v="2"/>
    <s v="Green Tea"/>
    <x v="2"/>
    <n v="158"/>
    <n v="158"/>
    <x v="2"/>
    <x v="2"/>
    <x v="2"/>
    <d v="2024-03-03T00:00:00"/>
    <s v="9307"/>
    <s v="9323"/>
    <s v="931310020788"/>
    <n v="310002001"/>
    <x v="14"/>
    <s v="24"/>
    <s v="0201"/>
    <s v="201"/>
    <s v="102"/>
    <n v="8532"/>
    <n v="8532"/>
    <m/>
    <m/>
    <m/>
    <m/>
    <n v="8532"/>
  </r>
  <r>
    <x v="4"/>
    <s v="Water Crystal"/>
    <x v="0"/>
    <n v="205.44"/>
    <n v="205.44"/>
    <x v="3"/>
    <x v="3"/>
    <x v="3"/>
    <d v="2024-03-04T00:00:00"/>
    <s v="9301"/>
    <s v="9322"/>
    <s v="931110009352"/>
    <n v="310001586"/>
    <x v="0"/>
    <s v="24"/>
    <s v="0901"/>
    <s v="201"/>
    <s v="102"/>
    <n v="30816"/>
    <n v="30816"/>
    <m/>
    <m/>
    <m/>
    <m/>
    <n v="30816"/>
  </r>
  <r>
    <x v="0"/>
    <s v="Water Crystal"/>
    <x v="0"/>
    <n v="46.666666666666664"/>
    <n v="46.666666666666664"/>
    <x v="3"/>
    <x v="3"/>
    <x v="3"/>
    <d v="2024-03-04T00:00:00"/>
    <s v="9301"/>
    <s v="9321"/>
    <s v="931110009359"/>
    <n v="310001586"/>
    <x v="0"/>
    <s v="24"/>
    <s v="0301"/>
    <s v="202"/>
    <s v="104"/>
    <n v="7000"/>
    <n v="7000"/>
    <m/>
    <m/>
    <m/>
    <m/>
    <n v="7000"/>
  </r>
  <r>
    <x v="1"/>
    <s v="Green Tea"/>
    <x v="1"/>
    <n v="82.63636363636364"/>
    <n v="82.63636363636364"/>
    <x v="3"/>
    <x v="3"/>
    <x v="3"/>
    <d v="2024-03-04T00:00:00"/>
    <s v="9304"/>
    <s v="9321"/>
    <s v="931210015643"/>
    <n v="310002954"/>
    <x v="15"/>
    <s v="24"/>
    <s v="0101"/>
    <s v="203"/>
    <s v="103"/>
    <n v="7272"/>
    <n v="7272"/>
    <m/>
    <m/>
    <m/>
    <m/>
    <n v="7272"/>
  </r>
  <r>
    <x v="2"/>
    <s v="Green Tea"/>
    <x v="2"/>
    <n v="85.111111111111114"/>
    <n v="85.111111111111114"/>
    <x v="3"/>
    <x v="3"/>
    <x v="3"/>
    <d v="2024-03-04T00:00:00"/>
    <s v="9307"/>
    <s v="9323"/>
    <s v="931310020793"/>
    <n v="310002001"/>
    <x v="14"/>
    <s v="24"/>
    <s v="0201"/>
    <s v="201"/>
    <s v="102"/>
    <n v="4596"/>
    <n v="4596"/>
    <m/>
    <m/>
    <m/>
    <m/>
    <n v="4596"/>
  </r>
  <r>
    <x v="2"/>
    <s v="Green Tea"/>
    <x v="4"/>
    <n v="422.83333333333331"/>
    <n v="422.83333333333331"/>
    <x v="3"/>
    <x v="3"/>
    <x v="3"/>
    <d v="2024-03-04T00:00:00"/>
    <s v="9307"/>
    <s v="9323"/>
    <s v="931310020802"/>
    <n v="310001991"/>
    <x v="16"/>
    <s v="24"/>
    <s v="0201"/>
    <s v="201"/>
    <s v="101"/>
    <n v="30444"/>
    <n v="30444"/>
    <m/>
    <m/>
    <m/>
    <m/>
    <n v="30444"/>
  </r>
  <r>
    <x v="3"/>
    <s v="Green Tea"/>
    <x v="3"/>
    <n v="360"/>
    <n v="360"/>
    <x v="3"/>
    <x v="3"/>
    <x v="3"/>
    <d v="2024-03-04T00:00:00"/>
    <s v="9307"/>
    <s v="9321"/>
    <s v="931310020812"/>
    <n v="310003155"/>
    <x v="8"/>
    <s v="24"/>
    <s v="0301"/>
    <s v="204"/>
    <s v="106"/>
    <n v="25920"/>
    <n v="25920"/>
    <m/>
    <m/>
    <m/>
    <m/>
    <n v="25920"/>
  </r>
  <r>
    <x v="3"/>
    <s v="Green Tea"/>
    <x v="2"/>
    <n v="132.64814814814815"/>
    <n v="132.64814814814815"/>
    <x v="3"/>
    <x v="3"/>
    <x v="3"/>
    <d v="2024-03-04T00:00:00"/>
    <s v="9307"/>
    <s v="9321"/>
    <s v="931310020819"/>
    <n v="310001984"/>
    <x v="17"/>
    <s v="24"/>
    <s v="0301"/>
    <s v="204"/>
    <s v="105"/>
    <n v="7163"/>
    <n v="7163"/>
    <m/>
    <m/>
    <m/>
    <m/>
    <n v="7163"/>
  </r>
  <r>
    <x v="3"/>
    <s v="Green Tea"/>
    <x v="2"/>
    <n v="173.12962962962962"/>
    <n v="173.12962962962962"/>
    <x v="3"/>
    <x v="3"/>
    <x v="3"/>
    <d v="2024-03-04T00:00:00"/>
    <s v="9307"/>
    <s v="9321"/>
    <s v="931310020820"/>
    <n v="310002099"/>
    <x v="18"/>
    <s v="24"/>
    <s v="0401"/>
    <s v="204"/>
    <s v="105"/>
    <n v="9349"/>
    <n v="9349"/>
    <m/>
    <m/>
    <m/>
    <m/>
    <n v="9349"/>
  </r>
  <r>
    <x v="4"/>
    <s v="Water Crystal"/>
    <x v="0"/>
    <n v="42.48"/>
    <n v="42.48"/>
    <x v="4"/>
    <x v="4"/>
    <x v="4"/>
    <d v="2024-03-05T00:00:00"/>
    <s v="9301"/>
    <s v="9322"/>
    <s v="931110009353"/>
    <n v="310001586"/>
    <x v="0"/>
    <s v="24"/>
    <s v="0901"/>
    <s v="201"/>
    <s v="102"/>
    <n v="6372"/>
    <n v="6372"/>
    <m/>
    <m/>
    <m/>
    <m/>
    <n v="6372"/>
  </r>
  <r>
    <x v="0"/>
    <s v="Water Crystal"/>
    <x v="0"/>
    <n v="65.333333333333329"/>
    <n v="65.333333333333329"/>
    <x v="4"/>
    <x v="4"/>
    <x v="4"/>
    <d v="2024-03-05T00:00:00"/>
    <s v="9301"/>
    <s v="9321"/>
    <s v="931110009360"/>
    <n v="310001586"/>
    <x v="0"/>
    <s v="12"/>
    <s v="0301"/>
    <s v="202"/>
    <s v="104"/>
    <n v="9800"/>
    <n v="9800"/>
    <m/>
    <m/>
    <m/>
    <m/>
    <n v="9800"/>
  </r>
  <r>
    <x v="1"/>
    <s v="Green Tea"/>
    <x v="1"/>
    <n v="27.46590909090909"/>
    <n v="27.46590909090909"/>
    <x v="4"/>
    <x v="4"/>
    <x v="4"/>
    <d v="2024-03-05T00:00:00"/>
    <s v="9304"/>
    <s v="9321"/>
    <s v="931210015638"/>
    <n v="310002953"/>
    <x v="1"/>
    <s v="36"/>
    <s v="0101"/>
    <s v="203"/>
    <s v="103"/>
    <n v="2417"/>
    <n v="2417"/>
    <m/>
    <m/>
    <m/>
    <m/>
    <n v="2417"/>
  </r>
  <r>
    <x v="1"/>
    <s v="Green Tea"/>
    <x v="1"/>
    <n v="104.35227272727273"/>
    <n v="104.35227272727273"/>
    <x v="4"/>
    <x v="4"/>
    <x v="4"/>
    <d v="2024-03-05T00:00:00"/>
    <s v="9304"/>
    <s v="9321"/>
    <s v="931210015644"/>
    <n v="310002954"/>
    <x v="15"/>
    <s v="36"/>
    <s v="0101"/>
    <s v="203"/>
    <s v="103"/>
    <n v="9183"/>
    <n v="9183"/>
    <m/>
    <m/>
    <m/>
    <m/>
    <n v="9183"/>
  </r>
  <r>
    <x v="2"/>
    <s v="Green Tea"/>
    <x v="2"/>
    <n v="518.51851851851848"/>
    <n v="518.51851851851848"/>
    <x v="4"/>
    <x v="4"/>
    <x v="4"/>
    <d v="2024-03-05T00:00:00"/>
    <s v="9307"/>
    <s v="9323"/>
    <s v="931310020795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6.94444444444446"/>
    <n v="256.94444444444446"/>
    <x v="4"/>
    <x v="4"/>
    <x v="4"/>
    <d v="2024-03-05T00:00:00"/>
    <s v="9307"/>
    <s v="9323"/>
    <s v="931310020803"/>
    <n v="310001991"/>
    <x v="16"/>
    <s v="24"/>
    <s v="0201"/>
    <s v="201"/>
    <s v="101"/>
    <n v="18500"/>
    <n v="18500"/>
    <m/>
    <m/>
    <m/>
    <m/>
    <n v="18500"/>
  </r>
  <r>
    <x v="2"/>
    <s v="Green Tea"/>
    <x v="4"/>
    <n v="32.402777777777779"/>
    <n v="32.402777777777779"/>
    <x v="4"/>
    <x v="4"/>
    <x v="4"/>
    <d v="2024-03-05T00:00:00"/>
    <s v="9307"/>
    <s v="9323"/>
    <s v="931310020804"/>
    <n v="310004339"/>
    <x v="20"/>
    <s v="24"/>
    <s v="0101"/>
    <s v="201"/>
    <s v="101"/>
    <n v="2333"/>
    <n v="2333"/>
    <m/>
    <m/>
    <m/>
    <m/>
    <n v="2333"/>
  </r>
  <r>
    <x v="3"/>
    <s v="Green Tea"/>
    <x v="3"/>
    <n v="143.52777777777777"/>
    <n v="143.52777777777777"/>
    <x v="4"/>
    <x v="4"/>
    <x v="4"/>
    <d v="2024-03-05T00:00:00"/>
    <s v="9307"/>
    <s v="9321"/>
    <s v="931310020813"/>
    <n v="310003155"/>
    <x v="8"/>
    <s v="24"/>
    <s v="0301"/>
    <s v="204"/>
    <s v="106"/>
    <n v="10334"/>
    <n v="10334"/>
    <m/>
    <m/>
    <m/>
    <m/>
    <n v="10334"/>
  </r>
  <r>
    <x v="3"/>
    <s v="Green Tea"/>
    <x v="2"/>
    <n v="518.51851851851848"/>
    <n v="518.51851851851848"/>
    <x v="4"/>
    <x v="4"/>
    <x v="4"/>
    <d v="2024-03-05T00:00:00"/>
    <s v="9307"/>
    <s v="9321"/>
    <s v="931310020821"/>
    <n v="310002099"/>
    <x v="18"/>
    <s v="24"/>
    <s v="0401"/>
    <s v="204"/>
    <s v="105"/>
    <n v="28000"/>
    <n v="28000"/>
    <m/>
    <m/>
    <m/>
    <m/>
    <n v="28000"/>
  </r>
  <r>
    <x v="4"/>
    <s v="Water Crystal"/>
    <x v="0"/>
    <n v="126"/>
    <n v="126"/>
    <x v="5"/>
    <x v="5"/>
    <x v="5"/>
    <d v="2024-03-06T00:00:00"/>
    <s v="9301"/>
    <s v="9322"/>
    <s v="931110009354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5"/>
    <x v="5"/>
    <x v="5"/>
    <d v="2024-03-06T00:00:00"/>
    <s v="9301"/>
    <s v="9321"/>
    <s v="931110009361"/>
    <n v="310001586"/>
    <x v="0"/>
    <s v="12"/>
    <s v="0301"/>
    <s v="202"/>
    <s v="104"/>
    <n v="9800"/>
    <n v="9800"/>
    <m/>
    <m/>
    <m/>
    <m/>
    <n v="9800"/>
  </r>
  <r>
    <x v="1"/>
    <s v="Green Tea"/>
    <x v="1"/>
    <n v="38.454545454545453"/>
    <n v="38.454545454545453"/>
    <x v="5"/>
    <x v="5"/>
    <x v="5"/>
    <d v="2024-03-06T00:00:00"/>
    <s v="9304"/>
    <s v="9321"/>
    <s v="931210015639"/>
    <n v="310002953"/>
    <x v="1"/>
    <s v="36"/>
    <s v="0101"/>
    <s v="203"/>
    <s v="103"/>
    <n v="3384"/>
    <n v="3384"/>
    <m/>
    <m/>
    <m/>
    <m/>
    <n v="3384"/>
  </r>
  <r>
    <x v="1"/>
    <s v="Green Tea"/>
    <x v="1"/>
    <n v="71.409090909090907"/>
    <n v="71.409090909090907"/>
    <x v="5"/>
    <x v="5"/>
    <x v="5"/>
    <d v="2024-03-06T00:00:00"/>
    <s v="9304"/>
    <s v="9321"/>
    <s v="931210015645"/>
    <n v="310003079"/>
    <x v="21"/>
    <s v="36"/>
    <s v="0101"/>
    <s v="203"/>
    <s v="103"/>
    <n v="6284"/>
    <n v="6284"/>
    <m/>
    <m/>
    <m/>
    <m/>
    <n v="6284"/>
  </r>
  <r>
    <x v="2"/>
    <s v="Green Tea"/>
    <x v="2"/>
    <n v="518.51851851851848"/>
    <n v="518.51851851851848"/>
    <x v="5"/>
    <x v="5"/>
    <x v="5"/>
    <d v="2024-03-06T00:00:00"/>
    <s v="9307"/>
    <s v="9323"/>
    <s v="931310020796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4.26388888888891"/>
    <n v="384.26388888888891"/>
    <x v="5"/>
    <x v="5"/>
    <x v="5"/>
    <d v="2024-03-06T00:00:00"/>
    <s v="9307"/>
    <s v="9323"/>
    <s v="931310020805"/>
    <n v="310004339"/>
    <x v="20"/>
    <s v="24"/>
    <s v="0101"/>
    <s v="201"/>
    <s v="101"/>
    <n v="27667"/>
    <n v="27667"/>
    <m/>
    <m/>
    <m/>
    <m/>
    <n v="27667"/>
  </r>
  <r>
    <x v="3"/>
    <s v="Green Tea"/>
    <x v="3"/>
    <n v="226.84722222222223"/>
    <n v="226.84722222222223"/>
    <x v="5"/>
    <x v="5"/>
    <x v="5"/>
    <d v="2024-03-06T00:00:00"/>
    <s v="9307"/>
    <s v="9321"/>
    <s v="931310020814"/>
    <n v="310002646"/>
    <x v="22"/>
    <s v="24"/>
    <s v="0201"/>
    <s v="204"/>
    <s v="106"/>
    <n v="16333"/>
    <n v="16333"/>
    <m/>
    <m/>
    <m/>
    <m/>
    <n v="16333"/>
  </r>
  <r>
    <x v="4"/>
    <s v="Water Crystal"/>
    <x v="0"/>
    <n v="126"/>
    <n v="126"/>
    <x v="6"/>
    <x v="6"/>
    <x v="6"/>
    <d v="2024-03-07T00:00:00"/>
    <s v="9301"/>
    <s v="9322"/>
    <s v="931110009355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6"/>
    <x v="6"/>
    <x v="6"/>
    <d v="2024-03-07T00:00:00"/>
    <s v="9301"/>
    <s v="9321"/>
    <s v="931110009362"/>
    <n v="310001586"/>
    <x v="0"/>
    <s v="12"/>
    <s v="0301"/>
    <s v="202"/>
    <s v="104"/>
    <n v="9800"/>
    <n v="9800"/>
    <m/>
    <m/>
    <m/>
    <m/>
    <n v="9800"/>
  </r>
  <r>
    <x v="1"/>
    <s v="Green Tea"/>
    <x v="1"/>
    <n v="43.94318181818182"/>
    <n v="43.94318181818182"/>
    <x v="6"/>
    <x v="6"/>
    <x v="6"/>
    <d v="2024-03-07T00:00:00"/>
    <s v="9304"/>
    <s v="9321"/>
    <s v="931210015646"/>
    <n v="310003079"/>
    <x v="21"/>
    <s v="36"/>
    <s v="0101"/>
    <s v="203"/>
    <s v="103"/>
    <n v="3867"/>
    <n v="3867"/>
    <m/>
    <m/>
    <m/>
    <m/>
    <n v="3867"/>
  </r>
  <r>
    <x v="1"/>
    <s v="Green Tea"/>
    <x v="1"/>
    <n v="82.38636363636364"/>
    <n v="82.38636363636364"/>
    <x v="6"/>
    <x v="6"/>
    <x v="6"/>
    <d v="2024-03-07T00:00:00"/>
    <s v="9304"/>
    <s v="9321"/>
    <s v="931210015647"/>
    <n v="310003080"/>
    <x v="23"/>
    <s v="36"/>
    <s v="0101"/>
    <s v="203"/>
    <s v="103"/>
    <n v="7250"/>
    <n v="7250"/>
    <m/>
    <m/>
    <m/>
    <m/>
    <n v="7250"/>
  </r>
  <r>
    <x v="2"/>
    <s v="Green Tea"/>
    <x v="2"/>
    <n v="518.51851851851848"/>
    <n v="518.51851851851848"/>
    <x v="6"/>
    <x v="6"/>
    <x v="6"/>
    <d v="2024-03-07T00:00:00"/>
    <s v="9307"/>
    <s v="9323"/>
    <s v="931310020797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82.13888888888891"/>
    <n v="282.13888888888891"/>
    <x v="6"/>
    <x v="6"/>
    <x v="6"/>
    <d v="2024-03-07T00:00:00"/>
    <s v="9307"/>
    <s v="9323"/>
    <s v="931310020806"/>
    <n v="310002142"/>
    <x v="24"/>
    <s v="24"/>
    <s v="0201"/>
    <s v="201"/>
    <s v="101"/>
    <n v="20314"/>
    <n v="20314"/>
    <m/>
    <m/>
    <m/>
    <m/>
    <n v="20314"/>
  </r>
  <r>
    <x v="3"/>
    <s v="Green Tea"/>
    <x v="3"/>
    <n v="388.88888888888891"/>
    <n v="388.88888888888891"/>
    <x v="6"/>
    <x v="6"/>
    <x v="6"/>
    <d v="2024-03-07T00:00:00"/>
    <s v="9307"/>
    <s v="9321"/>
    <s v="931310020815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71.428571428571431"/>
    <n v="71.428571428571431"/>
    <x v="6"/>
    <x v="6"/>
    <x v="6"/>
    <d v="2024-03-07T00:00:00"/>
    <s v="9307"/>
    <s v="9321"/>
    <s v="931310020825"/>
    <n v="310002003"/>
    <x v="25"/>
    <s v="12"/>
    <s v="0201"/>
    <s v="204"/>
    <s v="105"/>
    <n v="5000"/>
    <n v="5000"/>
    <m/>
    <m/>
    <m/>
    <m/>
    <n v="5000"/>
  </r>
  <r>
    <x v="3"/>
    <s v="Green Tea"/>
    <x v="5"/>
    <n v="145.24285714285713"/>
    <n v="145.24285714285713"/>
    <x v="6"/>
    <x v="6"/>
    <x v="6"/>
    <d v="2024-03-07T00:00:00"/>
    <s v="9307"/>
    <s v="9321"/>
    <s v="931310020826"/>
    <n v="310002002"/>
    <x v="26"/>
    <s v="12"/>
    <s v="0201"/>
    <s v="204"/>
    <s v="105"/>
    <n v="10167"/>
    <n v="10167"/>
    <m/>
    <m/>
    <m/>
    <m/>
    <n v="10167"/>
  </r>
  <r>
    <x v="4"/>
    <s v="Water Crystal"/>
    <x v="0"/>
    <n v="126"/>
    <n v="126"/>
    <x v="7"/>
    <x v="7"/>
    <x v="7"/>
    <d v="2024-03-08T00:00:00"/>
    <s v="9301"/>
    <s v="9322"/>
    <s v="931110009356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7"/>
    <x v="7"/>
    <x v="7"/>
    <d v="2024-03-08T00:00:00"/>
    <s v="9301"/>
    <s v="9321"/>
    <s v="931110009363"/>
    <n v="310001586"/>
    <x v="0"/>
    <s v="12"/>
    <s v="0301"/>
    <s v="202"/>
    <s v="104"/>
    <n v="9800"/>
    <n v="9800"/>
    <m/>
    <m/>
    <m/>
    <m/>
    <n v="9800"/>
  </r>
  <r>
    <x v="2"/>
    <s v="Green Tea"/>
    <x v="2"/>
    <n v="518.51851851851848"/>
    <n v="518.51851851851848"/>
    <x v="7"/>
    <x v="7"/>
    <x v="7"/>
    <d v="2024-03-08T00:00:00"/>
    <s v="9307"/>
    <s v="9323"/>
    <s v="931310020798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8.88888888888891"/>
    <n v="388.88888888888891"/>
    <x v="7"/>
    <x v="7"/>
    <x v="7"/>
    <d v="2024-03-08T00:00:00"/>
    <s v="9307"/>
    <s v="9323"/>
    <s v="931310020807"/>
    <n v="310002142"/>
    <x v="24"/>
    <s v="24"/>
    <s v="0201"/>
    <s v="201"/>
    <s v="101"/>
    <n v="28000"/>
    <n v="28000"/>
    <m/>
    <m/>
    <m/>
    <m/>
    <n v="28000"/>
  </r>
  <r>
    <x v="3"/>
    <s v="Green Tea"/>
    <x v="3"/>
    <n v="388.88888888888891"/>
    <n v="388.88888888888891"/>
    <x v="7"/>
    <x v="7"/>
    <x v="7"/>
    <d v="2024-03-08T00:00:00"/>
    <s v="9307"/>
    <s v="9321"/>
    <s v="931310020816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7"/>
    <x v="7"/>
    <x v="7"/>
    <d v="2024-03-08T00:00:00"/>
    <s v="9307"/>
    <s v="9321"/>
    <s v="931310020827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7"/>
    <x v="7"/>
    <x v="7"/>
    <d v="2024-03-08T00:00:00"/>
    <s v="9307"/>
    <s v="9321"/>
    <s v="931310020828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126"/>
    <n v="126"/>
    <x v="8"/>
    <x v="8"/>
    <x v="8"/>
    <d v="2024-03-09T00:00:00"/>
    <s v="9301"/>
    <s v="9322"/>
    <s v="931110009357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8"/>
    <x v="8"/>
    <x v="8"/>
    <d v="2024-03-09T00:00:00"/>
    <s v="9301"/>
    <s v="9321"/>
    <s v="931110009364"/>
    <n v="310001586"/>
    <x v="0"/>
    <s v="12"/>
    <s v="0301"/>
    <s v="202"/>
    <s v="104"/>
    <n v="9800"/>
    <n v="9800"/>
    <m/>
    <m/>
    <m/>
    <m/>
    <n v="9800"/>
  </r>
  <r>
    <x v="1"/>
    <s v="Green Tea"/>
    <x v="1"/>
    <n v="109.85227272727273"/>
    <n v="109.85227272727273"/>
    <x v="8"/>
    <x v="8"/>
    <x v="8"/>
    <d v="2024-03-09T00:00:00"/>
    <s v="9304"/>
    <s v="9321"/>
    <s v="931210015641"/>
    <n v="310002953"/>
    <x v="1"/>
    <s v="36"/>
    <s v="0101"/>
    <s v="203"/>
    <s v="103"/>
    <n v="9667"/>
    <n v="9667"/>
    <m/>
    <m/>
    <m/>
    <m/>
    <n v="9667"/>
  </r>
  <r>
    <x v="2"/>
    <s v="Green Tea"/>
    <x v="2"/>
    <n v="518.51851851851848"/>
    <n v="518.51851851851848"/>
    <x v="8"/>
    <x v="8"/>
    <x v="8"/>
    <d v="2024-03-09T00:00:00"/>
    <s v="9307"/>
    <s v="9323"/>
    <s v="931310020799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9.26388888888891"/>
    <n v="259.26388888888891"/>
    <x v="8"/>
    <x v="8"/>
    <x v="8"/>
    <d v="2024-03-09T00:00:00"/>
    <s v="9307"/>
    <s v="9323"/>
    <s v="931310020809"/>
    <n v="310004069"/>
    <x v="27"/>
    <s v="24"/>
    <s v="0101"/>
    <s v="201"/>
    <s v="101"/>
    <n v="18667"/>
    <n v="18667"/>
    <m/>
    <m/>
    <m/>
    <m/>
    <n v="18667"/>
  </r>
  <r>
    <x v="3"/>
    <s v="Green Tea"/>
    <x v="3"/>
    <n v="388.88888888888891"/>
    <n v="388.88888888888891"/>
    <x v="8"/>
    <x v="8"/>
    <x v="8"/>
    <d v="2024-03-09T00:00:00"/>
    <s v="9307"/>
    <s v="9321"/>
    <s v="931310020817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8"/>
    <x v="8"/>
    <x v="8"/>
    <d v="2024-03-09T00:00:00"/>
    <s v="9307"/>
    <s v="9321"/>
    <s v="931310020829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8"/>
    <x v="8"/>
    <x v="8"/>
    <d v="2024-03-09T00:00:00"/>
    <s v="9307"/>
    <s v="9321"/>
    <s v="931310020830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36.74666666666667"/>
    <n v="36.74666666666667"/>
    <x v="9"/>
    <x v="9"/>
    <x v="9"/>
    <d v="2024-03-10T00:00:00"/>
    <s v="9301"/>
    <s v="9322"/>
    <s v="931110009358"/>
    <n v="310001586"/>
    <x v="0"/>
    <s v="12"/>
    <s v="0901"/>
    <s v="201"/>
    <s v="102"/>
    <n v="5512"/>
    <n v="5512"/>
    <m/>
    <m/>
    <m/>
    <m/>
    <n v="5512"/>
  </r>
  <r>
    <x v="1"/>
    <s v="Green Tea"/>
    <x v="1"/>
    <n v="38.454545454545453"/>
    <n v="38.454545454545453"/>
    <x v="9"/>
    <x v="9"/>
    <x v="9"/>
    <d v="2024-03-10T00:00:00"/>
    <s v="9304"/>
    <s v="9321"/>
    <s v="931210015642"/>
    <n v="310002953"/>
    <x v="1"/>
    <s v="36"/>
    <s v="0101"/>
    <s v="203"/>
    <s v="103"/>
    <n v="3384"/>
    <n v="3384"/>
    <m/>
    <m/>
    <m/>
    <m/>
    <n v="3384"/>
  </r>
  <r>
    <x v="2"/>
    <s v="Green Tea"/>
    <x v="2"/>
    <n v="324.07407407407408"/>
    <n v="324.07407407407408"/>
    <x v="9"/>
    <x v="9"/>
    <x v="9"/>
    <d v="2024-03-10T00:00:00"/>
    <s v="9307"/>
    <s v="9323"/>
    <s v="931310020800"/>
    <n v="310002000"/>
    <x v="19"/>
    <s v="24"/>
    <s v="0201"/>
    <s v="201"/>
    <s v="102"/>
    <n v="17500"/>
    <n v="17500"/>
    <m/>
    <m/>
    <m/>
    <m/>
    <n v="17500"/>
  </r>
  <r>
    <x v="2"/>
    <s v="Green Tea"/>
    <x v="4"/>
    <n v="171.29166666666666"/>
    <n v="171.29166666666666"/>
    <x v="9"/>
    <x v="9"/>
    <x v="9"/>
    <d v="2024-03-10T00:00:00"/>
    <s v="9307"/>
    <s v="9323"/>
    <s v="931310020810"/>
    <n v="310004069"/>
    <x v="27"/>
    <s v="24"/>
    <s v="0101"/>
    <s v="201"/>
    <s v="101"/>
    <n v="12333"/>
    <n v="12333"/>
    <m/>
    <m/>
    <m/>
    <m/>
    <n v="12333"/>
  </r>
  <r>
    <x v="2"/>
    <s v="Green Tea"/>
    <x v="3"/>
    <n v="111.11111111111111"/>
    <n v="111.11111111111111"/>
    <x v="9"/>
    <x v="9"/>
    <x v="9"/>
    <d v="2024-03-10T00:00:00"/>
    <s v="9307"/>
    <s v="9323"/>
    <s v="931310020811"/>
    <n v="310004070"/>
    <x v="28"/>
    <s v="24"/>
    <s v="0101"/>
    <s v="201"/>
    <s v="101"/>
    <n v="8000"/>
    <n v="8000"/>
    <m/>
    <m/>
    <m/>
    <m/>
    <n v="8000"/>
  </r>
  <r>
    <x v="3"/>
    <s v="Green Tea"/>
    <x v="3"/>
    <n v="388.88888888888891"/>
    <n v="388.88888888888891"/>
    <x v="9"/>
    <x v="9"/>
    <x v="9"/>
    <d v="2024-03-10T00:00:00"/>
    <s v="9307"/>
    <s v="9321"/>
    <s v="931310020818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257.14285714285717"/>
    <n v="257.14285714285717"/>
    <x v="9"/>
    <x v="9"/>
    <x v="9"/>
    <d v="2024-03-10T00:00:00"/>
    <s v="9307"/>
    <s v="9321"/>
    <s v="931310020831"/>
    <n v="310002002"/>
    <x v="26"/>
    <s v="12"/>
    <s v="0201"/>
    <s v="204"/>
    <s v="105"/>
    <n v="18000"/>
    <n v="18000"/>
    <m/>
    <m/>
    <m/>
    <m/>
    <n v="18000"/>
  </r>
  <r>
    <x v="3"/>
    <s v="Green Tea"/>
    <x v="5"/>
    <n v="142.85714285714286"/>
    <n v="142.85714285714286"/>
    <x v="9"/>
    <x v="9"/>
    <x v="9"/>
    <d v="2024-03-10T00:00:00"/>
    <s v="9307"/>
    <s v="9321"/>
    <s v="931310020895"/>
    <n v="310002003"/>
    <x v="25"/>
    <s v="12"/>
    <s v="0201"/>
    <s v="204"/>
    <s v="105"/>
    <n v="10000"/>
    <n v="10000"/>
    <m/>
    <m/>
    <m/>
    <m/>
    <n v="10000"/>
  </r>
  <r>
    <x v="1"/>
    <s v="Milk Nestle"/>
    <x v="1"/>
    <n v="7578.409090909091"/>
    <n v="7578.409090909091"/>
    <x v="9"/>
    <x v="9"/>
    <x v="9"/>
    <d v="2024-03-11T00:00:00"/>
    <s v="LA"/>
    <s v="9321"/>
    <s v="56311675"/>
    <n v="310004104"/>
    <x v="29"/>
    <s v="36"/>
    <s v="0101"/>
    <s v="203"/>
    <s v="102"/>
    <n v="666900"/>
    <n v="666900"/>
    <m/>
    <m/>
    <m/>
    <m/>
    <n v="666900"/>
  </r>
  <r>
    <x v="1"/>
    <s v="Milk Nestle"/>
    <x v="1"/>
    <n v="6412.5"/>
    <n v="6412.5"/>
    <x v="9"/>
    <x v="9"/>
    <x v="9"/>
    <d v="2024-03-11T00:00:00"/>
    <s v="LA"/>
    <s v="9321"/>
    <s v="56311680"/>
    <n v="310004410"/>
    <x v="30"/>
    <s v="24"/>
    <s v="0101"/>
    <s v="203"/>
    <s v="102"/>
    <n v="564300"/>
    <n v="564300"/>
    <m/>
    <m/>
    <m/>
    <m/>
    <n v="564300"/>
  </r>
  <r>
    <x v="1"/>
    <s v="Milk Nestle"/>
    <x v="1"/>
    <n v="32.579545454545453"/>
    <n v="32.579545454545453"/>
    <x v="10"/>
    <x v="10"/>
    <x v="10"/>
    <d v="2024-03-11T00:00:00"/>
    <s v="9304"/>
    <s v="9321"/>
    <s v="931210015650"/>
    <n v="310004105"/>
    <x v="31"/>
    <s v="36"/>
    <s v="0201"/>
    <s v="203"/>
    <s v="102"/>
    <n v="2867"/>
    <n v="2867"/>
    <m/>
    <m/>
    <m/>
    <m/>
    <n v="2867"/>
  </r>
  <r>
    <x v="1"/>
    <s v="Milk Nestle"/>
    <x v="1"/>
    <n v="32.579545454545453"/>
    <n v="32.579545454545453"/>
    <x v="10"/>
    <x v="10"/>
    <x v="10"/>
    <d v="2024-03-11T00:00:00"/>
    <s v="9304"/>
    <s v="9321"/>
    <s v="931210015651"/>
    <n v="310004107"/>
    <x v="32"/>
    <s v="36"/>
    <s v="0202"/>
    <s v="203"/>
    <s v="102"/>
    <n v="2867"/>
    <n v="2867"/>
    <m/>
    <m/>
    <m/>
    <m/>
    <n v="2867"/>
  </r>
  <r>
    <x v="1"/>
    <s v="Milk Nestle"/>
    <x v="1"/>
    <n v="137.64772727272728"/>
    <n v="137.64772727272728"/>
    <x v="10"/>
    <x v="10"/>
    <x v="10"/>
    <d v="2024-03-11T00:00:00"/>
    <s v="9304"/>
    <s v="9321"/>
    <s v="931210015664"/>
    <n v="310004104"/>
    <x v="29"/>
    <s v="36"/>
    <s v="0101"/>
    <s v="203"/>
    <s v="102"/>
    <n v="12113"/>
    <n v="12113"/>
    <m/>
    <m/>
    <m/>
    <m/>
    <n v="12113"/>
  </r>
  <r>
    <x v="1"/>
    <s v="Milk Nestle"/>
    <x v="1"/>
    <n v="64.772727272727266"/>
    <n v="64.772727272727266"/>
    <x v="10"/>
    <x v="10"/>
    <x v="10"/>
    <d v="2024-03-11T00:00:00"/>
    <s v="9304"/>
    <s v="9321"/>
    <s v="931210015665"/>
    <n v="310004106"/>
    <x v="33"/>
    <s v="36"/>
    <s v="0201"/>
    <s v="203"/>
    <s v="102"/>
    <n v="5700"/>
    <n v="5700"/>
    <m/>
    <m/>
    <m/>
    <m/>
    <n v="5700"/>
  </r>
  <r>
    <x v="1"/>
    <s v="Milk Nestle"/>
    <x v="1"/>
    <n v="72.86363636363636"/>
    <n v="72.86363636363636"/>
    <x v="10"/>
    <x v="10"/>
    <x v="10"/>
    <d v="2024-03-11T00:00:00"/>
    <s v="9304"/>
    <s v="9321"/>
    <s v="931210015666"/>
    <n v="310004104"/>
    <x v="29"/>
    <s v="36"/>
    <s v="0201"/>
    <s v="203"/>
    <s v="102"/>
    <n v="6412"/>
    <n v="6412"/>
    <m/>
    <m/>
    <m/>
    <m/>
    <n v="6412"/>
  </r>
  <r>
    <x v="2"/>
    <s v="CL"/>
    <x v="2"/>
    <n v="518.51851851851848"/>
    <n v="518.51851851851848"/>
    <x v="10"/>
    <x v="10"/>
    <x v="10"/>
    <d v="2024-03-11T00:00:00"/>
    <s v="9307"/>
    <s v="9323"/>
    <s v="931310020837"/>
    <n v="310002653"/>
    <x v="34"/>
    <s v="24"/>
    <s v="0301"/>
    <s v="201"/>
    <s v="102"/>
    <n v="28000"/>
    <n v="28000"/>
    <m/>
    <m/>
    <m/>
    <m/>
    <n v="28000"/>
  </r>
  <r>
    <x v="2"/>
    <s v="Green Tea"/>
    <x v="3"/>
    <n v="41.666666666666664"/>
    <n v="41.666666666666664"/>
    <x v="10"/>
    <x v="10"/>
    <x v="10"/>
    <d v="2024-03-11T00:00:00"/>
    <s v="9307"/>
    <s v="9323"/>
    <s v="931310020846"/>
    <n v="310004070"/>
    <x v="28"/>
    <s v="24"/>
    <s v="0101"/>
    <s v="201"/>
    <s v="101"/>
    <n v="3000"/>
    <n v="3000"/>
    <m/>
    <m/>
    <m/>
    <m/>
    <n v="3000"/>
  </r>
  <r>
    <x v="2"/>
    <s v="Green Tea"/>
    <x v="3"/>
    <n v="166.66666666666666"/>
    <n v="166.66666666666666"/>
    <x v="10"/>
    <x v="10"/>
    <x v="10"/>
    <d v="2024-03-11T00:00:00"/>
    <s v="9307"/>
    <s v="9323"/>
    <s v="931310020847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7.777777777777779"/>
    <n v="27.777777777777779"/>
    <x v="10"/>
    <x v="10"/>
    <x v="10"/>
    <d v="2024-03-11T00:00:00"/>
    <s v="9307"/>
    <s v="9323"/>
    <s v="931310020848"/>
    <n v="310002641"/>
    <x v="3"/>
    <s v="24"/>
    <s v="0101"/>
    <s v="201"/>
    <s v="101"/>
    <n v="2000"/>
    <n v="2000"/>
    <m/>
    <m/>
    <m/>
    <m/>
    <n v="2000"/>
  </r>
  <r>
    <x v="3"/>
    <s v="Green Tea"/>
    <x v="5"/>
    <n v="400"/>
    <n v="400"/>
    <x v="10"/>
    <x v="10"/>
    <x v="10"/>
    <d v="2024-03-11T00:00:00"/>
    <s v="9307"/>
    <s v="9321"/>
    <s v="931310020863"/>
    <n v="310002002"/>
    <x v="26"/>
    <s v="12"/>
    <s v="0201"/>
    <s v="204"/>
    <s v="105"/>
    <n v="28000"/>
    <n v="28000"/>
    <m/>
    <m/>
    <m/>
    <m/>
    <n v="28000"/>
  </r>
  <r>
    <x v="3"/>
    <s v="EX"/>
    <x v="4"/>
    <n v="15.625"/>
    <n v="15.625"/>
    <x v="10"/>
    <x v="10"/>
    <x v="10"/>
    <d v="2024-03-11T00:00:00"/>
    <s v="9307"/>
    <s v="9321"/>
    <s v="931310020878"/>
    <n v="310003659"/>
    <x v="35"/>
    <s v="24"/>
    <s v="0201"/>
    <s v="204"/>
    <s v="106"/>
    <n v="1125"/>
    <n v="1125"/>
    <m/>
    <m/>
    <m/>
    <m/>
    <n v="1125"/>
  </r>
  <r>
    <x v="1"/>
    <s v="Milk Nestle"/>
    <x v="1"/>
    <n v="66.159090909090907"/>
    <n v="66.159090909090907"/>
    <x v="11"/>
    <x v="11"/>
    <x v="11"/>
    <d v="2024-03-12T00:00:00"/>
    <s v="9304"/>
    <s v="9321"/>
    <s v="931210015654"/>
    <n v="310004105"/>
    <x v="31"/>
    <s v="36"/>
    <s v="0202"/>
    <s v="203"/>
    <s v="102"/>
    <n v="5822"/>
    <n v="5822"/>
    <m/>
    <m/>
    <m/>
    <m/>
    <n v="5822"/>
  </r>
  <r>
    <x v="2"/>
    <s v="CL"/>
    <x v="2"/>
    <n v="57.092592592592595"/>
    <n v="57.092592592592595"/>
    <x v="11"/>
    <x v="11"/>
    <x v="11"/>
    <d v="2024-03-12T00:00:00"/>
    <s v="9307"/>
    <s v="9323"/>
    <s v="931310020838"/>
    <n v="310002653"/>
    <x v="34"/>
    <s v="24"/>
    <s v="0301"/>
    <s v="201"/>
    <s v="102"/>
    <n v="3083"/>
    <n v="3083"/>
    <m/>
    <m/>
    <m/>
    <m/>
    <n v="3083"/>
  </r>
  <r>
    <x v="2"/>
    <s v="EX"/>
    <x v="2"/>
    <n v="8.5370370370370363"/>
    <n v="8.5370370370370363"/>
    <x v="11"/>
    <x v="11"/>
    <x v="11"/>
    <d v="2024-03-12T00:00:00"/>
    <s v="9307"/>
    <s v="9323"/>
    <s v="931310020839"/>
    <n v="310003399"/>
    <x v="36"/>
    <s v="24"/>
    <s v="0101"/>
    <s v="201"/>
    <s v="102"/>
    <n v="461"/>
    <n v="461"/>
    <m/>
    <m/>
    <m/>
    <m/>
    <n v="461"/>
  </r>
  <r>
    <x v="2"/>
    <s v="Green Tea"/>
    <x v="3"/>
    <n v="166.66666666666666"/>
    <n v="166.66666666666666"/>
    <x v="11"/>
    <x v="11"/>
    <x v="11"/>
    <d v="2024-03-12T00:00:00"/>
    <s v="9307"/>
    <s v="9323"/>
    <s v="931310020849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1"/>
    <x v="11"/>
    <x v="11"/>
    <d v="2024-03-12T00:00:00"/>
    <s v="9307"/>
    <s v="9323"/>
    <s v="931310020850"/>
    <n v="310002641"/>
    <x v="3"/>
    <s v="24"/>
    <s v="0101"/>
    <s v="201"/>
    <s v="101"/>
    <n v="16000"/>
    <n v="16000"/>
    <m/>
    <m/>
    <m/>
    <m/>
    <n v="16000"/>
  </r>
  <r>
    <x v="3"/>
    <s v="Green Tea"/>
    <x v="5"/>
    <n v="397.6142857142857"/>
    <n v="397.6142857142857"/>
    <x v="11"/>
    <x v="11"/>
    <x v="11"/>
    <d v="2024-03-12T00:00:00"/>
    <s v="9307"/>
    <s v="9321"/>
    <s v="931310020864"/>
    <n v="310002002"/>
    <x v="26"/>
    <s v="12"/>
    <s v="0201"/>
    <s v="204"/>
    <s v="105"/>
    <n v="27833"/>
    <n v="27833"/>
    <m/>
    <m/>
    <m/>
    <m/>
    <n v="27833"/>
  </r>
  <r>
    <x v="3"/>
    <s v="LA"/>
    <x v="4"/>
    <n v="208.33333333333334"/>
    <n v="208.33333333333334"/>
    <x v="11"/>
    <x v="11"/>
    <x v="11"/>
    <d v="2024-03-12T00:00:00"/>
    <s v="9307"/>
    <s v="9321"/>
    <s v="931310020880"/>
    <n v="310003657"/>
    <x v="37"/>
    <s v="24"/>
    <s v="0301"/>
    <s v="204"/>
    <s v="106"/>
    <n v="15000"/>
    <n v="15000"/>
    <m/>
    <m/>
    <m/>
    <m/>
    <n v="15000"/>
  </r>
  <r>
    <x v="3"/>
    <s v="CL"/>
    <x v="4"/>
    <n v="138.88888888888889"/>
    <n v="138.88888888888889"/>
    <x v="11"/>
    <x v="11"/>
    <x v="11"/>
    <d v="2024-03-12T00:00:00"/>
    <s v="9307"/>
    <s v="9321"/>
    <s v="931310020881"/>
    <n v="310003655"/>
    <x v="38"/>
    <s v="24"/>
    <s v="0201"/>
    <s v="204"/>
    <s v="106"/>
    <n v="10000"/>
    <n v="10000"/>
    <m/>
    <m/>
    <m/>
    <m/>
    <n v="10000"/>
  </r>
  <r>
    <x v="3"/>
    <s v="EX"/>
    <x v="4"/>
    <n v="10.375"/>
    <n v="10.375"/>
    <x v="11"/>
    <x v="11"/>
    <x v="11"/>
    <d v="2024-03-12T00:00:00"/>
    <s v="9307"/>
    <s v="9321"/>
    <s v="931310020898"/>
    <n v="310003659"/>
    <x v="35"/>
    <s v="24"/>
    <s v="0201"/>
    <s v="204"/>
    <s v="106"/>
    <n v="747"/>
    <n v="747"/>
    <m/>
    <m/>
    <m/>
    <m/>
    <n v="747"/>
  </r>
  <r>
    <x v="0"/>
    <s v="Water Crystal"/>
    <x v="0"/>
    <n v="65.333333333333329"/>
    <n v="65.333333333333329"/>
    <x v="12"/>
    <x v="12"/>
    <x v="12"/>
    <d v="2024-03-13T00:00:00"/>
    <s v="9301"/>
    <s v="9321"/>
    <s v="931110009379"/>
    <n v="310001586"/>
    <x v="0"/>
    <s v="12"/>
    <s v="0301"/>
    <s v="202"/>
    <s v="104"/>
    <n v="9800"/>
    <n v="9800"/>
    <m/>
    <m/>
    <m/>
    <m/>
    <n v="9800"/>
  </r>
  <r>
    <x v="1"/>
    <s v="Milk Nestle"/>
    <x v="1"/>
    <n v="102.10227272727273"/>
    <n v="102.10227272727273"/>
    <x v="12"/>
    <x v="12"/>
    <x v="12"/>
    <d v="2024-03-13T00:00:00"/>
    <s v="9304"/>
    <s v="9321"/>
    <s v="931210015657"/>
    <n v="310004411"/>
    <x v="39"/>
    <s v="36"/>
    <s v="0101"/>
    <s v="203"/>
    <s v="102"/>
    <n v="8985"/>
    <n v="8985"/>
    <m/>
    <m/>
    <m/>
    <m/>
    <n v="8985"/>
  </r>
  <r>
    <x v="1"/>
    <s v="Milk Nestle"/>
    <x v="1"/>
    <n v="56.477272727272727"/>
    <n v="56.477272727272727"/>
    <x v="12"/>
    <x v="12"/>
    <x v="12"/>
    <d v="2024-03-13T00:00:00"/>
    <s v="9304"/>
    <s v="9321"/>
    <s v="931210015658"/>
    <n v="310004411"/>
    <x v="39"/>
    <s v="36"/>
    <s v="0102"/>
    <s v="203"/>
    <s v="102"/>
    <n v="4970"/>
    <n v="4970"/>
    <m/>
    <m/>
    <m/>
    <m/>
    <n v="4970"/>
  </r>
  <r>
    <x v="1"/>
    <s v="Milk Nestle"/>
    <x v="1"/>
    <n v="21.988636363636363"/>
    <n v="21.988636363636363"/>
    <x v="12"/>
    <x v="12"/>
    <x v="12"/>
    <d v="2024-03-13T00:00:00"/>
    <s v="9304"/>
    <s v="9321"/>
    <s v="931210015659"/>
    <n v="310004413"/>
    <x v="40"/>
    <s v="36"/>
    <s v="0102"/>
    <s v="203"/>
    <s v="102"/>
    <n v="1935"/>
    <n v="1935"/>
    <m/>
    <m/>
    <m/>
    <m/>
    <n v="1935"/>
  </r>
  <r>
    <x v="1"/>
    <s v="Milk Nestle"/>
    <x v="1"/>
    <n v="113.5"/>
    <n v="113.5"/>
    <x v="12"/>
    <x v="12"/>
    <x v="12"/>
    <d v="2024-03-13T00:00:00"/>
    <s v="9304"/>
    <s v="9321"/>
    <s v="931210015667"/>
    <n v="310004410"/>
    <x v="30"/>
    <s v="24"/>
    <s v="0101"/>
    <s v="203"/>
    <s v="102"/>
    <n v="9988"/>
    <n v="9988"/>
    <m/>
    <m/>
    <m/>
    <m/>
    <n v="9988"/>
  </r>
  <r>
    <x v="1"/>
    <s v="Milk Nestle"/>
    <x v="1"/>
    <n v="36.647727272727273"/>
    <n v="36.647727272727273"/>
    <x v="12"/>
    <x v="12"/>
    <x v="12"/>
    <d v="2024-03-13T00:00:00"/>
    <s v="9304"/>
    <s v="9321"/>
    <s v="931210015668"/>
    <n v="310004412"/>
    <x v="41"/>
    <s v="24"/>
    <s v="0201"/>
    <s v="203"/>
    <s v="102"/>
    <n v="3225"/>
    <n v="3225"/>
    <m/>
    <m/>
    <m/>
    <m/>
    <n v="3225"/>
  </r>
  <r>
    <x v="1"/>
    <s v="Milk Nestle"/>
    <x v="1"/>
    <n v="64.625"/>
    <n v="64.625"/>
    <x v="12"/>
    <x v="12"/>
    <x v="12"/>
    <d v="2024-03-13T00:00:00"/>
    <s v="9304"/>
    <s v="9321"/>
    <s v="931210015669"/>
    <n v="310004410"/>
    <x v="30"/>
    <s v="24"/>
    <s v="0201"/>
    <s v="203"/>
    <s v="102"/>
    <n v="5687"/>
    <n v="5687"/>
    <m/>
    <m/>
    <m/>
    <m/>
    <n v="5687"/>
  </r>
  <r>
    <x v="2"/>
    <s v="CL"/>
    <x v="2"/>
    <n v="453.07407407407408"/>
    <n v="453.07407407407408"/>
    <x v="12"/>
    <x v="12"/>
    <x v="12"/>
    <d v="2024-03-13T00:00:00"/>
    <s v="9307"/>
    <s v="9323"/>
    <s v="931310020841"/>
    <n v="310002654"/>
    <x v="2"/>
    <s v="24"/>
    <s v="0401"/>
    <s v="201"/>
    <s v="102"/>
    <n v="24466"/>
    <n v="24466"/>
    <m/>
    <m/>
    <m/>
    <m/>
    <n v="24466"/>
  </r>
  <r>
    <x v="2"/>
    <s v="Green Tea"/>
    <x v="3"/>
    <n v="166.66666666666666"/>
    <n v="166.66666666666666"/>
    <x v="12"/>
    <x v="12"/>
    <x v="12"/>
    <d v="2024-03-13T00:00:00"/>
    <s v="9307"/>
    <s v="9323"/>
    <s v="931310020851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2"/>
    <x v="12"/>
    <x v="12"/>
    <d v="2024-03-13T00:00:00"/>
    <s v="9307"/>
    <s v="9323"/>
    <s v="931310020852"/>
    <n v="310002641"/>
    <x v="3"/>
    <s v="24"/>
    <s v="0101"/>
    <s v="201"/>
    <s v="101"/>
    <n v="16000"/>
    <n v="16000"/>
    <m/>
    <m/>
    <m/>
    <m/>
    <n v="16000"/>
  </r>
  <r>
    <x v="3"/>
    <s v="Green Tea"/>
    <x v="2"/>
    <n v="92.592592592592595"/>
    <n v="92.592592592592595"/>
    <x v="12"/>
    <x v="12"/>
    <x v="12"/>
    <d v="2024-03-13T00:00:00"/>
    <s v="9307"/>
    <s v="9321"/>
    <s v="931310020866"/>
    <n v="310001993"/>
    <x v="42"/>
    <s v="24"/>
    <s v="0401"/>
    <s v="204"/>
    <s v="105"/>
    <n v="5000"/>
    <n v="5000"/>
    <m/>
    <m/>
    <m/>
    <m/>
    <n v="5000"/>
  </r>
  <r>
    <x v="3"/>
    <s v="Green Tea"/>
    <x v="2"/>
    <n v="209.87037037037038"/>
    <n v="209.87037037037038"/>
    <x v="12"/>
    <x v="12"/>
    <x v="12"/>
    <d v="2024-03-13T00:00:00"/>
    <s v="9307"/>
    <s v="9321"/>
    <s v="931310020867"/>
    <n v="310001994"/>
    <x v="43"/>
    <s v="24"/>
    <s v="0601"/>
    <s v="204"/>
    <s v="105"/>
    <n v="11333"/>
    <n v="11333"/>
    <m/>
    <m/>
    <m/>
    <m/>
    <n v="11333"/>
  </r>
  <r>
    <x v="3"/>
    <s v="Green Tea"/>
    <x v="3"/>
    <n v="296.875"/>
    <n v="296.875"/>
    <x v="12"/>
    <x v="12"/>
    <x v="12"/>
    <d v="2024-03-13T00:00:00"/>
    <s v="9307"/>
    <s v="9321"/>
    <s v="931310020888"/>
    <n v="310003573"/>
    <x v="44"/>
    <s v="24"/>
    <s v="0301"/>
    <s v="204"/>
    <s v="106"/>
    <n v="21375"/>
    <n v="21375"/>
    <m/>
    <m/>
    <m/>
    <m/>
    <n v="21375"/>
  </r>
  <r>
    <x v="0"/>
    <s v="Water Crystal"/>
    <x v="0"/>
    <n v="65.333333333333329"/>
    <n v="65.333333333333329"/>
    <x v="13"/>
    <x v="13"/>
    <x v="13"/>
    <d v="2024-03-14T00:00:00"/>
    <s v="9301"/>
    <s v="9321"/>
    <s v="931110009380"/>
    <n v="310001586"/>
    <x v="0"/>
    <s v="12"/>
    <s v="0301"/>
    <s v="202"/>
    <s v="104"/>
    <n v="9800"/>
    <n v="9800"/>
    <m/>
    <m/>
    <m/>
    <m/>
    <n v="9800"/>
  </r>
  <r>
    <x v="1"/>
    <s v="Green Tea"/>
    <x v="1"/>
    <n v="131.81818181818181"/>
    <n v="131.81818181818181"/>
    <x v="13"/>
    <x v="13"/>
    <x v="13"/>
    <d v="2024-03-14T00:00:00"/>
    <s v="9304"/>
    <s v="9321"/>
    <s v="931210015660"/>
    <n v="310002953"/>
    <x v="1"/>
    <s v="36"/>
    <s v="0101"/>
    <s v="203"/>
    <s v="103"/>
    <n v="11600"/>
    <n v="11600"/>
    <m/>
    <m/>
    <m/>
    <m/>
    <n v="11600"/>
  </r>
  <r>
    <x v="2"/>
    <s v="CL"/>
    <x v="2"/>
    <n v="518.51851851851848"/>
    <n v="518.51851851851848"/>
    <x v="13"/>
    <x v="13"/>
    <x v="13"/>
    <d v="2024-03-14T00:00:00"/>
    <s v="9307"/>
    <s v="9323"/>
    <s v="931310020842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66.66666666666666"/>
    <n v="166.66666666666666"/>
    <x v="13"/>
    <x v="13"/>
    <x v="13"/>
    <d v="2024-03-14T00:00:00"/>
    <s v="9307"/>
    <s v="9323"/>
    <s v="931310020853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3"/>
    <x v="13"/>
    <x v="13"/>
    <d v="2024-03-14T00:00:00"/>
    <s v="9307"/>
    <s v="9323"/>
    <s v="931310020854"/>
    <n v="310002641"/>
    <x v="3"/>
    <s v="24"/>
    <s v="0101"/>
    <s v="201"/>
    <s v="101"/>
    <n v="16000"/>
    <n v="16000"/>
    <m/>
    <m/>
    <m/>
    <m/>
    <n v="16000"/>
  </r>
  <r>
    <x v="3"/>
    <s v="Green Tea"/>
    <x v="2"/>
    <n v="185.18518518518519"/>
    <n v="185.18518518518519"/>
    <x v="13"/>
    <x v="13"/>
    <x v="13"/>
    <d v="2024-03-14T00:00:00"/>
    <s v="9307"/>
    <s v="9321"/>
    <s v="931310020868"/>
    <n v="310001993"/>
    <x v="42"/>
    <s v="24"/>
    <s v="0401"/>
    <s v="204"/>
    <s v="105"/>
    <n v="10000"/>
    <n v="10000"/>
    <m/>
    <m/>
    <m/>
    <m/>
    <n v="10000"/>
  </r>
  <r>
    <x v="3"/>
    <s v="Green Tea"/>
    <x v="2"/>
    <n v="333.33333333333331"/>
    <n v="333.33333333333331"/>
    <x v="13"/>
    <x v="13"/>
    <x v="13"/>
    <d v="2024-03-14T00:00:00"/>
    <s v="9307"/>
    <s v="9321"/>
    <s v="931310020869"/>
    <n v="310001994"/>
    <x v="43"/>
    <s v="24"/>
    <s v="0601"/>
    <s v="204"/>
    <s v="105"/>
    <n v="18000"/>
    <n v="18000"/>
    <m/>
    <m/>
    <m/>
    <m/>
    <n v="18000"/>
  </r>
  <r>
    <x v="3"/>
    <s v="Green Tea"/>
    <x v="3"/>
    <n v="375"/>
    <n v="375"/>
    <x v="13"/>
    <x v="13"/>
    <x v="13"/>
    <d v="2024-03-14T00:00:00"/>
    <s v="9307"/>
    <s v="9321"/>
    <s v="931310020889"/>
    <n v="310003573"/>
    <x v="44"/>
    <s v="24"/>
    <s v="0301"/>
    <s v="204"/>
    <s v="106"/>
    <n v="27000"/>
    <n v="27000"/>
    <m/>
    <m/>
    <m/>
    <m/>
    <n v="27000"/>
  </r>
  <r>
    <x v="0"/>
    <s v="Water Crystal"/>
    <x v="0"/>
    <n v="65.333333333333329"/>
    <n v="65.333333333333329"/>
    <x v="14"/>
    <x v="14"/>
    <x v="14"/>
    <d v="2024-03-16T00:00:00"/>
    <s v="9301"/>
    <s v="9321"/>
    <s v="931110009377"/>
    <n v="310001586"/>
    <x v="0"/>
    <s v="12"/>
    <s v="0301"/>
    <s v="202"/>
    <s v="104"/>
    <n v="9800"/>
    <n v="9800"/>
    <m/>
    <m/>
    <m/>
    <m/>
    <n v="9800"/>
  </r>
  <r>
    <x v="1"/>
    <s v="Green Tea"/>
    <x v="1"/>
    <n v="71.409090909090907"/>
    <n v="71.409090909090907"/>
    <x v="14"/>
    <x v="14"/>
    <x v="14"/>
    <d v="2024-03-15T00:00:00"/>
    <s v="9304"/>
    <s v="9321"/>
    <s v="931210015661"/>
    <n v="310002953"/>
    <x v="1"/>
    <s v="36"/>
    <s v="0101"/>
    <s v="203"/>
    <s v="103"/>
    <n v="6284"/>
    <n v="6284"/>
    <m/>
    <m/>
    <m/>
    <m/>
    <n v="6284"/>
  </r>
  <r>
    <x v="2"/>
    <s v="CL"/>
    <x v="2"/>
    <n v="518.5"/>
    <n v="518.5"/>
    <x v="14"/>
    <x v="14"/>
    <x v="14"/>
    <d v="2024-03-15T00:00:00"/>
    <s v="9307"/>
    <s v="9323"/>
    <s v="931310020843"/>
    <n v="310002654"/>
    <x v="2"/>
    <s v="24"/>
    <s v="0401"/>
    <s v="201"/>
    <s v="102"/>
    <n v="27999"/>
    <n v="27999"/>
    <m/>
    <m/>
    <m/>
    <m/>
    <n v="27999"/>
  </r>
  <r>
    <x v="2"/>
    <s v="Green Tea"/>
    <x v="3"/>
    <n v="166.66666666666666"/>
    <n v="166.66666666666666"/>
    <x v="14"/>
    <x v="14"/>
    <x v="14"/>
    <d v="2024-03-15T00:00:00"/>
    <s v="9307"/>
    <s v="9323"/>
    <s v="931310020855"/>
    <n v="310002642"/>
    <x v="9"/>
    <s v="24"/>
    <s v="0101"/>
    <s v="201"/>
    <s v="101"/>
    <n v="12000"/>
    <n v="12000"/>
    <m/>
    <m/>
    <m/>
    <m/>
    <n v="12000"/>
  </r>
  <r>
    <x v="2"/>
    <s v="Green Tea"/>
    <x v="3"/>
    <n v="43.986111111111114"/>
    <n v="43.986111111111114"/>
    <x v="14"/>
    <x v="14"/>
    <x v="14"/>
    <d v="2024-03-15T00:00:00"/>
    <s v="9307"/>
    <s v="9323"/>
    <s v="931310020856"/>
    <n v="310002641"/>
    <x v="3"/>
    <s v="24"/>
    <s v="0101"/>
    <s v="201"/>
    <s v="101"/>
    <n v="3167"/>
    <n v="3167"/>
    <m/>
    <m/>
    <m/>
    <m/>
    <n v="3167"/>
  </r>
  <r>
    <x v="2"/>
    <s v="CL"/>
    <x v="2"/>
    <n v="0.61111111111111116"/>
    <n v="0.61111111111111116"/>
    <x v="14"/>
    <x v="14"/>
    <x v="14"/>
    <d v="2024-03-15T00:00:00"/>
    <s v="9307"/>
    <s v="9323"/>
    <s v="931310020860"/>
    <n v="310002654"/>
    <x v="2"/>
    <s v="24"/>
    <s v="0401"/>
    <s v="201"/>
    <s v="102"/>
    <n v="33"/>
    <n v="33"/>
    <m/>
    <m/>
    <m/>
    <m/>
    <n v="33"/>
  </r>
  <r>
    <x v="2"/>
    <s v="CL"/>
    <x v="2"/>
    <n v="12.351851851851851"/>
    <n v="12.351851851851851"/>
    <x v="14"/>
    <x v="14"/>
    <x v="14"/>
    <d v="2024-03-15T00:00:00"/>
    <s v="9307"/>
    <s v="9323"/>
    <s v="931310020861"/>
    <n v="310002654"/>
    <x v="2"/>
    <s v="24"/>
    <s v="0401"/>
    <s v="201"/>
    <s v="102"/>
    <n v="667"/>
    <n v="667"/>
    <m/>
    <m/>
    <m/>
    <m/>
    <n v="667"/>
  </r>
  <r>
    <x v="2"/>
    <s v="CL"/>
    <x v="2"/>
    <n v="30.87037037037037"/>
    <n v="30.87037037037037"/>
    <x v="14"/>
    <x v="14"/>
    <x v="14"/>
    <d v="2024-03-15T00:00:00"/>
    <s v="9307"/>
    <s v="9323"/>
    <s v="931310020862"/>
    <n v="310002654"/>
    <x v="2"/>
    <s v="24"/>
    <s v="0401"/>
    <s v="201"/>
    <s v="102"/>
    <n v="1667"/>
    <n v="1667"/>
    <m/>
    <m/>
    <m/>
    <m/>
    <n v="1667"/>
  </r>
  <r>
    <x v="3"/>
    <s v="Green Tea"/>
    <x v="2"/>
    <n v="518.51851851851848"/>
    <n v="518.51851851851848"/>
    <x v="14"/>
    <x v="14"/>
    <x v="14"/>
    <d v="2024-03-15T00:00:00"/>
    <s v="9307"/>
    <s v="9321"/>
    <s v="931310020870"/>
    <n v="310001994"/>
    <x v="43"/>
    <s v="24"/>
    <s v="0601"/>
    <s v="204"/>
    <s v="105"/>
    <n v="28000"/>
    <n v="28000"/>
    <m/>
    <m/>
    <m/>
    <m/>
    <n v="28000"/>
  </r>
  <r>
    <x v="3"/>
    <s v="Green Tea"/>
    <x v="3"/>
    <n v="161.45833333333334"/>
    <n v="161.45833333333334"/>
    <x v="14"/>
    <x v="14"/>
    <x v="14"/>
    <d v="2024-03-15T00:00:00"/>
    <s v="9307"/>
    <s v="9321"/>
    <s v="931310020890"/>
    <n v="310003573"/>
    <x v="44"/>
    <s v="24"/>
    <s v="0301"/>
    <s v="204"/>
    <s v="106"/>
    <n v="11625"/>
    <n v="11625"/>
    <m/>
    <m/>
    <m/>
    <m/>
    <n v="11625"/>
  </r>
  <r>
    <x v="2"/>
    <s v="CL"/>
    <x v="2"/>
    <n v="1.8518518518518517E-2"/>
    <n v="1.8518518518518517E-2"/>
    <x v="14"/>
    <x v="14"/>
    <x v="14"/>
    <d v="2024-03-15T00:00:00"/>
    <s v="9307"/>
    <s v="9323"/>
    <s v="931310020901"/>
    <n v="310002654"/>
    <x v="2"/>
    <s v="24"/>
    <s v="0401"/>
    <s v="201"/>
    <s v="102"/>
    <n v="1"/>
    <n v="1"/>
    <m/>
    <m/>
    <m/>
    <m/>
    <n v="1"/>
  </r>
  <r>
    <x v="0"/>
    <s v="Water Crystal"/>
    <x v="0"/>
    <n v="65.333333333333329"/>
    <n v="65.333333333333329"/>
    <x v="15"/>
    <x v="15"/>
    <x v="15"/>
    <d v="2024-03-16T00:00:00"/>
    <s v="9301"/>
    <s v="9321"/>
    <s v="931110009378"/>
    <n v="310001586"/>
    <x v="0"/>
    <s v="12"/>
    <s v="0301"/>
    <s v="202"/>
    <s v="104"/>
    <n v="9800"/>
    <n v="9800"/>
    <m/>
    <m/>
    <m/>
    <m/>
    <n v="9800"/>
  </r>
  <r>
    <x v="1"/>
    <s v="Green Tea"/>
    <x v="1"/>
    <n v="16.477272727272727"/>
    <n v="16.477272727272727"/>
    <x v="15"/>
    <x v="15"/>
    <x v="15"/>
    <d v="2024-03-16T00:00:00"/>
    <s v="9304"/>
    <s v="9321"/>
    <s v="931210015662"/>
    <n v="310002953"/>
    <x v="1"/>
    <s v="36"/>
    <s v="0101"/>
    <s v="203"/>
    <s v="103"/>
    <n v="1450"/>
    <n v="1450"/>
    <m/>
    <m/>
    <m/>
    <m/>
    <n v="1450"/>
  </r>
  <r>
    <x v="1"/>
    <s v="Green Tea"/>
    <x v="1"/>
    <n v="76.897727272727266"/>
    <n v="76.897727272727266"/>
    <x v="15"/>
    <x v="15"/>
    <x v="15"/>
    <d v="2024-03-16T00:00:00"/>
    <s v="9304"/>
    <s v="9321"/>
    <s v="931210015663"/>
    <n v="310002954"/>
    <x v="15"/>
    <s v="36"/>
    <s v="0101"/>
    <s v="203"/>
    <s v="103"/>
    <n v="6767"/>
    <n v="6767"/>
    <m/>
    <m/>
    <m/>
    <m/>
    <n v="6767"/>
  </r>
  <r>
    <x v="2"/>
    <s v="CL"/>
    <x v="2"/>
    <n v="518.51851851851848"/>
    <n v="518.51851851851848"/>
    <x v="15"/>
    <x v="15"/>
    <x v="15"/>
    <d v="2024-03-16T00:00:00"/>
    <s v="9307"/>
    <s v="9323"/>
    <s v="931310020844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72.68055555555554"/>
    <n v="372.68055555555554"/>
    <x v="15"/>
    <x v="15"/>
    <x v="15"/>
    <d v="2024-03-16T00:00:00"/>
    <s v="9307"/>
    <s v="9323"/>
    <s v="931310020858"/>
    <n v="310002644"/>
    <x v="45"/>
    <s v="24"/>
    <s v="0801"/>
    <s v="201"/>
    <s v="101"/>
    <n v="26833"/>
    <n v="26833"/>
    <m/>
    <m/>
    <m/>
    <m/>
    <n v="26833"/>
  </r>
  <r>
    <x v="3"/>
    <s v="EX"/>
    <x v="2"/>
    <n v="8.2222222222222214"/>
    <n v="8.2222222222222214"/>
    <x v="15"/>
    <x v="15"/>
    <x v="15"/>
    <d v="2024-03-16T00:00:00"/>
    <s v="9307"/>
    <s v="9321"/>
    <s v="931310020872"/>
    <n v="310002703"/>
    <x v="46"/>
    <s v="24"/>
    <s v="0101"/>
    <s v="204"/>
    <s v="105"/>
    <n v="444"/>
    <n v="444"/>
    <m/>
    <m/>
    <m/>
    <m/>
    <n v="444"/>
  </r>
  <r>
    <x v="3"/>
    <s v="EX"/>
    <x v="2"/>
    <n v="3.5370370370370372"/>
    <n v="3.5370370370370372"/>
    <x v="15"/>
    <x v="15"/>
    <x v="15"/>
    <d v="2024-03-16T00:00:00"/>
    <s v="9307"/>
    <s v="9321"/>
    <s v="931310020873"/>
    <n v="310003400"/>
    <x v="47"/>
    <s v="24"/>
    <s v="0101"/>
    <s v="204"/>
    <s v="105"/>
    <n v="191"/>
    <n v="191"/>
    <m/>
    <m/>
    <m/>
    <m/>
    <n v="191"/>
  </r>
  <r>
    <x v="3"/>
    <s v="CL"/>
    <x v="2"/>
    <n v="119.44444444444444"/>
    <n v="119.44444444444444"/>
    <x v="15"/>
    <x v="15"/>
    <x v="15"/>
    <d v="2024-03-16T00:00:00"/>
    <s v="9307"/>
    <s v="9321"/>
    <s v="931310020874"/>
    <n v="310002225"/>
    <x v="48"/>
    <s v="24"/>
    <s v="0201"/>
    <s v="204"/>
    <s v="105"/>
    <n v="6450"/>
    <n v="6450"/>
    <m/>
    <m/>
    <m/>
    <m/>
    <n v="6450"/>
  </r>
  <r>
    <x v="3"/>
    <s v="Green Tea"/>
    <x v="3"/>
    <n v="375"/>
    <n v="375"/>
    <x v="15"/>
    <x v="15"/>
    <x v="15"/>
    <d v="2024-03-16T00:00:00"/>
    <s v="9307"/>
    <s v="9321"/>
    <s v="931310020893"/>
    <n v="310003572"/>
    <x v="49"/>
    <s v="24"/>
    <s v="0301"/>
    <s v="204"/>
    <s v="106"/>
    <n v="27000"/>
    <n v="27000"/>
    <m/>
    <m/>
    <m/>
    <m/>
    <n v="27000"/>
  </r>
  <r>
    <x v="3"/>
    <s v="EX"/>
    <x v="2"/>
    <n v="4.6481481481481479"/>
    <n v="4.6481481481481479"/>
    <x v="15"/>
    <x v="15"/>
    <x v="15"/>
    <d v="2024-03-16T00:00:00"/>
    <s v="9307"/>
    <s v="9321"/>
    <s v="931310020897"/>
    <n v="310003400"/>
    <x v="47"/>
    <s v="24"/>
    <s v="0101"/>
    <s v="204"/>
    <s v="105"/>
    <n v="251"/>
    <n v="251"/>
    <m/>
    <m/>
    <m/>
    <m/>
    <n v="251"/>
  </r>
  <r>
    <x v="3"/>
    <s v="LA"/>
    <x v="2"/>
    <n v="129.62962962962962"/>
    <n v="129.62962962962962"/>
    <x v="15"/>
    <x v="15"/>
    <x v="15"/>
    <d v="2024-03-16T00:00:00"/>
    <s v="9307"/>
    <s v="9321"/>
    <s v="931310020899"/>
    <n v="310004444"/>
    <x v="50"/>
    <s v="24"/>
    <s v="0101"/>
    <s v="204"/>
    <s v="105"/>
    <n v="7000"/>
    <n v="7000"/>
    <m/>
    <m/>
    <m/>
    <m/>
    <n v="7000"/>
  </r>
  <r>
    <x v="2"/>
    <s v="CL"/>
    <x v="2"/>
    <n v="518.51851851851848"/>
    <n v="518.51851851851848"/>
    <x v="16"/>
    <x v="16"/>
    <x v="16"/>
    <d v="2024-03-17T00:00:00"/>
    <s v="9307"/>
    <s v="9323"/>
    <s v="931310020845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88.88888888888891"/>
    <n v="388.88888888888891"/>
    <x v="16"/>
    <x v="16"/>
    <x v="16"/>
    <d v="2024-03-17T00:00:00"/>
    <s v="9307"/>
    <s v="9323"/>
    <s v="931310020859"/>
    <n v="310002644"/>
    <x v="45"/>
    <s v="24"/>
    <s v="0801"/>
    <s v="201"/>
    <s v="101"/>
    <n v="28000"/>
    <n v="28000"/>
    <m/>
    <m/>
    <m/>
    <m/>
    <n v="28000"/>
  </r>
  <r>
    <x v="3"/>
    <s v="Green Tea"/>
    <x v="3"/>
    <n v="359.375"/>
    <n v="359.375"/>
    <x v="16"/>
    <x v="16"/>
    <x v="16"/>
    <d v="2024-03-17T00:00:00"/>
    <s v="9307"/>
    <s v="9321"/>
    <s v="931310020894"/>
    <n v="310003572"/>
    <x v="49"/>
    <s v="24"/>
    <s v="0301"/>
    <s v="204"/>
    <s v="106"/>
    <n v="25875"/>
    <n v="25875"/>
    <m/>
    <m/>
    <m/>
    <m/>
    <n v="25875"/>
  </r>
  <r>
    <x v="3"/>
    <s v="LA"/>
    <x v="2"/>
    <n v="518.51851851851848"/>
    <n v="518.51851851851848"/>
    <x v="16"/>
    <x v="16"/>
    <x v="16"/>
    <d v="2024-03-17T00:00:00"/>
    <s v="9307"/>
    <s v="9321"/>
    <s v="931310020900"/>
    <n v="310004444"/>
    <x v="50"/>
    <s v="24"/>
    <s v="0101"/>
    <s v="204"/>
    <s v="105"/>
    <n v="28000"/>
    <n v="28000"/>
    <m/>
    <m/>
    <m/>
    <m/>
    <n v="28000"/>
  </r>
  <r>
    <x v="2"/>
    <s v="Gift Set"/>
    <x v="3"/>
    <n v="11.666666666666666"/>
    <n v="11.666666666666666"/>
    <x v="17"/>
    <x v="17"/>
    <x v="17"/>
    <d v="2024-03-18T00:00:00"/>
    <s v="9309"/>
    <s v="9323"/>
    <s v="931330005850"/>
    <n v="310004569"/>
    <x v="51"/>
    <s v="24"/>
    <s v="0101"/>
    <s v="201"/>
    <s v="101"/>
    <n v="840"/>
    <n v="840"/>
    <m/>
    <m/>
    <m/>
    <m/>
    <n v="840"/>
  </r>
  <r>
    <x v="2"/>
    <s v="Gift Set"/>
    <x v="3"/>
    <n v="2.125"/>
    <n v="2.125"/>
    <x v="18"/>
    <x v="18"/>
    <x v="18"/>
    <d v="2024-03-19T00:00:00"/>
    <s v="9309"/>
    <s v="9323"/>
    <s v="931330005823"/>
    <n v="310004566"/>
    <x v="52"/>
    <s v="24"/>
    <s v="0101"/>
    <s v="201"/>
    <s v="101"/>
    <n v="153"/>
    <n v="153"/>
    <m/>
    <m/>
    <m/>
    <m/>
    <n v="153"/>
  </r>
  <r>
    <x v="2"/>
    <s v="Gift Set"/>
    <x v="3"/>
    <n v="9.1666666666666661"/>
    <n v="9.1666666666666661"/>
    <x v="18"/>
    <x v="18"/>
    <x v="18"/>
    <d v="2024-03-19T00:00:00"/>
    <s v="9309"/>
    <s v="9323"/>
    <s v="931330005824"/>
    <n v="310004556"/>
    <x v="53"/>
    <s v="24"/>
    <s v="0101"/>
    <s v="201"/>
    <s v="101"/>
    <n v="660"/>
    <n v="660"/>
    <m/>
    <m/>
    <m/>
    <m/>
    <n v="660"/>
  </r>
  <r>
    <x v="2"/>
    <s v="Gift Set"/>
    <x v="3"/>
    <n v="18.75"/>
    <n v="18.75"/>
    <x v="19"/>
    <x v="19"/>
    <x v="19"/>
    <d v="2024-03-20T00:00:00"/>
    <s v="9309"/>
    <s v="9323"/>
    <s v="931330005825"/>
    <n v="310004556"/>
    <x v="53"/>
    <s v="24"/>
    <s v="0101"/>
    <s v="201"/>
    <s v="101"/>
    <n v="1350"/>
    <n v="1350"/>
    <m/>
    <m/>
    <m/>
    <m/>
    <n v="1350"/>
  </r>
  <r>
    <x v="2"/>
    <s v="Gift Set"/>
    <x v="3"/>
    <n v="17.083333333333332"/>
    <n v="17.083333333333332"/>
    <x v="20"/>
    <x v="20"/>
    <x v="20"/>
    <d v="2024-03-21T00:00:00"/>
    <s v="9309"/>
    <s v="9323"/>
    <s v="931330005826"/>
    <n v="310004569"/>
    <x v="51"/>
    <s v="24"/>
    <s v="0101"/>
    <s v="201"/>
    <s v="101"/>
    <n v="1230"/>
    <n v="1230"/>
    <m/>
    <m/>
    <m/>
    <m/>
    <n v="1230"/>
  </r>
  <r>
    <x v="2"/>
    <s v="Gift Set"/>
    <x v="3"/>
    <n v="17.569444444444443"/>
    <n v="17.569444444444443"/>
    <x v="21"/>
    <x v="21"/>
    <x v="21"/>
    <d v="2024-03-22T00:00:00"/>
    <s v="9309"/>
    <s v="9323"/>
    <s v="931330005828"/>
    <n v="310004569"/>
    <x v="51"/>
    <s v="24"/>
    <s v="0101"/>
    <s v="201"/>
    <s v="101"/>
    <n v="1265"/>
    <n v="1265"/>
    <m/>
    <m/>
    <m/>
    <m/>
    <n v="1265"/>
  </r>
  <r>
    <x v="2"/>
    <s v="Gift Set"/>
    <x v="3"/>
    <n v="8.3333333333333339"/>
    <n v="8.3333333333333339"/>
    <x v="21"/>
    <x v="21"/>
    <x v="21"/>
    <d v="2024-03-22T00:00:00"/>
    <s v="9309"/>
    <s v="9323"/>
    <s v="931330005851"/>
    <n v="310004568"/>
    <x v="54"/>
    <s v="24"/>
    <s v="0101"/>
    <s v="201"/>
    <s v="101"/>
    <n v="600"/>
    <n v="600"/>
    <m/>
    <m/>
    <m/>
    <m/>
    <n v="600"/>
  </r>
  <r>
    <x v="2"/>
    <s v="Gift Set"/>
    <x v="3"/>
    <n v="20.416666666666668"/>
    <n v="20.416666666666668"/>
    <x v="22"/>
    <x v="22"/>
    <x v="22"/>
    <d v="2024-03-23T00:00:00"/>
    <s v="9309"/>
    <s v="9323"/>
    <s v="931330005852"/>
    <n v="310004568"/>
    <x v="54"/>
    <s v="24"/>
    <s v="0101"/>
    <s v="201"/>
    <s v="101"/>
    <n v="1470"/>
    <n v="1470"/>
    <m/>
    <m/>
    <m/>
    <m/>
    <n v="1470"/>
  </r>
  <r>
    <x v="2"/>
    <s v="Gift Set"/>
    <x v="3"/>
    <n v="21.805555555555557"/>
    <n v="21.805555555555557"/>
    <x v="23"/>
    <x v="23"/>
    <x v="23"/>
    <d v="2024-03-25T00:00:00"/>
    <s v="9309"/>
    <s v="9323"/>
    <s v="931330005855"/>
    <n v="310004568"/>
    <x v="54"/>
    <s v="24"/>
    <s v="0101"/>
    <s v="201"/>
    <s v="101"/>
    <n v="1570"/>
    <n v="1570"/>
    <m/>
    <m/>
    <m/>
    <m/>
    <n v="1570"/>
  </r>
  <r>
    <x v="2"/>
    <s v="Gift Set"/>
    <x v="3"/>
    <n v="20.833333333333332"/>
    <n v="18.75"/>
    <x v="24"/>
    <x v="24"/>
    <x v="24"/>
    <d v="2024-03-26T00:00:00"/>
    <s v="9309"/>
    <s v="9323"/>
    <s v="931330005857"/>
    <n v="310004568"/>
    <x v="54"/>
    <s v="24"/>
    <s v="0101"/>
    <s v="201"/>
    <s v="101"/>
    <n v="1500"/>
    <n v="1350"/>
    <m/>
    <m/>
    <m/>
    <m/>
    <n v="1350"/>
  </r>
  <r>
    <x v="2"/>
    <s v="Gift Set"/>
    <x v="3"/>
    <n v="8.3333333333333339"/>
    <n v="7.5"/>
    <x v="25"/>
    <x v="25"/>
    <x v="25"/>
    <d v="2024-03-27T00:00:00"/>
    <s v="9309"/>
    <s v="9323"/>
    <s v="931330005858"/>
    <n v="310004568"/>
    <x v="54"/>
    <s v="24"/>
    <s v="0101"/>
    <s v="201"/>
    <s v="101"/>
    <n v="600"/>
    <n v="540"/>
    <m/>
    <m/>
    <m/>
    <m/>
    <n v="540"/>
  </r>
  <r>
    <x v="2"/>
    <s v="Gift Set"/>
    <x v="3"/>
    <n v="16.666666666666668"/>
    <n v="15"/>
    <x v="26"/>
    <x v="26"/>
    <x v="26"/>
    <d v="2024-03-28T00:00:00"/>
    <s v="9309"/>
    <s v="9323"/>
    <s v="931330005859"/>
    <n v="310004568"/>
    <x v="54"/>
    <s v="24"/>
    <s v="0101"/>
    <s v="201"/>
    <s v="101"/>
    <n v="1200"/>
    <n v="1080"/>
    <m/>
    <m/>
    <m/>
    <m/>
    <n v="1080"/>
  </r>
  <r>
    <x v="2"/>
    <s v="Gift Set"/>
    <x v="3"/>
    <n v="6.9027777777777777"/>
    <n v="6.2222222222222223"/>
    <x v="27"/>
    <x v="27"/>
    <x v="27"/>
    <d v="2024-03-29T00:00:00"/>
    <s v="9309"/>
    <s v="9323"/>
    <s v="931330005860"/>
    <n v="310004568"/>
    <x v="54"/>
    <s v="24"/>
    <s v="0101"/>
    <s v="201"/>
    <s v="101"/>
    <n v="497"/>
    <n v="448"/>
    <m/>
    <m/>
    <m/>
    <m/>
    <n v="448"/>
  </r>
  <r>
    <x v="4"/>
    <s v="Water Crystal"/>
    <x v="0"/>
    <n v="86.873333333333335"/>
    <n v="86.873333333333335"/>
    <x v="17"/>
    <x v="17"/>
    <x v="17"/>
    <d v="2024-03-18T00:00:00"/>
    <s v="9301"/>
    <s v="9322"/>
    <s v="931110009403"/>
    <n v="310001586"/>
    <x v="0"/>
    <s v="12"/>
    <s v="0901"/>
    <s v="201"/>
    <s v="102"/>
    <n v="13031"/>
    <n v="13031"/>
    <m/>
    <m/>
    <m/>
    <m/>
    <n v="13031"/>
  </r>
  <r>
    <x v="3"/>
    <s v="Green Tea"/>
    <x v="4"/>
    <n v="295"/>
    <n v="295"/>
    <x v="17"/>
    <x v="17"/>
    <x v="17"/>
    <d v="2024-03-18T00:00:00"/>
    <s v="9307"/>
    <s v="9321"/>
    <s v="931310020902"/>
    <n v="310003571"/>
    <x v="55"/>
    <s v="24"/>
    <s v="0301"/>
    <s v="204"/>
    <s v="106"/>
    <n v="21240"/>
    <n v="21240"/>
    <m/>
    <m/>
    <m/>
    <m/>
    <n v="21240"/>
  </r>
  <r>
    <x v="2"/>
    <s v="Green Tea"/>
    <x v="3"/>
    <n v="392"/>
    <n v="392"/>
    <x v="17"/>
    <x v="17"/>
    <x v="17"/>
    <d v="2024-03-18T00:00:00"/>
    <s v="9307"/>
    <s v="9323"/>
    <s v="931310020909"/>
    <n v="310002644"/>
    <x v="45"/>
    <s v="24"/>
    <s v="0801"/>
    <s v="201"/>
    <s v="101"/>
    <n v="28224"/>
    <n v="28224"/>
    <m/>
    <m/>
    <m/>
    <m/>
    <n v="28224"/>
  </r>
  <r>
    <x v="2"/>
    <s v="CL"/>
    <x v="2"/>
    <n v="581"/>
    <n v="581"/>
    <x v="17"/>
    <x v="17"/>
    <x v="17"/>
    <d v="2024-03-18T00:00:00"/>
    <s v="9307"/>
    <s v="9323"/>
    <s v="931310020922"/>
    <n v="310002654"/>
    <x v="2"/>
    <s v="24"/>
    <s v="0401"/>
    <s v="201"/>
    <s v="102"/>
    <n v="31374"/>
    <n v="31374"/>
    <m/>
    <m/>
    <m/>
    <m/>
    <n v="31374"/>
  </r>
  <r>
    <x v="3"/>
    <s v="Green Tea"/>
    <x v="2"/>
    <n v="532"/>
    <n v="532"/>
    <x v="17"/>
    <x v="17"/>
    <x v="17"/>
    <d v="2024-03-18T00:00:00"/>
    <s v="9307"/>
    <s v="9321"/>
    <s v="931310020946"/>
    <n v="310002100"/>
    <x v="56"/>
    <s v="24"/>
    <s v="0101"/>
    <s v="204"/>
    <s v="105"/>
    <n v="28728"/>
    <n v="28728"/>
    <m/>
    <m/>
    <m/>
    <m/>
    <n v="28728"/>
  </r>
  <r>
    <x v="3"/>
    <s v="Green Tea"/>
    <x v="2"/>
    <n v="46.296296296296298"/>
    <n v="46.296296296296298"/>
    <x v="17"/>
    <x v="17"/>
    <x v="17"/>
    <d v="2024-03-18T00:00:00"/>
    <s v="9307"/>
    <s v="9321"/>
    <s v="931310020949"/>
    <n v="310002381"/>
    <x v="57"/>
    <s v="24"/>
    <s v="0101"/>
    <s v="204"/>
    <s v="105"/>
    <n v="2500"/>
    <n v="2500"/>
    <m/>
    <m/>
    <m/>
    <m/>
    <n v="2500"/>
  </r>
  <r>
    <x v="0"/>
    <s v="Water Crystal"/>
    <x v="0"/>
    <n v="57.6"/>
    <n v="57.6"/>
    <x v="18"/>
    <x v="18"/>
    <x v="18"/>
    <d v="2024-03-19T00:00:00"/>
    <s v="9301"/>
    <s v="9321"/>
    <s v="931110009388"/>
    <n v="310001586"/>
    <x v="0"/>
    <s v="12"/>
    <s v="0301"/>
    <s v="202"/>
    <s v="104"/>
    <n v="8640"/>
    <n v="8640"/>
    <m/>
    <m/>
    <m/>
    <m/>
    <n v="8640"/>
  </r>
  <r>
    <x v="4"/>
    <s v="Water Crystal"/>
    <x v="0"/>
    <n v="116.02666666666667"/>
    <n v="116.02666666666667"/>
    <x v="18"/>
    <x v="18"/>
    <x v="18"/>
    <d v="2024-03-19T00:00:00"/>
    <s v="9301"/>
    <s v="9322"/>
    <s v="931110009404"/>
    <n v="310001586"/>
    <x v="0"/>
    <s v="12"/>
    <s v="0901"/>
    <s v="201"/>
    <s v="102"/>
    <n v="17404"/>
    <n v="17404"/>
    <m/>
    <m/>
    <m/>
    <m/>
    <n v="17404"/>
  </r>
  <r>
    <x v="3"/>
    <s v="Green Tea"/>
    <x v="4"/>
    <n v="329"/>
    <n v="329"/>
    <x v="18"/>
    <x v="18"/>
    <x v="18"/>
    <d v="2024-03-19T00:00:00"/>
    <s v="9307"/>
    <s v="9321"/>
    <s v="931310020903"/>
    <n v="310003571"/>
    <x v="55"/>
    <s v="24"/>
    <s v="0301"/>
    <s v="204"/>
    <s v="106"/>
    <n v="23688"/>
    <n v="23688"/>
    <m/>
    <m/>
    <m/>
    <m/>
    <n v="23688"/>
  </r>
  <r>
    <x v="2"/>
    <s v="Green Tea"/>
    <x v="3"/>
    <n v="191.375"/>
    <n v="191.375"/>
    <x v="18"/>
    <x v="18"/>
    <x v="18"/>
    <d v="2024-03-19T00:00:00"/>
    <s v="9307"/>
    <s v="9323"/>
    <s v="931310020910"/>
    <n v="310002644"/>
    <x v="45"/>
    <s v="24"/>
    <s v="0801"/>
    <s v="201"/>
    <s v="101"/>
    <n v="13779"/>
    <n v="13779"/>
    <m/>
    <m/>
    <m/>
    <m/>
    <n v="13779"/>
  </r>
  <r>
    <x v="2"/>
    <s v="Green Tea"/>
    <x v="4"/>
    <n v="42.305555555555557"/>
    <n v="42.305555555555557"/>
    <x v="18"/>
    <x v="18"/>
    <x v="18"/>
    <d v="2024-03-19T00:00:00"/>
    <s v="9307"/>
    <s v="9323"/>
    <s v="931310020911"/>
    <n v="310001991"/>
    <x v="16"/>
    <s v="24"/>
    <s v="0101"/>
    <s v="201"/>
    <s v="101"/>
    <n v="3046"/>
    <n v="3046"/>
    <m/>
    <m/>
    <m/>
    <m/>
    <n v="3046"/>
  </r>
  <r>
    <x v="2"/>
    <s v="Green Tea"/>
    <x v="4"/>
    <n v="103"/>
    <n v="103"/>
    <x v="18"/>
    <x v="18"/>
    <x v="18"/>
    <d v="2024-03-19T00:00:00"/>
    <s v="9307"/>
    <s v="9323"/>
    <s v="931310020912"/>
    <n v="310001991"/>
    <x v="16"/>
    <s v="24"/>
    <s v="0201"/>
    <s v="201"/>
    <s v="101"/>
    <n v="7416"/>
    <n v="7416"/>
    <m/>
    <m/>
    <m/>
    <m/>
    <n v="7416"/>
  </r>
  <r>
    <x v="2"/>
    <s v="CL"/>
    <x v="2"/>
    <n v="267.11111111111109"/>
    <n v="267.11111111111109"/>
    <x v="18"/>
    <x v="18"/>
    <x v="18"/>
    <d v="2024-03-19T00:00:00"/>
    <s v="9307"/>
    <s v="9323"/>
    <s v="931310020923"/>
    <n v="310002654"/>
    <x v="2"/>
    <s v="24"/>
    <s v="0401"/>
    <s v="201"/>
    <s v="102"/>
    <n v="14424"/>
    <n v="14424"/>
    <m/>
    <m/>
    <m/>
    <m/>
    <n v="14424"/>
  </r>
  <r>
    <x v="3"/>
    <s v="EX"/>
    <x v="2"/>
    <n v="44.518518518518519"/>
    <n v="44.518518518518519"/>
    <x v="18"/>
    <x v="18"/>
    <x v="18"/>
    <d v="2024-03-19T00:00:00"/>
    <s v="9307"/>
    <s v="9321"/>
    <s v="931310020932"/>
    <n v="310002702"/>
    <x v="58"/>
    <s v="24"/>
    <s v="0101"/>
    <s v="204"/>
    <s v="105"/>
    <n v="2404"/>
    <n v="2404"/>
    <m/>
    <m/>
    <m/>
    <m/>
    <n v="2404"/>
  </r>
  <r>
    <x v="3"/>
    <s v="Green Tea"/>
    <x v="2"/>
    <n v="4.6481481481481479"/>
    <n v="4.6481481481481479"/>
    <x v="18"/>
    <x v="18"/>
    <x v="18"/>
    <d v="2024-03-19T00:00:00"/>
    <s v="9307"/>
    <s v="9321"/>
    <s v="931310020933"/>
    <n v="310002015"/>
    <x v="59"/>
    <s v="12"/>
    <s v="0201"/>
    <s v="204"/>
    <s v="105"/>
    <n v="251"/>
    <n v="251"/>
    <m/>
    <m/>
    <m/>
    <m/>
    <n v="251"/>
  </r>
  <r>
    <x v="3"/>
    <s v="MM"/>
    <x v="2"/>
    <n v="27.777777777777779"/>
    <n v="27.777777777777779"/>
    <x v="18"/>
    <x v="18"/>
    <x v="18"/>
    <d v="2024-03-19T00:00:00"/>
    <s v="9307"/>
    <s v="9321"/>
    <s v="931310020934"/>
    <n v="310002973"/>
    <x v="60"/>
    <s v="12"/>
    <s v="0101"/>
    <s v="204"/>
    <s v="105"/>
    <n v="1500"/>
    <n v="1500"/>
    <m/>
    <m/>
    <m/>
    <m/>
    <n v="1500"/>
  </r>
  <r>
    <x v="3"/>
    <s v="Green Tea"/>
    <x v="2"/>
    <n v="2.8518518518518516"/>
    <n v="2.8518518518518516"/>
    <x v="18"/>
    <x v="18"/>
    <x v="18"/>
    <d v="2024-03-19T00:00:00"/>
    <s v="9307"/>
    <s v="9321"/>
    <s v="931310020948"/>
    <n v="310002015"/>
    <x v="59"/>
    <s v="36"/>
    <s v="0201"/>
    <s v="204"/>
    <s v="105"/>
    <n v="154"/>
    <n v="154"/>
    <m/>
    <m/>
    <m/>
    <m/>
    <n v="154"/>
  </r>
  <r>
    <x v="3"/>
    <s v="LA"/>
    <x v="2"/>
    <n v="143"/>
    <n v="143"/>
    <x v="18"/>
    <x v="18"/>
    <x v="18"/>
    <d v="2024-03-19T00:00:00"/>
    <s v="9307"/>
    <s v="9321"/>
    <s v="931310020950"/>
    <n v="310004443"/>
    <x v="61"/>
    <s v="36"/>
    <s v="0101"/>
    <s v="204"/>
    <s v="105"/>
    <n v="7722"/>
    <n v="7722"/>
    <m/>
    <m/>
    <m/>
    <m/>
    <n v="7722"/>
  </r>
  <r>
    <x v="0"/>
    <s v="Water Crystal"/>
    <x v="0"/>
    <n v="69.026666666666671"/>
    <n v="69.026666666666671"/>
    <x v="19"/>
    <x v="19"/>
    <x v="19"/>
    <d v="2024-03-20T00:00:00"/>
    <s v="9301"/>
    <s v="9321"/>
    <s v="931110009389"/>
    <n v="310001586"/>
    <x v="0"/>
    <s v="24"/>
    <s v="0301"/>
    <s v="202"/>
    <s v="104"/>
    <n v="10354"/>
    <n v="10354"/>
    <m/>
    <m/>
    <m/>
    <m/>
    <n v="10354"/>
  </r>
  <r>
    <x v="4"/>
    <s v="Water Crystal"/>
    <x v="0"/>
    <n v="143.60666666666665"/>
    <n v="143.60666666666665"/>
    <x v="19"/>
    <x v="19"/>
    <x v="19"/>
    <d v="2024-03-20T00:00:00"/>
    <s v="9301"/>
    <s v="9322"/>
    <s v="931110009405"/>
    <n v="310001586"/>
    <x v="0"/>
    <s v="24"/>
    <s v="0901"/>
    <s v="201"/>
    <s v="102"/>
    <n v="21541"/>
    <n v="21541"/>
    <m/>
    <m/>
    <m/>
    <m/>
    <n v="21541"/>
  </r>
  <r>
    <x v="3"/>
    <s v="Green Tea"/>
    <x v="4"/>
    <n v="179"/>
    <n v="179"/>
    <x v="19"/>
    <x v="19"/>
    <x v="19"/>
    <d v="2024-03-20T00:00:00"/>
    <s v="9307"/>
    <s v="9321"/>
    <s v="931310020904"/>
    <n v="310003571"/>
    <x v="55"/>
    <s v="24"/>
    <s v="0301"/>
    <s v="204"/>
    <s v="106"/>
    <n v="12888"/>
    <n v="12888"/>
    <m/>
    <m/>
    <m/>
    <m/>
    <n v="12888"/>
  </r>
  <r>
    <x v="2"/>
    <s v="Green Tea"/>
    <x v="4"/>
    <n v="271.91666666666669"/>
    <n v="271.91666666666669"/>
    <x v="19"/>
    <x v="19"/>
    <x v="19"/>
    <d v="2024-03-20T00:00:00"/>
    <s v="9307"/>
    <s v="9323"/>
    <s v="931310020913"/>
    <n v="310001991"/>
    <x v="16"/>
    <s v="24"/>
    <s v="0201"/>
    <s v="201"/>
    <s v="101"/>
    <n v="19578"/>
    <n v="19578"/>
    <m/>
    <m/>
    <m/>
    <m/>
    <n v="19578"/>
  </r>
  <r>
    <x v="2"/>
    <s v="Green Tea"/>
    <x v="3"/>
    <n v="13"/>
    <n v="13"/>
    <x v="19"/>
    <x v="19"/>
    <x v="19"/>
    <d v="2024-03-20T00:00:00"/>
    <s v="9307"/>
    <s v="9323"/>
    <s v="931310020914"/>
    <n v="310003711"/>
    <x v="62"/>
    <s v="24"/>
    <s v="0101"/>
    <s v="201"/>
    <s v="101"/>
    <n v="936"/>
    <n v="936"/>
    <m/>
    <m/>
    <m/>
    <m/>
    <n v="936"/>
  </r>
  <r>
    <x v="2"/>
    <s v="EX"/>
    <x v="2"/>
    <n v="44.518518518518519"/>
    <n v="44.518518518518519"/>
    <x v="19"/>
    <x v="19"/>
    <x v="19"/>
    <d v="2024-03-20T00:00:00"/>
    <s v="9307"/>
    <s v="9323"/>
    <s v="931310020924"/>
    <n v="310002704"/>
    <x v="63"/>
    <s v="24"/>
    <s v="0101"/>
    <s v="201"/>
    <s v="102"/>
    <n v="2404"/>
    <n v="2404"/>
    <m/>
    <m/>
    <m/>
    <m/>
    <n v="2404"/>
  </r>
  <r>
    <x v="2"/>
    <s v="EX"/>
    <x v="2"/>
    <n v="7.9629629629629628"/>
    <n v="7.9629629629629628"/>
    <x v="19"/>
    <x v="19"/>
    <x v="19"/>
    <d v="2024-03-20T00:00:00"/>
    <s v="9307"/>
    <s v="9323"/>
    <s v="931310020925"/>
    <n v="310003399"/>
    <x v="36"/>
    <s v="24"/>
    <s v="0101"/>
    <s v="201"/>
    <s v="102"/>
    <n v="430"/>
    <n v="430"/>
    <m/>
    <m/>
    <m/>
    <m/>
    <n v="430"/>
  </r>
  <r>
    <x v="2"/>
    <s v="CL"/>
    <x v="2"/>
    <n v="298"/>
    <n v="298"/>
    <x v="19"/>
    <x v="19"/>
    <x v="19"/>
    <d v="2024-03-20T00:00:00"/>
    <s v="9307"/>
    <s v="9323"/>
    <s v="931310020926"/>
    <n v="310002654"/>
    <x v="2"/>
    <s v="24"/>
    <s v="0401"/>
    <s v="201"/>
    <s v="102"/>
    <n v="16092"/>
    <n v="16092"/>
    <m/>
    <m/>
    <m/>
    <m/>
    <n v="16092"/>
  </r>
  <r>
    <x v="3"/>
    <s v="LA"/>
    <x v="2"/>
    <n v="42.185185185185183"/>
    <n v="42.185185185185183"/>
    <x v="19"/>
    <x v="19"/>
    <x v="19"/>
    <d v="2024-03-20T00:00:00"/>
    <s v="9307"/>
    <s v="9321"/>
    <s v="931310020935"/>
    <n v="310004443"/>
    <x v="61"/>
    <s v="24"/>
    <s v="0101"/>
    <s v="204"/>
    <s v="105"/>
    <n v="2278"/>
    <n v="2278"/>
    <m/>
    <m/>
    <m/>
    <m/>
    <n v="2278"/>
  </r>
  <r>
    <x v="3"/>
    <s v="Green Tea"/>
    <x v="2"/>
    <n v="228"/>
    <n v="228"/>
    <x v="19"/>
    <x v="19"/>
    <x v="19"/>
    <d v="2024-03-20T00:00:00"/>
    <s v="9307"/>
    <s v="9321"/>
    <s v="931310020936"/>
    <n v="310002015"/>
    <x v="59"/>
    <s v="24"/>
    <s v="0301"/>
    <s v="204"/>
    <s v="105"/>
    <n v="12312"/>
    <n v="12312"/>
    <m/>
    <m/>
    <m/>
    <m/>
    <n v="12312"/>
  </r>
  <r>
    <x v="3"/>
    <s v="Green Tea"/>
    <x v="2"/>
    <n v="250"/>
    <n v="250"/>
    <x v="19"/>
    <x v="19"/>
    <x v="19"/>
    <d v="2024-03-20T00:00:00"/>
    <s v="9307"/>
    <s v="9321"/>
    <s v="931310020937"/>
    <n v="310002016"/>
    <x v="64"/>
    <s v="24"/>
    <s v="0201"/>
    <s v="204"/>
    <s v="105"/>
    <n v="13500"/>
    <n v="13500"/>
    <m/>
    <m/>
    <m/>
    <m/>
    <n v="13500"/>
  </r>
  <r>
    <x v="0"/>
    <s v="Water Crystal"/>
    <x v="0"/>
    <n v="57.06666666666667"/>
    <n v="57.06666666666667"/>
    <x v="20"/>
    <x v="20"/>
    <x v="20"/>
    <d v="2024-03-21T00:00:00"/>
    <s v="9301"/>
    <s v="9321"/>
    <s v="931110009390"/>
    <n v="310001586"/>
    <x v="0"/>
    <s v="24"/>
    <s v="0301"/>
    <s v="202"/>
    <s v="104"/>
    <n v="8560"/>
    <n v="8560"/>
    <m/>
    <m/>
    <m/>
    <m/>
    <n v="8560"/>
  </r>
  <r>
    <x v="4"/>
    <s v="Water Crystal"/>
    <x v="0"/>
    <n v="131.33333333333334"/>
    <n v="131.33333333333334"/>
    <x v="20"/>
    <x v="20"/>
    <x v="20"/>
    <d v="2024-03-21T00:00:00"/>
    <s v="9301"/>
    <s v="9322"/>
    <s v="931110009406"/>
    <n v="310001586"/>
    <x v="0"/>
    <s v="24"/>
    <s v="0901"/>
    <s v="201"/>
    <s v="102"/>
    <n v="19700"/>
    <n v="19700"/>
    <m/>
    <m/>
    <m/>
    <m/>
    <n v="19700"/>
  </r>
  <r>
    <x v="3"/>
    <s v="Green Tea"/>
    <x v="4"/>
    <n v="310"/>
    <n v="310"/>
    <x v="20"/>
    <x v="20"/>
    <x v="20"/>
    <d v="2024-03-21T00:00:00"/>
    <s v="9307"/>
    <s v="9321"/>
    <s v="931310020905"/>
    <n v="310003571"/>
    <x v="55"/>
    <s v="12"/>
    <s v="0301"/>
    <s v="204"/>
    <s v="106"/>
    <n v="22320"/>
    <n v="22320"/>
    <m/>
    <m/>
    <m/>
    <m/>
    <n v="22320"/>
  </r>
  <r>
    <x v="2"/>
    <s v="Green Tea"/>
    <x v="3"/>
    <n v="206"/>
    <n v="206"/>
    <x v="20"/>
    <x v="20"/>
    <x v="20"/>
    <d v="2024-03-21T00:00:00"/>
    <s v="9307"/>
    <s v="9323"/>
    <s v="931310020915"/>
    <n v="310003649"/>
    <x v="65"/>
    <s v="36"/>
    <s v="0101"/>
    <s v="201"/>
    <s v="101"/>
    <n v="14832"/>
    <n v="14832"/>
    <m/>
    <m/>
    <m/>
    <m/>
    <n v="14832"/>
  </r>
  <r>
    <x v="2"/>
    <s v="Green Tea"/>
    <x v="3"/>
    <n v="249"/>
    <n v="249"/>
    <x v="20"/>
    <x v="20"/>
    <x v="20"/>
    <d v="2024-03-21T00:00:00"/>
    <s v="9307"/>
    <s v="9323"/>
    <s v="931310020916"/>
    <n v="310003711"/>
    <x v="62"/>
    <s v="36"/>
    <s v="0101"/>
    <s v="201"/>
    <s v="101"/>
    <n v="17928"/>
    <n v="17928"/>
    <m/>
    <m/>
    <m/>
    <m/>
    <n v="17928"/>
  </r>
  <r>
    <x v="2"/>
    <s v="CL"/>
    <x v="2"/>
    <n v="559"/>
    <n v="559"/>
    <x v="20"/>
    <x v="20"/>
    <x v="20"/>
    <d v="2024-03-21T00:00:00"/>
    <s v="9307"/>
    <s v="9323"/>
    <s v="931310020927"/>
    <n v="310002654"/>
    <x v="2"/>
    <s v="24"/>
    <s v="0401"/>
    <s v="201"/>
    <s v="102"/>
    <n v="30186"/>
    <n v="30186"/>
    <m/>
    <m/>
    <m/>
    <m/>
    <n v="30186"/>
  </r>
  <r>
    <x v="3"/>
    <s v="Green Tea"/>
    <x v="2"/>
    <n v="264.01851851851853"/>
    <n v="264.01851851851853"/>
    <x v="20"/>
    <x v="20"/>
    <x v="20"/>
    <d v="2024-03-21T00:00:00"/>
    <s v="9307"/>
    <s v="9321"/>
    <s v="931310020938"/>
    <n v="310002015"/>
    <x v="59"/>
    <s v="24"/>
    <s v="0301"/>
    <s v="204"/>
    <s v="105"/>
    <n v="14257"/>
    <n v="14257"/>
    <m/>
    <m/>
    <m/>
    <m/>
    <n v="14257"/>
  </r>
  <r>
    <x v="3"/>
    <s v="Green Tea"/>
    <x v="2"/>
    <n v="305.55555555555554"/>
    <n v="305.55555555555554"/>
    <x v="20"/>
    <x v="20"/>
    <x v="20"/>
    <d v="2024-03-21T00:00:00"/>
    <s v="9307"/>
    <s v="9321"/>
    <s v="931310020941"/>
    <n v="310002016"/>
    <x v="64"/>
    <s v="24"/>
    <s v="0201"/>
    <s v="204"/>
    <s v="105"/>
    <n v="16500"/>
    <n v="16500"/>
    <m/>
    <m/>
    <m/>
    <m/>
    <n v="16500"/>
  </r>
  <r>
    <x v="0"/>
    <s v="Water Crystal"/>
    <x v="0"/>
    <n v="49.273333333333333"/>
    <n v="49.273333333333333"/>
    <x v="21"/>
    <x v="21"/>
    <x v="21"/>
    <d v="2024-03-22T00:00:00"/>
    <s v="9301"/>
    <s v="9321"/>
    <s v="931110009391"/>
    <n v="310001586"/>
    <x v="0"/>
    <s v="24"/>
    <s v="0301"/>
    <s v="202"/>
    <s v="104"/>
    <n v="7391"/>
    <n v="7391"/>
    <m/>
    <m/>
    <m/>
    <m/>
    <n v="7391"/>
  </r>
  <r>
    <x v="4"/>
    <s v="Water Crystal"/>
    <x v="0"/>
    <n v="133.43333333333334"/>
    <n v="133.43333333333334"/>
    <x v="21"/>
    <x v="21"/>
    <x v="21"/>
    <d v="2024-03-22T00:00:00"/>
    <s v="9301"/>
    <s v="9322"/>
    <s v="931110009407"/>
    <n v="310001586"/>
    <x v="0"/>
    <s v="24"/>
    <s v="0901"/>
    <s v="201"/>
    <s v="102"/>
    <n v="20015"/>
    <n v="20015"/>
    <m/>
    <m/>
    <m/>
    <m/>
    <n v="20015"/>
  </r>
  <r>
    <x v="3"/>
    <s v="Green Tea"/>
    <x v="4"/>
    <n v="387"/>
    <n v="387"/>
    <x v="21"/>
    <x v="21"/>
    <x v="21"/>
    <d v="2024-03-22T00:00:00"/>
    <s v="9307"/>
    <s v="9321"/>
    <s v="931310020906"/>
    <n v="310003571"/>
    <x v="55"/>
    <s v="24"/>
    <s v="0301"/>
    <s v="204"/>
    <s v="106"/>
    <n v="27864"/>
    <n v="27864"/>
    <m/>
    <m/>
    <m/>
    <m/>
    <n v="27864"/>
  </r>
  <r>
    <x v="2"/>
    <s v="Green Tea"/>
    <x v="3"/>
    <n v="72"/>
    <n v="72"/>
    <x v="21"/>
    <x v="21"/>
    <x v="21"/>
    <d v="2024-03-22T00:00:00"/>
    <s v="9307"/>
    <s v="9323"/>
    <s v="931310020917"/>
    <n v="310003649"/>
    <x v="65"/>
    <s v="24"/>
    <s v="0101"/>
    <s v="201"/>
    <s v="101"/>
    <n v="5184"/>
    <n v="5184"/>
    <m/>
    <m/>
    <m/>
    <m/>
    <n v="5184"/>
  </r>
  <r>
    <x v="2"/>
    <s v="Green Tea"/>
    <x v="3"/>
    <n v="391"/>
    <n v="391"/>
    <x v="21"/>
    <x v="21"/>
    <x v="21"/>
    <d v="2024-03-22T00:00:00"/>
    <s v="9307"/>
    <s v="9323"/>
    <s v="931310020918"/>
    <n v="310003711"/>
    <x v="62"/>
    <s v="24"/>
    <s v="0101"/>
    <s v="201"/>
    <s v="101"/>
    <n v="28152"/>
    <n v="28152"/>
    <m/>
    <m/>
    <m/>
    <m/>
    <n v="28152"/>
  </r>
  <r>
    <x v="2"/>
    <s v="CL"/>
    <x v="2"/>
    <n v="583"/>
    <n v="583"/>
    <x v="21"/>
    <x v="21"/>
    <x v="21"/>
    <d v="2024-03-22T00:00:00"/>
    <s v="9307"/>
    <s v="9323"/>
    <s v="931310020928"/>
    <n v="310002654"/>
    <x v="2"/>
    <s v="24"/>
    <s v="0401"/>
    <s v="201"/>
    <s v="102"/>
    <n v="31482"/>
    <n v="31482"/>
    <m/>
    <m/>
    <m/>
    <m/>
    <n v="31482"/>
  </r>
  <r>
    <x v="3"/>
    <s v="Green Tea"/>
    <x v="2"/>
    <n v="580"/>
    <n v="580"/>
    <x v="21"/>
    <x v="21"/>
    <x v="21"/>
    <d v="2024-03-22T00:00:00"/>
    <s v="9307"/>
    <s v="9321"/>
    <s v="931310020940"/>
    <n v="310002015"/>
    <x v="59"/>
    <s v="24"/>
    <s v="0301"/>
    <s v="204"/>
    <s v="105"/>
    <n v="31320"/>
    <n v="31320"/>
    <m/>
    <m/>
    <m/>
    <m/>
    <n v="31320"/>
  </r>
  <r>
    <x v="0"/>
    <s v="Water Crystal"/>
    <x v="0"/>
    <n v="61.606666666666669"/>
    <n v="61.606666666666669"/>
    <x v="22"/>
    <x v="22"/>
    <x v="22"/>
    <d v="2024-03-23T00:00:00"/>
    <s v="9301"/>
    <s v="9321"/>
    <s v="931110009392"/>
    <n v="310001586"/>
    <x v="0"/>
    <s v="24"/>
    <s v="0301"/>
    <s v="202"/>
    <s v="104"/>
    <n v="9241"/>
    <n v="9241"/>
    <m/>
    <m/>
    <m/>
    <m/>
    <n v="9241"/>
  </r>
  <r>
    <x v="4"/>
    <s v="Water Crystal"/>
    <x v="0"/>
    <n v="150.14666666666668"/>
    <n v="150.14666666666668"/>
    <x v="22"/>
    <x v="22"/>
    <x v="22"/>
    <d v="2024-03-23T00:00:00"/>
    <s v="9301"/>
    <s v="9322"/>
    <s v="931110009408"/>
    <n v="310001586"/>
    <x v="0"/>
    <s v="24"/>
    <s v="0901"/>
    <s v="201"/>
    <s v="102"/>
    <n v="22522"/>
    <n v="22522"/>
    <m/>
    <m/>
    <m/>
    <m/>
    <n v="22522"/>
  </r>
  <r>
    <x v="3"/>
    <s v="Green Tea"/>
    <x v="4"/>
    <n v="44.208333333333336"/>
    <n v="44.208333333333336"/>
    <x v="22"/>
    <x v="22"/>
    <x v="22"/>
    <d v="2024-03-23T00:00:00"/>
    <s v="9307"/>
    <s v="9321"/>
    <s v="931310020907"/>
    <n v="310003571"/>
    <x v="55"/>
    <s v="24"/>
    <s v="0301"/>
    <s v="204"/>
    <s v="106"/>
    <n v="3183"/>
    <n v="3183"/>
    <m/>
    <m/>
    <m/>
    <m/>
    <n v="3183"/>
  </r>
  <r>
    <x v="2"/>
    <s v="Green Tea"/>
    <x v="3"/>
    <n v="262.19444444444446"/>
    <n v="262.19444444444446"/>
    <x v="22"/>
    <x v="22"/>
    <x v="22"/>
    <d v="2024-03-23T00:00:00"/>
    <s v="9307"/>
    <s v="9323"/>
    <s v="931310020919"/>
    <n v="310003711"/>
    <x v="62"/>
    <s v="24"/>
    <s v="0101"/>
    <s v="201"/>
    <s v="101"/>
    <n v="18878"/>
    <n v="18878"/>
    <m/>
    <m/>
    <m/>
    <m/>
    <n v="18878"/>
  </r>
  <r>
    <x v="2"/>
    <s v="CL"/>
    <x v="2"/>
    <n v="527"/>
    <n v="527"/>
    <x v="22"/>
    <x v="22"/>
    <x v="22"/>
    <d v="2024-03-23T00:00:00"/>
    <s v="9307"/>
    <s v="9323"/>
    <s v="931310020929"/>
    <n v="310002654"/>
    <x v="2"/>
    <s v="24"/>
    <s v="0401"/>
    <s v="201"/>
    <s v="102"/>
    <n v="28458"/>
    <n v="28458"/>
    <m/>
    <m/>
    <m/>
    <m/>
    <n v="28458"/>
  </r>
  <r>
    <x v="3"/>
    <s v="Green Tea"/>
    <x v="2"/>
    <n v="35.518518518518519"/>
    <n v="35.518518518518519"/>
    <x v="22"/>
    <x v="22"/>
    <x v="22"/>
    <d v="2024-03-23T00:00:00"/>
    <s v="9307"/>
    <s v="9321"/>
    <s v="931310020942"/>
    <n v="310002015"/>
    <x v="59"/>
    <s v="24"/>
    <s v="0301"/>
    <s v="204"/>
    <s v="105"/>
    <n v="1918"/>
    <n v="1918"/>
    <m/>
    <m/>
    <m/>
    <m/>
    <n v="1918"/>
  </r>
  <r>
    <x v="3"/>
    <s v="Green Tea"/>
    <x v="6"/>
    <n v="217"/>
    <n v="217"/>
    <x v="22"/>
    <x v="22"/>
    <x v="22"/>
    <d v="2024-03-23T00:00:00"/>
    <s v="9307"/>
    <s v="9321"/>
    <s v="931310020945"/>
    <n v="310004209"/>
    <x v="66"/>
    <s v="24"/>
    <s v="0101"/>
    <s v="204"/>
    <s v="105"/>
    <n v="11718"/>
    <n v="11718"/>
    <m/>
    <m/>
    <m/>
    <m/>
    <n v="11718"/>
  </r>
  <r>
    <x v="3"/>
    <s v="Green Tea"/>
    <x v="3"/>
    <n v="149"/>
    <n v="149"/>
    <x v="22"/>
    <x v="22"/>
    <x v="22"/>
    <d v="2024-03-23T00:00:00"/>
    <s v="9307"/>
    <s v="9321"/>
    <s v="931310021002"/>
    <n v="310003573"/>
    <x v="44"/>
    <s v="24"/>
    <s v="0301"/>
    <s v="204"/>
    <s v="106"/>
    <n v="10728"/>
    <n v="10728"/>
    <m/>
    <m/>
    <m/>
    <m/>
    <n v="10728"/>
  </r>
  <r>
    <x v="4"/>
    <s v="Water Crystal"/>
    <x v="0"/>
    <n v="36.25333333333333"/>
    <n v="36.25333333333333"/>
    <x v="28"/>
    <x v="28"/>
    <x v="28"/>
    <d v="2024-03-24T00:00:00"/>
    <s v="9301"/>
    <s v="9322"/>
    <s v="931110009409"/>
    <n v="310001586"/>
    <x v="0"/>
    <s v="12"/>
    <s v="0901"/>
    <s v="201"/>
    <s v="102"/>
    <n v="5438"/>
    <n v="5438"/>
    <m/>
    <m/>
    <m/>
    <m/>
    <n v="5438"/>
  </r>
  <r>
    <x v="3"/>
    <s v="Green Tea"/>
    <x v="3"/>
    <n v="345"/>
    <n v="345"/>
    <x v="28"/>
    <x v="28"/>
    <x v="28"/>
    <d v="2024-03-24T00:00:00"/>
    <s v="9307"/>
    <s v="9321"/>
    <s v="931310020908"/>
    <n v="310003573"/>
    <x v="44"/>
    <s v="24"/>
    <s v="0301"/>
    <s v="204"/>
    <s v="106"/>
    <n v="24840"/>
    <n v="24840"/>
    <m/>
    <m/>
    <m/>
    <m/>
    <n v="24840"/>
  </r>
  <r>
    <x v="2"/>
    <s v="Green Tea"/>
    <x v="4"/>
    <n v="27.861111111111111"/>
    <n v="27.861111111111111"/>
    <x v="28"/>
    <x v="28"/>
    <x v="28"/>
    <d v="2024-03-24T00:00:00"/>
    <s v="9307"/>
    <s v="9323"/>
    <s v="931310020920"/>
    <n v="310002013"/>
    <x v="67"/>
    <s v="24"/>
    <s v="0101"/>
    <s v="201"/>
    <s v="101"/>
    <n v="2006"/>
    <n v="2006"/>
    <m/>
    <m/>
    <m/>
    <m/>
    <n v="2006"/>
  </r>
  <r>
    <x v="2"/>
    <s v="Green Tea"/>
    <x v="4"/>
    <n v="358.91666666666669"/>
    <n v="358.91666666666669"/>
    <x v="28"/>
    <x v="28"/>
    <x v="28"/>
    <d v="2024-03-24T00:00:00"/>
    <s v="9307"/>
    <s v="9323"/>
    <s v="931310020921"/>
    <n v="310002013"/>
    <x v="67"/>
    <s v="24"/>
    <s v="0201"/>
    <s v="201"/>
    <s v="101"/>
    <n v="25842"/>
    <n v="25842"/>
    <m/>
    <m/>
    <m/>
    <m/>
    <n v="25842"/>
  </r>
  <r>
    <x v="2"/>
    <s v="CL"/>
    <x v="2"/>
    <n v="608"/>
    <n v="608"/>
    <x v="28"/>
    <x v="28"/>
    <x v="28"/>
    <d v="2024-03-24T00:00:00"/>
    <s v="9307"/>
    <s v="9323"/>
    <s v="931310020930"/>
    <n v="310002654"/>
    <x v="2"/>
    <s v="24"/>
    <s v="0401"/>
    <s v="201"/>
    <s v="102"/>
    <n v="32832"/>
    <n v="32832"/>
    <m/>
    <m/>
    <m/>
    <m/>
    <n v="32832"/>
  </r>
  <r>
    <x v="3"/>
    <s v="Green Tea"/>
    <x v="6"/>
    <n v="455.2037037037037"/>
    <n v="455.2037037037037"/>
    <x v="28"/>
    <x v="28"/>
    <x v="28"/>
    <d v="2024-03-24T00:00:00"/>
    <s v="9307"/>
    <s v="9321"/>
    <s v="931310020951"/>
    <n v="310004209"/>
    <x v="66"/>
    <s v="24"/>
    <s v="0101"/>
    <s v="204"/>
    <s v="105"/>
    <n v="24581"/>
    <n v="24581"/>
    <m/>
    <m/>
    <m/>
    <m/>
    <n v="24581"/>
  </r>
  <r>
    <x v="2"/>
    <s v="Green Tea"/>
    <x v="3"/>
    <n v="252"/>
    <n v="252"/>
    <x v="28"/>
    <x v="28"/>
    <x v="28"/>
    <d v="2024-03-24T00:00:00"/>
    <s v="9307"/>
    <s v="9323"/>
    <s v="931310020997"/>
    <n v="310002641"/>
    <x v="3"/>
    <s v="24"/>
    <s v="0501"/>
    <s v="201"/>
    <s v="101"/>
    <n v="18144"/>
    <n v="18144"/>
    <m/>
    <m/>
    <m/>
    <m/>
    <n v="18144"/>
  </r>
  <r>
    <x v="0"/>
    <s v="Water Crystal"/>
    <x v="0"/>
    <n v="75.153333333333336"/>
    <n v="75.153333333333336"/>
    <x v="23"/>
    <x v="23"/>
    <x v="23"/>
    <d v="2024-03-25T00:00:00"/>
    <s v="9301"/>
    <s v="9321"/>
    <s v="931110009410"/>
    <n v="310001586"/>
    <x v="0"/>
    <s v="12"/>
    <s v="0301"/>
    <s v="202"/>
    <s v="104"/>
    <n v="11273"/>
    <n v="11273"/>
    <m/>
    <m/>
    <m/>
    <m/>
    <n v="11273"/>
  </r>
  <r>
    <x v="2"/>
    <s v="CL"/>
    <x v="2"/>
    <n v="606"/>
    <n v="606"/>
    <x v="23"/>
    <x v="23"/>
    <x v="23"/>
    <d v="2024-03-25T00:00:00"/>
    <s v="9307"/>
    <s v="9323"/>
    <s v="931310020952"/>
    <n v="310002654"/>
    <x v="2"/>
    <s v="24"/>
    <s v="0401"/>
    <s v="201"/>
    <s v="102"/>
    <n v="32724"/>
    <n v="32724"/>
    <m/>
    <m/>
    <m/>
    <m/>
    <n v="32724"/>
  </r>
  <r>
    <x v="2"/>
    <s v="Green Tea"/>
    <x v="4"/>
    <n v="55.555555555555557"/>
    <n v="55.555555555555557"/>
    <x v="23"/>
    <x v="23"/>
    <x v="23"/>
    <d v="2024-03-25T00:00:00"/>
    <s v="9307"/>
    <s v="9323"/>
    <s v="931310020962"/>
    <n v="310002013"/>
    <x v="67"/>
    <s v="24"/>
    <s v="0201"/>
    <s v="201"/>
    <s v="101"/>
    <n v="4000"/>
    <n v="4000"/>
    <m/>
    <m/>
    <m/>
    <m/>
    <n v="4000"/>
  </r>
  <r>
    <x v="3"/>
    <s v="Green Tea"/>
    <x v="5"/>
    <n v="392"/>
    <n v="392"/>
    <x v="23"/>
    <x v="23"/>
    <x v="23"/>
    <d v="2024-03-25T00:00:00"/>
    <s v="9307"/>
    <s v="9321"/>
    <s v="931310020975"/>
    <n v="310001995"/>
    <x v="68"/>
    <s v="12"/>
    <s v="0201"/>
    <s v="204"/>
    <s v="105"/>
    <n v="27440"/>
    <n v="27440"/>
    <m/>
    <m/>
    <m/>
    <m/>
    <n v="27440"/>
  </r>
  <r>
    <x v="3"/>
    <s v="Green Tea"/>
    <x v="3"/>
    <n v="339.33333333333331"/>
    <n v="339.33333333333331"/>
    <x v="23"/>
    <x v="23"/>
    <x v="23"/>
    <d v="2024-03-25T00:00:00"/>
    <s v="9307"/>
    <s v="9321"/>
    <s v="931310020989"/>
    <n v="310003573"/>
    <x v="44"/>
    <s v="24"/>
    <s v="0301"/>
    <s v="204"/>
    <s v="106"/>
    <n v="24432"/>
    <n v="24432"/>
    <m/>
    <m/>
    <m/>
    <m/>
    <n v="24432"/>
  </r>
  <r>
    <x v="2"/>
    <s v="Green Tea"/>
    <x v="3"/>
    <n v="214.84722222222223"/>
    <n v="214.84722222222223"/>
    <x v="23"/>
    <x v="23"/>
    <x v="23"/>
    <d v="2024-03-25T00:00:00"/>
    <s v="9307"/>
    <s v="9323"/>
    <s v="931310020998"/>
    <n v="310002642"/>
    <x v="9"/>
    <s v="24"/>
    <s v="0501"/>
    <s v="201"/>
    <s v="101"/>
    <n v="15469"/>
    <n v="15469"/>
    <m/>
    <m/>
    <m/>
    <m/>
    <n v="15469"/>
  </r>
  <r>
    <x v="2"/>
    <s v="Green Tea"/>
    <x v="3"/>
    <n v="180.55555555555554"/>
    <n v="180.55555555555554"/>
    <x v="23"/>
    <x v="23"/>
    <x v="23"/>
    <d v="2024-03-25T00:00:00"/>
    <s v="9307"/>
    <s v="9323"/>
    <s v="931310021004"/>
    <n v="310002641"/>
    <x v="3"/>
    <s v="24"/>
    <s v="0501"/>
    <s v="201"/>
    <s v="101"/>
    <n v="13000"/>
    <n v="13000"/>
    <m/>
    <m/>
    <m/>
    <m/>
    <n v="13000"/>
  </r>
  <r>
    <x v="0"/>
    <s v="Water Crystal"/>
    <x v="0"/>
    <n v="83.926666666666662"/>
    <n v="75.540000000000006"/>
    <x v="24"/>
    <x v="24"/>
    <x v="24"/>
    <d v="2024-03-26T00:00:00"/>
    <s v="9301"/>
    <s v="9321"/>
    <s v="931110009411"/>
    <n v="310001586"/>
    <x v="0"/>
    <s v="12"/>
    <s v="0301"/>
    <s v="202"/>
    <s v="104"/>
    <n v="12589"/>
    <n v="11331"/>
    <m/>
    <m/>
    <m/>
    <m/>
    <n v="11331"/>
  </r>
  <r>
    <x v="2"/>
    <s v="CL"/>
    <x v="2"/>
    <n v="573"/>
    <n v="487.05555555555554"/>
    <x v="24"/>
    <x v="24"/>
    <x v="24"/>
    <d v="2024-03-26T00:00:00"/>
    <s v="9307"/>
    <s v="9323"/>
    <s v="931310020953"/>
    <n v="310002654"/>
    <x v="2"/>
    <s v="24"/>
    <s v="0801"/>
    <s v="201"/>
    <s v="102"/>
    <n v="30942"/>
    <n v="26301"/>
    <m/>
    <m/>
    <m/>
    <m/>
    <n v="26301"/>
  </r>
  <r>
    <x v="2"/>
    <s v="Green Tea"/>
    <x v="3"/>
    <n v="208"/>
    <n v="187.20833333333334"/>
    <x v="24"/>
    <x v="24"/>
    <x v="24"/>
    <d v="2024-03-26T00:00:00"/>
    <s v="9307"/>
    <s v="9323"/>
    <s v="931310020963"/>
    <n v="310002642"/>
    <x v="9"/>
    <s v="24"/>
    <s v="0501"/>
    <s v="201"/>
    <s v="101"/>
    <n v="14976"/>
    <n v="13479"/>
    <m/>
    <m/>
    <m/>
    <m/>
    <n v="13479"/>
  </r>
  <r>
    <x v="2"/>
    <s v="Green Tea"/>
    <x v="3"/>
    <n v="260"/>
    <n v="234"/>
    <x v="24"/>
    <x v="24"/>
    <x v="24"/>
    <d v="2024-03-26T00:00:00"/>
    <s v="9307"/>
    <s v="9323"/>
    <s v="931310020964"/>
    <n v="310002641"/>
    <x v="3"/>
    <s v="24"/>
    <s v="0501"/>
    <s v="201"/>
    <s v="101"/>
    <n v="18720"/>
    <n v="16848"/>
    <m/>
    <m/>
    <m/>
    <m/>
    <n v="16848"/>
  </r>
  <r>
    <x v="3"/>
    <s v="Green Tea"/>
    <x v="5"/>
    <n v="462"/>
    <n v="392.7"/>
    <x v="24"/>
    <x v="24"/>
    <x v="24"/>
    <d v="2024-03-26T00:00:00"/>
    <s v="9307"/>
    <s v="9321"/>
    <s v="931310020976"/>
    <n v="310001995"/>
    <x v="68"/>
    <s v="12"/>
    <s v="0201"/>
    <s v="204"/>
    <s v="105"/>
    <n v="32340"/>
    <n v="27489"/>
    <m/>
    <m/>
    <m/>
    <m/>
    <n v="27489"/>
  </r>
  <r>
    <x v="3"/>
    <s v="Green Tea"/>
    <x v="3"/>
    <n v="400"/>
    <n v="340"/>
    <x v="24"/>
    <x v="24"/>
    <x v="24"/>
    <d v="2024-03-26T00:00:00"/>
    <s v="9307"/>
    <s v="9321"/>
    <s v="931310020991"/>
    <n v="310003572"/>
    <x v="49"/>
    <s v="24"/>
    <s v="0301"/>
    <s v="204"/>
    <s v="106"/>
    <n v="28800"/>
    <n v="24480"/>
    <m/>
    <m/>
    <m/>
    <m/>
    <n v="24480"/>
  </r>
  <r>
    <x v="0"/>
    <s v="Water Crystal"/>
    <x v="0"/>
    <n v="130.66666666666666"/>
    <n v="117.6"/>
    <x v="25"/>
    <x v="25"/>
    <x v="25"/>
    <d v="2024-03-27T00:00:00"/>
    <s v="9301"/>
    <s v="9321"/>
    <s v="931110009412"/>
    <n v="310001586"/>
    <x v="0"/>
    <s v="12"/>
    <s v="0301"/>
    <s v="202"/>
    <s v="104"/>
    <n v="19600"/>
    <n v="17640"/>
    <m/>
    <m/>
    <m/>
    <m/>
    <n v="17640"/>
  </r>
  <r>
    <x v="2"/>
    <s v="LA"/>
    <x v="2"/>
    <n v="108.01851851851852"/>
    <n v="97.222222222222229"/>
    <x v="25"/>
    <x v="25"/>
    <x v="25"/>
    <d v="2024-03-27T00:00:00"/>
    <s v="9307"/>
    <s v="9323"/>
    <s v="931310020954"/>
    <n v="310002900"/>
    <x v="69"/>
    <s v="24"/>
    <s v="0101"/>
    <s v="201"/>
    <s v="102"/>
    <n v="5833"/>
    <n v="5250"/>
    <m/>
    <m/>
    <m/>
    <m/>
    <n v="5250"/>
  </r>
  <r>
    <x v="2"/>
    <s v="EX"/>
    <x v="2"/>
    <n v="66.722222222222229"/>
    <n v="66.722222222222229"/>
    <x v="25"/>
    <x v="25"/>
    <x v="25"/>
    <d v="2024-03-27T00:00:00"/>
    <s v="9307"/>
    <s v="9323"/>
    <s v="931310020955"/>
    <n v="310002704"/>
    <x v="63"/>
    <s v="24"/>
    <s v="0101"/>
    <s v="201"/>
    <s v="102"/>
    <n v="3603"/>
    <n v="3603"/>
    <m/>
    <m/>
    <m/>
    <m/>
    <n v="3603"/>
  </r>
  <r>
    <x v="2"/>
    <s v="CL"/>
    <x v="2"/>
    <n v="43.203703703703702"/>
    <n v="38.888888888888886"/>
    <x v="25"/>
    <x v="25"/>
    <x v="25"/>
    <d v="2024-03-27T00:00:00"/>
    <s v="9307"/>
    <s v="9323"/>
    <s v="931310020961"/>
    <n v="310002654"/>
    <x v="2"/>
    <s v="24"/>
    <s v="0801"/>
    <s v="201"/>
    <s v="102"/>
    <n v="2333"/>
    <n v="2100"/>
    <m/>
    <m/>
    <m/>
    <m/>
    <n v="2100"/>
  </r>
  <r>
    <x v="2"/>
    <s v="Green Tea"/>
    <x v="3"/>
    <n v="208.33333333333334"/>
    <n v="187.5"/>
    <x v="25"/>
    <x v="25"/>
    <x v="25"/>
    <d v="2024-03-27T00:00:00"/>
    <s v="9307"/>
    <s v="9323"/>
    <s v="931310020965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5"/>
    <x v="25"/>
    <x v="25"/>
    <d v="2024-03-27T00:00:00"/>
    <s v="9307"/>
    <s v="9323"/>
    <s v="931310020966"/>
    <n v="310002641"/>
    <x v="3"/>
    <s v="24"/>
    <s v="0501"/>
    <s v="201"/>
    <s v="101"/>
    <n v="13000"/>
    <n v="11700"/>
    <m/>
    <n v="5000"/>
    <m/>
    <m/>
    <n v="6700"/>
  </r>
  <r>
    <x v="3"/>
    <s v="Green Tea"/>
    <x v="5"/>
    <n v="90.471428571428575"/>
    <n v="81.428571428571431"/>
    <x v="25"/>
    <x v="25"/>
    <x v="25"/>
    <d v="2024-03-27T00:00:00"/>
    <s v="9307"/>
    <s v="9321"/>
    <s v="931310020977"/>
    <n v="310001995"/>
    <x v="68"/>
    <s v="12"/>
    <s v="0201"/>
    <s v="204"/>
    <s v="105"/>
    <n v="6333"/>
    <n v="5700"/>
    <m/>
    <m/>
    <m/>
    <m/>
    <n v="5700"/>
  </r>
  <r>
    <x v="3"/>
    <s v="EX"/>
    <x v="2"/>
    <n v="5.0185185185185182"/>
    <n v="5.0185185185185182"/>
    <x v="25"/>
    <x v="25"/>
    <x v="25"/>
    <d v="2024-03-27T00:00:00"/>
    <s v="9307"/>
    <s v="9321"/>
    <s v="931310020978"/>
    <n v="310003401"/>
    <x v="7"/>
    <s v="24"/>
    <s v="0101"/>
    <s v="204"/>
    <s v="105"/>
    <n v="271"/>
    <n v="271"/>
    <m/>
    <m/>
    <m/>
    <m/>
    <n v="271"/>
  </r>
  <r>
    <x v="3"/>
    <s v="CL"/>
    <x v="2"/>
    <n v="74.074074074074076"/>
    <n v="74.074074074074076"/>
    <x v="25"/>
    <x v="25"/>
    <x v="25"/>
    <d v="2024-03-27T00:00:00"/>
    <s v="9307"/>
    <s v="9321"/>
    <s v="931310020980"/>
    <n v="310002226"/>
    <x v="13"/>
    <s v="24"/>
    <s v="0401"/>
    <s v="204"/>
    <s v="105"/>
    <n v="4000"/>
    <n v="4000"/>
    <m/>
    <m/>
    <m/>
    <m/>
    <n v="4000"/>
  </r>
  <r>
    <x v="3"/>
    <s v="EX"/>
    <x v="2"/>
    <n v="8.3703703703703702"/>
    <n v="8.3703703703703702"/>
    <x v="25"/>
    <x v="25"/>
    <x v="25"/>
    <d v="2024-03-27T00:00:00"/>
    <s v="9307"/>
    <s v="9321"/>
    <s v="931310020988"/>
    <n v="310003401"/>
    <x v="7"/>
    <s v="24"/>
    <s v="0101"/>
    <s v="204"/>
    <s v="105"/>
    <n v="452"/>
    <n v="452"/>
    <m/>
    <m/>
    <m/>
    <m/>
    <n v="452"/>
  </r>
  <r>
    <x v="3"/>
    <s v="Green Tea"/>
    <x v="3"/>
    <n v="375"/>
    <n v="318.75"/>
    <x v="25"/>
    <x v="25"/>
    <x v="25"/>
    <d v="2024-03-27T00:00:00"/>
    <s v="9307"/>
    <s v="9321"/>
    <s v="931310020992"/>
    <n v="310003572"/>
    <x v="49"/>
    <s v="24"/>
    <s v="0301"/>
    <s v="204"/>
    <s v="106"/>
    <n v="27000"/>
    <n v="22950"/>
    <m/>
    <m/>
    <n v="12000"/>
    <m/>
    <n v="10950"/>
  </r>
  <r>
    <x v="3"/>
    <s v="EX"/>
    <x v="2"/>
    <n v="22.25925925925926"/>
    <n v="22.25925925925926"/>
    <x v="25"/>
    <x v="25"/>
    <x v="25"/>
    <d v="2024-03-27T00:00:00"/>
    <s v="9307"/>
    <s v="9321"/>
    <s v="931310020999"/>
    <n v="310002705"/>
    <x v="5"/>
    <s v="24"/>
    <s v="0101"/>
    <s v="204"/>
    <s v="105"/>
    <n v="1202"/>
    <n v="1202"/>
    <m/>
    <m/>
    <m/>
    <m/>
    <n v="1202"/>
  </r>
  <r>
    <x v="3"/>
    <s v="LA"/>
    <x v="2"/>
    <n v="43.203703703703702"/>
    <n v="43.203703703703702"/>
    <x v="25"/>
    <x v="25"/>
    <x v="25"/>
    <d v="2024-03-27T00:00:00"/>
    <s v="9307"/>
    <s v="9321"/>
    <s v="931310021005"/>
    <n v="310004445"/>
    <x v="12"/>
    <s v="24"/>
    <s v="0101"/>
    <s v="204"/>
    <s v="105"/>
    <n v="2333"/>
    <n v="2333"/>
    <m/>
    <m/>
    <m/>
    <m/>
    <n v="2333"/>
  </r>
  <r>
    <x v="0"/>
    <s v="Water Crystal"/>
    <x v="0"/>
    <n v="97.92"/>
    <n v="88.13333333333334"/>
    <x v="26"/>
    <x v="26"/>
    <x v="26"/>
    <d v="2024-03-28T00:00:00"/>
    <s v="9301"/>
    <s v="9321"/>
    <s v="931110009413"/>
    <n v="310001586"/>
    <x v="0"/>
    <s v="12"/>
    <s v="0301"/>
    <s v="202"/>
    <s v="104"/>
    <n v="14688"/>
    <n v="13220"/>
    <m/>
    <m/>
    <m/>
    <m/>
    <n v="13220"/>
  </r>
  <r>
    <x v="2"/>
    <s v="LA"/>
    <x v="2"/>
    <n v="518.51851851851848"/>
    <n v="440.74074074074076"/>
    <x v="26"/>
    <x v="26"/>
    <x v="26"/>
    <d v="2024-03-28T00:00:00"/>
    <s v="9307"/>
    <s v="9323"/>
    <s v="931310020956"/>
    <n v="310002900"/>
    <x v="69"/>
    <s v="24"/>
    <s v="0101"/>
    <s v="201"/>
    <s v="102"/>
    <n v="28000"/>
    <n v="23800"/>
    <m/>
    <m/>
    <m/>
    <m/>
    <n v="23800"/>
  </r>
  <r>
    <x v="2"/>
    <s v="Green Tea"/>
    <x v="3"/>
    <n v="208.33333333333334"/>
    <n v="187.5"/>
    <x v="26"/>
    <x v="26"/>
    <x v="26"/>
    <d v="2024-03-28T00:00:00"/>
    <s v="9307"/>
    <s v="9323"/>
    <s v="931310020967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6"/>
    <x v="26"/>
    <x v="26"/>
    <d v="2024-03-28T00:00:00"/>
    <s v="9307"/>
    <s v="9323"/>
    <s v="931310020968"/>
    <n v="310002641"/>
    <x v="3"/>
    <s v="24"/>
    <s v="0501"/>
    <s v="201"/>
    <s v="101"/>
    <n v="13000"/>
    <n v="11700"/>
    <m/>
    <n v="5000"/>
    <m/>
    <m/>
    <n v="6700"/>
  </r>
  <r>
    <x v="3"/>
    <s v="LA"/>
    <x v="2"/>
    <n v="518.51851851851848"/>
    <n v="518.51851851851848"/>
    <x v="26"/>
    <x v="26"/>
    <x v="26"/>
    <d v="2024-03-28T00:00:00"/>
    <s v="9307"/>
    <s v="9321"/>
    <s v="931310020981"/>
    <n v="310004445"/>
    <x v="12"/>
    <s v="24"/>
    <s v="0101"/>
    <s v="204"/>
    <s v="105"/>
    <n v="28000"/>
    <n v="28000"/>
    <m/>
    <m/>
    <m/>
    <m/>
    <n v="28000"/>
  </r>
  <r>
    <x v="3"/>
    <s v="Green Tea"/>
    <x v="3"/>
    <n v="375"/>
    <n v="318.75"/>
    <x v="26"/>
    <x v="26"/>
    <x v="26"/>
    <d v="2024-03-28T00:00:00"/>
    <s v="9307"/>
    <s v="9321"/>
    <s v="931310020993"/>
    <n v="310003572"/>
    <x v="49"/>
    <s v="24"/>
    <s v="0301"/>
    <s v="204"/>
    <s v="106"/>
    <n v="27000"/>
    <n v="22950"/>
    <m/>
    <m/>
    <n v="11328"/>
    <m/>
    <n v="11622"/>
  </r>
  <r>
    <x v="0"/>
    <s v="Water Crystal"/>
    <x v="0"/>
    <n v="97.92"/>
    <n v="88.13333333333334"/>
    <x v="27"/>
    <x v="27"/>
    <x v="27"/>
    <d v="2024-03-29T00:00:00"/>
    <s v="9301"/>
    <s v="9321"/>
    <s v="931110009414"/>
    <n v="310001586"/>
    <x v="0"/>
    <s v="12"/>
    <s v="0301"/>
    <s v="202"/>
    <s v="104"/>
    <n v="14688"/>
    <n v="13220"/>
    <m/>
    <m/>
    <m/>
    <m/>
    <n v="13220"/>
  </r>
  <r>
    <x v="2"/>
    <s v="LA"/>
    <x v="2"/>
    <n v="299.38888888888891"/>
    <n v="269.46296296296299"/>
    <x v="27"/>
    <x v="27"/>
    <x v="27"/>
    <d v="2024-03-29T00:00:00"/>
    <s v="9307"/>
    <s v="9323"/>
    <s v="931310020957"/>
    <n v="310002900"/>
    <x v="69"/>
    <s v="24"/>
    <s v="0101"/>
    <s v="201"/>
    <s v="102"/>
    <n v="16167"/>
    <n v="14551"/>
    <m/>
    <m/>
    <m/>
    <m/>
    <n v="14551"/>
  </r>
  <r>
    <x v="2"/>
    <s v="CL"/>
    <x v="2"/>
    <n v="216.05555555555554"/>
    <n v="194.46296296296296"/>
    <x v="27"/>
    <x v="27"/>
    <x v="27"/>
    <d v="2024-03-29T00:00:00"/>
    <s v="9307"/>
    <s v="9323"/>
    <s v="931310020958"/>
    <n v="310002654"/>
    <x v="2"/>
    <s v="24"/>
    <s v="0801"/>
    <s v="201"/>
    <s v="102"/>
    <n v="11667"/>
    <n v="10501"/>
    <m/>
    <m/>
    <m/>
    <m/>
    <n v="10501"/>
  </r>
  <r>
    <x v="2"/>
    <s v="Green Tea"/>
    <x v="3"/>
    <n v="138.88888888888889"/>
    <n v="125"/>
    <x v="27"/>
    <x v="27"/>
    <x v="27"/>
    <d v="2024-03-29T00:00:00"/>
    <s v="9307"/>
    <s v="9323"/>
    <s v="931310020969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27"/>
    <x v="27"/>
    <x v="27"/>
    <d v="2024-03-29T00:00:00"/>
    <s v="9307"/>
    <s v="9323"/>
    <s v="931310020970"/>
    <n v="310002641"/>
    <x v="3"/>
    <s v="24"/>
    <s v="0101"/>
    <s v="201"/>
    <s v="101"/>
    <n v="18000"/>
    <n v="16200"/>
    <m/>
    <n v="5000"/>
    <m/>
    <m/>
    <n v="11200"/>
  </r>
  <r>
    <x v="3"/>
    <s v="LA"/>
    <x v="2"/>
    <n v="179.0185185185185"/>
    <n v="179.0185185185185"/>
    <x v="27"/>
    <x v="27"/>
    <x v="27"/>
    <d v="2024-03-29T00:00:00"/>
    <s v="9307"/>
    <s v="9321"/>
    <s v="931310020982"/>
    <n v="310004445"/>
    <x v="12"/>
    <s v="24"/>
    <s v="0101"/>
    <s v="204"/>
    <s v="105"/>
    <n v="9667"/>
    <n v="9667"/>
    <m/>
    <m/>
    <m/>
    <m/>
    <n v="9667"/>
  </r>
  <r>
    <x v="3"/>
    <s v="Green Tea"/>
    <x v="2"/>
    <n v="37.037037037037038"/>
    <n v="33.333333333333336"/>
    <x v="27"/>
    <x v="27"/>
    <x v="27"/>
    <d v="2024-03-29T00:00:00"/>
    <s v="9307"/>
    <s v="9321"/>
    <s v="931310020984"/>
    <n v="310001984"/>
    <x v="17"/>
    <s v="24"/>
    <s v="0301"/>
    <s v="204"/>
    <s v="105"/>
    <n v="2000"/>
    <n v="1800"/>
    <m/>
    <m/>
    <m/>
    <m/>
    <n v="1800"/>
  </r>
  <r>
    <x v="3"/>
    <s v="Green Tea"/>
    <x v="2"/>
    <n v="243.83333333333334"/>
    <n v="219.46296296296296"/>
    <x v="27"/>
    <x v="27"/>
    <x v="27"/>
    <d v="2024-03-29T00:00:00"/>
    <s v="9307"/>
    <s v="9321"/>
    <s v="931310020985"/>
    <n v="310002099"/>
    <x v="18"/>
    <s v="24"/>
    <s v="0401"/>
    <s v="204"/>
    <s v="105"/>
    <n v="13167"/>
    <n v="11851"/>
    <m/>
    <m/>
    <n v="1620"/>
    <m/>
    <n v="10231"/>
  </r>
  <r>
    <x v="3"/>
    <s v="Green Tea"/>
    <x v="3"/>
    <n v="109.375"/>
    <n v="98.444444444444443"/>
    <x v="27"/>
    <x v="27"/>
    <x v="27"/>
    <d v="2024-03-29T00:00:00"/>
    <s v="9307"/>
    <s v="9321"/>
    <s v="931310020994"/>
    <n v="310003572"/>
    <x v="49"/>
    <s v="24"/>
    <s v="0301"/>
    <s v="204"/>
    <s v="106"/>
    <n v="7875"/>
    <n v="7088"/>
    <m/>
    <m/>
    <m/>
    <m/>
    <n v="7088"/>
  </r>
  <r>
    <x v="3"/>
    <s v="Green Tea"/>
    <x v="3"/>
    <n v="16.208333333333332"/>
    <n v="14.597222222222221"/>
    <x v="27"/>
    <x v="27"/>
    <x v="27"/>
    <d v="2024-03-29T00:00:00"/>
    <s v="9307"/>
    <s v="9321"/>
    <s v="931310021001"/>
    <n v="310002646"/>
    <x v="22"/>
    <s v="24"/>
    <s v="0201"/>
    <s v="204"/>
    <s v="106"/>
    <n v="1167"/>
    <n v="1051"/>
    <m/>
    <m/>
    <m/>
    <m/>
    <n v="1051"/>
  </r>
  <r>
    <x v="0"/>
    <s v="Water Crystal"/>
    <x v="0"/>
    <n v="97.92"/>
    <n v="88.13333333333334"/>
    <x v="29"/>
    <x v="29"/>
    <x v="29"/>
    <d v="2024-03-30T00:00:00"/>
    <s v="9301"/>
    <s v="9321"/>
    <s v="931110009415"/>
    <n v="310001586"/>
    <x v="0"/>
    <s v="12"/>
    <s v="0301"/>
    <s v="202"/>
    <s v="104"/>
    <n v="14688"/>
    <n v="13220"/>
    <m/>
    <m/>
    <m/>
    <m/>
    <n v="13220"/>
  </r>
  <r>
    <x v="2"/>
    <s v="CL"/>
    <x v="2"/>
    <n v="518.51851851851848"/>
    <n v="440.74074074074076"/>
    <x v="29"/>
    <x v="29"/>
    <x v="29"/>
    <d v="2024-03-30T00:00:00"/>
    <s v="9307"/>
    <s v="9323"/>
    <s v="931310020959"/>
    <n v="310002654"/>
    <x v="2"/>
    <s v="24"/>
    <s v="0801"/>
    <s v="201"/>
    <s v="102"/>
    <n v="28000"/>
    <n v="23800"/>
    <m/>
    <m/>
    <m/>
    <m/>
    <n v="23800"/>
  </r>
  <r>
    <x v="2"/>
    <s v="Green Tea"/>
    <x v="3"/>
    <n v="388.88888888888891"/>
    <n v="330.55555555555554"/>
    <x v="29"/>
    <x v="29"/>
    <x v="29"/>
    <d v="2024-03-30T00:00:00"/>
    <s v="9307"/>
    <s v="9323"/>
    <s v="931310020972"/>
    <n v="310002641"/>
    <x v="3"/>
    <s v="24"/>
    <s v="0101"/>
    <s v="201"/>
    <s v="101"/>
    <n v="28000"/>
    <n v="23800"/>
    <m/>
    <n v="10000"/>
    <m/>
    <m/>
    <n v="13800"/>
  </r>
  <r>
    <x v="3"/>
    <s v="Green Tea"/>
    <x v="2"/>
    <n v="185.18518518518519"/>
    <n v="166.66666666666666"/>
    <x v="29"/>
    <x v="29"/>
    <x v="29"/>
    <d v="2024-03-30T00:00:00"/>
    <s v="9307"/>
    <s v="9321"/>
    <s v="931310020986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29"/>
    <x v="29"/>
    <x v="29"/>
    <d v="2024-03-30T00:00:00"/>
    <s v="9307"/>
    <s v="9321"/>
    <s v="931310020987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88.88888888888891"/>
    <n v="330.55555555555554"/>
    <x v="29"/>
    <x v="29"/>
    <x v="29"/>
    <d v="2024-03-30T00:00:00"/>
    <s v="9307"/>
    <s v="9321"/>
    <s v="931310020995"/>
    <n v="310002646"/>
    <x v="22"/>
    <s v="24"/>
    <s v="0201"/>
    <s v="204"/>
    <s v="106"/>
    <n v="28000"/>
    <n v="23800"/>
    <m/>
    <m/>
    <m/>
    <m/>
    <n v="23800"/>
  </r>
  <r>
    <x v="2"/>
    <s v="CL"/>
    <x v="2"/>
    <n v="518.51851851851848"/>
    <n v="518.51851851851848"/>
    <x v="30"/>
    <x v="30"/>
    <x v="30"/>
    <d v="2024-03-31T00:00:00"/>
    <s v="9307"/>
    <s v="9323"/>
    <s v="931310020960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56.48611111111109"/>
    <n v="356.48611111111109"/>
    <x v="30"/>
    <x v="30"/>
    <x v="30"/>
    <d v="2024-03-31T00:00:00"/>
    <s v="9307"/>
    <s v="9323"/>
    <s v="931310020973"/>
    <n v="310002641"/>
    <x v="3"/>
    <s v="24"/>
    <s v="0101"/>
    <s v="201"/>
    <s v="101"/>
    <n v="25667"/>
    <n v="25667"/>
    <m/>
    <n v="5672"/>
    <m/>
    <m/>
    <n v="19995"/>
  </r>
  <r>
    <x v="3"/>
    <s v="Green Tea"/>
    <x v="3"/>
    <n v="388.88888888888891"/>
    <n v="388.88888888888891"/>
    <x v="30"/>
    <x v="30"/>
    <x v="30"/>
    <d v="2024-03-31T00:00:00"/>
    <s v="9307"/>
    <s v="9321"/>
    <s v="931310020996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518.51851851851848"/>
    <n v="518.51851851851848"/>
    <x v="30"/>
    <x v="30"/>
    <x v="30"/>
    <d v="2024-03-31T00:00:00"/>
    <s v="9307"/>
    <s v="9321"/>
    <s v="931310021003"/>
    <n v="310002099"/>
    <x v="18"/>
    <s v="24"/>
    <s v="0401"/>
    <s v="204"/>
    <s v="105"/>
    <n v="28000"/>
    <n v="28000"/>
    <m/>
    <m/>
    <m/>
    <m/>
    <n v="28000"/>
  </r>
  <r>
    <x v="0"/>
    <s v="Water Crystal"/>
    <x v="0"/>
    <n v="51.333333333333336"/>
    <n v="51.333333333333336"/>
    <x v="31"/>
    <x v="31"/>
    <x v="31"/>
    <d v="2024-04-01T00:00:00"/>
    <s v="9301"/>
    <s v="9321"/>
    <s v="931110009427"/>
    <n v="310001586"/>
    <x v="0"/>
    <s v="12"/>
    <s v="0301"/>
    <s v="202"/>
    <s v="104"/>
    <n v="7700"/>
    <n v="7700"/>
    <m/>
    <m/>
    <m/>
    <m/>
    <n v="7700"/>
  </r>
  <r>
    <x v="0"/>
    <s v="Water Crystal"/>
    <x v="0"/>
    <n v="14"/>
    <n v="14"/>
    <x v="31"/>
    <x v="31"/>
    <x v="31"/>
    <d v="2024-04-01T00:00:00"/>
    <s v="9301"/>
    <s v="9321"/>
    <s v="931110009428"/>
    <n v="310001586"/>
    <x v="0"/>
    <s v="12"/>
    <s v="0701"/>
    <s v="202"/>
    <s v="104"/>
    <n v="2100"/>
    <n v="2100"/>
    <m/>
    <m/>
    <m/>
    <m/>
    <n v="2100"/>
  </r>
  <r>
    <x v="2"/>
    <s v="Green Tea"/>
    <x v="3"/>
    <n v="194.44444444444446"/>
    <n v="194.44444444444446"/>
    <x v="31"/>
    <x v="31"/>
    <x v="31"/>
    <d v="2024-04-01T00:00:00"/>
    <s v="9307"/>
    <s v="9323"/>
    <s v="931310021006"/>
    <n v="310002641"/>
    <x v="3"/>
    <s v="24"/>
    <s v="0501"/>
    <s v="201"/>
    <s v="101"/>
    <n v="14000"/>
    <n v="14000"/>
    <m/>
    <m/>
    <m/>
    <m/>
    <n v="14000"/>
  </r>
  <r>
    <x v="2"/>
    <s v="CL"/>
    <x v="2"/>
    <n v="518.51851851851848"/>
    <n v="518.51851851851848"/>
    <x v="31"/>
    <x v="31"/>
    <x v="31"/>
    <d v="2024-04-01T00:00:00"/>
    <s v="9307"/>
    <s v="9323"/>
    <s v="931310021018"/>
    <n v="310002654"/>
    <x v="2"/>
    <s v="24"/>
    <s v="0101"/>
    <s v="201"/>
    <s v="102"/>
    <n v="28000"/>
    <n v="28000"/>
    <m/>
    <m/>
    <m/>
    <m/>
    <n v="28000"/>
  </r>
  <r>
    <x v="1"/>
    <s v="Green Tea"/>
    <x v="1"/>
    <n v="16.477272727272727"/>
    <n v="16.477272727272727"/>
    <x v="31"/>
    <x v="31"/>
    <x v="31"/>
    <d v="2024-04-01T00:00:00"/>
    <s v="LA"/>
    <s v="9321"/>
    <s v="56555478"/>
    <n v="310002952"/>
    <x v="11"/>
    <s v="36"/>
    <s v="0101"/>
    <s v="203"/>
    <s v="103"/>
    <n v="1450"/>
    <n v="1450"/>
    <m/>
    <m/>
    <m/>
    <m/>
    <n v="1450"/>
  </r>
  <r>
    <x v="3"/>
    <s v="Green Tea"/>
    <x v="3"/>
    <n v="388.88888888888891"/>
    <n v="388.88888888888891"/>
    <x v="31"/>
    <x v="31"/>
    <x v="31"/>
    <d v="2024-04-01T00:00:00"/>
    <s v="LA"/>
    <s v="9321"/>
    <s v="56607124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108.01851851851852"/>
    <n v="108.01851851851852"/>
    <x v="31"/>
    <x v="31"/>
    <x v="31"/>
    <d v="2024-04-01T00:00:00"/>
    <s v="LA"/>
    <s v="9321"/>
    <s v="56607521"/>
    <n v="310002099"/>
    <x v="18"/>
    <s v="24"/>
    <s v="0401"/>
    <s v="204"/>
    <s v="105"/>
    <n v="5833"/>
    <n v="5833"/>
    <m/>
    <m/>
    <m/>
    <m/>
    <n v="5833"/>
  </r>
  <r>
    <x v="3"/>
    <s v="Green Tea"/>
    <x v="4"/>
    <n v="48.611111111111114"/>
    <n v="48.611111111111114"/>
    <x v="31"/>
    <x v="31"/>
    <x v="31"/>
    <d v="2024-04-01T00:00:00"/>
    <s v="LA"/>
    <s v="9321"/>
    <s v="56607522"/>
    <n v="310001998"/>
    <x v="4"/>
    <s v="24"/>
    <s v="0201"/>
    <s v="204"/>
    <s v="105"/>
    <n v="3500"/>
    <n v="3500"/>
    <m/>
    <m/>
    <m/>
    <m/>
    <n v="3500"/>
  </r>
  <r>
    <x v="0"/>
    <s v="Water Crystal"/>
    <x v="0"/>
    <n v="65.333333333333329"/>
    <n v="65.333333333333329"/>
    <x v="32"/>
    <x v="32"/>
    <x v="32"/>
    <d v="2024-04-02T00:00:00"/>
    <s v="9301"/>
    <s v="9321"/>
    <s v="931110009429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2"/>
    <x v="32"/>
    <x v="32"/>
    <d v="2024-04-02T00:00:00"/>
    <s v="9307"/>
    <s v="9323"/>
    <s v="931310021007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2"/>
    <x v="32"/>
    <x v="32"/>
    <d v="2024-04-02T00:00:00"/>
    <s v="9307"/>
    <s v="9323"/>
    <s v="931310021008"/>
    <n v="310002641"/>
    <x v="3"/>
    <s v="24"/>
    <s v="0501"/>
    <s v="201"/>
    <s v="101"/>
    <n v="13000"/>
    <n v="13000"/>
    <m/>
    <m/>
    <m/>
    <m/>
    <n v="13000"/>
  </r>
  <r>
    <x v="2"/>
    <s v="CL"/>
    <x v="2"/>
    <n v="518.51851851851848"/>
    <n v="518.51851851851848"/>
    <x v="32"/>
    <x v="32"/>
    <x v="32"/>
    <d v="2024-04-02T00:00:00"/>
    <s v="9307"/>
    <s v="9323"/>
    <s v="931310021019"/>
    <n v="310002654"/>
    <x v="2"/>
    <s v="24"/>
    <s v="0101"/>
    <s v="201"/>
    <s v="102"/>
    <n v="28000"/>
    <n v="28000"/>
    <m/>
    <m/>
    <m/>
    <m/>
    <n v="28000"/>
  </r>
  <r>
    <x v="1"/>
    <s v="Green Tea"/>
    <x v="1"/>
    <n v="27.272727272727273"/>
    <n v="27.272727272727273"/>
    <x v="32"/>
    <x v="32"/>
    <x v="32"/>
    <d v="2024-04-02T00:00:00"/>
    <s v="LA"/>
    <s v="9321"/>
    <s v="56555479"/>
    <n v="310002949"/>
    <x v="70"/>
    <s v="36"/>
    <s v="0101"/>
    <s v="203"/>
    <s v="103"/>
    <n v="2400"/>
    <n v="2400"/>
    <m/>
    <m/>
    <m/>
    <m/>
    <n v="2400"/>
  </r>
  <r>
    <x v="1"/>
    <s v="Green Tea"/>
    <x v="1"/>
    <n v="39.204545454545453"/>
    <n v="39.204545454545453"/>
    <x v="32"/>
    <x v="32"/>
    <x v="32"/>
    <d v="2024-04-02T00:00:00"/>
    <s v="LA"/>
    <s v="9321"/>
    <s v="56555480"/>
    <n v="310002952"/>
    <x v="11"/>
    <s v="36"/>
    <s v="0101"/>
    <s v="203"/>
    <s v="103"/>
    <n v="3450"/>
    <n v="3450"/>
    <m/>
    <m/>
    <m/>
    <m/>
    <n v="3450"/>
  </r>
  <r>
    <x v="1"/>
    <s v="Green Tea"/>
    <x v="1"/>
    <n v="38.636363636363633"/>
    <n v="38.636363636363633"/>
    <x v="32"/>
    <x v="32"/>
    <x v="32"/>
    <d v="2024-04-02T00:00:00"/>
    <s v="LA"/>
    <s v="9321"/>
    <s v="56555481"/>
    <n v="310002950"/>
    <x v="71"/>
    <s v="36"/>
    <s v="0101"/>
    <s v="203"/>
    <s v="103"/>
    <n v="3400"/>
    <n v="3400"/>
    <m/>
    <m/>
    <m/>
    <m/>
    <n v="3400"/>
  </r>
  <r>
    <x v="3"/>
    <s v="Green Tea"/>
    <x v="3"/>
    <n v="67.125"/>
    <n v="67.125"/>
    <x v="32"/>
    <x v="32"/>
    <x v="32"/>
    <d v="2024-04-02T00:00:00"/>
    <s v="LA"/>
    <s v="9321"/>
    <s v="56607125"/>
    <n v="310002646"/>
    <x v="22"/>
    <s v="24"/>
    <s v="0201"/>
    <s v="204"/>
    <s v="106"/>
    <n v="4833"/>
    <n v="4833"/>
    <m/>
    <m/>
    <m/>
    <m/>
    <n v="4833"/>
  </r>
  <r>
    <x v="3"/>
    <s v="Green Tea"/>
    <x v="4"/>
    <n v="36"/>
    <n v="36"/>
    <x v="32"/>
    <x v="32"/>
    <x v="32"/>
    <d v="2024-04-02T00:00:00"/>
    <s v="LA"/>
    <s v="9321"/>
    <s v="56607523"/>
    <n v="310001998"/>
    <x v="4"/>
    <s v="24"/>
    <s v="0201"/>
    <s v="204"/>
    <s v="105"/>
    <n v="2592"/>
    <n v="2592"/>
    <m/>
    <m/>
    <m/>
    <m/>
    <n v="2592"/>
  </r>
  <r>
    <x v="3"/>
    <s v="LA"/>
    <x v="4"/>
    <n v="138.88888888888889"/>
    <n v="138.88888888888889"/>
    <x v="32"/>
    <x v="32"/>
    <x v="32"/>
    <d v="2024-04-02T00:00:00"/>
    <s v="LA"/>
    <s v="9321"/>
    <s v="56607524"/>
    <n v="310002661"/>
    <x v="72"/>
    <s v="24"/>
    <s v="0101"/>
    <s v="204"/>
    <s v="105"/>
    <n v="10000"/>
    <n v="10000"/>
    <m/>
    <m/>
    <m/>
    <m/>
    <n v="10000"/>
  </r>
  <r>
    <x v="3"/>
    <s v="Green Tea"/>
    <x v="4"/>
    <n v="194.44444444444446"/>
    <n v="194.44444444444446"/>
    <x v="32"/>
    <x v="32"/>
    <x v="32"/>
    <d v="2024-04-02T00:00:00"/>
    <s v="LA"/>
    <s v="9321"/>
    <s v="56607525"/>
    <n v="310001998"/>
    <x v="4"/>
    <s v="24"/>
    <s v="0601"/>
    <s v="204"/>
    <s v="105"/>
    <n v="14000"/>
    <n v="14000"/>
    <m/>
    <m/>
    <m/>
    <m/>
    <n v="14000"/>
  </r>
  <r>
    <x v="0"/>
    <s v="Water Crystal"/>
    <x v="0"/>
    <n v="65.333333333333329"/>
    <n v="65.333333333333329"/>
    <x v="33"/>
    <x v="33"/>
    <x v="33"/>
    <d v="2024-04-03T00:00:00"/>
    <s v="9301"/>
    <s v="9321"/>
    <s v="931110009430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3"/>
    <x v="33"/>
    <x v="33"/>
    <d v="2024-04-03T00:00:00"/>
    <s v="9307"/>
    <s v="9323"/>
    <s v="931310021009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3"/>
    <x v="33"/>
    <x v="33"/>
    <d v="2024-04-03T00:00:00"/>
    <s v="9307"/>
    <s v="9323"/>
    <s v="931310021010"/>
    <n v="310002641"/>
    <x v="3"/>
    <s v="24"/>
    <s v="0501"/>
    <s v="201"/>
    <s v="101"/>
    <n v="13000"/>
    <n v="13000"/>
    <m/>
    <m/>
    <m/>
    <m/>
    <n v="13000"/>
  </r>
  <r>
    <x v="2"/>
    <s v="CL"/>
    <x v="2"/>
    <n v="216.05555555555554"/>
    <n v="216.05555555555554"/>
    <x v="33"/>
    <x v="33"/>
    <x v="33"/>
    <d v="2024-04-03T00:00:00"/>
    <s v="9307"/>
    <s v="9323"/>
    <s v="931310021020"/>
    <n v="310002654"/>
    <x v="2"/>
    <s v="24"/>
    <s v="0101"/>
    <s v="201"/>
    <s v="102"/>
    <n v="11667"/>
    <n v="11667"/>
    <m/>
    <m/>
    <m/>
    <m/>
    <n v="11667"/>
  </r>
  <r>
    <x v="1"/>
    <s v="Green Tea"/>
    <x v="1"/>
    <n v="44.31818181818182"/>
    <n v="44.31818181818182"/>
    <x v="33"/>
    <x v="33"/>
    <x v="33"/>
    <d v="2024-04-03T00:00:00"/>
    <s v="LA"/>
    <s v="9321"/>
    <s v="56555482"/>
    <n v="310003079"/>
    <x v="21"/>
    <s v="36"/>
    <s v="0101"/>
    <s v="203"/>
    <s v="103"/>
    <n v="3900"/>
    <n v="3900"/>
    <m/>
    <m/>
    <m/>
    <m/>
    <n v="3900"/>
  </r>
  <r>
    <x v="1"/>
    <s v="Green Tea"/>
    <x v="1"/>
    <n v="54.545454545454547"/>
    <n v="54.545454545454547"/>
    <x v="33"/>
    <x v="33"/>
    <x v="33"/>
    <d v="2024-04-03T00:00:00"/>
    <s v="LA"/>
    <s v="9321"/>
    <s v="56555483"/>
    <n v="310003080"/>
    <x v="23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3"/>
    <x v="33"/>
    <x v="33"/>
    <d v="2024-04-03T00:00:00"/>
    <s v="LA"/>
    <s v="9321"/>
    <s v="56606366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07.875"/>
    <n v="307.875"/>
    <x v="33"/>
    <x v="33"/>
    <x v="33"/>
    <d v="2024-04-03T00:00:00"/>
    <s v="LA"/>
    <s v="9321"/>
    <s v="56607126"/>
    <n v="310003155"/>
    <x v="8"/>
    <s v="24"/>
    <s v="0301"/>
    <s v="204"/>
    <s v="106"/>
    <n v="22167"/>
    <n v="22167"/>
    <m/>
    <m/>
    <m/>
    <m/>
    <n v="22167"/>
  </r>
  <r>
    <x v="4"/>
    <s v="Water Crystal"/>
    <x v="0"/>
    <n v="89.25333333333333"/>
    <n v="89.25333333333333"/>
    <x v="33"/>
    <x v="33"/>
    <x v="33"/>
    <d v="2024-04-03T00:00:00"/>
    <s v="LA"/>
    <s v="9322"/>
    <s v="56511348"/>
    <n v="310001586"/>
    <x v="0"/>
    <s v="12"/>
    <s v="0701"/>
    <s v="201"/>
    <s v="102"/>
    <n v="13388"/>
    <n v="13388"/>
    <m/>
    <m/>
    <m/>
    <m/>
    <n v="13388"/>
  </r>
  <r>
    <x v="0"/>
    <s v="Water Crystal"/>
    <x v="0"/>
    <n v="65.333333333333329"/>
    <n v="65.333333333333329"/>
    <x v="34"/>
    <x v="34"/>
    <x v="34"/>
    <d v="2024-04-04T00:00:00"/>
    <s v="9301"/>
    <s v="9321"/>
    <s v="931110009431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4"/>
    <x v="34"/>
    <x v="34"/>
    <d v="2024-04-04T00:00:00"/>
    <s v="9307"/>
    <s v="9323"/>
    <s v="931310021011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4"/>
    <x v="34"/>
    <x v="34"/>
    <d v="2024-04-04T00:00:00"/>
    <s v="9307"/>
    <s v="9323"/>
    <s v="931310021012"/>
    <n v="310002641"/>
    <x v="3"/>
    <s v="24"/>
    <s v="0501"/>
    <s v="201"/>
    <s v="101"/>
    <n v="13000"/>
    <n v="13000"/>
    <m/>
    <m/>
    <m/>
    <m/>
    <n v="13000"/>
  </r>
  <r>
    <x v="2"/>
    <s v="Green Tea"/>
    <x v="2"/>
    <n v="475.31481481481484"/>
    <n v="475.31481481481484"/>
    <x v="34"/>
    <x v="34"/>
    <x v="34"/>
    <d v="2024-04-04T00:00:00"/>
    <s v="9307"/>
    <s v="9323"/>
    <s v="931310021021"/>
    <n v="310002001"/>
    <x v="14"/>
    <s v="24"/>
    <s v="0201"/>
    <s v="201"/>
    <s v="102"/>
    <n v="25667"/>
    <n v="25667"/>
    <m/>
    <m/>
    <m/>
    <m/>
    <n v="25667"/>
  </r>
  <r>
    <x v="1"/>
    <s v="Green Tea"/>
    <x v="1"/>
    <n v="60.420454545454547"/>
    <n v="60.420454545454547"/>
    <x v="34"/>
    <x v="34"/>
    <x v="34"/>
    <d v="2024-04-04T00:00:00"/>
    <s v="LA"/>
    <s v="9321"/>
    <s v="56555484"/>
    <n v="310002953"/>
    <x v="1"/>
    <s v="36"/>
    <s v="0101"/>
    <s v="203"/>
    <s v="103"/>
    <n v="5317"/>
    <n v="5317"/>
    <m/>
    <m/>
    <m/>
    <m/>
    <n v="5317"/>
  </r>
  <r>
    <x v="1"/>
    <s v="Green Tea"/>
    <x v="1"/>
    <n v="54.545454545454547"/>
    <n v="54.545454545454547"/>
    <x v="34"/>
    <x v="34"/>
    <x v="34"/>
    <d v="2024-04-04T00:00:00"/>
    <s v="LA"/>
    <s v="9321"/>
    <s v="56555485"/>
    <n v="310002954"/>
    <x v="15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4"/>
    <x v="34"/>
    <x v="34"/>
    <d v="2024-04-04T00:00:00"/>
    <s v="LA"/>
    <s v="9321"/>
    <s v="56606367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88.88888888888891"/>
    <n v="388.88888888888891"/>
    <x v="34"/>
    <x v="34"/>
    <x v="34"/>
    <d v="2024-04-04T00:00:00"/>
    <s v="LA"/>
    <s v="9321"/>
    <s v="56607127"/>
    <n v="310003155"/>
    <x v="8"/>
    <s v="24"/>
    <s v="0301"/>
    <s v="204"/>
    <s v="106"/>
    <n v="28000"/>
    <n v="28000"/>
    <m/>
    <m/>
    <m/>
    <m/>
    <n v="28000"/>
  </r>
  <r>
    <x v="4"/>
    <s v="Water Crystal"/>
    <x v="0"/>
    <n v="79.333333333333329"/>
    <n v="79.333333333333329"/>
    <x v="34"/>
    <x v="34"/>
    <x v="34"/>
    <d v="2024-04-04T00:00:00"/>
    <s v="LA"/>
    <s v="9322"/>
    <s v="56511288"/>
    <n v="310001586"/>
    <x v="0"/>
    <s v="12"/>
    <s v="0301"/>
    <s v="201"/>
    <s v="102"/>
    <n v="11900"/>
    <n v="11900"/>
    <m/>
    <m/>
    <m/>
    <m/>
    <n v="11900"/>
  </r>
  <r>
    <x v="4"/>
    <s v="Water Crystal"/>
    <x v="0"/>
    <n v="46.666666666666664"/>
    <n v="46.666666666666664"/>
    <x v="34"/>
    <x v="34"/>
    <x v="34"/>
    <d v="2024-04-04T00:00:00"/>
    <s v="LA"/>
    <s v="9322"/>
    <s v="56511349"/>
    <n v="310001586"/>
    <x v="0"/>
    <s v="12"/>
    <s v="0701"/>
    <s v="201"/>
    <s v="102"/>
    <n v="7000"/>
    <n v="7000"/>
    <m/>
    <m/>
    <m/>
    <m/>
    <n v="7000"/>
  </r>
  <r>
    <x v="0"/>
    <s v="Water Crystal"/>
    <x v="0"/>
    <n v="65.333333333333329"/>
    <n v="65.333333333333329"/>
    <x v="35"/>
    <x v="35"/>
    <x v="35"/>
    <d v="2024-04-05T00:00:00"/>
    <s v="9301"/>
    <s v="9321"/>
    <s v="931110009432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5"/>
    <x v="35"/>
    <x v="35"/>
    <d v="2024-04-05T00:00:00"/>
    <s v="9307"/>
    <s v="9323"/>
    <s v="931310021013"/>
    <n v="310002642"/>
    <x v="9"/>
    <s v="24"/>
    <s v="0101"/>
    <s v="201"/>
    <s v="101"/>
    <n v="15000"/>
    <n v="15000"/>
    <m/>
    <m/>
    <m/>
    <m/>
    <n v="15000"/>
  </r>
  <r>
    <x v="2"/>
    <s v="Green Tea"/>
    <x v="3"/>
    <n v="180.55555555555554"/>
    <n v="180.55555555555554"/>
    <x v="35"/>
    <x v="35"/>
    <x v="35"/>
    <d v="2024-04-05T00:00:00"/>
    <s v="9307"/>
    <s v="9323"/>
    <s v="931310021014"/>
    <n v="310002641"/>
    <x v="3"/>
    <s v="24"/>
    <s v="0101"/>
    <s v="201"/>
    <s v="101"/>
    <n v="13000"/>
    <n v="13000"/>
    <m/>
    <m/>
    <m/>
    <m/>
    <n v="13000"/>
  </r>
  <r>
    <x v="2"/>
    <s v="Green Tea"/>
    <x v="2"/>
    <n v="80.240740740740748"/>
    <n v="72.222222222222229"/>
    <x v="35"/>
    <x v="35"/>
    <x v="35"/>
    <d v="2024-04-05T00:00:00"/>
    <s v="9307"/>
    <s v="9323"/>
    <s v="931310021022"/>
    <n v="310002001"/>
    <x v="14"/>
    <s v="24"/>
    <s v="0201"/>
    <s v="201"/>
    <s v="102"/>
    <n v="4333"/>
    <n v="3900"/>
    <m/>
    <m/>
    <m/>
    <m/>
    <n v="3900"/>
  </r>
  <r>
    <x v="2"/>
    <s v="Green Tea"/>
    <x v="2"/>
    <n v="432.09259259259261"/>
    <n v="388.88888888888891"/>
    <x v="35"/>
    <x v="35"/>
    <x v="35"/>
    <d v="2024-04-05T00:00:00"/>
    <s v="9307"/>
    <s v="9323"/>
    <s v="931310021023"/>
    <n v="310002000"/>
    <x v="19"/>
    <s v="24"/>
    <s v="0201"/>
    <s v="201"/>
    <s v="102"/>
    <n v="23333"/>
    <n v="21000"/>
    <m/>
    <m/>
    <m/>
    <m/>
    <n v="21000"/>
  </r>
  <r>
    <x v="1"/>
    <s v="Green Tea"/>
    <x v="1"/>
    <n v="16.852272727272727"/>
    <n v="14.329545454545455"/>
    <x v="35"/>
    <x v="35"/>
    <x v="35"/>
    <d v="2024-04-05T00:00:00"/>
    <s v="LA"/>
    <s v="9321"/>
    <s v="56555486"/>
    <n v="310002953"/>
    <x v="1"/>
    <s v="36"/>
    <s v="0101"/>
    <s v="203"/>
    <s v="103"/>
    <n v="1483"/>
    <n v="1261"/>
    <m/>
    <m/>
    <m/>
    <m/>
    <n v="1261"/>
  </r>
  <r>
    <x v="3"/>
    <s v="Green Tea"/>
    <x v="4"/>
    <n v="361.11111111111109"/>
    <n v="306.94444444444446"/>
    <x v="35"/>
    <x v="35"/>
    <x v="35"/>
    <d v="2024-04-05T00:00:00"/>
    <s v="LA"/>
    <s v="9321"/>
    <s v="56606368"/>
    <n v="310001998"/>
    <x v="4"/>
    <s v="24"/>
    <s v="0601"/>
    <s v="204"/>
    <s v="105"/>
    <n v="26000"/>
    <n v="22100"/>
    <m/>
    <m/>
    <m/>
    <m/>
    <n v="22100"/>
  </r>
  <r>
    <x v="3"/>
    <s v="Green Tea"/>
    <x v="3"/>
    <n v="388.88888888888891"/>
    <n v="330.55555555555554"/>
    <x v="35"/>
    <x v="35"/>
    <x v="35"/>
    <d v="2024-04-05T00:00:00"/>
    <s v="LA"/>
    <s v="9321"/>
    <s v="56607128"/>
    <n v="310003155"/>
    <x v="8"/>
    <s v="24"/>
    <s v="0301"/>
    <s v="204"/>
    <s v="106"/>
    <n v="28000"/>
    <n v="23800"/>
    <m/>
    <m/>
    <m/>
    <m/>
    <n v="23800"/>
  </r>
  <r>
    <x v="4"/>
    <s v="Water Crystal"/>
    <x v="0"/>
    <n v="126"/>
    <n v="113.4"/>
    <x v="35"/>
    <x v="35"/>
    <x v="35"/>
    <d v="2024-04-05T00:00:00"/>
    <s v="LA"/>
    <s v="9322"/>
    <s v="56511289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36"/>
    <x v="36"/>
    <x v="36"/>
    <d v="2024-04-06T00:00:00"/>
    <s v="9307"/>
    <s v="9323"/>
    <s v="931310021015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36"/>
    <x v="36"/>
    <x v="36"/>
    <d v="2024-04-06T00:00:00"/>
    <s v="9307"/>
    <s v="9323"/>
    <s v="931310021016"/>
    <n v="310002641"/>
    <x v="3"/>
    <s v="24"/>
    <s v="0101"/>
    <s v="201"/>
    <s v="101"/>
    <n v="18000"/>
    <n v="16200"/>
    <m/>
    <m/>
    <m/>
    <m/>
    <n v="16200"/>
  </r>
  <r>
    <x v="2"/>
    <s v="Green Tea"/>
    <x v="2"/>
    <n v="518.51851851851848"/>
    <n v="440.74074074074076"/>
    <x v="36"/>
    <x v="36"/>
    <x v="36"/>
    <d v="2024-04-06T00:00:00"/>
    <s v="9307"/>
    <s v="9323"/>
    <s v="931310021024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50"/>
    <n v="135"/>
    <x v="36"/>
    <x v="36"/>
    <x v="36"/>
    <d v="2024-04-06T00:00:00"/>
    <s v="LA"/>
    <s v="9321"/>
    <s v="56606369"/>
    <n v="310002002"/>
    <x v="26"/>
    <s v="12"/>
    <s v="0201"/>
    <s v="204"/>
    <s v="105"/>
    <n v="10500"/>
    <n v="9450"/>
    <m/>
    <m/>
    <m/>
    <m/>
    <n v="9450"/>
  </r>
  <r>
    <x v="3"/>
    <s v="Green Tea"/>
    <x v="3"/>
    <n v="303.23611111111109"/>
    <n v="272.91666666666669"/>
    <x v="36"/>
    <x v="36"/>
    <x v="36"/>
    <d v="2024-04-06T00:00:00"/>
    <s v="LA"/>
    <s v="9321"/>
    <s v="56607129"/>
    <n v="310003155"/>
    <x v="8"/>
    <s v="24"/>
    <s v="0301"/>
    <s v="204"/>
    <s v="106"/>
    <n v="21833"/>
    <n v="19650"/>
    <m/>
    <m/>
    <m/>
    <m/>
    <n v="19650"/>
  </r>
  <r>
    <x v="4"/>
    <s v="Water Crystal"/>
    <x v="0"/>
    <n v="126"/>
    <n v="113.4"/>
    <x v="36"/>
    <x v="36"/>
    <x v="36"/>
    <d v="2024-04-06T00:00:00"/>
    <s v="LA"/>
    <s v="9322"/>
    <s v="56511290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37"/>
    <x v="37"/>
    <x v="37"/>
    <d v="2024-04-07T00:00:00"/>
    <s v="9307"/>
    <s v="9323"/>
    <s v="931310021017"/>
    <n v="310002641"/>
    <x v="3"/>
    <s v="24"/>
    <s v="0101"/>
    <s v="201"/>
    <s v="101"/>
    <n v="28000"/>
    <n v="23800"/>
    <m/>
    <m/>
    <m/>
    <m/>
    <n v="23800"/>
  </r>
  <r>
    <x v="2"/>
    <s v="Green Tea"/>
    <x v="2"/>
    <n v="518.51851851851848"/>
    <n v="440.74074074074076"/>
    <x v="37"/>
    <x v="37"/>
    <x v="37"/>
    <d v="2024-04-07T00:00:00"/>
    <s v="9307"/>
    <s v="9323"/>
    <s v="931310021025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42.85714285714286"/>
    <n v="128.57142857142858"/>
    <x v="37"/>
    <x v="37"/>
    <x v="37"/>
    <d v="2024-04-07T00:00:00"/>
    <s v="LA"/>
    <s v="9321"/>
    <s v="56606370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7"/>
    <x v="37"/>
    <x v="37"/>
    <d v="2024-04-07T00:00:00"/>
    <s v="LA"/>
    <s v="9321"/>
    <s v="56606371"/>
    <n v="310002002"/>
    <x v="26"/>
    <s v="12"/>
    <s v="0201"/>
    <s v="204"/>
    <s v="105"/>
    <n v="18000"/>
    <n v="16200"/>
    <m/>
    <m/>
    <m/>
    <m/>
    <n v="16200"/>
  </r>
  <r>
    <x v="3"/>
    <s v="EX"/>
    <x v="4"/>
    <n v="9.7083333333333339"/>
    <n v="9.7083333333333339"/>
    <x v="37"/>
    <x v="37"/>
    <x v="37"/>
    <d v="2024-04-07T00:00:00"/>
    <s v="LA"/>
    <s v="9321"/>
    <s v="56607130"/>
    <n v="310003659"/>
    <x v="35"/>
    <s v="24"/>
    <s v="0201"/>
    <s v="204"/>
    <s v="106"/>
    <n v="699"/>
    <n v="699"/>
    <m/>
    <m/>
    <m/>
    <m/>
    <n v="699"/>
  </r>
  <r>
    <x v="3"/>
    <s v="LA"/>
    <x v="4"/>
    <n v="111.11111111111111"/>
    <n v="111.11111111111111"/>
    <x v="37"/>
    <x v="37"/>
    <x v="37"/>
    <d v="2024-04-07T00:00:00"/>
    <s v="LA"/>
    <s v="9321"/>
    <s v="56607131"/>
    <n v="310003657"/>
    <x v="37"/>
    <s v="24"/>
    <s v="0301"/>
    <s v="204"/>
    <s v="106"/>
    <n v="8000"/>
    <n v="8000"/>
    <m/>
    <m/>
    <m/>
    <m/>
    <n v="8000"/>
  </r>
  <r>
    <x v="3"/>
    <s v="Green Tea"/>
    <x v="4"/>
    <n v="156.25"/>
    <n v="140.625"/>
    <x v="37"/>
    <x v="37"/>
    <x v="37"/>
    <d v="2024-04-07T00:00:00"/>
    <s v="LA"/>
    <s v="9321"/>
    <s v="56607132"/>
    <n v="310003571"/>
    <x v="55"/>
    <s v="24"/>
    <s v="0301"/>
    <s v="204"/>
    <s v="106"/>
    <n v="11250"/>
    <n v="10125"/>
    <m/>
    <m/>
    <m/>
    <m/>
    <n v="10125"/>
  </r>
  <r>
    <x v="4"/>
    <s v="Water Crystal"/>
    <x v="0"/>
    <n v="62.4"/>
    <n v="56.16"/>
    <x v="37"/>
    <x v="37"/>
    <x v="37"/>
    <d v="2024-04-07T00:00:00"/>
    <s v="LA"/>
    <s v="9322"/>
    <s v="56511291"/>
    <n v="310001586"/>
    <x v="0"/>
    <s v="12"/>
    <s v="0301"/>
    <s v="201"/>
    <s v="102"/>
    <n v="9360"/>
    <n v="8424"/>
    <m/>
    <m/>
    <m/>
    <m/>
    <n v="8424"/>
  </r>
  <r>
    <x v="1"/>
    <s v="Green Tea"/>
    <x v="1"/>
    <n v="27.46590909090909"/>
    <n v="23.352272727272727"/>
    <x v="38"/>
    <x v="38"/>
    <x v="38"/>
    <d v="2024-04-08T00:00:00"/>
    <s v="LA"/>
    <s v="9321"/>
    <s v="56555487"/>
    <n v="310002953"/>
    <x v="1"/>
    <s v="36"/>
    <s v="0301"/>
    <s v="203"/>
    <s v="103"/>
    <n v="2417"/>
    <n v="2055"/>
    <m/>
    <m/>
    <m/>
    <m/>
    <n v="2055"/>
  </r>
  <r>
    <x v="3"/>
    <s v="Green Tea"/>
    <x v="5"/>
    <n v="142.85714285714286"/>
    <n v="128.57142857142858"/>
    <x v="38"/>
    <x v="38"/>
    <x v="38"/>
    <d v="2024-04-08T00:00:00"/>
    <s v="LA"/>
    <s v="9321"/>
    <s v="56606372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8"/>
    <x v="38"/>
    <x v="38"/>
    <d v="2024-04-08T00:00:00"/>
    <s v="LA"/>
    <s v="9321"/>
    <s v="56606373"/>
    <n v="310002002"/>
    <x v="26"/>
    <s v="12"/>
    <s v="0201"/>
    <s v="204"/>
    <s v="105"/>
    <n v="18000"/>
    <n v="16200"/>
    <m/>
    <m/>
    <m/>
    <m/>
    <n v="16200"/>
  </r>
  <r>
    <x v="3"/>
    <s v="Green Tea"/>
    <x v="4"/>
    <n v="375"/>
    <n v="318.75"/>
    <x v="38"/>
    <x v="38"/>
    <x v="38"/>
    <d v="2024-04-08T00:00:00"/>
    <s v="LA"/>
    <s v="9321"/>
    <s v="56607133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518.51851851851848"/>
    <n v="440.74074074074076"/>
    <x v="38"/>
    <x v="38"/>
    <x v="38"/>
    <d v="2024-04-08T00:00:00"/>
    <s v="LA"/>
    <s v="9323"/>
    <s v="56554327"/>
    <n v="310002000"/>
    <x v="19"/>
    <s v="24"/>
    <s v="0201"/>
    <s v="201"/>
    <s v="102"/>
    <n v="28000"/>
    <n v="23800"/>
    <m/>
    <m/>
    <m/>
    <m/>
    <n v="23800"/>
  </r>
  <r>
    <x v="2"/>
    <s v="Green Tea"/>
    <x v="3"/>
    <n v="194.44444444444446"/>
    <n v="175"/>
    <x v="38"/>
    <x v="38"/>
    <x v="38"/>
    <d v="2024-04-08T00:00:00"/>
    <s v="LA"/>
    <s v="9323"/>
    <s v="56605081"/>
    <n v="310002641"/>
    <x v="3"/>
    <s v="24"/>
    <s v="0101"/>
    <s v="201"/>
    <s v="101"/>
    <n v="14000"/>
    <n v="12600"/>
    <m/>
    <m/>
    <m/>
    <m/>
    <n v="12600"/>
  </r>
  <r>
    <x v="2"/>
    <s v="Green Tea"/>
    <x v="4"/>
    <n v="1.0833333333333333"/>
    <n v="0.98611111111111116"/>
    <x v="38"/>
    <x v="38"/>
    <x v="38"/>
    <d v="2024-04-08T00:00:00"/>
    <s v="LA"/>
    <s v="9323"/>
    <s v="56605082"/>
    <n v="310002142"/>
    <x v="24"/>
    <s v="24"/>
    <s v="0101"/>
    <s v="201"/>
    <s v="101"/>
    <n v="78"/>
    <n v="71"/>
    <m/>
    <m/>
    <m/>
    <m/>
    <n v="71"/>
  </r>
  <r>
    <x v="2"/>
    <s v="Green Tea"/>
    <x v="4"/>
    <n v="81.013888888888886"/>
    <n v="72.916666666666671"/>
    <x v="38"/>
    <x v="38"/>
    <x v="38"/>
    <d v="2024-04-08T00:00:00"/>
    <s v="LA"/>
    <s v="9323"/>
    <s v="56605083"/>
    <n v="310002142"/>
    <x v="24"/>
    <s v="24"/>
    <s v="0201"/>
    <s v="201"/>
    <s v="101"/>
    <n v="5833"/>
    <n v="5250"/>
    <m/>
    <m/>
    <m/>
    <m/>
    <n v="5250"/>
  </r>
  <r>
    <x v="1"/>
    <s v="Green Tea"/>
    <x v="1"/>
    <n v="93.375"/>
    <n v="79.375"/>
    <x v="39"/>
    <x v="39"/>
    <x v="39"/>
    <d v="2024-04-09T00:00:00"/>
    <s v="LA"/>
    <s v="9321"/>
    <s v="56555488"/>
    <n v="310002953"/>
    <x v="1"/>
    <s v="36"/>
    <s v="0301"/>
    <s v="203"/>
    <s v="103"/>
    <n v="8217"/>
    <n v="6985"/>
    <m/>
    <m/>
    <m/>
    <m/>
    <n v="6985"/>
  </r>
  <r>
    <x v="1"/>
    <s v="Green Tea"/>
    <x v="1"/>
    <n v="38.44318181818182"/>
    <n v="32.68181818181818"/>
    <x v="39"/>
    <x v="39"/>
    <x v="39"/>
    <d v="2024-04-09T00:00:00"/>
    <s v="LA"/>
    <s v="9321"/>
    <s v="56555489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39"/>
    <x v="39"/>
    <x v="39"/>
    <d v="2024-04-09T00:00:00"/>
    <s v="LA"/>
    <s v="9321"/>
    <s v="56606374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39"/>
    <x v="39"/>
    <x v="39"/>
    <d v="2024-04-09T00:00:00"/>
    <s v="LA"/>
    <s v="9321"/>
    <s v="56607134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49.388888888888886"/>
    <n v="44.462962962962962"/>
    <x v="39"/>
    <x v="39"/>
    <x v="39"/>
    <d v="2024-04-09T00:00:00"/>
    <s v="LA"/>
    <s v="9323"/>
    <s v="56554328"/>
    <n v="310002000"/>
    <x v="19"/>
    <s v="24"/>
    <s v="0201"/>
    <s v="201"/>
    <s v="102"/>
    <n v="2667"/>
    <n v="2401"/>
    <m/>
    <m/>
    <m/>
    <m/>
    <n v="2401"/>
  </r>
  <r>
    <x v="2"/>
    <s v="Green Tea"/>
    <x v="7"/>
    <n v="17.263888888888889"/>
    <n v="17.263888888888889"/>
    <x v="39"/>
    <x v="39"/>
    <x v="39"/>
    <d v="2024-04-09T00:00:00"/>
    <s v="LA"/>
    <s v="9323"/>
    <s v="56554329"/>
    <n v="310003183"/>
    <x v="73"/>
    <s v="24"/>
    <s v="0201"/>
    <s v="201"/>
    <s v="102"/>
    <n v="1243"/>
    <n v="1243"/>
    <m/>
    <m/>
    <m/>
    <m/>
    <n v="1243"/>
  </r>
  <r>
    <x v="2"/>
    <s v="Green Tea"/>
    <x v="7"/>
    <n v="7.7777777777777777"/>
    <n v="7.7777777777777777"/>
    <x v="39"/>
    <x v="39"/>
    <x v="39"/>
    <d v="2024-04-09T00:00:00"/>
    <s v="LA"/>
    <s v="9323"/>
    <s v="56554330"/>
    <n v="310002906"/>
    <x v="74"/>
    <s v="24"/>
    <s v="0201"/>
    <s v="201"/>
    <s v="102"/>
    <n v="560"/>
    <n v="560"/>
    <m/>
    <m/>
    <m/>
    <m/>
    <n v="560"/>
  </r>
  <r>
    <x v="2"/>
    <s v="Green Tea"/>
    <x v="4"/>
    <n v="388.88888888888891"/>
    <n v="330.55555555555554"/>
    <x v="39"/>
    <x v="39"/>
    <x v="39"/>
    <d v="2024-04-09T00:00:00"/>
    <s v="LA"/>
    <s v="9323"/>
    <s v="56605084"/>
    <n v="310002142"/>
    <x v="24"/>
    <s v="24"/>
    <s v="0201"/>
    <s v="201"/>
    <s v="101"/>
    <n v="28000"/>
    <n v="23800"/>
    <m/>
    <m/>
    <m/>
    <m/>
    <n v="23800"/>
  </r>
  <r>
    <x v="1"/>
    <s v="Green Tea"/>
    <x v="1"/>
    <n v="71.397727272727266"/>
    <n v="60.69318181818182"/>
    <x v="40"/>
    <x v="40"/>
    <x v="40"/>
    <d v="2024-04-10T00:00:00"/>
    <s v="LA"/>
    <s v="9321"/>
    <s v="56555490"/>
    <n v="310002951"/>
    <x v="10"/>
    <s v="36"/>
    <s v="0301"/>
    <s v="203"/>
    <s v="103"/>
    <n v="6283"/>
    <n v="5341"/>
    <m/>
    <m/>
    <m/>
    <m/>
    <n v="5341"/>
  </r>
  <r>
    <x v="1"/>
    <s v="Green Tea"/>
    <x v="1"/>
    <n v="38.44318181818182"/>
    <n v="32.68181818181818"/>
    <x v="40"/>
    <x v="40"/>
    <x v="40"/>
    <d v="2024-04-10T00:00:00"/>
    <s v="LA"/>
    <s v="9321"/>
    <s v="56555491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40"/>
    <x v="40"/>
    <x v="40"/>
    <d v="2024-04-10T00:00:00"/>
    <s v="LA"/>
    <s v="9321"/>
    <s v="56606375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0"/>
    <x v="40"/>
    <x v="40"/>
    <d v="2024-04-10T00:00:00"/>
    <s v="LA"/>
    <s v="9321"/>
    <s v="56607135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50"/>
    <n v="50"/>
    <x v="40"/>
    <x v="40"/>
    <x v="40"/>
    <d v="2024-04-10T00:00:00"/>
    <s v="LA"/>
    <s v="9323"/>
    <s v="56554331"/>
    <n v="310003704"/>
    <x v="75"/>
    <s v="24"/>
    <s v="0201"/>
    <s v="201"/>
    <s v="102"/>
    <n v="3600"/>
    <n v="3600"/>
    <m/>
    <m/>
    <m/>
    <m/>
    <n v="3600"/>
  </r>
  <r>
    <x v="2"/>
    <s v="Green Tea"/>
    <x v="7"/>
    <n v="25"/>
    <n v="25"/>
    <x v="40"/>
    <x v="40"/>
    <x v="40"/>
    <d v="2024-04-10T00:00:00"/>
    <s v="LA"/>
    <s v="9323"/>
    <s v="56554332"/>
    <n v="310003703"/>
    <x v="76"/>
    <s v="24"/>
    <s v="0201"/>
    <s v="201"/>
    <s v="102"/>
    <n v="1800"/>
    <n v="1800"/>
    <m/>
    <m/>
    <m/>
    <m/>
    <n v="1800"/>
  </r>
  <r>
    <x v="2"/>
    <s v="Green Tea"/>
    <x v="4"/>
    <n v="155.09722222222223"/>
    <n v="139.59722222222223"/>
    <x v="40"/>
    <x v="40"/>
    <x v="40"/>
    <d v="2024-04-10T00:00:00"/>
    <s v="LA"/>
    <s v="9323"/>
    <s v="56605085"/>
    <n v="310002142"/>
    <x v="24"/>
    <s v="24"/>
    <s v="0201"/>
    <s v="201"/>
    <s v="101"/>
    <n v="11167"/>
    <n v="10051"/>
    <m/>
    <m/>
    <m/>
    <m/>
    <n v="10051"/>
  </r>
  <r>
    <x v="2"/>
    <s v="Green Tea"/>
    <x v="4"/>
    <n v="13.930555555555555"/>
    <n v="12.541666666666666"/>
    <x v="40"/>
    <x v="40"/>
    <x v="40"/>
    <d v="2024-04-10T00:00:00"/>
    <s v="LA"/>
    <s v="9323"/>
    <s v="56605086"/>
    <n v="310002013"/>
    <x v="67"/>
    <s v="24"/>
    <s v="0101"/>
    <s v="201"/>
    <s v="101"/>
    <n v="1003"/>
    <n v="903"/>
    <m/>
    <m/>
    <m/>
    <m/>
    <n v="903"/>
  </r>
  <r>
    <x v="2"/>
    <s v="Green Tea"/>
    <x v="4"/>
    <n v="113.43055555555556"/>
    <n v="102.09722222222223"/>
    <x v="40"/>
    <x v="40"/>
    <x v="40"/>
    <d v="2024-04-10T00:00:00"/>
    <s v="LA"/>
    <s v="9323"/>
    <s v="56605087"/>
    <n v="310002013"/>
    <x v="67"/>
    <s v="24"/>
    <s v="0201"/>
    <s v="201"/>
    <s v="101"/>
    <n v="8167"/>
    <n v="7351"/>
    <m/>
    <m/>
    <m/>
    <m/>
    <n v="7351"/>
  </r>
  <r>
    <x v="1"/>
    <s v="Green Tea"/>
    <x v="1"/>
    <n v="65.909090909090907"/>
    <n v="56.022727272727273"/>
    <x v="41"/>
    <x v="41"/>
    <x v="41"/>
    <d v="2024-04-11T00:00:00"/>
    <s v="LA"/>
    <s v="9321"/>
    <s v="56555492"/>
    <n v="310002952"/>
    <x v="11"/>
    <s v="36"/>
    <s v="0201"/>
    <s v="203"/>
    <s v="103"/>
    <n v="5800"/>
    <n v="4930"/>
    <m/>
    <m/>
    <m/>
    <m/>
    <n v="4930"/>
  </r>
  <r>
    <x v="1"/>
    <s v="Green Tea"/>
    <x v="1"/>
    <n v="43.94318181818182"/>
    <n v="37.352272727272727"/>
    <x v="41"/>
    <x v="41"/>
    <x v="41"/>
    <d v="2024-04-11T00:00:00"/>
    <s v="LA"/>
    <s v="9321"/>
    <s v="56555493"/>
    <n v="310003080"/>
    <x v="23"/>
    <s v="36"/>
    <s v="0301"/>
    <s v="203"/>
    <s v="103"/>
    <n v="3867"/>
    <n v="3287"/>
    <m/>
    <m/>
    <m/>
    <m/>
    <n v="3287"/>
  </r>
  <r>
    <x v="3"/>
    <s v="Green Tea"/>
    <x v="5"/>
    <n v="400"/>
    <n v="340"/>
    <x v="41"/>
    <x v="41"/>
    <x v="41"/>
    <d v="2024-04-11T00:00:00"/>
    <s v="LA"/>
    <s v="9321"/>
    <s v="56606376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1"/>
    <x v="41"/>
    <x v="41"/>
    <d v="2024-04-11T00:00:00"/>
    <s v="LA"/>
    <s v="9321"/>
    <s v="56607136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8.3333333333333339"/>
    <n v="8.3333333333333339"/>
    <x v="41"/>
    <x v="41"/>
    <x v="41"/>
    <d v="2024-04-11T00:00:00"/>
    <s v="LA"/>
    <s v="9323"/>
    <s v="56554333"/>
    <n v="310003341"/>
    <x v="77"/>
    <s v="24"/>
    <s v="0201"/>
    <s v="201"/>
    <s v="102"/>
    <n v="600"/>
    <n v="600"/>
    <m/>
    <m/>
    <m/>
    <m/>
    <n v="600"/>
  </r>
  <r>
    <x v="2"/>
    <s v="Green Tea"/>
    <x v="7"/>
    <n v="25"/>
    <n v="25"/>
    <x v="41"/>
    <x v="41"/>
    <x v="41"/>
    <d v="2024-04-11T00:00:00"/>
    <s v="LA"/>
    <s v="9323"/>
    <s v="56554334"/>
    <n v="310003725"/>
    <x v="78"/>
    <s v="24"/>
    <s v="0201"/>
    <s v="201"/>
    <s v="102"/>
    <n v="1800"/>
    <n v="1800"/>
    <m/>
    <m/>
    <m/>
    <m/>
    <n v="1800"/>
  </r>
  <r>
    <x v="2"/>
    <s v="Green Tea"/>
    <x v="7"/>
    <n v="50"/>
    <n v="50"/>
    <x v="41"/>
    <x v="41"/>
    <x v="41"/>
    <d v="2024-04-11T00:00:00"/>
    <s v="LA"/>
    <s v="9323"/>
    <s v="56554335"/>
    <n v="310003722"/>
    <x v="79"/>
    <s v="24"/>
    <s v="0201"/>
    <s v="201"/>
    <s v="102"/>
    <n v="3600"/>
    <n v="3600"/>
    <m/>
    <m/>
    <m/>
    <m/>
    <n v="3600"/>
  </r>
  <r>
    <x v="2"/>
    <s v="Green Tea"/>
    <x v="4"/>
    <n v="388.88888888888891"/>
    <n v="330.55555555555554"/>
    <x v="41"/>
    <x v="41"/>
    <x v="41"/>
    <d v="2024-04-11T00:00:00"/>
    <s v="LA"/>
    <s v="9323"/>
    <s v="56605788"/>
    <n v="310002013"/>
    <x v="67"/>
    <s v="24"/>
    <s v="0201"/>
    <s v="201"/>
    <s v="101"/>
    <n v="28000"/>
    <n v="23800"/>
    <m/>
    <m/>
    <m/>
    <m/>
    <n v="23800"/>
  </r>
  <r>
    <x v="1"/>
    <s v="Green Tea"/>
    <x v="1"/>
    <n v="87.875"/>
    <n v="74.704545454545453"/>
    <x v="42"/>
    <x v="42"/>
    <x v="42"/>
    <d v="2024-04-12T00:00:00"/>
    <s v="LA"/>
    <s v="9321"/>
    <s v="56555494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42"/>
    <x v="42"/>
    <x v="42"/>
    <d v="2024-04-12T00:00:00"/>
    <s v="LA"/>
    <s v="9321"/>
    <s v="56555495"/>
    <n v="310002950"/>
    <x v="71"/>
    <s v="36"/>
    <s v="0301"/>
    <s v="203"/>
    <s v="103"/>
    <n v="1933"/>
    <n v="1644"/>
    <m/>
    <m/>
    <m/>
    <m/>
    <n v="1644"/>
  </r>
  <r>
    <x v="3"/>
    <s v="Green Tea"/>
    <x v="5"/>
    <n v="250"/>
    <n v="225"/>
    <x v="42"/>
    <x v="42"/>
    <x v="42"/>
    <d v="2024-04-12T00:00:00"/>
    <s v="LA"/>
    <s v="9321"/>
    <s v="56606377"/>
    <n v="310002002"/>
    <x v="26"/>
    <s v="12"/>
    <s v="0201"/>
    <s v="204"/>
    <s v="105"/>
    <n v="17500"/>
    <n v="15750"/>
    <m/>
    <m/>
    <m/>
    <m/>
    <n v="15750"/>
  </r>
  <r>
    <x v="3"/>
    <s v="Green Tea"/>
    <x v="5"/>
    <n v="16.671428571428571"/>
    <n v="15.014285714285714"/>
    <x v="42"/>
    <x v="42"/>
    <x v="42"/>
    <d v="2024-04-12T00:00:00"/>
    <s v="LA"/>
    <s v="9321"/>
    <s v="56606378"/>
    <n v="310001995"/>
    <x v="68"/>
    <s v="12"/>
    <s v="0201"/>
    <s v="204"/>
    <s v="105"/>
    <n v="1167"/>
    <n v="1051"/>
    <m/>
    <m/>
    <m/>
    <m/>
    <n v="1051"/>
  </r>
  <r>
    <x v="3"/>
    <s v="Green Tea"/>
    <x v="4"/>
    <n v="10.416666666666666"/>
    <n v="9.375"/>
    <x v="42"/>
    <x v="42"/>
    <x v="42"/>
    <d v="2024-04-12T00:00:00"/>
    <s v="LA"/>
    <s v="9321"/>
    <s v="56607137"/>
    <n v="310003571"/>
    <x v="55"/>
    <s v="24"/>
    <s v="0301"/>
    <s v="204"/>
    <s v="106"/>
    <n v="750"/>
    <n v="675"/>
    <m/>
    <m/>
    <m/>
    <m/>
    <n v="675"/>
  </r>
  <r>
    <x v="3"/>
    <s v="Green Tea"/>
    <x v="3"/>
    <n v="187.5"/>
    <n v="168.75"/>
    <x v="42"/>
    <x v="42"/>
    <x v="42"/>
    <d v="2024-04-12T00:00:00"/>
    <s v="LA"/>
    <s v="9321"/>
    <s v="56607138"/>
    <n v="310003572"/>
    <x v="49"/>
    <s v="24"/>
    <s v="0301"/>
    <s v="204"/>
    <s v="106"/>
    <n v="13500"/>
    <n v="12150"/>
    <m/>
    <m/>
    <m/>
    <m/>
    <n v="12150"/>
  </r>
  <r>
    <x v="2"/>
    <s v="CL"/>
    <x v="2"/>
    <n v="280.87037037037038"/>
    <n v="280.87037037037038"/>
    <x v="42"/>
    <x v="42"/>
    <x v="42"/>
    <d v="2024-04-12T00:00:00"/>
    <s v="LA"/>
    <s v="9323"/>
    <s v="56554336"/>
    <n v="310002653"/>
    <x v="34"/>
    <s v="24"/>
    <s v="0301"/>
    <s v="201"/>
    <s v="102"/>
    <n v="15167"/>
    <n v="15167"/>
    <m/>
    <m/>
    <m/>
    <m/>
    <n v="15167"/>
  </r>
  <r>
    <x v="2"/>
    <s v="Green Tea"/>
    <x v="4"/>
    <n v="53.236111111111114"/>
    <n v="47.916666666666664"/>
    <x v="42"/>
    <x v="42"/>
    <x v="42"/>
    <d v="2024-04-12T00:00:00"/>
    <s v="LA"/>
    <s v="9323"/>
    <s v="56605789"/>
    <n v="310002013"/>
    <x v="67"/>
    <s v="24"/>
    <s v="0201"/>
    <s v="201"/>
    <s v="101"/>
    <n v="3833"/>
    <n v="3450"/>
    <m/>
    <m/>
    <m/>
    <m/>
    <n v="3450"/>
  </r>
  <r>
    <x v="2"/>
    <s v="Green Tea"/>
    <x v="4"/>
    <n v="226.84722222222223"/>
    <n v="204.16666666666666"/>
    <x v="42"/>
    <x v="42"/>
    <x v="42"/>
    <d v="2024-04-12T00:00:00"/>
    <s v="LA"/>
    <s v="9323"/>
    <s v="56605790"/>
    <n v="310004339"/>
    <x v="20"/>
    <s v="24"/>
    <s v="0101"/>
    <s v="201"/>
    <s v="101"/>
    <n v="16333"/>
    <n v="14700"/>
    <m/>
    <m/>
    <m/>
    <m/>
    <n v="14700"/>
  </r>
  <r>
    <x v="1"/>
    <s v="Green Tea"/>
    <x v="1"/>
    <n v="38.44318181818182"/>
    <n v="32.68181818181818"/>
    <x v="43"/>
    <x v="43"/>
    <x v="43"/>
    <d v="2024-04-13T00:00:00"/>
    <s v="LA"/>
    <s v="9321"/>
    <s v="56555496"/>
    <n v="310002949"/>
    <x v="70"/>
    <s v="36"/>
    <s v="0301"/>
    <s v="203"/>
    <s v="103"/>
    <n v="3383"/>
    <n v="2876"/>
    <m/>
    <m/>
    <m/>
    <m/>
    <n v="2876"/>
  </r>
  <r>
    <x v="3"/>
    <s v="Green Tea"/>
    <x v="5"/>
    <n v="400"/>
    <n v="340"/>
    <x v="43"/>
    <x v="43"/>
    <x v="43"/>
    <d v="2024-04-13T00:00:00"/>
    <s v="LA"/>
    <s v="9321"/>
    <s v="56606379"/>
    <n v="310001995"/>
    <x v="68"/>
    <s v="12"/>
    <s v="0201"/>
    <s v="204"/>
    <s v="105"/>
    <n v="28000"/>
    <n v="23800"/>
    <m/>
    <m/>
    <m/>
    <m/>
    <n v="23800"/>
  </r>
  <r>
    <x v="3"/>
    <s v="Green Tea"/>
    <x v="3"/>
    <n v="375"/>
    <n v="318.75"/>
    <x v="43"/>
    <x v="43"/>
    <x v="43"/>
    <d v="2024-04-13T00:00:00"/>
    <s v="LA"/>
    <s v="9321"/>
    <s v="56607139"/>
    <n v="310003572"/>
    <x v="49"/>
    <s v="24"/>
    <s v="0301"/>
    <s v="204"/>
    <s v="106"/>
    <n v="27000"/>
    <n v="22950"/>
    <m/>
    <m/>
    <m/>
    <m/>
    <n v="22950"/>
  </r>
  <r>
    <x v="2"/>
    <s v="EX"/>
    <x v="2"/>
    <n v="21.611111111111111"/>
    <n v="21.611111111111111"/>
    <x v="43"/>
    <x v="43"/>
    <x v="43"/>
    <d v="2024-04-13T00:00:00"/>
    <s v="LA"/>
    <s v="9323"/>
    <s v="56554338"/>
    <n v="310003399"/>
    <x v="36"/>
    <s v="24"/>
    <s v="0101"/>
    <s v="201"/>
    <s v="102"/>
    <n v="1167"/>
    <n v="1167"/>
    <m/>
    <m/>
    <m/>
    <m/>
    <n v="1167"/>
  </r>
  <r>
    <x v="2"/>
    <s v="Green Tea"/>
    <x v="4"/>
    <n v="50.930555555555557"/>
    <n v="45.847222222222221"/>
    <x v="43"/>
    <x v="43"/>
    <x v="43"/>
    <d v="2024-04-13T00:00:00"/>
    <s v="LA"/>
    <s v="9323"/>
    <s v="56605791"/>
    <n v="310004339"/>
    <x v="20"/>
    <s v="24"/>
    <s v="0101"/>
    <s v="201"/>
    <s v="101"/>
    <n v="3667"/>
    <n v="3301"/>
    <m/>
    <m/>
    <m/>
    <m/>
    <n v="3301"/>
  </r>
  <r>
    <x v="2"/>
    <s v="Green Tea"/>
    <x v="3"/>
    <n v="166.66666666666666"/>
    <n v="166.66666666666666"/>
    <x v="43"/>
    <x v="43"/>
    <x v="43"/>
    <d v="2024-04-13T00:00:00"/>
    <s v="LA"/>
    <s v="9323"/>
    <s v="56605792"/>
    <n v="310004338"/>
    <x v="80"/>
    <s v="24"/>
    <s v="0101"/>
    <s v="201"/>
    <s v="101"/>
    <n v="12000"/>
    <n v="12000"/>
    <m/>
    <m/>
    <m/>
    <m/>
    <n v="12000"/>
  </r>
  <r>
    <x v="2"/>
    <s v="CL"/>
    <x v="2"/>
    <n v="316.35185185185185"/>
    <n v="316.35185185185185"/>
    <x v="43"/>
    <x v="43"/>
    <x v="43"/>
    <d v="2024-04-13T00:00:00"/>
    <s v="LA"/>
    <s v="9323"/>
    <s v="56554337"/>
    <n v="310002653"/>
    <x v="34"/>
    <s v="24"/>
    <s v="0301"/>
    <s v="201"/>
    <s v="102"/>
    <n v="17083"/>
    <n v="17083"/>
    <m/>
    <m/>
    <m/>
    <m/>
    <n v="17083"/>
  </r>
  <r>
    <x v="3"/>
    <s v="Green Tea"/>
    <x v="5"/>
    <n v="390.47142857142859"/>
    <n v="331.91428571428571"/>
    <x v="44"/>
    <x v="44"/>
    <x v="44"/>
    <d v="2024-04-14T00:00:00"/>
    <s v="LA"/>
    <s v="9321"/>
    <s v="56606380"/>
    <n v="310001995"/>
    <x v="68"/>
    <s v="12"/>
    <s v="0201"/>
    <s v="204"/>
    <s v="105"/>
    <n v="27333"/>
    <n v="23234"/>
    <m/>
    <m/>
    <m/>
    <m/>
    <n v="23234"/>
  </r>
  <r>
    <x v="3"/>
    <s v="Green Tea"/>
    <x v="3"/>
    <n v="375"/>
    <n v="318.75"/>
    <x v="44"/>
    <x v="44"/>
    <x v="44"/>
    <d v="2024-04-14T00:00:00"/>
    <s v="LA"/>
    <s v="9321"/>
    <s v="56607140"/>
    <n v="310003572"/>
    <x v="49"/>
    <s v="24"/>
    <s v="0301"/>
    <s v="204"/>
    <s v="106"/>
    <n v="27000"/>
    <n v="22950"/>
    <m/>
    <m/>
    <m/>
    <m/>
    <n v="22950"/>
  </r>
  <r>
    <x v="2"/>
    <s v="Green Tea"/>
    <x v="4"/>
    <n v="347.22222222222223"/>
    <n v="347.22222222222223"/>
    <x v="44"/>
    <x v="44"/>
    <x v="44"/>
    <d v="2024-04-14T00:00:00"/>
    <s v="LA"/>
    <s v="9323"/>
    <s v="56605793"/>
    <n v="310004069"/>
    <x v="27"/>
    <s v="24"/>
    <s v="0101"/>
    <s v="201"/>
    <s v="101"/>
    <n v="25000"/>
    <n v="25000"/>
    <m/>
    <m/>
    <m/>
    <m/>
    <n v="25000"/>
  </r>
  <r>
    <x v="2"/>
    <s v="EX"/>
    <x v="2"/>
    <n v="11.203703703703704"/>
    <n v="11.203703703703704"/>
    <x v="44"/>
    <x v="44"/>
    <x v="44"/>
    <d v="2024-04-14T00:00:00"/>
    <s v="LA"/>
    <s v="9323"/>
    <s v="56554339"/>
    <n v="310003399"/>
    <x v="36"/>
    <s v="24"/>
    <s v="0101"/>
    <s v="201"/>
    <s v="102"/>
    <n v="605"/>
    <n v="605"/>
    <m/>
    <m/>
    <m/>
    <m/>
    <n v="605"/>
  </r>
  <r>
    <x v="2"/>
    <s v="LA"/>
    <x v="2"/>
    <n v="496.90740740740739"/>
    <n v="422.38888888888891"/>
    <x v="44"/>
    <x v="44"/>
    <x v="44"/>
    <d v="2024-04-14T00:00:00"/>
    <s v="LA"/>
    <s v="9323"/>
    <s v="56554340"/>
    <n v="310002900"/>
    <x v="69"/>
    <s v="24"/>
    <s v="0101"/>
    <s v="201"/>
    <s v="102"/>
    <n v="26833"/>
    <n v="22809"/>
    <m/>
    <m/>
    <m/>
    <m/>
    <n v="22809"/>
  </r>
  <r>
    <x v="3"/>
    <s v="Green Tea"/>
    <x v="5"/>
    <n v="50"/>
    <n v="45"/>
    <x v="45"/>
    <x v="45"/>
    <x v="45"/>
    <d v="2024-04-15T00:00:00"/>
    <s v="LA"/>
    <s v="9321"/>
    <s v="56606381"/>
    <n v="310001995"/>
    <x v="68"/>
    <s v="12"/>
    <s v="0201"/>
    <s v="204"/>
    <s v="105"/>
    <n v="3500"/>
    <n v="3150"/>
    <m/>
    <m/>
    <m/>
    <m/>
    <n v="3150"/>
  </r>
  <r>
    <x v="3"/>
    <s v="Green Tea"/>
    <x v="2"/>
    <n v="37.037037037037038"/>
    <n v="33.333333333333336"/>
    <x v="45"/>
    <x v="45"/>
    <x v="45"/>
    <d v="2024-04-15T00:00:00"/>
    <s v="LA"/>
    <s v="9321"/>
    <s v="56606382"/>
    <n v="310001993"/>
    <x v="42"/>
    <s v="24"/>
    <s v="0401"/>
    <s v="204"/>
    <s v="105"/>
    <n v="2000"/>
    <n v="1800"/>
    <m/>
    <m/>
    <m/>
    <m/>
    <n v="1800"/>
  </r>
  <r>
    <x v="3"/>
    <s v="Green Tea"/>
    <x v="2"/>
    <n v="243.83333333333334"/>
    <n v="219.46296296296296"/>
    <x v="45"/>
    <x v="45"/>
    <x v="45"/>
    <d v="2024-04-15T00:00:00"/>
    <s v="LA"/>
    <s v="9321"/>
    <s v="56606383"/>
    <n v="310001994"/>
    <x v="43"/>
    <s v="24"/>
    <s v="0601"/>
    <s v="204"/>
    <s v="105"/>
    <n v="13167"/>
    <n v="11851"/>
    <m/>
    <m/>
    <m/>
    <m/>
    <n v="11851"/>
  </r>
  <r>
    <x v="3"/>
    <s v="Green Tea"/>
    <x v="3"/>
    <n v="375"/>
    <n v="318.75"/>
    <x v="45"/>
    <x v="45"/>
    <x v="45"/>
    <d v="2024-04-15T00:00:00"/>
    <s v="LA"/>
    <s v="9321"/>
    <s v="56607141"/>
    <n v="310003572"/>
    <x v="49"/>
    <s v="24"/>
    <s v="0301"/>
    <s v="204"/>
    <s v="106"/>
    <n v="27000"/>
    <n v="22950"/>
    <m/>
    <m/>
    <m/>
    <m/>
    <n v="22950"/>
  </r>
  <r>
    <x v="2"/>
    <s v="LA"/>
    <x v="2"/>
    <n v="58.648148148148145"/>
    <n v="52.796296296296298"/>
    <x v="45"/>
    <x v="45"/>
    <x v="45"/>
    <d v="2024-04-15T00:00:00"/>
    <s v="LA"/>
    <s v="9323"/>
    <s v="56554341"/>
    <n v="310002900"/>
    <x v="69"/>
    <s v="24"/>
    <s v="0101"/>
    <s v="201"/>
    <s v="102"/>
    <n v="3167"/>
    <n v="2851"/>
    <m/>
    <m/>
    <m/>
    <m/>
    <n v="2851"/>
  </r>
  <r>
    <x v="2"/>
    <s v="Green Tea"/>
    <x v="3"/>
    <n v="138.88888888888889"/>
    <n v="125"/>
    <x v="45"/>
    <x v="45"/>
    <x v="45"/>
    <d v="2024-04-15T00:00:00"/>
    <s v="LA"/>
    <s v="9323"/>
    <s v="56605794"/>
    <n v="310002642"/>
    <x v="9"/>
    <s v="24"/>
    <s v="0501"/>
    <s v="201"/>
    <s v="101"/>
    <n v="10000"/>
    <n v="9000"/>
    <m/>
    <m/>
    <m/>
    <m/>
    <n v="9000"/>
  </r>
  <r>
    <x v="2"/>
    <s v="Green Tea"/>
    <x v="3"/>
    <n v="168.98611111111111"/>
    <n v="152.09722222222223"/>
    <x v="45"/>
    <x v="45"/>
    <x v="45"/>
    <d v="2024-04-15T00:00:00"/>
    <s v="LA"/>
    <s v="9323"/>
    <s v="56605795"/>
    <n v="310002641"/>
    <x v="3"/>
    <s v="24"/>
    <s v="0501"/>
    <s v="201"/>
    <s v="101"/>
    <n v="12167"/>
    <n v="10951"/>
    <m/>
    <m/>
    <m/>
    <m/>
    <n v="10951"/>
  </r>
  <r>
    <x v="2"/>
    <s v="CL"/>
    <x v="2"/>
    <n v="447.51851851851853"/>
    <n v="402.77777777777777"/>
    <x v="45"/>
    <x v="45"/>
    <x v="45"/>
    <d v="2024-04-15T00:00:00"/>
    <s v="LA"/>
    <s v="9323"/>
    <s v="56554342"/>
    <n v="310002654"/>
    <x v="2"/>
    <s v="24"/>
    <s v="0101"/>
    <s v="201"/>
    <s v="102"/>
    <n v="24166"/>
    <n v="21750"/>
    <m/>
    <m/>
    <m/>
    <m/>
    <n v="21750"/>
  </r>
  <r>
    <x v="3"/>
    <s v="Green Tea"/>
    <x v="2"/>
    <n v="404.31481481481484"/>
    <n v="363.88888888888891"/>
    <x v="46"/>
    <x v="46"/>
    <x v="46"/>
    <d v="2024-04-16T00:00:00"/>
    <s v="LA"/>
    <s v="9321"/>
    <s v="56606384"/>
    <n v="310001994"/>
    <x v="43"/>
    <s v="24"/>
    <s v="0601"/>
    <s v="204"/>
    <s v="105"/>
    <n v="21833"/>
    <n v="19650"/>
    <m/>
    <m/>
    <m/>
    <m/>
    <n v="19650"/>
  </r>
  <r>
    <x v="3"/>
    <s v="EX"/>
    <x v="2"/>
    <n v="5.0370370370370372"/>
    <n v="5.0370370370370372"/>
    <x v="46"/>
    <x v="46"/>
    <x v="46"/>
    <d v="2024-04-16T00:00:00"/>
    <s v="LA"/>
    <s v="9321"/>
    <s v="56606385"/>
    <n v="310003400"/>
    <x v="47"/>
    <s v="24"/>
    <s v="0101"/>
    <s v="204"/>
    <s v="105"/>
    <n v="272"/>
    <n v="272"/>
    <m/>
    <m/>
    <m/>
    <m/>
    <n v="272"/>
  </r>
  <r>
    <x v="3"/>
    <s v="LA"/>
    <x v="2"/>
    <n v="43.203703703703702"/>
    <n v="43.203703703703702"/>
    <x v="46"/>
    <x v="46"/>
    <x v="46"/>
    <d v="2024-04-16T00:00:00"/>
    <s v="LA"/>
    <s v="9321"/>
    <s v="56606386"/>
    <n v="310004444"/>
    <x v="50"/>
    <s v="24"/>
    <s v="0101"/>
    <s v="204"/>
    <s v="105"/>
    <n v="2333"/>
    <n v="2333"/>
    <m/>
    <m/>
    <m/>
    <m/>
    <n v="2333"/>
  </r>
  <r>
    <x v="3"/>
    <s v="Green Tea"/>
    <x v="3"/>
    <n v="227.43055555555554"/>
    <n v="204.69444444444446"/>
    <x v="46"/>
    <x v="46"/>
    <x v="46"/>
    <d v="2024-04-16T00:00:00"/>
    <s v="LA"/>
    <s v="9321"/>
    <s v="56607142"/>
    <n v="310003572"/>
    <x v="49"/>
    <s v="24"/>
    <s v="0301"/>
    <s v="204"/>
    <s v="106"/>
    <n v="16375"/>
    <n v="14738"/>
    <m/>
    <m/>
    <m/>
    <m/>
    <n v="14738"/>
  </r>
  <r>
    <x v="3"/>
    <s v="Green Tea"/>
    <x v="3"/>
    <n v="133.68055555555554"/>
    <n v="120.31944444444444"/>
    <x v="46"/>
    <x v="46"/>
    <x v="46"/>
    <d v="2024-04-16T00:00:00"/>
    <s v="LA"/>
    <s v="9321"/>
    <s v="56607143"/>
    <n v="310003573"/>
    <x v="44"/>
    <s v="24"/>
    <s v="0301"/>
    <s v="204"/>
    <s v="106"/>
    <n v="9625"/>
    <n v="8663"/>
    <m/>
    <m/>
    <m/>
    <m/>
    <n v="8663"/>
  </r>
  <r>
    <x v="2"/>
    <s v="Green Tea"/>
    <x v="3"/>
    <n v="138.88888888888889"/>
    <n v="125"/>
    <x v="46"/>
    <x v="46"/>
    <x v="46"/>
    <d v="2024-04-16T00:00:00"/>
    <s v="LA"/>
    <s v="9323"/>
    <s v="56605796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46"/>
    <x v="46"/>
    <x v="46"/>
    <d v="2024-04-16T00:00:00"/>
    <s v="LA"/>
    <s v="9323"/>
    <s v="56605797"/>
    <n v="310002641"/>
    <x v="3"/>
    <s v="24"/>
    <s v="0501"/>
    <s v="201"/>
    <s v="101"/>
    <n v="18000"/>
    <n v="16200"/>
    <m/>
    <m/>
    <m/>
    <m/>
    <n v="16200"/>
  </r>
  <r>
    <x v="2"/>
    <s v="CL"/>
    <x v="2"/>
    <n v="518.51851851851848"/>
    <n v="440.74074074074076"/>
    <x v="46"/>
    <x v="46"/>
    <x v="46"/>
    <d v="2024-04-16T00:00:00"/>
    <s v="LA"/>
    <s v="9323"/>
    <s v="56554343"/>
    <n v="310002654"/>
    <x v="2"/>
    <s v="24"/>
    <s v="0101"/>
    <s v="201"/>
    <s v="102"/>
    <n v="28000"/>
    <n v="23800"/>
    <m/>
    <m/>
    <m/>
    <m/>
    <n v="23800"/>
  </r>
  <r>
    <x v="3"/>
    <s v="LA"/>
    <x v="2"/>
    <n v="327.16666666666669"/>
    <n v="327.16666666666669"/>
    <x v="47"/>
    <x v="47"/>
    <x v="47"/>
    <d v="2024-04-17T00:00:00"/>
    <s v="LA"/>
    <s v="9321"/>
    <s v="56606387"/>
    <n v="310004444"/>
    <x v="50"/>
    <s v="24"/>
    <s v="0101"/>
    <s v="204"/>
    <s v="105"/>
    <n v="17667"/>
    <n v="17667"/>
    <m/>
    <m/>
    <m/>
    <m/>
    <n v="17667"/>
  </r>
  <r>
    <x v="3"/>
    <s v="Green Tea"/>
    <x v="3"/>
    <n v="375"/>
    <n v="318.75"/>
    <x v="47"/>
    <x v="47"/>
    <x v="47"/>
    <d v="2024-04-17T00:00:00"/>
    <s v="LA"/>
    <s v="9321"/>
    <s v="56607144"/>
    <n v="310003573"/>
    <x v="44"/>
    <s v="24"/>
    <s v="0301"/>
    <s v="204"/>
    <s v="106"/>
    <n v="27000"/>
    <n v="22950"/>
    <m/>
    <m/>
    <m/>
    <m/>
    <n v="22950"/>
  </r>
  <r>
    <x v="4"/>
    <s v="Water Crystal"/>
    <x v="0"/>
    <n v="89.25333333333333"/>
    <n v="80.333333333333329"/>
    <x v="47"/>
    <x v="47"/>
    <x v="47"/>
    <d v="2024-04-17T00:00:00"/>
    <s v="LA"/>
    <s v="9322"/>
    <s v="56511292"/>
    <n v="310001586"/>
    <x v="0"/>
    <s v="12"/>
    <s v="0301"/>
    <s v="201"/>
    <s v="102"/>
    <n v="13388"/>
    <n v="12050"/>
    <m/>
    <m/>
    <m/>
    <m/>
    <n v="12050"/>
  </r>
  <r>
    <x v="2"/>
    <s v="CL"/>
    <x v="2"/>
    <n v="518.51851851851848"/>
    <n v="440.74074074074076"/>
    <x v="47"/>
    <x v="47"/>
    <x v="47"/>
    <d v="2024-04-17T00:00:00"/>
    <s v="LA"/>
    <s v="9323"/>
    <s v="56554344"/>
    <n v="310002654"/>
    <x v="2"/>
    <s v="24"/>
    <s v="0101"/>
    <s v="201"/>
    <s v="102"/>
    <n v="28000"/>
    <n v="23800"/>
    <m/>
    <m/>
    <m/>
    <m/>
    <n v="23800"/>
  </r>
  <r>
    <x v="2"/>
    <s v="Green Tea"/>
    <x v="3"/>
    <n v="138.88888888888889"/>
    <n v="125"/>
    <x v="47"/>
    <x v="47"/>
    <x v="47"/>
    <d v="2024-04-17T00:00:00"/>
    <s v="LA"/>
    <s v="9323"/>
    <s v="56605798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7"/>
    <x v="47"/>
    <x v="47"/>
    <d v="2024-04-17T00:00:00"/>
    <s v="LA"/>
    <s v="9323"/>
    <s v="56605799"/>
    <n v="310002641"/>
    <x v="3"/>
    <s v="24"/>
    <s v="0101"/>
    <s v="201"/>
    <s v="101"/>
    <n v="18000"/>
    <n v="16200"/>
    <m/>
    <m/>
    <m/>
    <m/>
    <n v="16200"/>
  </r>
  <r>
    <x v="3"/>
    <s v="EX"/>
    <x v="2"/>
    <n v="44.481481481481481"/>
    <n v="44.481481481481481"/>
    <x v="48"/>
    <x v="48"/>
    <x v="48"/>
    <d v="2024-04-18T00:00:00"/>
    <s v="LA"/>
    <s v="9321"/>
    <s v="56606588"/>
    <n v="310002702"/>
    <x v="58"/>
    <s v="24"/>
    <s v="0101"/>
    <s v="204"/>
    <s v="105"/>
    <n v="2402"/>
    <n v="2402"/>
    <m/>
    <m/>
    <m/>
    <m/>
    <n v="2402"/>
  </r>
  <r>
    <x v="3"/>
    <s v="Green Tea"/>
    <x v="2"/>
    <n v="9.9074074074074066"/>
    <n v="8.9259259259259256"/>
    <x v="48"/>
    <x v="48"/>
    <x v="48"/>
    <d v="2024-04-18T00:00:00"/>
    <s v="LA"/>
    <s v="9321"/>
    <s v="56606589"/>
    <n v="310002015"/>
    <x v="59"/>
    <s v="24"/>
    <s v="0201"/>
    <s v="204"/>
    <s v="105"/>
    <n v="535"/>
    <n v="482"/>
    <m/>
    <m/>
    <m/>
    <m/>
    <n v="482"/>
  </r>
  <r>
    <x v="3"/>
    <s v="LA"/>
    <x v="2"/>
    <n v="453.7037037037037"/>
    <n v="453.7037037037037"/>
    <x v="48"/>
    <x v="48"/>
    <x v="48"/>
    <d v="2024-04-18T00:00:00"/>
    <s v="LA"/>
    <s v="9321"/>
    <s v="56606590"/>
    <n v="310004443"/>
    <x v="61"/>
    <s v="24"/>
    <s v="0101"/>
    <s v="204"/>
    <s v="105"/>
    <n v="24500"/>
    <n v="24500"/>
    <m/>
    <m/>
    <m/>
    <m/>
    <n v="24500"/>
  </r>
  <r>
    <x v="3"/>
    <s v="Green Tea"/>
    <x v="3"/>
    <n v="185.76388888888889"/>
    <n v="167.19444444444446"/>
    <x v="48"/>
    <x v="48"/>
    <x v="48"/>
    <d v="2024-04-18T00:00:00"/>
    <s v="LA"/>
    <s v="9321"/>
    <s v="56607145"/>
    <n v="310003573"/>
    <x v="44"/>
    <s v="24"/>
    <s v="0301"/>
    <s v="204"/>
    <s v="106"/>
    <n v="13375"/>
    <n v="12038"/>
    <m/>
    <m/>
    <m/>
    <m/>
    <n v="12038"/>
  </r>
  <r>
    <x v="3"/>
    <s v="Green Tea"/>
    <x v="3"/>
    <n v="15.625"/>
    <n v="14.069444444444445"/>
    <x v="48"/>
    <x v="48"/>
    <x v="48"/>
    <d v="2024-04-18T00:00:00"/>
    <s v="LA"/>
    <s v="9321"/>
    <s v="56607146"/>
    <n v="310003572"/>
    <x v="49"/>
    <s v="24"/>
    <s v="0301"/>
    <s v="204"/>
    <s v="106"/>
    <n v="1125"/>
    <n v="1013"/>
    <m/>
    <m/>
    <m/>
    <m/>
    <n v="1013"/>
  </r>
  <r>
    <x v="4"/>
    <s v="Water Crystal"/>
    <x v="0"/>
    <n v="126"/>
    <n v="113.4"/>
    <x v="48"/>
    <x v="48"/>
    <x v="48"/>
    <d v="2024-04-18T00:00:00"/>
    <s v="LA"/>
    <s v="9322"/>
    <s v="56511293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48"/>
    <x v="48"/>
    <x v="48"/>
    <d v="2024-04-18T00:00:00"/>
    <s v="LA"/>
    <s v="9323"/>
    <s v="56605800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8"/>
    <x v="48"/>
    <x v="48"/>
    <d v="2024-04-18T00:00:00"/>
    <s v="LA"/>
    <s v="9323"/>
    <s v="56605801"/>
    <n v="310002641"/>
    <x v="3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48"/>
    <x v="48"/>
    <x v="48"/>
    <d v="2024-04-18T00:00:00"/>
    <s v="LA"/>
    <s v="9323"/>
    <s v="56554345"/>
    <n v="310002654"/>
    <x v="2"/>
    <s v="24"/>
    <s v="0101"/>
    <s v="201"/>
    <s v="102"/>
    <n v="28000"/>
    <n v="23800"/>
    <m/>
    <m/>
    <m/>
    <m/>
    <n v="23800"/>
  </r>
  <r>
    <x v="3"/>
    <s v="LA"/>
    <x v="2"/>
    <n v="101.85185185185185"/>
    <n v="101.85185185185185"/>
    <x v="49"/>
    <x v="49"/>
    <x v="49"/>
    <d v="2024-04-19T00:00:00"/>
    <s v="LA"/>
    <s v="9321"/>
    <s v="56606591"/>
    <n v="310004443"/>
    <x v="61"/>
    <s v="24"/>
    <s v="0101"/>
    <s v="204"/>
    <s v="105"/>
    <n v="5500"/>
    <n v="5500"/>
    <m/>
    <m/>
    <m/>
    <m/>
    <n v="5500"/>
  </r>
  <r>
    <x v="3"/>
    <s v="Green Tea"/>
    <x v="2"/>
    <n v="92.592592592592595"/>
    <n v="83.333333333333329"/>
    <x v="49"/>
    <x v="49"/>
    <x v="49"/>
    <d v="2024-04-19T00:00:00"/>
    <s v="LA"/>
    <s v="9321"/>
    <s v="56606592"/>
    <n v="310002016"/>
    <x v="64"/>
    <s v="24"/>
    <s v="0201"/>
    <s v="204"/>
    <s v="105"/>
    <n v="5000"/>
    <n v="4500"/>
    <m/>
    <m/>
    <m/>
    <m/>
    <n v="4500"/>
  </r>
  <r>
    <x v="3"/>
    <s v="Green Tea"/>
    <x v="2"/>
    <n v="317.90740740740739"/>
    <n v="286.12962962962962"/>
    <x v="49"/>
    <x v="49"/>
    <x v="49"/>
    <d v="2024-04-19T00:00:00"/>
    <s v="LA"/>
    <s v="9321"/>
    <s v="56606593"/>
    <n v="310002015"/>
    <x v="59"/>
    <s v="24"/>
    <s v="0301"/>
    <s v="204"/>
    <s v="105"/>
    <n v="17167"/>
    <n v="15451"/>
    <m/>
    <m/>
    <m/>
    <m/>
    <n v="15451"/>
  </r>
  <r>
    <x v="3"/>
    <s v="Green Tea"/>
    <x v="3"/>
    <n v="375"/>
    <n v="318.75"/>
    <x v="49"/>
    <x v="49"/>
    <x v="49"/>
    <d v="2024-04-19T00:00:00"/>
    <s v="LA"/>
    <s v="9321"/>
    <s v="56607147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49"/>
    <x v="49"/>
    <x v="49"/>
    <d v="2024-04-19T00:00:00"/>
    <s v="LA"/>
    <s v="9322"/>
    <s v="56511294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49"/>
    <x v="49"/>
    <x v="49"/>
    <d v="2024-04-19T00:00:00"/>
    <s v="LA"/>
    <s v="9323"/>
    <s v="56605802"/>
    <n v="310002641"/>
    <x v="3"/>
    <s v="24"/>
    <s v="0101"/>
    <s v="201"/>
    <s v="101"/>
    <n v="28000"/>
    <n v="23800"/>
    <m/>
    <m/>
    <m/>
    <m/>
    <n v="23800"/>
  </r>
  <r>
    <x v="2"/>
    <s v="CL"/>
    <x v="2"/>
    <n v="518.51851851851848"/>
    <n v="440.74074074074076"/>
    <x v="49"/>
    <x v="49"/>
    <x v="49"/>
    <d v="2024-04-19T00:00:00"/>
    <s v="LA"/>
    <s v="9323"/>
    <s v="56554346"/>
    <n v="310002654"/>
    <x v="2"/>
    <s v="24"/>
    <s v="0101"/>
    <s v="201"/>
    <s v="102"/>
    <n v="28000"/>
    <n v="23800"/>
    <m/>
    <m/>
    <m/>
    <m/>
    <n v="23800"/>
  </r>
  <r>
    <x v="3"/>
    <s v="Green Tea"/>
    <x v="2"/>
    <n v="185.18518518518519"/>
    <n v="166.66666666666666"/>
    <x v="50"/>
    <x v="50"/>
    <x v="50"/>
    <d v="2024-04-20T00:00:00"/>
    <s v="LA"/>
    <s v="9321"/>
    <s v="56606594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0"/>
    <x v="50"/>
    <x v="50"/>
    <d v="2024-04-20T00:00:00"/>
    <s v="LA"/>
    <s v="9321"/>
    <s v="56606595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0"/>
    <x v="50"/>
    <x v="50"/>
    <d v="2024-04-20T00:00:00"/>
    <s v="LA"/>
    <s v="9321"/>
    <s v="56607148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50"/>
    <x v="50"/>
    <x v="50"/>
    <d v="2024-04-20T00:00:00"/>
    <s v="LA"/>
    <s v="9322"/>
    <s v="56511295"/>
    <n v="310001586"/>
    <x v="0"/>
    <s v="12"/>
    <s v="0301"/>
    <s v="201"/>
    <s v="102"/>
    <n v="18900"/>
    <n v="17010"/>
    <m/>
    <m/>
    <m/>
    <m/>
    <n v="17010"/>
  </r>
  <r>
    <x v="2"/>
    <s v="CL"/>
    <x v="2"/>
    <n v="496.90740740740739"/>
    <n v="422.38888888888891"/>
    <x v="50"/>
    <x v="50"/>
    <x v="50"/>
    <d v="2024-04-20T00:00:00"/>
    <s v="LA"/>
    <s v="9323"/>
    <s v="56554347"/>
    <n v="310002654"/>
    <x v="2"/>
    <s v="24"/>
    <s v="0101"/>
    <s v="201"/>
    <s v="102"/>
    <n v="26833"/>
    <n v="22809"/>
    <m/>
    <m/>
    <m/>
    <m/>
    <n v="22809"/>
  </r>
  <r>
    <x v="2"/>
    <s v="Green Tea"/>
    <x v="3"/>
    <n v="388.88888888888891"/>
    <n v="330.55555555555554"/>
    <x v="50"/>
    <x v="50"/>
    <x v="50"/>
    <d v="2024-04-20T00:00:00"/>
    <s v="LA"/>
    <s v="9323"/>
    <s v="56605803"/>
    <n v="310002641"/>
    <x v="3"/>
    <s v="24"/>
    <s v="0101"/>
    <s v="201"/>
    <s v="101"/>
    <n v="28000"/>
    <n v="23800"/>
    <m/>
    <m/>
    <m/>
    <m/>
    <n v="23800"/>
  </r>
  <r>
    <x v="1"/>
    <s v="Green Tea"/>
    <x v="1"/>
    <n v="93.375"/>
    <n v="79.375"/>
    <x v="51"/>
    <x v="51"/>
    <x v="51"/>
    <d v="2024-04-21T00:00:00"/>
    <s v="LA"/>
    <s v="9321"/>
    <s v="56555497"/>
    <n v="310002953"/>
    <x v="1"/>
    <s v="36"/>
    <s v="0301"/>
    <s v="203"/>
    <s v="103"/>
    <n v="8217"/>
    <n v="6985"/>
    <m/>
    <m/>
    <m/>
    <m/>
    <n v="6985"/>
  </r>
  <r>
    <x v="3"/>
    <s v="Green Tea"/>
    <x v="2"/>
    <n v="185.18518518518519"/>
    <n v="166.66666666666666"/>
    <x v="51"/>
    <x v="51"/>
    <x v="51"/>
    <d v="2024-04-21T00:00:00"/>
    <s v="LA"/>
    <s v="9321"/>
    <s v="56606596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1"/>
    <x v="51"/>
    <x v="51"/>
    <d v="2024-04-21T00:00:00"/>
    <s v="LA"/>
    <s v="9321"/>
    <s v="56606597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1"/>
    <x v="51"/>
    <x v="51"/>
    <d v="2024-04-21T00:00:00"/>
    <s v="LA"/>
    <s v="9321"/>
    <s v="56607149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62.4"/>
    <n v="56.16"/>
    <x v="51"/>
    <x v="51"/>
    <x v="51"/>
    <d v="2024-04-21T00:00:00"/>
    <s v="LA"/>
    <s v="9322"/>
    <s v="56511296"/>
    <n v="310001586"/>
    <x v="0"/>
    <s v="12"/>
    <s v="0301"/>
    <s v="201"/>
    <s v="102"/>
    <n v="9360"/>
    <n v="8424"/>
    <m/>
    <m/>
    <m/>
    <m/>
    <n v="8424"/>
  </r>
  <r>
    <x v="2"/>
    <s v="Green Tea"/>
    <x v="3"/>
    <n v="32.402777777777779"/>
    <n v="29.166666666666668"/>
    <x v="51"/>
    <x v="51"/>
    <x v="51"/>
    <d v="2024-04-21T00:00:00"/>
    <s v="LA"/>
    <s v="9323"/>
    <s v="56605804"/>
    <n v="310002641"/>
    <x v="3"/>
    <s v="24"/>
    <s v="0101"/>
    <s v="201"/>
    <s v="101"/>
    <n v="2333"/>
    <n v="2100"/>
    <m/>
    <m/>
    <m/>
    <m/>
    <n v="2100"/>
  </r>
  <r>
    <x v="2"/>
    <s v="Green Tea"/>
    <x v="4"/>
    <n v="21.152777777777779"/>
    <n v="19.041666666666668"/>
    <x v="51"/>
    <x v="51"/>
    <x v="51"/>
    <d v="2024-04-21T00:00:00"/>
    <s v="LA"/>
    <s v="9323"/>
    <s v="56605805"/>
    <n v="310001991"/>
    <x v="16"/>
    <s v="24"/>
    <s v="0101"/>
    <s v="201"/>
    <s v="101"/>
    <n v="1523"/>
    <n v="1371"/>
    <m/>
    <m/>
    <m/>
    <m/>
    <n v="1371"/>
  </r>
  <r>
    <x v="2"/>
    <s v="Green Tea"/>
    <x v="4"/>
    <n v="69.444444444444443"/>
    <n v="62.5"/>
    <x v="51"/>
    <x v="51"/>
    <x v="51"/>
    <d v="2024-04-21T00:00:00"/>
    <s v="LA"/>
    <s v="9323"/>
    <s v="56605806"/>
    <n v="310001991"/>
    <x v="16"/>
    <s v="24"/>
    <s v="0201"/>
    <s v="201"/>
    <s v="101"/>
    <n v="5000"/>
    <n v="4500"/>
    <m/>
    <m/>
    <m/>
    <m/>
    <n v="4500"/>
  </r>
  <r>
    <x v="2"/>
    <s v="Green Tea"/>
    <x v="3"/>
    <n v="64.819444444444443"/>
    <n v="58.347222222222221"/>
    <x v="51"/>
    <x v="51"/>
    <x v="51"/>
    <d v="2024-04-21T00:00:00"/>
    <s v="LA"/>
    <s v="9323"/>
    <s v="56605807"/>
    <n v="310002644"/>
    <x v="45"/>
    <s v="24"/>
    <s v="0801"/>
    <s v="201"/>
    <s v="101"/>
    <n v="4667"/>
    <n v="4201"/>
    <m/>
    <m/>
    <m/>
    <m/>
    <n v="4201"/>
  </r>
  <r>
    <x v="2"/>
    <s v="Green Tea"/>
    <x v="2"/>
    <n v="277.77777777777777"/>
    <n v="250"/>
    <x v="51"/>
    <x v="51"/>
    <x v="51"/>
    <d v="2024-04-21T00:00:00"/>
    <s v="LA"/>
    <s v="9323"/>
    <s v="56554348"/>
    <n v="310002001"/>
    <x v="14"/>
    <s v="24"/>
    <s v="0201"/>
    <s v="201"/>
    <s v="102"/>
    <n v="15000"/>
    <n v="13500"/>
    <m/>
    <m/>
    <m/>
    <m/>
    <n v="13500"/>
  </r>
  <r>
    <x v="2"/>
    <s v="Green Tea"/>
    <x v="2"/>
    <n v="80.259259259259252"/>
    <n v="72.240740740740748"/>
    <x v="51"/>
    <x v="51"/>
    <x v="51"/>
    <d v="2024-04-21T00:00:00"/>
    <s v="LA"/>
    <s v="9323"/>
    <s v="56554349"/>
    <n v="310002000"/>
    <x v="19"/>
    <s v="24"/>
    <s v="0201"/>
    <s v="201"/>
    <s v="102"/>
    <n v="4334"/>
    <n v="3901"/>
    <m/>
    <m/>
    <m/>
    <m/>
    <n v="3901"/>
  </r>
  <r>
    <x v="1"/>
    <s v="Green Tea"/>
    <x v="1"/>
    <n v="109.84090909090909"/>
    <n v="93.375"/>
    <x v="52"/>
    <x v="52"/>
    <x v="52"/>
    <d v="2024-04-22T00:00:00"/>
    <s v="LA"/>
    <s v="9321"/>
    <s v="56555498"/>
    <n v="310002953"/>
    <x v="1"/>
    <s v="36"/>
    <s v="0301"/>
    <s v="203"/>
    <s v="103"/>
    <n v="9666"/>
    <n v="8217"/>
    <m/>
    <m/>
    <m/>
    <m/>
    <n v="8217"/>
  </r>
  <r>
    <x v="3"/>
    <s v="Green Tea"/>
    <x v="2"/>
    <n v="518.51851851851848"/>
    <n v="440.74074074074076"/>
    <x v="52"/>
    <x v="52"/>
    <x v="52"/>
    <d v="2024-04-22T00:00:00"/>
    <s v="LA"/>
    <s v="9321"/>
    <s v="56606598"/>
    <n v="310002015"/>
    <x v="59"/>
    <s v="24"/>
    <s v="0301"/>
    <s v="204"/>
    <s v="105"/>
    <n v="28000"/>
    <n v="23800"/>
    <m/>
    <m/>
    <m/>
    <m/>
    <n v="23800"/>
  </r>
  <r>
    <x v="3"/>
    <s v="Green Tea"/>
    <x v="3"/>
    <n v="375"/>
    <n v="318.75"/>
    <x v="52"/>
    <x v="52"/>
    <x v="52"/>
    <d v="2024-04-22T00:00:00"/>
    <s v="LA"/>
    <s v="9321"/>
    <s v="56607150"/>
    <n v="310003572"/>
    <x v="49"/>
    <s v="24"/>
    <s v="0301"/>
    <s v="204"/>
    <s v="106"/>
    <n v="27000"/>
    <n v="22950"/>
    <m/>
    <m/>
    <m/>
    <m/>
    <n v="22950"/>
  </r>
  <r>
    <x v="2"/>
    <s v="Green Tea"/>
    <x v="2"/>
    <n v="503.07407407407408"/>
    <n v="427.62962962962962"/>
    <x v="52"/>
    <x v="52"/>
    <x v="52"/>
    <d v="2024-04-22T00:00:00"/>
    <s v="LA"/>
    <s v="9323"/>
    <s v="56554350"/>
    <n v="310002000"/>
    <x v="19"/>
    <s v="24"/>
    <s v="0201"/>
    <s v="201"/>
    <s v="102"/>
    <n v="27166"/>
    <n v="23092"/>
    <m/>
    <m/>
    <m/>
    <m/>
    <n v="23092"/>
  </r>
  <r>
    <x v="2"/>
    <s v="Green Tea"/>
    <x v="3"/>
    <n v="388.88888888888891"/>
    <n v="330.55555555555554"/>
    <x v="52"/>
    <x v="52"/>
    <x v="52"/>
    <d v="2024-04-22T00:00:00"/>
    <s v="LA"/>
    <s v="9323"/>
    <s v="56605808"/>
    <n v="310002644"/>
    <x v="45"/>
    <s v="24"/>
    <s v="0801"/>
    <s v="201"/>
    <s v="101"/>
    <n v="28000"/>
    <n v="23800"/>
    <m/>
    <m/>
    <m/>
    <m/>
    <n v="23800"/>
  </r>
  <r>
    <x v="1"/>
    <s v="Green Tea"/>
    <x v="1"/>
    <n v="131.81818181818181"/>
    <n v="112.04545454545455"/>
    <x v="53"/>
    <x v="53"/>
    <x v="53"/>
    <d v="2024-04-23T00:00:00"/>
    <s v="LA"/>
    <s v="9321"/>
    <s v="56555499"/>
    <n v="310002953"/>
    <x v="1"/>
    <s v="36"/>
    <s v="0301"/>
    <s v="203"/>
    <s v="103"/>
    <n v="11600"/>
    <n v="9860"/>
    <m/>
    <m/>
    <m/>
    <m/>
    <n v="9860"/>
  </r>
  <r>
    <x v="3"/>
    <s v="Green Tea"/>
    <x v="2"/>
    <n v="348.75925925925924"/>
    <n v="313.88888888888891"/>
    <x v="53"/>
    <x v="53"/>
    <x v="53"/>
    <d v="2024-04-23T00:00:00"/>
    <s v="LA"/>
    <s v="9321"/>
    <s v="56606599"/>
    <n v="310002015"/>
    <x v="59"/>
    <s v="24"/>
    <s v="0301"/>
    <s v="204"/>
    <s v="105"/>
    <n v="18833"/>
    <n v="16950"/>
    <m/>
    <m/>
    <m/>
    <m/>
    <n v="16950"/>
  </r>
  <r>
    <x v="3"/>
    <s v="Green Tea"/>
    <x v="3"/>
    <n v="312.5"/>
    <n v="281.25"/>
    <x v="53"/>
    <x v="53"/>
    <x v="53"/>
    <d v="2024-04-23T00:00:00"/>
    <s v="LA"/>
    <s v="9321"/>
    <s v="56607151"/>
    <n v="310003572"/>
    <x v="49"/>
    <s v="24"/>
    <s v="0301"/>
    <s v="204"/>
    <s v="106"/>
    <n v="22500"/>
    <n v="20250"/>
    <m/>
    <m/>
    <m/>
    <m/>
    <n v="20250"/>
  </r>
  <r>
    <x v="3"/>
    <s v="Green Tea"/>
    <x v="3"/>
    <n v="62.5"/>
    <n v="56.25"/>
    <x v="53"/>
    <x v="53"/>
    <x v="53"/>
    <d v="2024-04-23T00:00:00"/>
    <s v="LA"/>
    <s v="9321"/>
    <s v="56607152"/>
    <n v="310003573"/>
    <x v="44"/>
    <s v="24"/>
    <s v="0301"/>
    <s v="204"/>
    <s v="106"/>
    <n v="4500"/>
    <n v="4050"/>
    <m/>
    <m/>
    <m/>
    <m/>
    <n v="4050"/>
  </r>
  <r>
    <x v="2"/>
    <s v="Green Tea"/>
    <x v="3"/>
    <n v="388.88888888888891"/>
    <n v="330.55555555555554"/>
    <x v="53"/>
    <x v="53"/>
    <x v="53"/>
    <d v="2024-04-23T00:00:00"/>
    <s v="LA"/>
    <s v="9323"/>
    <s v="56605809"/>
    <n v="310002644"/>
    <x v="45"/>
    <s v="24"/>
    <s v="0801"/>
    <s v="201"/>
    <s v="101"/>
    <n v="28000"/>
    <n v="23800"/>
    <m/>
    <m/>
    <m/>
    <m/>
    <n v="23800"/>
  </r>
  <r>
    <x v="2"/>
    <s v="Green Tea"/>
    <x v="2"/>
    <n v="518.51851851851848"/>
    <n v="440.74074074074076"/>
    <x v="53"/>
    <x v="53"/>
    <x v="53"/>
    <d v="2024-04-23T00:00:00"/>
    <s v="LA"/>
    <s v="9323"/>
    <s v="56554351"/>
    <n v="310002000"/>
    <x v="19"/>
    <s v="24"/>
    <s v="0201"/>
    <s v="201"/>
    <s v="102"/>
    <n v="28000"/>
    <n v="23800"/>
    <m/>
    <m/>
    <m/>
    <m/>
    <n v="23800"/>
  </r>
  <r>
    <x v="1"/>
    <s v="Green Tea"/>
    <x v="1"/>
    <n v="60.420454545454547"/>
    <n v="51.363636363636367"/>
    <x v="54"/>
    <x v="54"/>
    <x v="54"/>
    <d v="2024-04-24T00:00:00"/>
    <s v="LA"/>
    <s v="9321"/>
    <s v="56555500"/>
    <n v="310002953"/>
    <x v="1"/>
    <s v="36"/>
    <s v="0301"/>
    <s v="203"/>
    <s v="103"/>
    <n v="5317"/>
    <n v="4520"/>
    <m/>
    <m/>
    <m/>
    <m/>
    <n v="4520"/>
  </r>
  <r>
    <x v="1"/>
    <s v="Green Tea"/>
    <x v="1"/>
    <n v="49.43181818181818"/>
    <n v="42.022727272727273"/>
    <x v="54"/>
    <x v="54"/>
    <x v="54"/>
    <d v="2024-04-24T00:00:00"/>
    <s v="LA"/>
    <s v="9321"/>
    <s v="56555501"/>
    <n v="310002954"/>
    <x v="15"/>
    <s v="36"/>
    <s v="0201"/>
    <s v="203"/>
    <s v="103"/>
    <n v="4350"/>
    <n v="3698"/>
    <m/>
    <m/>
    <m/>
    <m/>
    <n v="3698"/>
  </r>
  <r>
    <x v="3"/>
    <s v="Green Tea"/>
    <x v="6"/>
    <n v="443.66666666666669"/>
    <n v="399.31481481481484"/>
    <x v="54"/>
    <x v="54"/>
    <x v="54"/>
    <d v="2024-04-24T00:00:00"/>
    <s v="LA"/>
    <s v="9321"/>
    <s v="56606600"/>
    <n v="310004209"/>
    <x v="66"/>
    <s v="24"/>
    <s v="0101"/>
    <s v="204"/>
    <s v="105"/>
    <n v="23958"/>
    <n v="21563"/>
    <m/>
    <m/>
    <m/>
    <m/>
    <n v="21563"/>
  </r>
  <r>
    <x v="3"/>
    <s v="Green Tea"/>
    <x v="3"/>
    <n v="338.54166666666669"/>
    <n v="304.69444444444446"/>
    <x v="54"/>
    <x v="54"/>
    <x v="54"/>
    <d v="2024-04-24T00:00:00"/>
    <s v="LA"/>
    <s v="9321"/>
    <s v="56607153"/>
    <n v="310003573"/>
    <x v="44"/>
    <s v="24"/>
    <s v="0301"/>
    <s v="204"/>
    <s v="106"/>
    <n v="24375"/>
    <n v="21938"/>
    <m/>
    <m/>
    <m/>
    <m/>
    <n v="21938"/>
  </r>
  <r>
    <x v="2"/>
    <s v="CL"/>
    <x v="2"/>
    <n v="43.203703703703702"/>
    <n v="38.888888888888886"/>
    <x v="54"/>
    <x v="54"/>
    <x v="54"/>
    <d v="2024-04-24T00:00:00"/>
    <s v="LA"/>
    <s v="9323"/>
    <s v="56554353"/>
    <n v="310002654"/>
    <x v="2"/>
    <s v="24"/>
    <s v="0101"/>
    <s v="201"/>
    <s v="102"/>
    <n v="2333"/>
    <n v="2100"/>
    <m/>
    <m/>
    <m/>
    <m/>
    <n v="2100"/>
  </r>
  <r>
    <x v="2"/>
    <s v="Green Tea"/>
    <x v="3"/>
    <n v="268.51388888888891"/>
    <n v="241.66666666666666"/>
    <x v="54"/>
    <x v="54"/>
    <x v="54"/>
    <d v="2024-04-24T00:00:00"/>
    <s v="LA"/>
    <s v="9323"/>
    <s v="56605810"/>
    <n v="310002644"/>
    <x v="45"/>
    <s v="24"/>
    <s v="0801"/>
    <s v="201"/>
    <s v="101"/>
    <n v="19333"/>
    <n v="17400"/>
    <m/>
    <m/>
    <m/>
    <m/>
    <n v="17400"/>
  </r>
  <r>
    <x v="2"/>
    <s v="Green Tea"/>
    <x v="3"/>
    <n v="16.208333333333332"/>
    <n v="14.597222222222221"/>
    <x v="54"/>
    <x v="54"/>
    <x v="54"/>
    <d v="2024-04-24T00:00:00"/>
    <s v="LA"/>
    <s v="9323"/>
    <s v="56605811"/>
    <n v="310003711"/>
    <x v="62"/>
    <s v="24"/>
    <s v="0101"/>
    <s v="201"/>
    <s v="101"/>
    <n v="1167"/>
    <n v="1051"/>
    <m/>
    <m/>
    <m/>
    <m/>
    <n v="1051"/>
  </r>
  <r>
    <x v="2"/>
    <s v="Green Tea"/>
    <x v="2"/>
    <n v="379.62962962962962"/>
    <n v="341.66666666666669"/>
    <x v="54"/>
    <x v="54"/>
    <x v="54"/>
    <d v="2024-04-24T00:00:00"/>
    <s v="LA"/>
    <s v="9323"/>
    <s v="56554352"/>
    <n v="310002000"/>
    <x v="19"/>
    <s v="24"/>
    <s v="0201"/>
    <s v="201"/>
    <s v="102"/>
    <n v="20500"/>
    <n v="18450"/>
    <m/>
    <m/>
    <m/>
    <m/>
    <n v="18450"/>
  </r>
  <r>
    <x v="1"/>
    <s v="Green Tea"/>
    <x v="1"/>
    <n v="131.81818181818181"/>
    <n v="112.04545454545455"/>
    <x v="55"/>
    <x v="55"/>
    <x v="55"/>
    <d v="2024-04-25T00:00:00"/>
    <s v="LA"/>
    <s v="9321"/>
    <s v="56555502"/>
    <n v="310002954"/>
    <x v="15"/>
    <s v="36"/>
    <s v="0201"/>
    <s v="203"/>
    <s v="103"/>
    <n v="11600"/>
    <n v="9860"/>
    <m/>
    <m/>
    <m/>
    <m/>
    <n v="9860"/>
  </r>
  <r>
    <x v="3"/>
    <s v="Green Tea"/>
    <x v="6"/>
    <n v="297.07407407407408"/>
    <n v="267.37037037037038"/>
    <x v="55"/>
    <x v="55"/>
    <x v="55"/>
    <d v="2024-04-25T00:00:00"/>
    <s v="LA"/>
    <s v="9321"/>
    <s v="56606601"/>
    <n v="310004209"/>
    <x v="66"/>
    <s v="24"/>
    <s v="0101"/>
    <s v="204"/>
    <s v="105"/>
    <n v="16042"/>
    <n v="14438"/>
    <m/>
    <m/>
    <m/>
    <m/>
    <n v="14438"/>
  </r>
  <r>
    <x v="3"/>
    <s v="Green Tea"/>
    <x v="3"/>
    <n v="234.375"/>
    <n v="210.94444444444446"/>
    <x v="55"/>
    <x v="55"/>
    <x v="55"/>
    <d v="2024-04-25T00:00:00"/>
    <s v="LA"/>
    <s v="9321"/>
    <s v="56607154"/>
    <n v="310003572"/>
    <x v="49"/>
    <s v="24"/>
    <s v="0301"/>
    <s v="204"/>
    <s v="106"/>
    <n v="16875"/>
    <n v="15188"/>
    <m/>
    <m/>
    <m/>
    <m/>
    <n v="15188"/>
  </r>
  <r>
    <x v="2"/>
    <s v="Green Tea"/>
    <x v="3"/>
    <n v="138.88888888888889"/>
    <n v="125"/>
    <x v="55"/>
    <x v="55"/>
    <x v="55"/>
    <d v="2024-04-25T00:00:00"/>
    <s v="LA"/>
    <s v="9323"/>
    <s v="56605812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5"/>
    <x v="55"/>
    <x v="55"/>
    <d v="2024-04-25T00:00:00"/>
    <s v="LA"/>
    <s v="9323"/>
    <s v="56605813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5"/>
    <x v="55"/>
    <x v="55"/>
    <d v="2024-04-25T00:00:00"/>
    <s v="LA"/>
    <s v="9323"/>
    <s v="56554354"/>
    <n v="310002654"/>
    <x v="2"/>
    <s v="24"/>
    <s v="0101"/>
    <s v="201"/>
    <s v="102"/>
    <n v="28000"/>
    <n v="23800"/>
    <m/>
    <m/>
    <m/>
    <m/>
    <n v="23800"/>
  </r>
  <r>
    <x v="1"/>
    <s v="Green Tea"/>
    <x v="1"/>
    <n v="60.420454545454547"/>
    <n v="51.363636363636367"/>
    <x v="56"/>
    <x v="56"/>
    <x v="56"/>
    <d v="2024-04-26T00:00:00"/>
    <s v="LA"/>
    <s v="9321"/>
    <s v="56555503"/>
    <n v="310003079"/>
    <x v="21"/>
    <s v="36"/>
    <s v="0501"/>
    <s v="203"/>
    <s v="103"/>
    <n v="5317"/>
    <n v="4520"/>
    <m/>
    <m/>
    <m/>
    <m/>
    <n v="4520"/>
  </r>
  <r>
    <x v="1"/>
    <s v="Green Tea"/>
    <x v="1"/>
    <n v="16.477272727272727"/>
    <n v="14.011363636363637"/>
    <x v="56"/>
    <x v="56"/>
    <x v="56"/>
    <d v="2024-04-26T00:00:00"/>
    <s v="LA"/>
    <s v="9321"/>
    <s v="56555504"/>
    <n v="310002954"/>
    <x v="15"/>
    <s v="36"/>
    <s v="0201"/>
    <s v="203"/>
    <s v="103"/>
    <n v="1450"/>
    <n v="1233"/>
    <m/>
    <m/>
    <m/>
    <m/>
    <n v="1233"/>
  </r>
  <r>
    <x v="1"/>
    <s v="Green Tea"/>
    <x v="1"/>
    <n v="32.954545454545453"/>
    <n v="28.011363636363637"/>
    <x v="56"/>
    <x v="56"/>
    <x v="56"/>
    <d v="2024-04-26T00:00:00"/>
    <s v="LA"/>
    <s v="9321"/>
    <s v="56555505"/>
    <n v="310003080"/>
    <x v="23"/>
    <s v="36"/>
    <s v="0301"/>
    <s v="203"/>
    <s v="103"/>
    <n v="2900"/>
    <n v="2465"/>
    <m/>
    <m/>
    <m/>
    <m/>
    <n v="2465"/>
  </r>
  <r>
    <x v="3"/>
    <s v="EX"/>
    <x v="2"/>
    <n v="5.6296296296296298"/>
    <n v="5.6296296296296298"/>
    <x v="56"/>
    <x v="56"/>
    <x v="56"/>
    <d v="2024-04-26T00:00:00"/>
    <s v="LA"/>
    <s v="9321"/>
    <s v="56606602"/>
    <n v="310003401"/>
    <x v="7"/>
    <s v="24"/>
    <s v="0101"/>
    <s v="204"/>
    <s v="105"/>
    <n v="304"/>
    <n v="304"/>
    <m/>
    <m/>
    <m/>
    <m/>
    <n v="304"/>
  </r>
  <r>
    <x v="3"/>
    <s v="MM"/>
    <x v="2"/>
    <n v="42.592592592592595"/>
    <n v="42.592592592592595"/>
    <x v="56"/>
    <x v="56"/>
    <x v="56"/>
    <d v="2024-04-26T00:00:00"/>
    <s v="LA"/>
    <s v="9321"/>
    <s v="56606603"/>
    <n v="310002972"/>
    <x v="6"/>
    <s v="24"/>
    <s v="0101"/>
    <s v="204"/>
    <s v="105"/>
    <n v="2300"/>
    <n v="2300"/>
    <m/>
    <m/>
    <m/>
    <m/>
    <n v="2300"/>
  </r>
  <r>
    <x v="3"/>
    <s v="LA"/>
    <x v="2"/>
    <n v="453.7037037037037"/>
    <n v="453.7037037037037"/>
    <x v="56"/>
    <x v="56"/>
    <x v="56"/>
    <d v="2024-04-26T00:00:00"/>
    <s v="LA"/>
    <s v="9321"/>
    <s v="56606604"/>
    <n v="310004445"/>
    <x v="12"/>
    <s v="24"/>
    <s v="0101"/>
    <s v="204"/>
    <s v="105"/>
    <n v="24500"/>
    <n v="24500"/>
    <m/>
    <m/>
    <m/>
    <m/>
    <n v="24500"/>
  </r>
  <r>
    <x v="3"/>
    <s v="Green Tea"/>
    <x v="3"/>
    <n v="375"/>
    <n v="318.75"/>
    <x v="56"/>
    <x v="56"/>
    <x v="56"/>
    <d v="2024-04-26T00:00:00"/>
    <s v="LA"/>
    <s v="9321"/>
    <s v="56607155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138.88888888888889"/>
    <n v="125"/>
    <x v="56"/>
    <x v="56"/>
    <x v="56"/>
    <d v="2024-04-26T00:00:00"/>
    <s v="LA"/>
    <s v="9323"/>
    <s v="56605814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6"/>
    <x v="56"/>
    <x v="56"/>
    <d v="2024-04-26T00:00:00"/>
    <s v="LA"/>
    <s v="9323"/>
    <s v="56605815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6"/>
    <x v="56"/>
    <x v="56"/>
    <d v="2024-04-26T00:00:00"/>
    <s v="LA"/>
    <s v="9323"/>
    <s v="56554355"/>
    <n v="310002654"/>
    <x v="2"/>
    <s v="24"/>
    <s v="0101"/>
    <s v="201"/>
    <s v="102"/>
    <n v="28000"/>
    <n v="23800"/>
    <m/>
    <m/>
    <m/>
    <m/>
    <n v="23800"/>
  </r>
  <r>
    <x v="1"/>
    <s v="Green Tea"/>
    <x v="1"/>
    <n v="87.875"/>
    <n v="74.704545454545453"/>
    <x v="57"/>
    <x v="57"/>
    <x v="57"/>
    <d v="2024-04-27T00:00:00"/>
    <s v="LA"/>
    <s v="9321"/>
    <s v="56555506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57"/>
    <x v="57"/>
    <x v="57"/>
    <d v="2024-04-27T00:00:00"/>
    <s v="LA"/>
    <s v="9321"/>
    <s v="56555507"/>
    <n v="310002949"/>
    <x v="70"/>
    <s v="36"/>
    <s v="0301"/>
    <s v="203"/>
    <s v="103"/>
    <n v="1933"/>
    <n v="1644"/>
    <m/>
    <m/>
    <m/>
    <m/>
    <n v="1644"/>
  </r>
  <r>
    <x v="3"/>
    <s v="LA"/>
    <x v="2"/>
    <n v="9.2592592592592595"/>
    <n v="9.2592592592592595"/>
    <x v="57"/>
    <x v="57"/>
    <x v="57"/>
    <d v="2024-04-27T00:00:00"/>
    <s v="LA"/>
    <s v="9321"/>
    <s v="56606605"/>
    <n v="310004445"/>
    <x v="12"/>
    <s v="24"/>
    <s v="0101"/>
    <s v="204"/>
    <s v="105"/>
    <n v="500"/>
    <n v="500"/>
    <m/>
    <m/>
    <m/>
    <m/>
    <n v="500"/>
  </r>
  <r>
    <x v="3"/>
    <s v="Green Tea"/>
    <x v="2"/>
    <n v="55.555555555555557"/>
    <n v="50"/>
    <x v="57"/>
    <x v="57"/>
    <x v="57"/>
    <d v="2024-04-27T00:00:00"/>
    <s v="LA"/>
    <s v="9321"/>
    <s v="56606606"/>
    <n v="310001984"/>
    <x v="17"/>
    <s v="24"/>
    <s v="0301"/>
    <s v="204"/>
    <s v="105"/>
    <n v="3000"/>
    <n v="2700"/>
    <m/>
    <m/>
    <m/>
    <m/>
    <n v="2700"/>
  </r>
  <r>
    <x v="3"/>
    <s v="Green Tea"/>
    <x v="2"/>
    <n v="398.14814814814815"/>
    <n v="358.33333333333331"/>
    <x v="57"/>
    <x v="57"/>
    <x v="57"/>
    <d v="2024-04-27T00:00:00"/>
    <s v="LA"/>
    <s v="9321"/>
    <s v="56606607"/>
    <n v="310002099"/>
    <x v="18"/>
    <s v="24"/>
    <s v="0401"/>
    <s v="204"/>
    <s v="105"/>
    <n v="21500"/>
    <n v="19350"/>
    <m/>
    <m/>
    <m/>
    <m/>
    <n v="19350"/>
  </r>
  <r>
    <x v="3"/>
    <s v="Green Tea"/>
    <x v="3"/>
    <n v="375"/>
    <n v="318.75"/>
    <x v="57"/>
    <x v="57"/>
    <x v="57"/>
    <d v="2024-04-27T00:00:00"/>
    <s v="LA"/>
    <s v="9321"/>
    <s v="56607156"/>
    <n v="310003572"/>
    <x v="49"/>
    <s v="24"/>
    <s v="0301"/>
    <s v="204"/>
    <s v="106"/>
    <n v="27000"/>
    <n v="22950"/>
    <m/>
    <m/>
    <m/>
    <m/>
    <n v="22950"/>
  </r>
  <r>
    <x v="2"/>
    <s v="CL"/>
    <x v="2"/>
    <n v="518.51851851851848"/>
    <n v="440.74074074074076"/>
    <x v="57"/>
    <x v="57"/>
    <x v="57"/>
    <d v="2024-04-27T00:00:00"/>
    <s v="LA"/>
    <s v="9323"/>
    <s v="56554356"/>
    <n v="310002654"/>
    <x v="2"/>
    <s v="24"/>
    <s v="0101"/>
    <s v="201"/>
    <s v="102"/>
    <n v="28000"/>
    <n v="23800"/>
    <m/>
    <m/>
    <m/>
    <m/>
    <n v="23800"/>
  </r>
  <r>
    <x v="2"/>
    <s v="Green Tea"/>
    <x v="3"/>
    <n v="388.88888888888891"/>
    <n v="330.55555555555554"/>
    <x v="57"/>
    <x v="57"/>
    <x v="57"/>
    <d v="2024-04-27T00:00:00"/>
    <s v="LA"/>
    <s v="9323"/>
    <s v="56605816"/>
    <n v="310003711"/>
    <x v="62"/>
    <s v="24"/>
    <s v="0101"/>
    <s v="201"/>
    <s v="101"/>
    <n v="28000"/>
    <n v="23800"/>
    <m/>
    <m/>
    <m/>
    <m/>
    <n v="23800"/>
  </r>
  <r>
    <x v="1"/>
    <s v="Green Tea"/>
    <x v="1"/>
    <n v="38.44318181818182"/>
    <n v="32.68181818181818"/>
    <x v="58"/>
    <x v="58"/>
    <x v="58"/>
    <d v="2024-04-28T00:00:00"/>
    <s v="LA"/>
    <s v="9321"/>
    <s v="56555508"/>
    <n v="310002949"/>
    <x v="70"/>
    <s v="36"/>
    <s v="0301"/>
    <s v="203"/>
    <s v="103"/>
    <n v="3383"/>
    <n v="2876"/>
    <m/>
    <m/>
    <m/>
    <m/>
    <n v="2876"/>
  </r>
  <r>
    <x v="1"/>
    <s v="Green Tea"/>
    <x v="1"/>
    <n v="27.46590909090909"/>
    <n v="23.352272727272727"/>
    <x v="58"/>
    <x v="58"/>
    <x v="58"/>
    <d v="2024-04-28T00:00:00"/>
    <s v="LA"/>
    <s v="9321"/>
    <s v="56555509"/>
    <n v="310002950"/>
    <x v="71"/>
    <s v="36"/>
    <s v="0301"/>
    <s v="203"/>
    <s v="103"/>
    <n v="2417"/>
    <n v="2055"/>
    <m/>
    <m/>
    <m/>
    <m/>
    <n v="2055"/>
  </r>
  <r>
    <x v="3"/>
    <s v="Green Tea"/>
    <x v="2"/>
    <n v="185.18518518518519"/>
    <n v="166.66666666666666"/>
    <x v="58"/>
    <x v="58"/>
    <x v="58"/>
    <d v="2024-04-28T00:00:00"/>
    <s v="LA"/>
    <s v="9321"/>
    <s v="56606608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58"/>
    <x v="58"/>
    <x v="58"/>
    <d v="2024-04-28T00:00:00"/>
    <s v="LA"/>
    <s v="9321"/>
    <s v="56606609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75"/>
    <n v="318.75"/>
    <x v="58"/>
    <x v="58"/>
    <x v="58"/>
    <d v="2024-04-28T00:00:00"/>
    <s v="LA"/>
    <s v="9321"/>
    <s v="56607157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67.125"/>
    <n v="60.416666666666664"/>
    <x v="58"/>
    <x v="58"/>
    <x v="58"/>
    <d v="2024-04-28T00:00:00"/>
    <s v="LA"/>
    <s v="9323"/>
    <s v="56605817"/>
    <n v="310003711"/>
    <x v="62"/>
    <s v="24"/>
    <s v="0101"/>
    <s v="201"/>
    <s v="101"/>
    <n v="4833"/>
    <n v="4350"/>
    <m/>
    <m/>
    <m/>
    <m/>
    <n v="4350"/>
  </r>
  <r>
    <x v="2"/>
    <s v="Green Tea"/>
    <x v="4"/>
    <n v="180.55555555555554"/>
    <n v="162.5"/>
    <x v="58"/>
    <x v="58"/>
    <x v="58"/>
    <d v="2024-04-28T00:00:00"/>
    <s v="LA"/>
    <s v="9323"/>
    <s v="56605818"/>
    <n v="310002142"/>
    <x v="24"/>
    <s v="24"/>
    <s v="0201"/>
    <s v="201"/>
    <s v="101"/>
    <n v="13000"/>
    <n v="11700"/>
    <m/>
    <m/>
    <m/>
    <m/>
    <n v="11700"/>
  </r>
  <r>
    <x v="2"/>
    <s v="CL"/>
    <x v="2"/>
    <n v="327.16666666666669"/>
    <n v="294.46296296296299"/>
    <x v="58"/>
    <x v="58"/>
    <x v="58"/>
    <d v="2024-04-28T00:00:00"/>
    <s v="LA"/>
    <s v="9323"/>
    <s v="56554357"/>
    <n v="310002654"/>
    <x v="2"/>
    <s v="24"/>
    <s v="0101"/>
    <s v="201"/>
    <s v="102"/>
    <n v="17667"/>
    <n v="15901"/>
    <m/>
    <m/>
    <m/>
    <m/>
    <n v="15901"/>
  </r>
  <r>
    <x v="2"/>
    <s v="LA"/>
    <x v="2"/>
    <n v="175.92592592592592"/>
    <n v="158.33333333333334"/>
    <x v="58"/>
    <x v="58"/>
    <x v="58"/>
    <d v="2024-04-28T00:00:00"/>
    <s v="LA"/>
    <s v="9323"/>
    <s v="56554358"/>
    <n v="310002900"/>
    <x v="69"/>
    <s v="24"/>
    <s v="0101"/>
    <s v="201"/>
    <s v="102"/>
    <n v="9500"/>
    <n v="8550"/>
    <m/>
    <m/>
    <m/>
    <m/>
    <n v="8550"/>
  </r>
  <r>
    <x v="1"/>
    <s v="Green Tea"/>
    <x v="1"/>
    <n v="65.909090909090907"/>
    <n v="56.022727272727273"/>
    <x v="59"/>
    <x v="59"/>
    <x v="59"/>
    <d v="2024-04-29T00:00:00"/>
    <s v="LA"/>
    <s v="9321"/>
    <s v="56555510"/>
    <n v="310002953"/>
    <x v="1"/>
    <s v="36"/>
    <s v="0301"/>
    <s v="203"/>
    <s v="103"/>
    <n v="5800"/>
    <n v="4930"/>
    <m/>
    <m/>
    <m/>
    <m/>
    <n v="4930"/>
  </r>
  <r>
    <x v="3"/>
    <s v="Green Tea"/>
    <x v="2"/>
    <n v="518.51851851851848"/>
    <n v="440.74074074074076"/>
    <x v="59"/>
    <x v="59"/>
    <x v="59"/>
    <d v="2024-04-29T00:00:00"/>
    <s v="LA"/>
    <s v="9321"/>
    <s v="56606610"/>
    <n v="310002099"/>
    <x v="18"/>
    <s v="24"/>
    <s v="0401"/>
    <s v="204"/>
    <s v="105"/>
    <n v="28000"/>
    <n v="23800"/>
    <m/>
    <m/>
    <m/>
    <m/>
    <n v="23800"/>
  </r>
  <r>
    <x v="3"/>
    <s v="Green Tea"/>
    <x v="3"/>
    <n v="154.51388888888889"/>
    <n v="139.06944444444446"/>
    <x v="59"/>
    <x v="59"/>
    <x v="59"/>
    <d v="2024-04-29T00:00:00"/>
    <s v="LA"/>
    <s v="9321"/>
    <s v="56607158"/>
    <n v="310003572"/>
    <x v="49"/>
    <s v="24"/>
    <s v="0301"/>
    <s v="204"/>
    <s v="106"/>
    <n v="11125"/>
    <n v="10013"/>
    <m/>
    <m/>
    <m/>
    <m/>
    <n v="10013"/>
  </r>
  <r>
    <x v="3"/>
    <s v="Green Tea"/>
    <x v="3"/>
    <n v="218.75"/>
    <n v="196.875"/>
    <x v="59"/>
    <x v="59"/>
    <x v="59"/>
    <d v="2024-04-29T00:00:00"/>
    <s v="LA"/>
    <s v="9321"/>
    <s v="56607159"/>
    <n v="310003573"/>
    <x v="44"/>
    <s v="24"/>
    <s v="0301"/>
    <s v="204"/>
    <s v="106"/>
    <n v="15750"/>
    <n v="14175"/>
    <m/>
    <m/>
    <m/>
    <m/>
    <n v="14175"/>
  </r>
  <r>
    <x v="2"/>
    <s v="LA"/>
    <x v="2"/>
    <n v="518.51851851851848"/>
    <n v="440.74074074074076"/>
    <x v="59"/>
    <x v="59"/>
    <x v="59"/>
    <d v="2024-04-29T00:00:00"/>
    <s v="LA"/>
    <s v="9323"/>
    <s v="56554359"/>
    <n v="310002900"/>
    <x v="69"/>
    <s v="24"/>
    <s v="0101"/>
    <s v="201"/>
    <s v="102"/>
    <n v="28000"/>
    <n v="23800"/>
    <m/>
    <m/>
    <m/>
    <m/>
    <n v="238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9">
  <r>
    <x v="0"/>
    <x v="0"/>
    <x v="0"/>
    <n v="49"/>
    <n v="49"/>
    <x v="0"/>
    <x v="0"/>
    <x v="0"/>
    <x v="0"/>
    <s v="9301"/>
    <s v="9321"/>
    <s v="931110009336"/>
    <x v="0"/>
    <x v="0"/>
    <s v="12"/>
    <s v="0301"/>
    <s v="202"/>
    <s v="104"/>
    <n v="7350"/>
    <n v="7350"/>
    <m/>
    <m/>
    <m/>
    <m/>
    <n v="7350"/>
  </r>
  <r>
    <x v="0"/>
    <x v="0"/>
    <x v="0"/>
    <n v="65.333333333333329"/>
    <n v="65.333333333333329"/>
    <x v="0"/>
    <x v="0"/>
    <x v="0"/>
    <x v="0"/>
    <s v="9301"/>
    <s v="9321"/>
    <s v="931110009337"/>
    <x v="0"/>
    <x v="0"/>
    <s v="12"/>
    <s v="0301"/>
    <s v="202"/>
    <s v="104"/>
    <n v="9800"/>
    <n v="9800"/>
    <m/>
    <m/>
    <m/>
    <m/>
    <n v="9800"/>
  </r>
  <r>
    <x v="1"/>
    <x v="1"/>
    <x v="1"/>
    <n v="126.32954545454545"/>
    <n v="126.32954545454545"/>
    <x v="0"/>
    <x v="0"/>
    <x v="0"/>
    <x v="0"/>
    <s v="9304"/>
    <s v="9321"/>
    <s v="931210015634"/>
    <x v="1"/>
    <x v="1"/>
    <s v="36"/>
    <s v="0101"/>
    <s v="203"/>
    <s v="103"/>
    <n v="11117"/>
    <n v="11117"/>
    <m/>
    <m/>
    <m/>
    <m/>
    <n v="11117"/>
  </r>
  <r>
    <x v="1"/>
    <x v="1"/>
    <x v="1"/>
    <n v="115.34090909090909"/>
    <n v="115.34090909090909"/>
    <x v="0"/>
    <x v="0"/>
    <x v="0"/>
    <x v="0"/>
    <s v="9304"/>
    <s v="9321"/>
    <s v="931210015635"/>
    <x v="1"/>
    <x v="1"/>
    <s v="36"/>
    <s v="0101"/>
    <s v="203"/>
    <s v="103"/>
    <n v="10150"/>
    <n v="10150"/>
    <m/>
    <m/>
    <m/>
    <m/>
    <n v="10150"/>
  </r>
  <r>
    <x v="2"/>
    <x v="2"/>
    <x v="2"/>
    <n v="518.51851851851848"/>
    <n v="518.51851851851848"/>
    <x v="0"/>
    <x v="0"/>
    <x v="0"/>
    <x v="0"/>
    <s v="9307"/>
    <s v="9323"/>
    <s v="931310020739"/>
    <x v="2"/>
    <x v="2"/>
    <s v="24"/>
    <s v="0401"/>
    <s v="201"/>
    <s v="102"/>
    <n v="28000"/>
    <n v="28000"/>
    <m/>
    <m/>
    <m/>
    <m/>
    <n v="28000"/>
  </r>
  <r>
    <x v="2"/>
    <x v="1"/>
    <x v="3"/>
    <n v="125"/>
    <n v="125"/>
    <x v="0"/>
    <x v="0"/>
    <x v="0"/>
    <x v="0"/>
    <s v="9307"/>
    <s v="9323"/>
    <s v="931310020752"/>
    <x v="3"/>
    <x v="3"/>
    <s v="24"/>
    <s v="0101"/>
    <s v="201"/>
    <s v="101"/>
    <n v="9000"/>
    <n v="9000"/>
    <m/>
    <m/>
    <m/>
    <m/>
    <n v="9000"/>
  </r>
  <r>
    <x v="3"/>
    <x v="1"/>
    <x v="4"/>
    <n v="217"/>
    <n v="217"/>
    <x v="0"/>
    <x v="0"/>
    <x v="0"/>
    <x v="0"/>
    <s v="9307"/>
    <s v="9321"/>
    <s v="931310020760"/>
    <x v="4"/>
    <x v="4"/>
    <s v="24"/>
    <s v="0601"/>
    <s v="204"/>
    <s v="105"/>
    <n v="15624"/>
    <n v="15624"/>
    <m/>
    <m/>
    <m/>
    <m/>
    <n v="15624"/>
  </r>
  <r>
    <x v="3"/>
    <x v="3"/>
    <x v="2"/>
    <n v="14.037037037037036"/>
    <n v="14.037037037037036"/>
    <x v="0"/>
    <x v="0"/>
    <x v="0"/>
    <x v="0"/>
    <s v="9307"/>
    <s v="9321"/>
    <s v="931310020761"/>
    <x v="5"/>
    <x v="5"/>
    <s v="24"/>
    <s v="0101"/>
    <s v="204"/>
    <s v="105"/>
    <n v="758"/>
    <n v="758"/>
    <m/>
    <m/>
    <m/>
    <m/>
    <n v="758"/>
  </r>
  <r>
    <x v="3"/>
    <x v="4"/>
    <x v="2"/>
    <n v="43.203703703703702"/>
    <n v="43.203703703703702"/>
    <x v="0"/>
    <x v="0"/>
    <x v="0"/>
    <x v="0"/>
    <s v="9307"/>
    <s v="9321"/>
    <s v="931310020762"/>
    <x v="6"/>
    <x v="6"/>
    <s v="24"/>
    <s v="0101"/>
    <s v="204"/>
    <s v="105"/>
    <n v="2333"/>
    <n v="2333"/>
    <m/>
    <m/>
    <m/>
    <m/>
    <n v="2333"/>
  </r>
  <r>
    <x v="3"/>
    <x v="3"/>
    <x v="2"/>
    <n v="5.5740740740740744"/>
    <n v="5.5740740740740744"/>
    <x v="0"/>
    <x v="0"/>
    <x v="0"/>
    <x v="0"/>
    <s v="9307"/>
    <s v="9321"/>
    <s v="931310020768"/>
    <x v="7"/>
    <x v="7"/>
    <s v="24"/>
    <s v="0101"/>
    <s v="204"/>
    <s v="105"/>
    <n v="301"/>
    <n v="301"/>
    <m/>
    <m/>
    <m/>
    <m/>
    <n v="301"/>
  </r>
  <r>
    <x v="3"/>
    <x v="1"/>
    <x v="3"/>
    <n v="145"/>
    <n v="145"/>
    <x v="0"/>
    <x v="0"/>
    <x v="0"/>
    <x v="0"/>
    <s v="9307"/>
    <s v="9321"/>
    <s v="931310020775"/>
    <x v="8"/>
    <x v="8"/>
    <s v="24"/>
    <s v="0301"/>
    <s v="204"/>
    <s v="106"/>
    <n v="10440"/>
    <n v="10440"/>
    <m/>
    <m/>
    <m/>
    <m/>
    <n v="10440"/>
  </r>
  <r>
    <x v="2"/>
    <x v="1"/>
    <x v="3"/>
    <n v="69.444444444444443"/>
    <n v="69.444444444444443"/>
    <x v="0"/>
    <x v="0"/>
    <x v="0"/>
    <x v="0"/>
    <s v="9307"/>
    <s v="9323"/>
    <s v="931310020781"/>
    <x v="9"/>
    <x v="9"/>
    <s v="24"/>
    <s v="0101"/>
    <s v="201"/>
    <s v="101"/>
    <n v="5000"/>
    <n v="5000"/>
    <m/>
    <m/>
    <m/>
    <m/>
    <n v="5000"/>
  </r>
  <r>
    <x v="3"/>
    <x v="1"/>
    <x v="3"/>
    <n v="90"/>
    <n v="90"/>
    <x v="0"/>
    <x v="0"/>
    <x v="0"/>
    <x v="0"/>
    <s v="9307"/>
    <s v="9321"/>
    <s v="931310020832"/>
    <x v="8"/>
    <x v="8"/>
    <s v="12"/>
    <s v="0301"/>
    <s v="204"/>
    <s v="106"/>
    <n v="6480"/>
    <n v="6480"/>
    <m/>
    <m/>
    <m/>
    <m/>
    <n v="6480"/>
  </r>
  <r>
    <x v="3"/>
    <x v="1"/>
    <x v="4"/>
    <n v="121.58333333333333"/>
    <n v="121.58333333333333"/>
    <x v="0"/>
    <x v="0"/>
    <x v="0"/>
    <x v="0"/>
    <s v="9307"/>
    <s v="9321"/>
    <s v="931310020833"/>
    <x v="4"/>
    <x v="4"/>
    <s v="12"/>
    <s v="0601"/>
    <s v="204"/>
    <s v="105"/>
    <n v="8754"/>
    <n v="8754"/>
    <m/>
    <m/>
    <m/>
    <m/>
    <n v="8754"/>
  </r>
  <r>
    <x v="2"/>
    <x v="2"/>
    <x v="2"/>
    <n v="212.16666666666666"/>
    <n v="212.16666666666666"/>
    <x v="0"/>
    <x v="0"/>
    <x v="0"/>
    <x v="0"/>
    <s v="9307"/>
    <s v="9323"/>
    <s v="931310020834"/>
    <x v="2"/>
    <x v="2"/>
    <s v="36"/>
    <s v="0401"/>
    <s v="201"/>
    <s v="102"/>
    <n v="11457"/>
    <n v="11457"/>
    <m/>
    <m/>
    <m/>
    <m/>
    <n v="11457"/>
  </r>
  <r>
    <x v="2"/>
    <x v="1"/>
    <x v="3"/>
    <n v="162.06944444444446"/>
    <n v="162.06944444444446"/>
    <x v="0"/>
    <x v="0"/>
    <x v="0"/>
    <x v="0"/>
    <s v="9307"/>
    <s v="9323"/>
    <s v="931310020835"/>
    <x v="9"/>
    <x v="9"/>
    <s v="36"/>
    <s v="0101"/>
    <s v="201"/>
    <s v="101"/>
    <n v="11669"/>
    <n v="11669"/>
    <m/>
    <m/>
    <m/>
    <m/>
    <n v="11669"/>
  </r>
  <r>
    <x v="2"/>
    <x v="1"/>
    <x v="3"/>
    <n v="452.25"/>
    <n v="452.25"/>
    <x v="0"/>
    <x v="0"/>
    <x v="0"/>
    <x v="0"/>
    <s v="9307"/>
    <s v="9323"/>
    <s v="931310020836"/>
    <x v="3"/>
    <x v="3"/>
    <s v="24"/>
    <s v="0101"/>
    <s v="201"/>
    <s v="101"/>
    <n v="32562"/>
    <n v="32562"/>
    <m/>
    <m/>
    <m/>
    <m/>
    <n v="32562"/>
  </r>
  <r>
    <x v="0"/>
    <x v="0"/>
    <x v="0"/>
    <n v="125.76"/>
    <n v="125.76"/>
    <x v="1"/>
    <x v="1"/>
    <x v="1"/>
    <x v="1"/>
    <s v="9301"/>
    <s v="9321"/>
    <s v="931110009338"/>
    <x v="0"/>
    <x v="0"/>
    <s v="24"/>
    <s v="0301"/>
    <s v="202"/>
    <s v="104"/>
    <n v="18864"/>
    <n v="18864"/>
    <m/>
    <m/>
    <m/>
    <m/>
    <n v="18864"/>
  </r>
  <r>
    <x v="1"/>
    <x v="1"/>
    <x v="1"/>
    <n v="8.6136363636363633"/>
    <n v="8.6136363636363633"/>
    <x v="1"/>
    <x v="1"/>
    <x v="1"/>
    <x v="1"/>
    <s v="9304"/>
    <s v="9321"/>
    <s v="931210015631"/>
    <x v="10"/>
    <x v="10"/>
    <s v="24"/>
    <s v="0101"/>
    <s v="203"/>
    <s v="103"/>
    <n v="758"/>
    <n v="758"/>
    <m/>
    <m/>
    <m/>
    <m/>
    <n v="758"/>
  </r>
  <r>
    <x v="1"/>
    <x v="1"/>
    <x v="1"/>
    <n v="15.954545454545455"/>
    <n v="15.954545454545455"/>
    <x v="1"/>
    <x v="1"/>
    <x v="1"/>
    <x v="1"/>
    <s v="9304"/>
    <s v="9321"/>
    <s v="931210015632"/>
    <x v="11"/>
    <x v="11"/>
    <s v="24"/>
    <s v="0101"/>
    <s v="203"/>
    <s v="103"/>
    <n v="1404"/>
    <n v="1404"/>
    <m/>
    <m/>
    <m/>
    <m/>
    <n v="1404"/>
  </r>
  <r>
    <x v="2"/>
    <x v="2"/>
    <x v="2"/>
    <n v="5.5740740740740744"/>
    <n v="5.5740740740740744"/>
    <x v="1"/>
    <x v="1"/>
    <x v="1"/>
    <x v="1"/>
    <s v="9307"/>
    <s v="9323"/>
    <s v="931310020740"/>
    <x v="2"/>
    <x v="2"/>
    <s v="24"/>
    <s v="0401"/>
    <s v="201"/>
    <s v="102"/>
    <n v="301"/>
    <n v="301"/>
    <m/>
    <m/>
    <m/>
    <m/>
    <n v="301"/>
  </r>
  <r>
    <x v="3"/>
    <x v="5"/>
    <x v="2"/>
    <n v="193.33333333333334"/>
    <n v="193.33333333333334"/>
    <x v="1"/>
    <x v="1"/>
    <x v="1"/>
    <x v="1"/>
    <s v="9307"/>
    <s v="9321"/>
    <s v="931310020764"/>
    <x v="12"/>
    <x v="12"/>
    <s v="24"/>
    <s v="0101"/>
    <s v="204"/>
    <s v="105"/>
    <n v="10440"/>
    <n v="10440"/>
    <m/>
    <m/>
    <m/>
    <m/>
    <n v="10440"/>
  </r>
  <r>
    <x v="3"/>
    <x v="1"/>
    <x v="3"/>
    <n v="152"/>
    <n v="152"/>
    <x v="1"/>
    <x v="1"/>
    <x v="1"/>
    <x v="1"/>
    <s v="9307"/>
    <s v="9321"/>
    <s v="931310020776"/>
    <x v="8"/>
    <x v="8"/>
    <s v="24"/>
    <s v="0301"/>
    <s v="204"/>
    <s v="106"/>
    <n v="10944"/>
    <n v="10944"/>
    <m/>
    <m/>
    <m/>
    <m/>
    <n v="10944"/>
  </r>
  <r>
    <x v="3"/>
    <x v="2"/>
    <x v="2"/>
    <n v="524"/>
    <n v="524"/>
    <x v="1"/>
    <x v="1"/>
    <x v="1"/>
    <x v="1"/>
    <s v="9307"/>
    <s v="9321"/>
    <s v="931310020779"/>
    <x v="13"/>
    <x v="13"/>
    <s v="24"/>
    <s v="0401"/>
    <s v="204"/>
    <s v="105"/>
    <n v="28296"/>
    <n v="28296"/>
    <m/>
    <m/>
    <m/>
    <m/>
    <n v="28296"/>
  </r>
  <r>
    <x v="2"/>
    <x v="1"/>
    <x v="3"/>
    <n v="115.48611111111111"/>
    <n v="115.48611111111111"/>
    <x v="1"/>
    <x v="1"/>
    <x v="1"/>
    <x v="1"/>
    <s v="9307"/>
    <s v="9323"/>
    <s v="931310020782"/>
    <x v="3"/>
    <x v="3"/>
    <s v="24"/>
    <s v="0101"/>
    <s v="201"/>
    <s v="101"/>
    <n v="8315"/>
    <n v="8315"/>
    <m/>
    <m/>
    <m/>
    <m/>
    <n v="8315"/>
  </r>
  <r>
    <x v="2"/>
    <x v="1"/>
    <x v="3"/>
    <n v="210"/>
    <n v="210"/>
    <x v="1"/>
    <x v="1"/>
    <x v="1"/>
    <x v="1"/>
    <s v="9307"/>
    <s v="9323"/>
    <s v="931310020790"/>
    <x v="9"/>
    <x v="9"/>
    <s v="24"/>
    <s v="0101"/>
    <s v="201"/>
    <s v="101"/>
    <n v="15120"/>
    <n v="15120"/>
    <m/>
    <m/>
    <m/>
    <m/>
    <n v="15120"/>
  </r>
  <r>
    <x v="3"/>
    <x v="4"/>
    <x v="2"/>
    <n v="129.33333333333334"/>
    <n v="129.33333333333334"/>
    <x v="1"/>
    <x v="1"/>
    <x v="1"/>
    <x v="1"/>
    <s v="9307"/>
    <s v="9321"/>
    <s v="931310020792"/>
    <x v="6"/>
    <x v="6"/>
    <s v="24"/>
    <s v="0101"/>
    <s v="204"/>
    <s v="105"/>
    <n v="6984"/>
    <n v="6984"/>
    <m/>
    <m/>
    <m/>
    <m/>
    <n v="6984"/>
  </r>
  <r>
    <x v="3"/>
    <x v="5"/>
    <x v="2"/>
    <n v="182.44444444444446"/>
    <n v="182.44444444444446"/>
    <x v="2"/>
    <x v="2"/>
    <x v="2"/>
    <x v="2"/>
    <s v="9307"/>
    <s v="9321"/>
    <s v="931310020765"/>
    <x v="12"/>
    <x v="12"/>
    <s v="12"/>
    <s v="0101"/>
    <s v="204"/>
    <s v="105"/>
    <n v="9852"/>
    <n v="9852"/>
    <m/>
    <m/>
    <m/>
    <m/>
    <n v="9852"/>
  </r>
  <r>
    <x v="3"/>
    <x v="1"/>
    <x v="3"/>
    <n v="79.708333333333329"/>
    <n v="79.708333333333329"/>
    <x v="2"/>
    <x v="2"/>
    <x v="2"/>
    <x v="2"/>
    <s v="9307"/>
    <s v="9321"/>
    <s v="931310020777"/>
    <x v="8"/>
    <x v="8"/>
    <s v="36"/>
    <s v="0301"/>
    <s v="204"/>
    <s v="106"/>
    <n v="5739"/>
    <n v="5739"/>
    <m/>
    <m/>
    <m/>
    <m/>
    <n v="5739"/>
  </r>
  <r>
    <x v="2"/>
    <x v="1"/>
    <x v="3"/>
    <n v="44.041666666666664"/>
    <n v="44.041666666666664"/>
    <x v="2"/>
    <x v="2"/>
    <x v="2"/>
    <x v="2"/>
    <s v="9307"/>
    <s v="9323"/>
    <s v="931310020783"/>
    <x v="3"/>
    <x v="3"/>
    <s v="36"/>
    <s v="0101"/>
    <s v="201"/>
    <s v="101"/>
    <n v="3171"/>
    <n v="3171"/>
    <m/>
    <m/>
    <m/>
    <m/>
    <n v="3171"/>
  </r>
  <r>
    <x v="2"/>
    <x v="2"/>
    <x v="2"/>
    <n v="594"/>
    <n v="594"/>
    <x v="2"/>
    <x v="2"/>
    <x v="2"/>
    <x v="2"/>
    <s v="9307"/>
    <s v="9323"/>
    <s v="931310020785"/>
    <x v="2"/>
    <x v="2"/>
    <s v="24"/>
    <s v="0401"/>
    <s v="201"/>
    <s v="102"/>
    <n v="32076"/>
    <n v="32076"/>
    <m/>
    <m/>
    <m/>
    <m/>
    <n v="32076"/>
  </r>
  <r>
    <x v="2"/>
    <x v="1"/>
    <x v="2"/>
    <n v="158"/>
    <n v="158"/>
    <x v="2"/>
    <x v="2"/>
    <x v="2"/>
    <x v="2"/>
    <s v="9307"/>
    <s v="9323"/>
    <s v="931310020788"/>
    <x v="14"/>
    <x v="14"/>
    <s v="24"/>
    <s v="0201"/>
    <s v="201"/>
    <s v="102"/>
    <n v="8532"/>
    <n v="8532"/>
    <m/>
    <m/>
    <m/>
    <m/>
    <n v="8532"/>
  </r>
  <r>
    <x v="4"/>
    <x v="0"/>
    <x v="0"/>
    <n v="205.44"/>
    <n v="205.44"/>
    <x v="3"/>
    <x v="3"/>
    <x v="3"/>
    <x v="3"/>
    <s v="9301"/>
    <s v="9322"/>
    <s v="931110009352"/>
    <x v="0"/>
    <x v="0"/>
    <s v="24"/>
    <s v="0901"/>
    <s v="201"/>
    <s v="102"/>
    <n v="30816"/>
    <n v="30816"/>
    <m/>
    <m/>
    <m/>
    <m/>
    <n v="30816"/>
  </r>
  <r>
    <x v="0"/>
    <x v="0"/>
    <x v="0"/>
    <n v="46.666666666666664"/>
    <n v="46.666666666666664"/>
    <x v="3"/>
    <x v="3"/>
    <x v="3"/>
    <x v="3"/>
    <s v="9301"/>
    <s v="9321"/>
    <s v="931110009359"/>
    <x v="0"/>
    <x v="0"/>
    <s v="24"/>
    <s v="0301"/>
    <s v="202"/>
    <s v="104"/>
    <n v="7000"/>
    <n v="7000"/>
    <m/>
    <m/>
    <m/>
    <m/>
    <n v="7000"/>
  </r>
  <r>
    <x v="1"/>
    <x v="1"/>
    <x v="1"/>
    <n v="82.63636363636364"/>
    <n v="82.63636363636364"/>
    <x v="3"/>
    <x v="3"/>
    <x v="3"/>
    <x v="3"/>
    <s v="9304"/>
    <s v="9321"/>
    <s v="931210015643"/>
    <x v="15"/>
    <x v="15"/>
    <s v="24"/>
    <s v="0101"/>
    <s v="203"/>
    <s v="103"/>
    <n v="7272"/>
    <n v="7272"/>
    <m/>
    <m/>
    <m/>
    <m/>
    <n v="7272"/>
  </r>
  <r>
    <x v="2"/>
    <x v="1"/>
    <x v="2"/>
    <n v="85.111111111111114"/>
    <n v="85.111111111111114"/>
    <x v="3"/>
    <x v="3"/>
    <x v="3"/>
    <x v="3"/>
    <s v="9307"/>
    <s v="9323"/>
    <s v="931310020793"/>
    <x v="14"/>
    <x v="14"/>
    <s v="24"/>
    <s v="0201"/>
    <s v="201"/>
    <s v="102"/>
    <n v="4596"/>
    <n v="4596"/>
    <m/>
    <m/>
    <m/>
    <m/>
    <n v="4596"/>
  </r>
  <r>
    <x v="2"/>
    <x v="1"/>
    <x v="4"/>
    <n v="422.83333333333331"/>
    <n v="422.83333333333331"/>
    <x v="3"/>
    <x v="3"/>
    <x v="3"/>
    <x v="3"/>
    <s v="9307"/>
    <s v="9323"/>
    <s v="931310020802"/>
    <x v="16"/>
    <x v="16"/>
    <s v="24"/>
    <s v="0201"/>
    <s v="201"/>
    <s v="101"/>
    <n v="30444"/>
    <n v="30444"/>
    <m/>
    <m/>
    <m/>
    <m/>
    <n v="30444"/>
  </r>
  <r>
    <x v="3"/>
    <x v="1"/>
    <x v="3"/>
    <n v="360"/>
    <n v="360"/>
    <x v="3"/>
    <x v="3"/>
    <x v="3"/>
    <x v="3"/>
    <s v="9307"/>
    <s v="9321"/>
    <s v="931310020812"/>
    <x v="8"/>
    <x v="8"/>
    <s v="24"/>
    <s v="0301"/>
    <s v="204"/>
    <s v="106"/>
    <n v="25920"/>
    <n v="25920"/>
    <m/>
    <m/>
    <m/>
    <m/>
    <n v="25920"/>
  </r>
  <r>
    <x v="3"/>
    <x v="1"/>
    <x v="2"/>
    <n v="132.64814814814815"/>
    <n v="132.64814814814815"/>
    <x v="3"/>
    <x v="3"/>
    <x v="3"/>
    <x v="3"/>
    <s v="9307"/>
    <s v="9321"/>
    <s v="931310020819"/>
    <x v="17"/>
    <x v="17"/>
    <s v="24"/>
    <s v="0301"/>
    <s v="204"/>
    <s v="105"/>
    <n v="7163"/>
    <n v="7163"/>
    <m/>
    <m/>
    <m/>
    <m/>
    <n v="7163"/>
  </r>
  <r>
    <x v="3"/>
    <x v="1"/>
    <x v="2"/>
    <n v="173.12962962962962"/>
    <n v="173.12962962962962"/>
    <x v="3"/>
    <x v="3"/>
    <x v="3"/>
    <x v="3"/>
    <s v="9307"/>
    <s v="9321"/>
    <s v="931310020820"/>
    <x v="18"/>
    <x v="18"/>
    <s v="24"/>
    <s v="0401"/>
    <s v="204"/>
    <s v="105"/>
    <n v="9349"/>
    <n v="9349"/>
    <m/>
    <m/>
    <m/>
    <m/>
    <n v="9349"/>
  </r>
  <r>
    <x v="4"/>
    <x v="0"/>
    <x v="0"/>
    <n v="42.48"/>
    <n v="42.48"/>
    <x v="4"/>
    <x v="4"/>
    <x v="4"/>
    <x v="4"/>
    <s v="9301"/>
    <s v="9322"/>
    <s v="931110009353"/>
    <x v="0"/>
    <x v="0"/>
    <s v="24"/>
    <s v="0901"/>
    <s v="201"/>
    <s v="102"/>
    <n v="6372"/>
    <n v="6372"/>
    <m/>
    <m/>
    <m/>
    <m/>
    <n v="6372"/>
  </r>
  <r>
    <x v="0"/>
    <x v="0"/>
    <x v="0"/>
    <n v="65.333333333333329"/>
    <n v="65.333333333333329"/>
    <x v="4"/>
    <x v="4"/>
    <x v="4"/>
    <x v="4"/>
    <s v="9301"/>
    <s v="9321"/>
    <s v="931110009360"/>
    <x v="0"/>
    <x v="0"/>
    <s v="12"/>
    <s v="0301"/>
    <s v="202"/>
    <s v="104"/>
    <n v="9800"/>
    <n v="9800"/>
    <m/>
    <m/>
    <m/>
    <m/>
    <n v="9800"/>
  </r>
  <r>
    <x v="1"/>
    <x v="1"/>
    <x v="1"/>
    <n v="27.46590909090909"/>
    <n v="27.46590909090909"/>
    <x v="4"/>
    <x v="4"/>
    <x v="4"/>
    <x v="4"/>
    <s v="9304"/>
    <s v="9321"/>
    <s v="931210015638"/>
    <x v="1"/>
    <x v="1"/>
    <s v="36"/>
    <s v="0101"/>
    <s v="203"/>
    <s v="103"/>
    <n v="2417"/>
    <n v="2417"/>
    <m/>
    <m/>
    <m/>
    <m/>
    <n v="2417"/>
  </r>
  <r>
    <x v="1"/>
    <x v="1"/>
    <x v="1"/>
    <n v="104.35227272727273"/>
    <n v="104.35227272727273"/>
    <x v="4"/>
    <x v="4"/>
    <x v="4"/>
    <x v="4"/>
    <s v="9304"/>
    <s v="9321"/>
    <s v="931210015644"/>
    <x v="15"/>
    <x v="15"/>
    <s v="36"/>
    <s v="0101"/>
    <s v="203"/>
    <s v="103"/>
    <n v="9183"/>
    <n v="9183"/>
    <m/>
    <m/>
    <m/>
    <m/>
    <n v="9183"/>
  </r>
  <r>
    <x v="2"/>
    <x v="1"/>
    <x v="2"/>
    <n v="518.51851851851848"/>
    <n v="518.51851851851848"/>
    <x v="4"/>
    <x v="4"/>
    <x v="4"/>
    <x v="4"/>
    <s v="9307"/>
    <s v="9323"/>
    <s v="931310020795"/>
    <x v="19"/>
    <x v="19"/>
    <s v="24"/>
    <s v="0201"/>
    <s v="201"/>
    <s v="102"/>
    <n v="28000"/>
    <n v="28000"/>
    <m/>
    <m/>
    <m/>
    <m/>
    <n v="28000"/>
  </r>
  <r>
    <x v="2"/>
    <x v="1"/>
    <x v="4"/>
    <n v="256.94444444444446"/>
    <n v="256.94444444444446"/>
    <x v="4"/>
    <x v="4"/>
    <x v="4"/>
    <x v="4"/>
    <s v="9307"/>
    <s v="9323"/>
    <s v="931310020803"/>
    <x v="16"/>
    <x v="16"/>
    <s v="24"/>
    <s v="0201"/>
    <s v="201"/>
    <s v="101"/>
    <n v="18500"/>
    <n v="18500"/>
    <m/>
    <m/>
    <m/>
    <m/>
    <n v="18500"/>
  </r>
  <r>
    <x v="2"/>
    <x v="1"/>
    <x v="4"/>
    <n v="32.402777777777779"/>
    <n v="32.402777777777779"/>
    <x v="4"/>
    <x v="4"/>
    <x v="4"/>
    <x v="4"/>
    <s v="9307"/>
    <s v="9323"/>
    <s v="931310020804"/>
    <x v="20"/>
    <x v="20"/>
    <s v="24"/>
    <s v="0101"/>
    <s v="201"/>
    <s v="101"/>
    <n v="2333"/>
    <n v="2333"/>
    <m/>
    <m/>
    <m/>
    <m/>
    <n v="2333"/>
  </r>
  <r>
    <x v="3"/>
    <x v="1"/>
    <x v="3"/>
    <n v="143.52777777777777"/>
    <n v="143.52777777777777"/>
    <x v="4"/>
    <x v="4"/>
    <x v="4"/>
    <x v="4"/>
    <s v="9307"/>
    <s v="9321"/>
    <s v="931310020813"/>
    <x v="8"/>
    <x v="8"/>
    <s v="24"/>
    <s v="0301"/>
    <s v="204"/>
    <s v="106"/>
    <n v="10334"/>
    <n v="10334"/>
    <m/>
    <m/>
    <m/>
    <m/>
    <n v="10334"/>
  </r>
  <r>
    <x v="3"/>
    <x v="1"/>
    <x v="2"/>
    <n v="518.51851851851848"/>
    <n v="518.51851851851848"/>
    <x v="4"/>
    <x v="4"/>
    <x v="4"/>
    <x v="4"/>
    <s v="9307"/>
    <s v="9321"/>
    <s v="931310020821"/>
    <x v="18"/>
    <x v="18"/>
    <s v="24"/>
    <s v="0401"/>
    <s v="204"/>
    <s v="105"/>
    <n v="28000"/>
    <n v="28000"/>
    <m/>
    <m/>
    <m/>
    <m/>
    <n v="28000"/>
  </r>
  <r>
    <x v="4"/>
    <x v="0"/>
    <x v="0"/>
    <n v="126"/>
    <n v="126"/>
    <x v="5"/>
    <x v="5"/>
    <x v="5"/>
    <x v="5"/>
    <s v="9301"/>
    <s v="9322"/>
    <s v="931110009354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5"/>
    <x v="5"/>
    <x v="5"/>
    <x v="5"/>
    <s v="9301"/>
    <s v="9321"/>
    <s v="931110009361"/>
    <x v="0"/>
    <x v="0"/>
    <s v="12"/>
    <s v="0301"/>
    <s v="202"/>
    <s v="104"/>
    <n v="9800"/>
    <n v="9800"/>
    <m/>
    <m/>
    <m/>
    <m/>
    <n v="9800"/>
  </r>
  <r>
    <x v="1"/>
    <x v="1"/>
    <x v="1"/>
    <n v="38.454545454545453"/>
    <n v="38.454545454545453"/>
    <x v="5"/>
    <x v="5"/>
    <x v="5"/>
    <x v="5"/>
    <s v="9304"/>
    <s v="9321"/>
    <s v="931210015639"/>
    <x v="1"/>
    <x v="1"/>
    <s v="36"/>
    <s v="0101"/>
    <s v="203"/>
    <s v="103"/>
    <n v="3384"/>
    <n v="3384"/>
    <m/>
    <m/>
    <m/>
    <m/>
    <n v="3384"/>
  </r>
  <r>
    <x v="1"/>
    <x v="1"/>
    <x v="1"/>
    <n v="71.409090909090907"/>
    <n v="71.409090909090907"/>
    <x v="5"/>
    <x v="5"/>
    <x v="5"/>
    <x v="5"/>
    <s v="9304"/>
    <s v="9321"/>
    <s v="931210015645"/>
    <x v="21"/>
    <x v="21"/>
    <s v="36"/>
    <s v="0101"/>
    <s v="203"/>
    <s v="103"/>
    <n v="6284"/>
    <n v="6284"/>
    <m/>
    <m/>
    <m/>
    <m/>
    <n v="6284"/>
  </r>
  <r>
    <x v="2"/>
    <x v="1"/>
    <x v="2"/>
    <n v="518.51851851851848"/>
    <n v="518.51851851851848"/>
    <x v="5"/>
    <x v="5"/>
    <x v="5"/>
    <x v="5"/>
    <s v="9307"/>
    <s v="9323"/>
    <s v="931310020796"/>
    <x v="19"/>
    <x v="19"/>
    <s v="24"/>
    <s v="0201"/>
    <s v="201"/>
    <s v="102"/>
    <n v="28000"/>
    <n v="28000"/>
    <m/>
    <m/>
    <m/>
    <m/>
    <n v="28000"/>
  </r>
  <r>
    <x v="2"/>
    <x v="1"/>
    <x v="4"/>
    <n v="384.26388888888891"/>
    <n v="384.26388888888891"/>
    <x v="5"/>
    <x v="5"/>
    <x v="5"/>
    <x v="5"/>
    <s v="9307"/>
    <s v="9323"/>
    <s v="931310020805"/>
    <x v="20"/>
    <x v="20"/>
    <s v="24"/>
    <s v="0101"/>
    <s v="201"/>
    <s v="101"/>
    <n v="27667"/>
    <n v="27667"/>
    <m/>
    <m/>
    <m/>
    <m/>
    <n v="27667"/>
  </r>
  <r>
    <x v="3"/>
    <x v="1"/>
    <x v="3"/>
    <n v="226.84722222222223"/>
    <n v="226.84722222222223"/>
    <x v="5"/>
    <x v="5"/>
    <x v="5"/>
    <x v="5"/>
    <s v="9307"/>
    <s v="9321"/>
    <s v="931310020814"/>
    <x v="22"/>
    <x v="22"/>
    <s v="24"/>
    <s v="0201"/>
    <s v="204"/>
    <s v="106"/>
    <n v="16333"/>
    <n v="16333"/>
    <m/>
    <m/>
    <m/>
    <m/>
    <n v="16333"/>
  </r>
  <r>
    <x v="4"/>
    <x v="0"/>
    <x v="0"/>
    <n v="126"/>
    <n v="126"/>
    <x v="6"/>
    <x v="6"/>
    <x v="6"/>
    <x v="6"/>
    <s v="9301"/>
    <s v="9322"/>
    <s v="931110009355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6"/>
    <x v="6"/>
    <x v="6"/>
    <x v="6"/>
    <s v="9301"/>
    <s v="9321"/>
    <s v="931110009362"/>
    <x v="0"/>
    <x v="0"/>
    <s v="12"/>
    <s v="0301"/>
    <s v="202"/>
    <s v="104"/>
    <n v="9800"/>
    <n v="9800"/>
    <m/>
    <m/>
    <m/>
    <m/>
    <n v="9800"/>
  </r>
  <r>
    <x v="1"/>
    <x v="1"/>
    <x v="1"/>
    <n v="43.94318181818182"/>
    <n v="43.94318181818182"/>
    <x v="6"/>
    <x v="6"/>
    <x v="6"/>
    <x v="6"/>
    <s v="9304"/>
    <s v="9321"/>
    <s v="931210015646"/>
    <x v="21"/>
    <x v="21"/>
    <s v="36"/>
    <s v="0101"/>
    <s v="203"/>
    <s v="103"/>
    <n v="3867"/>
    <n v="3867"/>
    <m/>
    <m/>
    <m/>
    <m/>
    <n v="3867"/>
  </r>
  <r>
    <x v="1"/>
    <x v="1"/>
    <x v="1"/>
    <n v="82.38636363636364"/>
    <n v="82.38636363636364"/>
    <x v="6"/>
    <x v="6"/>
    <x v="6"/>
    <x v="6"/>
    <s v="9304"/>
    <s v="9321"/>
    <s v="931210015647"/>
    <x v="23"/>
    <x v="23"/>
    <s v="36"/>
    <s v="0101"/>
    <s v="203"/>
    <s v="103"/>
    <n v="7250"/>
    <n v="7250"/>
    <m/>
    <m/>
    <m/>
    <m/>
    <n v="7250"/>
  </r>
  <r>
    <x v="2"/>
    <x v="1"/>
    <x v="2"/>
    <n v="518.51851851851848"/>
    <n v="518.51851851851848"/>
    <x v="6"/>
    <x v="6"/>
    <x v="6"/>
    <x v="6"/>
    <s v="9307"/>
    <s v="9323"/>
    <s v="931310020797"/>
    <x v="19"/>
    <x v="19"/>
    <s v="24"/>
    <s v="0201"/>
    <s v="201"/>
    <s v="102"/>
    <n v="28000"/>
    <n v="28000"/>
    <m/>
    <m/>
    <m/>
    <m/>
    <n v="28000"/>
  </r>
  <r>
    <x v="2"/>
    <x v="1"/>
    <x v="4"/>
    <n v="282.13888888888891"/>
    <n v="282.13888888888891"/>
    <x v="6"/>
    <x v="6"/>
    <x v="6"/>
    <x v="6"/>
    <s v="9307"/>
    <s v="9323"/>
    <s v="931310020806"/>
    <x v="24"/>
    <x v="24"/>
    <s v="24"/>
    <s v="0201"/>
    <s v="201"/>
    <s v="101"/>
    <n v="20314"/>
    <n v="20314"/>
    <m/>
    <m/>
    <m/>
    <m/>
    <n v="20314"/>
  </r>
  <r>
    <x v="3"/>
    <x v="1"/>
    <x v="3"/>
    <n v="388.88888888888891"/>
    <n v="388.88888888888891"/>
    <x v="6"/>
    <x v="6"/>
    <x v="6"/>
    <x v="6"/>
    <s v="9307"/>
    <s v="9321"/>
    <s v="931310020815"/>
    <x v="22"/>
    <x v="22"/>
    <s v="24"/>
    <s v="0201"/>
    <s v="204"/>
    <s v="106"/>
    <n v="28000"/>
    <n v="28000"/>
    <m/>
    <m/>
    <m/>
    <m/>
    <n v="28000"/>
  </r>
  <r>
    <x v="3"/>
    <x v="1"/>
    <x v="5"/>
    <n v="71.428571428571431"/>
    <n v="71.428571428571431"/>
    <x v="6"/>
    <x v="6"/>
    <x v="6"/>
    <x v="6"/>
    <s v="9307"/>
    <s v="9321"/>
    <s v="931310020825"/>
    <x v="25"/>
    <x v="25"/>
    <s v="12"/>
    <s v="0201"/>
    <s v="204"/>
    <s v="105"/>
    <n v="5000"/>
    <n v="5000"/>
    <m/>
    <m/>
    <m/>
    <m/>
    <n v="5000"/>
  </r>
  <r>
    <x v="3"/>
    <x v="1"/>
    <x v="5"/>
    <n v="145.24285714285713"/>
    <n v="145.24285714285713"/>
    <x v="6"/>
    <x v="6"/>
    <x v="6"/>
    <x v="6"/>
    <s v="9307"/>
    <s v="9321"/>
    <s v="931310020826"/>
    <x v="26"/>
    <x v="26"/>
    <s v="12"/>
    <s v="0201"/>
    <s v="204"/>
    <s v="105"/>
    <n v="10167"/>
    <n v="10167"/>
    <m/>
    <m/>
    <m/>
    <m/>
    <n v="10167"/>
  </r>
  <r>
    <x v="4"/>
    <x v="0"/>
    <x v="0"/>
    <n v="126"/>
    <n v="126"/>
    <x v="7"/>
    <x v="7"/>
    <x v="7"/>
    <x v="7"/>
    <s v="9301"/>
    <s v="9322"/>
    <s v="931110009356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7"/>
    <x v="7"/>
    <x v="7"/>
    <x v="7"/>
    <s v="9301"/>
    <s v="9321"/>
    <s v="931110009363"/>
    <x v="0"/>
    <x v="0"/>
    <s v="12"/>
    <s v="0301"/>
    <s v="202"/>
    <s v="104"/>
    <n v="9800"/>
    <n v="9800"/>
    <m/>
    <m/>
    <m/>
    <m/>
    <n v="9800"/>
  </r>
  <r>
    <x v="2"/>
    <x v="1"/>
    <x v="2"/>
    <n v="518.51851851851848"/>
    <n v="518.51851851851848"/>
    <x v="7"/>
    <x v="7"/>
    <x v="7"/>
    <x v="7"/>
    <s v="9307"/>
    <s v="9323"/>
    <s v="931310020798"/>
    <x v="19"/>
    <x v="19"/>
    <s v="24"/>
    <s v="0201"/>
    <s v="201"/>
    <s v="102"/>
    <n v="28000"/>
    <n v="28000"/>
    <m/>
    <m/>
    <m/>
    <m/>
    <n v="28000"/>
  </r>
  <r>
    <x v="2"/>
    <x v="1"/>
    <x v="4"/>
    <n v="388.88888888888891"/>
    <n v="388.88888888888891"/>
    <x v="7"/>
    <x v="7"/>
    <x v="7"/>
    <x v="7"/>
    <s v="9307"/>
    <s v="9323"/>
    <s v="931310020807"/>
    <x v="24"/>
    <x v="24"/>
    <s v="24"/>
    <s v="0201"/>
    <s v="201"/>
    <s v="101"/>
    <n v="28000"/>
    <n v="28000"/>
    <m/>
    <m/>
    <m/>
    <m/>
    <n v="28000"/>
  </r>
  <r>
    <x v="3"/>
    <x v="1"/>
    <x v="3"/>
    <n v="388.88888888888891"/>
    <n v="388.88888888888891"/>
    <x v="7"/>
    <x v="7"/>
    <x v="7"/>
    <x v="7"/>
    <s v="9307"/>
    <s v="9321"/>
    <s v="931310020816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7"/>
    <x v="7"/>
    <x v="7"/>
    <x v="7"/>
    <s v="9307"/>
    <s v="9321"/>
    <s v="931310020827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7"/>
    <x v="7"/>
    <x v="7"/>
    <x v="7"/>
    <s v="9307"/>
    <s v="9321"/>
    <s v="931310020828"/>
    <x v="26"/>
    <x v="26"/>
    <s v="12"/>
    <s v="0201"/>
    <s v="204"/>
    <s v="105"/>
    <n v="18000"/>
    <n v="18000"/>
    <m/>
    <m/>
    <m/>
    <m/>
    <n v="18000"/>
  </r>
  <r>
    <x v="4"/>
    <x v="0"/>
    <x v="0"/>
    <n v="126"/>
    <n v="126"/>
    <x v="8"/>
    <x v="8"/>
    <x v="8"/>
    <x v="8"/>
    <s v="9301"/>
    <s v="9322"/>
    <s v="931110009357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8"/>
    <x v="8"/>
    <x v="8"/>
    <x v="8"/>
    <s v="9301"/>
    <s v="9321"/>
    <s v="931110009364"/>
    <x v="0"/>
    <x v="0"/>
    <s v="12"/>
    <s v="0301"/>
    <s v="202"/>
    <s v="104"/>
    <n v="9800"/>
    <n v="9800"/>
    <m/>
    <m/>
    <m/>
    <m/>
    <n v="9800"/>
  </r>
  <r>
    <x v="1"/>
    <x v="1"/>
    <x v="1"/>
    <n v="109.85227272727273"/>
    <n v="109.85227272727273"/>
    <x v="8"/>
    <x v="8"/>
    <x v="8"/>
    <x v="8"/>
    <s v="9304"/>
    <s v="9321"/>
    <s v="931210015641"/>
    <x v="1"/>
    <x v="1"/>
    <s v="36"/>
    <s v="0101"/>
    <s v="203"/>
    <s v="103"/>
    <n v="9667"/>
    <n v="9667"/>
    <m/>
    <m/>
    <m/>
    <m/>
    <n v="9667"/>
  </r>
  <r>
    <x v="2"/>
    <x v="1"/>
    <x v="2"/>
    <n v="518.51851851851848"/>
    <n v="518.51851851851848"/>
    <x v="8"/>
    <x v="8"/>
    <x v="8"/>
    <x v="8"/>
    <s v="9307"/>
    <s v="9323"/>
    <s v="931310020799"/>
    <x v="19"/>
    <x v="19"/>
    <s v="24"/>
    <s v="0201"/>
    <s v="201"/>
    <s v="102"/>
    <n v="28000"/>
    <n v="28000"/>
    <m/>
    <m/>
    <m/>
    <m/>
    <n v="28000"/>
  </r>
  <r>
    <x v="2"/>
    <x v="1"/>
    <x v="4"/>
    <n v="259.26388888888891"/>
    <n v="259.26388888888891"/>
    <x v="8"/>
    <x v="8"/>
    <x v="8"/>
    <x v="8"/>
    <s v="9307"/>
    <s v="9323"/>
    <s v="931310020809"/>
    <x v="27"/>
    <x v="27"/>
    <s v="24"/>
    <s v="0101"/>
    <s v="201"/>
    <s v="101"/>
    <n v="18667"/>
    <n v="18667"/>
    <m/>
    <m/>
    <m/>
    <m/>
    <n v="18667"/>
  </r>
  <r>
    <x v="3"/>
    <x v="1"/>
    <x v="3"/>
    <n v="388.88888888888891"/>
    <n v="388.88888888888891"/>
    <x v="8"/>
    <x v="8"/>
    <x v="8"/>
    <x v="8"/>
    <s v="9307"/>
    <s v="9321"/>
    <s v="931310020817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8"/>
    <x v="8"/>
    <x v="8"/>
    <x v="8"/>
    <s v="9307"/>
    <s v="9321"/>
    <s v="931310020829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8"/>
    <x v="8"/>
    <x v="8"/>
    <x v="8"/>
    <s v="9307"/>
    <s v="9321"/>
    <s v="931310020830"/>
    <x v="26"/>
    <x v="26"/>
    <s v="12"/>
    <s v="0201"/>
    <s v="204"/>
    <s v="105"/>
    <n v="18000"/>
    <n v="18000"/>
    <m/>
    <m/>
    <m/>
    <m/>
    <n v="18000"/>
  </r>
  <r>
    <x v="4"/>
    <x v="0"/>
    <x v="0"/>
    <n v="36.74666666666667"/>
    <n v="36.74666666666667"/>
    <x v="9"/>
    <x v="9"/>
    <x v="9"/>
    <x v="9"/>
    <s v="9301"/>
    <s v="9322"/>
    <s v="931110009358"/>
    <x v="0"/>
    <x v="0"/>
    <s v="12"/>
    <s v="0901"/>
    <s v="201"/>
    <s v="102"/>
    <n v="5512"/>
    <n v="5512"/>
    <m/>
    <m/>
    <m/>
    <m/>
    <n v="5512"/>
  </r>
  <r>
    <x v="1"/>
    <x v="1"/>
    <x v="1"/>
    <n v="38.454545454545453"/>
    <n v="38.454545454545453"/>
    <x v="9"/>
    <x v="9"/>
    <x v="9"/>
    <x v="9"/>
    <s v="9304"/>
    <s v="9321"/>
    <s v="931210015642"/>
    <x v="1"/>
    <x v="1"/>
    <s v="36"/>
    <s v="0101"/>
    <s v="203"/>
    <s v="103"/>
    <n v="3384"/>
    <n v="3384"/>
    <m/>
    <m/>
    <m/>
    <m/>
    <n v="3384"/>
  </r>
  <r>
    <x v="2"/>
    <x v="1"/>
    <x v="2"/>
    <n v="324.07407407407408"/>
    <n v="324.07407407407408"/>
    <x v="9"/>
    <x v="9"/>
    <x v="9"/>
    <x v="9"/>
    <s v="9307"/>
    <s v="9323"/>
    <s v="931310020800"/>
    <x v="19"/>
    <x v="19"/>
    <s v="24"/>
    <s v="0201"/>
    <s v="201"/>
    <s v="102"/>
    <n v="17500"/>
    <n v="17500"/>
    <m/>
    <m/>
    <m/>
    <m/>
    <n v="17500"/>
  </r>
  <r>
    <x v="2"/>
    <x v="1"/>
    <x v="4"/>
    <n v="171.29166666666666"/>
    <n v="171.29166666666666"/>
    <x v="9"/>
    <x v="9"/>
    <x v="9"/>
    <x v="9"/>
    <s v="9307"/>
    <s v="9323"/>
    <s v="931310020810"/>
    <x v="27"/>
    <x v="27"/>
    <s v="24"/>
    <s v="0101"/>
    <s v="201"/>
    <s v="101"/>
    <n v="12333"/>
    <n v="12333"/>
    <m/>
    <m/>
    <m/>
    <m/>
    <n v="12333"/>
  </r>
  <r>
    <x v="2"/>
    <x v="1"/>
    <x v="3"/>
    <n v="111.11111111111111"/>
    <n v="111.11111111111111"/>
    <x v="9"/>
    <x v="9"/>
    <x v="9"/>
    <x v="9"/>
    <s v="9307"/>
    <s v="9323"/>
    <s v="931310020811"/>
    <x v="28"/>
    <x v="28"/>
    <s v="24"/>
    <s v="0101"/>
    <s v="201"/>
    <s v="101"/>
    <n v="8000"/>
    <n v="8000"/>
    <m/>
    <m/>
    <m/>
    <m/>
    <n v="8000"/>
  </r>
  <r>
    <x v="3"/>
    <x v="1"/>
    <x v="3"/>
    <n v="388.88888888888891"/>
    <n v="388.88888888888891"/>
    <x v="9"/>
    <x v="9"/>
    <x v="9"/>
    <x v="9"/>
    <s v="9307"/>
    <s v="9321"/>
    <s v="931310020818"/>
    <x v="22"/>
    <x v="22"/>
    <s v="24"/>
    <s v="0201"/>
    <s v="204"/>
    <s v="106"/>
    <n v="28000"/>
    <n v="28000"/>
    <m/>
    <m/>
    <m/>
    <m/>
    <n v="28000"/>
  </r>
  <r>
    <x v="3"/>
    <x v="1"/>
    <x v="5"/>
    <n v="257.14285714285717"/>
    <n v="257.14285714285717"/>
    <x v="9"/>
    <x v="9"/>
    <x v="9"/>
    <x v="9"/>
    <s v="9307"/>
    <s v="9321"/>
    <s v="931310020831"/>
    <x v="26"/>
    <x v="26"/>
    <s v="12"/>
    <s v="0201"/>
    <s v="204"/>
    <s v="105"/>
    <n v="18000"/>
    <n v="18000"/>
    <m/>
    <m/>
    <m/>
    <m/>
    <n v="18000"/>
  </r>
  <r>
    <x v="3"/>
    <x v="1"/>
    <x v="5"/>
    <n v="142.85714285714286"/>
    <n v="142.85714285714286"/>
    <x v="9"/>
    <x v="9"/>
    <x v="9"/>
    <x v="9"/>
    <s v="9307"/>
    <s v="9321"/>
    <s v="931310020895"/>
    <x v="25"/>
    <x v="25"/>
    <s v="12"/>
    <s v="0201"/>
    <s v="204"/>
    <s v="105"/>
    <n v="10000"/>
    <n v="10000"/>
    <m/>
    <m/>
    <m/>
    <m/>
    <n v="10000"/>
  </r>
  <r>
    <x v="1"/>
    <x v="6"/>
    <x v="1"/>
    <n v="7578.409090909091"/>
    <n v="7578.409090909091"/>
    <x v="9"/>
    <x v="9"/>
    <x v="9"/>
    <x v="10"/>
    <s v="LA"/>
    <s v="9321"/>
    <s v="56311675"/>
    <x v="29"/>
    <x v="29"/>
    <s v="36"/>
    <s v="0101"/>
    <s v="203"/>
    <s v="102"/>
    <n v="666900"/>
    <n v="666900"/>
    <m/>
    <m/>
    <m/>
    <m/>
    <n v="666900"/>
  </r>
  <r>
    <x v="1"/>
    <x v="6"/>
    <x v="1"/>
    <n v="6412.5"/>
    <n v="6412.5"/>
    <x v="9"/>
    <x v="9"/>
    <x v="9"/>
    <x v="10"/>
    <s v="LA"/>
    <s v="9321"/>
    <s v="56311680"/>
    <x v="30"/>
    <x v="30"/>
    <s v="24"/>
    <s v="0101"/>
    <s v="203"/>
    <s v="102"/>
    <n v="564300"/>
    <n v="564300"/>
    <m/>
    <m/>
    <m/>
    <m/>
    <n v="564300"/>
  </r>
  <r>
    <x v="1"/>
    <x v="6"/>
    <x v="1"/>
    <n v="32.579545454545453"/>
    <n v="32.579545454545453"/>
    <x v="10"/>
    <x v="10"/>
    <x v="10"/>
    <x v="10"/>
    <s v="9304"/>
    <s v="9321"/>
    <s v="931210015650"/>
    <x v="31"/>
    <x v="31"/>
    <s v="36"/>
    <s v="0201"/>
    <s v="203"/>
    <s v="102"/>
    <n v="2867"/>
    <n v="2867"/>
    <m/>
    <m/>
    <m/>
    <m/>
    <n v="2867"/>
  </r>
  <r>
    <x v="1"/>
    <x v="6"/>
    <x v="1"/>
    <n v="32.579545454545453"/>
    <n v="32.579545454545453"/>
    <x v="10"/>
    <x v="10"/>
    <x v="10"/>
    <x v="10"/>
    <s v="9304"/>
    <s v="9321"/>
    <s v="931210015651"/>
    <x v="32"/>
    <x v="32"/>
    <s v="36"/>
    <s v="0202"/>
    <s v="203"/>
    <s v="102"/>
    <n v="2867"/>
    <n v="2867"/>
    <m/>
    <m/>
    <m/>
    <m/>
    <n v="2867"/>
  </r>
  <r>
    <x v="1"/>
    <x v="6"/>
    <x v="1"/>
    <n v="137.64772727272728"/>
    <n v="137.64772727272728"/>
    <x v="10"/>
    <x v="10"/>
    <x v="10"/>
    <x v="10"/>
    <s v="9304"/>
    <s v="9321"/>
    <s v="931210015664"/>
    <x v="29"/>
    <x v="29"/>
    <s v="36"/>
    <s v="0101"/>
    <s v="203"/>
    <s v="102"/>
    <n v="12113"/>
    <n v="12113"/>
    <m/>
    <m/>
    <m/>
    <m/>
    <n v="12113"/>
  </r>
  <r>
    <x v="1"/>
    <x v="6"/>
    <x v="1"/>
    <n v="64.772727272727266"/>
    <n v="64.772727272727266"/>
    <x v="10"/>
    <x v="10"/>
    <x v="10"/>
    <x v="10"/>
    <s v="9304"/>
    <s v="9321"/>
    <s v="931210015665"/>
    <x v="33"/>
    <x v="33"/>
    <s v="36"/>
    <s v="0201"/>
    <s v="203"/>
    <s v="102"/>
    <n v="5700"/>
    <n v="5700"/>
    <m/>
    <m/>
    <m/>
    <m/>
    <n v="5700"/>
  </r>
  <r>
    <x v="1"/>
    <x v="6"/>
    <x v="1"/>
    <n v="72.86363636363636"/>
    <n v="72.86363636363636"/>
    <x v="10"/>
    <x v="10"/>
    <x v="10"/>
    <x v="10"/>
    <s v="9304"/>
    <s v="9321"/>
    <s v="931210015666"/>
    <x v="29"/>
    <x v="29"/>
    <s v="36"/>
    <s v="0201"/>
    <s v="203"/>
    <s v="102"/>
    <n v="6412"/>
    <n v="6412"/>
    <m/>
    <m/>
    <m/>
    <m/>
    <n v="6412"/>
  </r>
  <r>
    <x v="2"/>
    <x v="2"/>
    <x v="2"/>
    <n v="518.51851851851848"/>
    <n v="518.51851851851848"/>
    <x v="10"/>
    <x v="10"/>
    <x v="10"/>
    <x v="10"/>
    <s v="9307"/>
    <s v="9323"/>
    <s v="931310020837"/>
    <x v="34"/>
    <x v="34"/>
    <s v="24"/>
    <s v="0301"/>
    <s v="201"/>
    <s v="102"/>
    <n v="28000"/>
    <n v="28000"/>
    <m/>
    <m/>
    <m/>
    <m/>
    <n v="28000"/>
  </r>
  <r>
    <x v="2"/>
    <x v="1"/>
    <x v="3"/>
    <n v="41.666666666666664"/>
    <n v="41.666666666666664"/>
    <x v="10"/>
    <x v="10"/>
    <x v="10"/>
    <x v="10"/>
    <s v="9307"/>
    <s v="9323"/>
    <s v="931310020846"/>
    <x v="28"/>
    <x v="28"/>
    <s v="24"/>
    <s v="0101"/>
    <s v="201"/>
    <s v="101"/>
    <n v="3000"/>
    <n v="3000"/>
    <m/>
    <m/>
    <m/>
    <m/>
    <n v="3000"/>
  </r>
  <r>
    <x v="2"/>
    <x v="1"/>
    <x v="3"/>
    <n v="166.66666666666666"/>
    <n v="166.66666666666666"/>
    <x v="10"/>
    <x v="10"/>
    <x v="10"/>
    <x v="10"/>
    <s v="9307"/>
    <s v="9323"/>
    <s v="931310020847"/>
    <x v="9"/>
    <x v="9"/>
    <s v="24"/>
    <s v="0101"/>
    <s v="201"/>
    <s v="101"/>
    <n v="12000"/>
    <n v="12000"/>
    <m/>
    <m/>
    <m/>
    <m/>
    <n v="12000"/>
  </r>
  <r>
    <x v="2"/>
    <x v="1"/>
    <x v="3"/>
    <n v="27.777777777777779"/>
    <n v="27.777777777777779"/>
    <x v="10"/>
    <x v="10"/>
    <x v="10"/>
    <x v="10"/>
    <s v="9307"/>
    <s v="9323"/>
    <s v="931310020848"/>
    <x v="3"/>
    <x v="3"/>
    <s v="24"/>
    <s v="0101"/>
    <s v="201"/>
    <s v="101"/>
    <n v="2000"/>
    <n v="2000"/>
    <m/>
    <m/>
    <m/>
    <m/>
    <n v="2000"/>
  </r>
  <r>
    <x v="3"/>
    <x v="1"/>
    <x v="5"/>
    <n v="400"/>
    <n v="400"/>
    <x v="10"/>
    <x v="10"/>
    <x v="10"/>
    <x v="10"/>
    <s v="9307"/>
    <s v="9321"/>
    <s v="931310020863"/>
    <x v="26"/>
    <x v="26"/>
    <s v="12"/>
    <s v="0201"/>
    <s v="204"/>
    <s v="105"/>
    <n v="28000"/>
    <n v="28000"/>
    <m/>
    <m/>
    <m/>
    <m/>
    <n v="28000"/>
  </r>
  <r>
    <x v="3"/>
    <x v="3"/>
    <x v="4"/>
    <n v="15.625"/>
    <n v="15.625"/>
    <x v="10"/>
    <x v="10"/>
    <x v="10"/>
    <x v="10"/>
    <s v="9307"/>
    <s v="9321"/>
    <s v="931310020878"/>
    <x v="35"/>
    <x v="35"/>
    <s v="24"/>
    <s v="0201"/>
    <s v="204"/>
    <s v="106"/>
    <n v="1125"/>
    <n v="1125"/>
    <m/>
    <m/>
    <m/>
    <m/>
    <n v="1125"/>
  </r>
  <r>
    <x v="1"/>
    <x v="6"/>
    <x v="1"/>
    <n v="66.159090909090907"/>
    <n v="66.159090909090907"/>
    <x v="11"/>
    <x v="11"/>
    <x v="11"/>
    <x v="11"/>
    <s v="9304"/>
    <s v="9321"/>
    <s v="931210015654"/>
    <x v="31"/>
    <x v="31"/>
    <s v="36"/>
    <s v="0202"/>
    <s v="203"/>
    <s v="102"/>
    <n v="5822"/>
    <n v="5822"/>
    <m/>
    <m/>
    <m/>
    <m/>
    <n v="5822"/>
  </r>
  <r>
    <x v="2"/>
    <x v="2"/>
    <x v="2"/>
    <n v="57.092592592592595"/>
    <n v="57.092592592592595"/>
    <x v="11"/>
    <x v="11"/>
    <x v="11"/>
    <x v="11"/>
    <s v="9307"/>
    <s v="9323"/>
    <s v="931310020838"/>
    <x v="34"/>
    <x v="34"/>
    <s v="24"/>
    <s v="0301"/>
    <s v="201"/>
    <s v="102"/>
    <n v="3083"/>
    <n v="3083"/>
    <m/>
    <m/>
    <m/>
    <m/>
    <n v="3083"/>
  </r>
  <r>
    <x v="2"/>
    <x v="3"/>
    <x v="2"/>
    <n v="8.5370370370370363"/>
    <n v="8.5370370370370363"/>
    <x v="11"/>
    <x v="11"/>
    <x v="11"/>
    <x v="11"/>
    <s v="9307"/>
    <s v="9323"/>
    <s v="931310020839"/>
    <x v="36"/>
    <x v="36"/>
    <s v="24"/>
    <s v="0101"/>
    <s v="201"/>
    <s v="102"/>
    <n v="461"/>
    <n v="461"/>
    <m/>
    <m/>
    <m/>
    <m/>
    <n v="461"/>
  </r>
  <r>
    <x v="2"/>
    <x v="1"/>
    <x v="3"/>
    <n v="166.66666666666666"/>
    <n v="166.66666666666666"/>
    <x v="11"/>
    <x v="11"/>
    <x v="11"/>
    <x v="11"/>
    <s v="9307"/>
    <s v="9323"/>
    <s v="931310020849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1"/>
    <x v="11"/>
    <x v="11"/>
    <x v="11"/>
    <s v="9307"/>
    <s v="9323"/>
    <s v="931310020850"/>
    <x v="3"/>
    <x v="3"/>
    <s v="24"/>
    <s v="0101"/>
    <s v="201"/>
    <s v="101"/>
    <n v="16000"/>
    <n v="16000"/>
    <m/>
    <m/>
    <m/>
    <m/>
    <n v="16000"/>
  </r>
  <r>
    <x v="3"/>
    <x v="1"/>
    <x v="5"/>
    <n v="397.6142857142857"/>
    <n v="397.6142857142857"/>
    <x v="11"/>
    <x v="11"/>
    <x v="11"/>
    <x v="11"/>
    <s v="9307"/>
    <s v="9321"/>
    <s v="931310020864"/>
    <x v="26"/>
    <x v="26"/>
    <s v="12"/>
    <s v="0201"/>
    <s v="204"/>
    <s v="105"/>
    <n v="27833"/>
    <n v="27833"/>
    <m/>
    <m/>
    <m/>
    <m/>
    <n v="27833"/>
  </r>
  <r>
    <x v="3"/>
    <x v="5"/>
    <x v="4"/>
    <n v="208.33333333333334"/>
    <n v="208.33333333333334"/>
    <x v="11"/>
    <x v="11"/>
    <x v="11"/>
    <x v="11"/>
    <s v="9307"/>
    <s v="9321"/>
    <s v="931310020880"/>
    <x v="37"/>
    <x v="37"/>
    <s v="24"/>
    <s v="0301"/>
    <s v="204"/>
    <s v="106"/>
    <n v="15000"/>
    <n v="15000"/>
    <m/>
    <m/>
    <m/>
    <m/>
    <n v="15000"/>
  </r>
  <r>
    <x v="3"/>
    <x v="2"/>
    <x v="4"/>
    <n v="138.88888888888889"/>
    <n v="138.88888888888889"/>
    <x v="11"/>
    <x v="11"/>
    <x v="11"/>
    <x v="11"/>
    <s v="9307"/>
    <s v="9321"/>
    <s v="931310020881"/>
    <x v="38"/>
    <x v="38"/>
    <s v="24"/>
    <s v="0201"/>
    <s v="204"/>
    <s v="106"/>
    <n v="10000"/>
    <n v="10000"/>
    <m/>
    <m/>
    <m/>
    <m/>
    <n v="10000"/>
  </r>
  <r>
    <x v="3"/>
    <x v="3"/>
    <x v="4"/>
    <n v="10.375"/>
    <n v="10.375"/>
    <x v="11"/>
    <x v="11"/>
    <x v="11"/>
    <x v="11"/>
    <s v="9307"/>
    <s v="9321"/>
    <s v="931310020898"/>
    <x v="35"/>
    <x v="35"/>
    <s v="24"/>
    <s v="0201"/>
    <s v="204"/>
    <s v="106"/>
    <n v="747"/>
    <n v="747"/>
    <m/>
    <m/>
    <m/>
    <m/>
    <n v="747"/>
  </r>
  <r>
    <x v="0"/>
    <x v="0"/>
    <x v="0"/>
    <n v="65.333333333333329"/>
    <n v="65.333333333333329"/>
    <x v="12"/>
    <x v="12"/>
    <x v="12"/>
    <x v="12"/>
    <s v="9301"/>
    <s v="9321"/>
    <s v="931110009379"/>
    <x v="0"/>
    <x v="0"/>
    <s v="12"/>
    <s v="0301"/>
    <s v="202"/>
    <s v="104"/>
    <n v="9800"/>
    <n v="9800"/>
    <m/>
    <m/>
    <m/>
    <m/>
    <n v="9800"/>
  </r>
  <r>
    <x v="1"/>
    <x v="6"/>
    <x v="1"/>
    <n v="102.10227272727273"/>
    <n v="102.10227272727273"/>
    <x v="12"/>
    <x v="12"/>
    <x v="12"/>
    <x v="12"/>
    <s v="9304"/>
    <s v="9321"/>
    <s v="931210015657"/>
    <x v="39"/>
    <x v="39"/>
    <s v="36"/>
    <s v="0101"/>
    <s v="203"/>
    <s v="102"/>
    <n v="8985"/>
    <n v="8985"/>
    <m/>
    <m/>
    <m/>
    <m/>
    <n v="8985"/>
  </r>
  <r>
    <x v="1"/>
    <x v="6"/>
    <x v="1"/>
    <n v="56.477272727272727"/>
    <n v="56.477272727272727"/>
    <x v="12"/>
    <x v="12"/>
    <x v="12"/>
    <x v="12"/>
    <s v="9304"/>
    <s v="9321"/>
    <s v="931210015658"/>
    <x v="39"/>
    <x v="39"/>
    <s v="36"/>
    <s v="0102"/>
    <s v="203"/>
    <s v="102"/>
    <n v="4970"/>
    <n v="4970"/>
    <m/>
    <m/>
    <m/>
    <m/>
    <n v="4970"/>
  </r>
  <r>
    <x v="1"/>
    <x v="6"/>
    <x v="1"/>
    <n v="21.988636363636363"/>
    <n v="21.988636363636363"/>
    <x v="12"/>
    <x v="12"/>
    <x v="12"/>
    <x v="12"/>
    <s v="9304"/>
    <s v="9321"/>
    <s v="931210015659"/>
    <x v="40"/>
    <x v="40"/>
    <s v="36"/>
    <s v="0102"/>
    <s v="203"/>
    <s v="102"/>
    <n v="1935"/>
    <n v="1935"/>
    <m/>
    <m/>
    <m/>
    <m/>
    <n v="1935"/>
  </r>
  <r>
    <x v="1"/>
    <x v="6"/>
    <x v="1"/>
    <n v="113.5"/>
    <n v="113.5"/>
    <x v="12"/>
    <x v="12"/>
    <x v="12"/>
    <x v="12"/>
    <s v="9304"/>
    <s v="9321"/>
    <s v="931210015667"/>
    <x v="30"/>
    <x v="30"/>
    <s v="24"/>
    <s v="0101"/>
    <s v="203"/>
    <s v="102"/>
    <n v="9988"/>
    <n v="9988"/>
    <m/>
    <m/>
    <m/>
    <m/>
    <n v="9988"/>
  </r>
  <r>
    <x v="1"/>
    <x v="6"/>
    <x v="1"/>
    <n v="36.647727272727273"/>
    <n v="36.647727272727273"/>
    <x v="12"/>
    <x v="12"/>
    <x v="12"/>
    <x v="12"/>
    <s v="9304"/>
    <s v="9321"/>
    <s v="931210015668"/>
    <x v="41"/>
    <x v="41"/>
    <s v="24"/>
    <s v="0201"/>
    <s v="203"/>
    <s v="102"/>
    <n v="3225"/>
    <n v="3225"/>
    <m/>
    <m/>
    <m/>
    <m/>
    <n v="3225"/>
  </r>
  <r>
    <x v="1"/>
    <x v="6"/>
    <x v="1"/>
    <n v="64.625"/>
    <n v="64.625"/>
    <x v="12"/>
    <x v="12"/>
    <x v="12"/>
    <x v="12"/>
    <s v="9304"/>
    <s v="9321"/>
    <s v="931210015669"/>
    <x v="30"/>
    <x v="30"/>
    <s v="24"/>
    <s v="0201"/>
    <s v="203"/>
    <s v="102"/>
    <n v="5687"/>
    <n v="5687"/>
    <m/>
    <m/>
    <m/>
    <m/>
    <n v="5687"/>
  </r>
  <r>
    <x v="2"/>
    <x v="2"/>
    <x v="2"/>
    <n v="453.07407407407408"/>
    <n v="453.07407407407408"/>
    <x v="12"/>
    <x v="12"/>
    <x v="12"/>
    <x v="12"/>
    <s v="9307"/>
    <s v="9323"/>
    <s v="931310020841"/>
    <x v="2"/>
    <x v="2"/>
    <s v="24"/>
    <s v="0401"/>
    <s v="201"/>
    <s v="102"/>
    <n v="24466"/>
    <n v="24466"/>
    <m/>
    <m/>
    <m/>
    <m/>
    <n v="24466"/>
  </r>
  <r>
    <x v="2"/>
    <x v="1"/>
    <x v="3"/>
    <n v="166.66666666666666"/>
    <n v="166.66666666666666"/>
    <x v="12"/>
    <x v="12"/>
    <x v="12"/>
    <x v="12"/>
    <s v="9307"/>
    <s v="9323"/>
    <s v="931310020851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2"/>
    <x v="12"/>
    <x v="12"/>
    <x v="12"/>
    <s v="9307"/>
    <s v="9323"/>
    <s v="931310020852"/>
    <x v="3"/>
    <x v="3"/>
    <s v="24"/>
    <s v="0101"/>
    <s v="201"/>
    <s v="101"/>
    <n v="16000"/>
    <n v="16000"/>
    <m/>
    <m/>
    <m/>
    <m/>
    <n v="16000"/>
  </r>
  <r>
    <x v="3"/>
    <x v="1"/>
    <x v="2"/>
    <n v="92.592592592592595"/>
    <n v="92.592592592592595"/>
    <x v="12"/>
    <x v="12"/>
    <x v="12"/>
    <x v="12"/>
    <s v="9307"/>
    <s v="9321"/>
    <s v="931310020866"/>
    <x v="42"/>
    <x v="42"/>
    <s v="24"/>
    <s v="0401"/>
    <s v="204"/>
    <s v="105"/>
    <n v="5000"/>
    <n v="5000"/>
    <m/>
    <m/>
    <m/>
    <m/>
    <n v="5000"/>
  </r>
  <r>
    <x v="3"/>
    <x v="1"/>
    <x v="2"/>
    <n v="209.87037037037038"/>
    <n v="209.87037037037038"/>
    <x v="12"/>
    <x v="12"/>
    <x v="12"/>
    <x v="12"/>
    <s v="9307"/>
    <s v="9321"/>
    <s v="931310020867"/>
    <x v="43"/>
    <x v="43"/>
    <s v="24"/>
    <s v="0601"/>
    <s v="204"/>
    <s v="105"/>
    <n v="11333"/>
    <n v="11333"/>
    <m/>
    <m/>
    <m/>
    <m/>
    <n v="11333"/>
  </r>
  <r>
    <x v="3"/>
    <x v="1"/>
    <x v="3"/>
    <n v="296.875"/>
    <n v="296.875"/>
    <x v="12"/>
    <x v="12"/>
    <x v="12"/>
    <x v="12"/>
    <s v="9307"/>
    <s v="9321"/>
    <s v="931310020888"/>
    <x v="44"/>
    <x v="44"/>
    <s v="24"/>
    <s v="0301"/>
    <s v="204"/>
    <s v="106"/>
    <n v="21375"/>
    <n v="21375"/>
    <m/>
    <m/>
    <m/>
    <m/>
    <n v="21375"/>
  </r>
  <r>
    <x v="0"/>
    <x v="0"/>
    <x v="0"/>
    <n v="65.333333333333329"/>
    <n v="65.333333333333329"/>
    <x v="13"/>
    <x v="13"/>
    <x v="13"/>
    <x v="13"/>
    <s v="9301"/>
    <s v="9321"/>
    <s v="931110009380"/>
    <x v="0"/>
    <x v="0"/>
    <s v="12"/>
    <s v="0301"/>
    <s v="202"/>
    <s v="104"/>
    <n v="9800"/>
    <n v="9800"/>
    <m/>
    <m/>
    <m/>
    <m/>
    <n v="9800"/>
  </r>
  <r>
    <x v="1"/>
    <x v="1"/>
    <x v="1"/>
    <n v="131.81818181818181"/>
    <n v="131.81818181818181"/>
    <x v="13"/>
    <x v="13"/>
    <x v="13"/>
    <x v="13"/>
    <s v="9304"/>
    <s v="9321"/>
    <s v="931210015660"/>
    <x v="1"/>
    <x v="1"/>
    <s v="36"/>
    <s v="0101"/>
    <s v="203"/>
    <s v="103"/>
    <n v="11600"/>
    <n v="11600"/>
    <m/>
    <m/>
    <m/>
    <m/>
    <n v="11600"/>
  </r>
  <r>
    <x v="2"/>
    <x v="2"/>
    <x v="2"/>
    <n v="518.51851851851848"/>
    <n v="518.51851851851848"/>
    <x v="13"/>
    <x v="13"/>
    <x v="13"/>
    <x v="13"/>
    <s v="9307"/>
    <s v="9323"/>
    <s v="931310020842"/>
    <x v="2"/>
    <x v="2"/>
    <s v="24"/>
    <s v="0401"/>
    <s v="201"/>
    <s v="102"/>
    <n v="28000"/>
    <n v="28000"/>
    <m/>
    <m/>
    <m/>
    <m/>
    <n v="28000"/>
  </r>
  <r>
    <x v="2"/>
    <x v="1"/>
    <x v="3"/>
    <n v="166.66666666666666"/>
    <n v="166.66666666666666"/>
    <x v="13"/>
    <x v="13"/>
    <x v="13"/>
    <x v="13"/>
    <s v="9307"/>
    <s v="9323"/>
    <s v="931310020853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3"/>
    <x v="13"/>
    <x v="13"/>
    <x v="13"/>
    <s v="9307"/>
    <s v="9323"/>
    <s v="931310020854"/>
    <x v="3"/>
    <x v="3"/>
    <s v="24"/>
    <s v="0101"/>
    <s v="201"/>
    <s v="101"/>
    <n v="16000"/>
    <n v="16000"/>
    <m/>
    <m/>
    <m/>
    <m/>
    <n v="16000"/>
  </r>
  <r>
    <x v="3"/>
    <x v="1"/>
    <x v="2"/>
    <n v="185.18518518518519"/>
    <n v="185.18518518518519"/>
    <x v="13"/>
    <x v="13"/>
    <x v="13"/>
    <x v="13"/>
    <s v="9307"/>
    <s v="9321"/>
    <s v="931310020868"/>
    <x v="42"/>
    <x v="42"/>
    <s v="24"/>
    <s v="0401"/>
    <s v="204"/>
    <s v="105"/>
    <n v="10000"/>
    <n v="10000"/>
    <m/>
    <m/>
    <m/>
    <m/>
    <n v="10000"/>
  </r>
  <r>
    <x v="3"/>
    <x v="1"/>
    <x v="2"/>
    <n v="333.33333333333331"/>
    <n v="333.33333333333331"/>
    <x v="13"/>
    <x v="13"/>
    <x v="13"/>
    <x v="13"/>
    <s v="9307"/>
    <s v="9321"/>
    <s v="931310020869"/>
    <x v="43"/>
    <x v="43"/>
    <s v="24"/>
    <s v="0601"/>
    <s v="204"/>
    <s v="105"/>
    <n v="18000"/>
    <n v="18000"/>
    <m/>
    <m/>
    <m/>
    <m/>
    <n v="18000"/>
  </r>
  <r>
    <x v="3"/>
    <x v="1"/>
    <x v="3"/>
    <n v="375"/>
    <n v="375"/>
    <x v="13"/>
    <x v="13"/>
    <x v="13"/>
    <x v="13"/>
    <s v="9307"/>
    <s v="9321"/>
    <s v="931310020889"/>
    <x v="44"/>
    <x v="44"/>
    <s v="24"/>
    <s v="0301"/>
    <s v="204"/>
    <s v="106"/>
    <n v="27000"/>
    <n v="27000"/>
    <m/>
    <m/>
    <m/>
    <m/>
    <n v="27000"/>
  </r>
  <r>
    <x v="0"/>
    <x v="0"/>
    <x v="0"/>
    <n v="65.333333333333329"/>
    <n v="65.333333333333329"/>
    <x v="14"/>
    <x v="14"/>
    <x v="14"/>
    <x v="14"/>
    <s v="9301"/>
    <s v="9321"/>
    <s v="931110009377"/>
    <x v="0"/>
    <x v="0"/>
    <s v="12"/>
    <s v="0301"/>
    <s v="202"/>
    <s v="104"/>
    <n v="9800"/>
    <n v="9800"/>
    <m/>
    <m/>
    <m/>
    <m/>
    <n v="9800"/>
  </r>
  <r>
    <x v="1"/>
    <x v="1"/>
    <x v="1"/>
    <n v="71.409090909090907"/>
    <n v="71.409090909090907"/>
    <x v="14"/>
    <x v="14"/>
    <x v="14"/>
    <x v="15"/>
    <s v="9304"/>
    <s v="9321"/>
    <s v="931210015661"/>
    <x v="1"/>
    <x v="1"/>
    <s v="36"/>
    <s v="0101"/>
    <s v="203"/>
    <s v="103"/>
    <n v="6284"/>
    <n v="6284"/>
    <m/>
    <m/>
    <m/>
    <m/>
    <n v="6284"/>
  </r>
  <r>
    <x v="2"/>
    <x v="2"/>
    <x v="2"/>
    <n v="518.5"/>
    <n v="518.5"/>
    <x v="14"/>
    <x v="14"/>
    <x v="14"/>
    <x v="15"/>
    <s v="9307"/>
    <s v="9323"/>
    <s v="931310020843"/>
    <x v="2"/>
    <x v="2"/>
    <s v="24"/>
    <s v="0401"/>
    <s v="201"/>
    <s v="102"/>
    <n v="27999"/>
    <n v="27999"/>
    <m/>
    <m/>
    <m/>
    <m/>
    <n v="27999"/>
  </r>
  <r>
    <x v="2"/>
    <x v="1"/>
    <x v="3"/>
    <n v="166.66666666666666"/>
    <n v="166.66666666666666"/>
    <x v="14"/>
    <x v="14"/>
    <x v="14"/>
    <x v="15"/>
    <s v="9307"/>
    <s v="9323"/>
    <s v="931310020855"/>
    <x v="9"/>
    <x v="9"/>
    <s v="24"/>
    <s v="0101"/>
    <s v="201"/>
    <s v="101"/>
    <n v="12000"/>
    <n v="12000"/>
    <m/>
    <m/>
    <m/>
    <m/>
    <n v="12000"/>
  </r>
  <r>
    <x v="2"/>
    <x v="1"/>
    <x v="3"/>
    <n v="43.986111111111114"/>
    <n v="43.986111111111114"/>
    <x v="14"/>
    <x v="14"/>
    <x v="14"/>
    <x v="15"/>
    <s v="9307"/>
    <s v="9323"/>
    <s v="931310020856"/>
    <x v="3"/>
    <x v="3"/>
    <s v="24"/>
    <s v="0101"/>
    <s v="201"/>
    <s v="101"/>
    <n v="3167"/>
    <n v="3167"/>
    <m/>
    <m/>
    <m/>
    <m/>
    <n v="3167"/>
  </r>
  <r>
    <x v="2"/>
    <x v="2"/>
    <x v="2"/>
    <n v="0.61111111111111116"/>
    <n v="0.61111111111111116"/>
    <x v="14"/>
    <x v="14"/>
    <x v="14"/>
    <x v="15"/>
    <s v="9307"/>
    <s v="9323"/>
    <s v="931310020860"/>
    <x v="2"/>
    <x v="2"/>
    <s v="24"/>
    <s v="0401"/>
    <s v="201"/>
    <s v="102"/>
    <n v="33"/>
    <n v="33"/>
    <m/>
    <m/>
    <m/>
    <m/>
    <n v="33"/>
  </r>
  <r>
    <x v="2"/>
    <x v="2"/>
    <x v="2"/>
    <n v="12.351851851851851"/>
    <n v="12.351851851851851"/>
    <x v="14"/>
    <x v="14"/>
    <x v="14"/>
    <x v="15"/>
    <s v="9307"/>
    <s v="9323"/>
    <s v="931310020861"/>
    <x v="2"/>
    <x v="2"/>
    <s v="24"/>
    <s v="0401"/>
    <s v="201"/>
    <s v="102"/>
    <n v="667"/>
    <n v="667"/>
    <m/>
    <m/>
    <m/>
    <m/>
    <n v="667"/>
  </r>
  <r>
    <x v="2"/>
    <x v="2"/>
    <x v="2"/>
    <n v="30.87037037037037"/>
    <n v="30.87037037037037"/>
    <x v="14"/>
    <x v="14"/>
    <x v="14"/>
    <x v="15"/>
    <s v="9307"/>
    <s v="9323"/>
    <s v="931310020862"/>
    <x v="2"/>
    <x v="2"/>
    <s v="24"/>
    <s v="0401"/>
    <s v="201"/>
    <s v="102"/>
    <n v="1667"/>
    <n v="1667"/>
    <m/>
    <m/>
    <m/>
    <m/>
    <n v="1667"/>
  </r>
  <r>
    <x v="3"/>
    <x v="1"/>
    <x v="2"/>
    <n v="518.51851851851848"/>
    <n v="518.51851851851848"/>
    <x v="14"/>
    <x v="14"/>
    <x v="14"/>
    <x v="15"/>
    <s v="9307"/>
    <s v="9321"/>
    <s v="931310020870"/>
    <x v="43"/>
    <x v="43"/>
    <s v="24"/>
    <s v="0601"/>
    <s v="204"/>
    <s v="105"/>
    <n v="28000"/>
    <n v="28000"/>
    <m/>
    <m/>
    <m/>
    <m/>
    <n v="28000"/>
  </r>
  <r>
    <x v="3"/>
    <x v="1"/>
    <x v="3"/>
    <n v="161.45833333333334"/>
    <n v="161.45833333333334"/>
    <x v="14"/>
    <x v="14"/>
    <x v="14"/>
    <x v="15"/>
    <s v="9307"/>
    <s v="9321"/>
    <s v="931310020890"/>
    <x v="44"/>
    <x v="44"/>
    <s v="24"/>
    <s v="0301"/>
    <s v="204"/>
    <s v="106"/>
    <n v="11625"/>
    <n v="11625"/>
    <m/>
    <m/>
    <m/>
    <m/>
    <n v="11625"/>
  </r>
  <r>
    <x v="2"/>
    <x v="2"/>
    <x v="2"/>
    <n v="1.8518518518518517E-2"/>
    <n v="1.8518518518518517E-2"/>
    <x v="14"/>
    <x v="14"/>
    <x v="14"/>
    <x v="15"/>
    <s v="9307"/>
    <s v="9323"/>
    <s v="931310020901"/>
    <x v="2"/>
    <x v="2"/>
    <s v="24"/>
    <s v="0401"/>
    <s v="201"/>
    <s v="102"/>
    <n v="1"/>
    <n v="1"/>
    <m/>
    <m/>
    <m/>
    <m/>
    <n v="1"/>
  </r>
  <r>
    <x v="0"/>
    <x v="0"/>
    <x v="0"/>
    <n v="65.333333333333329"/>
    <n v="65.333333333333329"/>
    <x v="15"/>
    <x v="15"/>
    <x v="15"/>
    <x v="14"/>
    <s v="9301"/>
    <s v="9321"/>
    <s v="931110009378"/>
    <x v="0"/>
    <x v="0"/>
    <s v="12"/>
    <s v="0301"/>
    <s v="202"/>
    <s v="104"/>
    <n v="9800"/>
    <n v="9800"/>
    <m/>
    <m/>
    <m/>
    <m/>
    <n v="9800"/>
  </r>
  <r>
    <x v="1"/>
    <x v="1"/>
    <x v="1"/>
    <n v="16.477272727272727"/>
    <n v="16.477272727272727"/>
    <x v="15"/>
    <x v="15"/>
    <x v="15"/>
    <x v="14"/>
    <s v="9304"/>
    <s v="9321"/>
    <s v="931210015662"/>
    <x v="1"/>
    <x v="1"/>
    <s v="36"/>
    <s v="0101"/>
    <s v="203"/>
    <s v="103"/>
    <n v="1450"/>
    <n v="1450"/>
    <m/>
    <m/>
    <m/>
    <m/>
    <n v="1450"/>
  </r>
  <r>
    <x v="1"/>
    <x v="1"/>
    <x v="1"/>
    <n v="76.897727272727266"/>
    <n v="76.897727272727266"/>
    <x v="15"/>
    <x v="15"/>
    <x v="15"/>
    <x v="14"/>
    <s v="9304"/>
    <s v="9321"/>
    <s v="931210015663"/>
    <x v="15"/>
    <x v="15"/>
    <s v="36"/>
    <s v="0101"/>
    <s v="203"/>
    <s v="103"/>
    <n v="6767"/>
    <n v="6767"/>
    <m/>
    <m/>
    <m/>
    <m/>
    <n v="6767"/>
  </r>
  <r>
    <x v="2"/>
    <x v="2"/>
    <x v="2"/>
    <n v="518.51851851851848"/>
    <n v="518.51851851851848"/>
    <x v="15"/>
    <x v="15"/>
    <x v="15"/>
    <x v="14"/>
    <s v="9307"/>
    <s v="9323"/>
    <s v="931310020844"/>
    <x v="2"/>
    <x v="2"/>
    <s v="24"/>
    <s v="0401"/>
    <s v="201"/>
    <s v="102"/>
    <n v="28000"/>
    <n v="28000"/>
    <m/>
    <m/>
    <m/>
    <m/>
    <n v="28000"/>
  </r>
  <r>
    <x v="2"/>
    <x v="1"/>
    <x v="3"/>
    <n v="372.68055555555554"/>
    <n v="372.68055555555554"/>
    <x v="15"/>
    <x v="15"/>
    <x v="15"/>
    <x v="14"/>
    <s v="9307"/>
    <s v="9323"/>
    <s v="931310020858"/>
    <x v="45"/>
    <x v="45"/>
    <s v="24"/>
    <s v="0801"/>
    <s v="201"/>
    <s v="101"/>
    <n v="26833"/>
    <n v="26833"/>
    <m/>
    <m/>
    <m/>
    <m/>
    <n v="26833"/>
  </r>
  <r>
    <x v="3"/>
    <x v="3"/>
    <x v="2"/>
    <n v="8.2222222222222214"/>
    <n v="8.2222222222222214"/>
    <x v="15"/>
    <x v="15"/>
    <x v="15"/>
    <x v="14"/>
    <s v="9307"/>
    <s v="9321"/>
    <s v="931310020872"/>
    <x v="46"/>
    <x v="46"/>
    <s v="24"/>
    <s v="0101"/>
    <s v="204"/>
    <s v="105"/>
    <n v="444"/>
    <n v="444"/>
    <m/>
    <m/>
    <m/>
    <m/>
    <n v="444"/>
  </r>
  <r>
    <x v="3"/>
    <x v="3"/>
    <x v="2"/>
    <n v="3.5370370370370372"/>
    <n v="3.5370370370370372"/>
    <x v="15"/>
    <x v="15"/>
    <x v="15"/>
    <x v="14"/>
    <s v="9307"/>
    <s v="9321"/>
    <s v="931310020873"/>
    <x v="47"/>
    <x v="47"/>
    <s v="24"/>
    <s v="0101"/>
    <s v="204"/>
    <s v="105"/>
    <n v="191"/>
    <n v="191"/>
    <m/>
    <m/>
    <m/>
    <m/>
    <n v="191"/>
  </r>
  <r>
    <x v="3"/>
    <x v="2"/>
    <x v="2"/>
    <n v="119.44444444444444"/>
    <n v="119.44444444444444"/>
    <x v="15"/>
    <x v="15"/>
    <x v="15"/>
    <x v="14"/>
    <s v="9307"/>
    <s v="9321"/>
    <s v="931310020874"/>
    <x v="48"/>
    <x v="48"/>
    <s v="24"/>
    <s v="0201"/>
    <s v="204"/>
    <s v="105"/>
    <n v="6450"/>
    <n v="6450"/>
    <m/>
    <m/>
    <m/>
    <m/>
    <n v="6450"/>
  </r>
  <r>
    <x v="3"/>
    <x v="1"/>
    <x v="3"/>
    <n v="375"/>
    <n v="375"/>
    <x v="15"/>
    <x v="15"/>
    <x v="15"/>
    <x v="14"/>
    <s v="9307"/>
    <s v="9321"/>
    <s v="931310020893"/>
    <x v="49"/>
    <x v="49"/>
    <s v="24"/>
    <s v="0301"/>
    <s v="204"/>
    <s v="106"/>
    <n v="27000"/>
    <n v="27000"/>
    <m/>
    <m/>
    <m/>
    <m/>
    <n v="27000"/>
  </r>
  <r>
    <x v="3"/>
    <x v="3"/>
    <x v="2"/>
    <n v="4.6481481481481479"/>
    <n v="4.6481481481481479"/>
    <x v="15"/>
    <x v="15"/>
    <x v="15"/>
    <x v="14"/>
    <s v="9307"/>
    <s v="9321"/>
    <s v="931310020897"/>
    <x v="47"/>
    <x v="47"/>
    <s v="24"/>
    <s v="0101"/>
    <s v="204"/>
    <s v="105"/>
    <n v="251"/>
    <n v="251"/>
    <m/>
    <m/>
    <m/>
    <m/>
    <n v="251"/>
  </r>
  <r>
    <x v="3"/>
    <x v="5"/>
    <x v="2"/>
    <n v="129.62962962962962"/>
    <n v="129.62962962962962"/>
    <x v="15"/>
    <x v="15"/>
    <x v="15"/>
    <x v="14"/>
    <s v="9307"/>
    <s v="9321"/>
    <s v="931310020899"/>
    <x v="50"/>
    <x v="50"/>
    <s v="24"/>
    <s v="0101"/>
    <s v="204"/>
    <s v="105"/>
    <n v="7000"/>
    <n v="7000"/>
    <m/>
    <m/>
    <m/>
    <m/>
    <n v="7000"/>
  </r>
  <r>
    <x v="2"/>
    <x v="2"/>
    <x v="2"/>
    <n v="518.51851851851848"/>
    <n v="518.51851851851848"/>
    <x v="16"/>
    <x v="16"/>
    <x v="16"/>
    <x v="16"/>
    <s v="9307"/>
    <s v="9323"/>
    <s v="931310020845"/>
    <x v="2"/>
    <x v="2"/>
    <s v="24"/>
    <s v="0401"/>
    <s v="201"/>
    <s v="102"/>
    <n v="28000"/>
    <n v="28000"/>
    <m/>
    <m/>
    <m/>
    <m/>
    <n v="28000"/>
  </r>
  <r>
    <x v="2"/>
    <x v="1"/>
    <x v="3"/>
    <n v="388.88888888888891"/>
    <n v="388.88888888888891"/>
    <x v="16"/>
    <x v="16"/>
    <x v="16"/>
    <x v="16"/>
    <s v="9307"/>
    <s v="9323"/>
    <s v="931310020859"/>
    <x v="45"/>
    <x v="45"/>
    <s v="24"/>
    <s v="0801"/>
    <s v="201"/>
    <s v="101"/>
    <n v="28000"/>
    <n v="28000"/>
    <m/>
    <m/>
    <m/>
    <m/>
    <n v="28000"/>
  </r>
  <r>
    <x v="3"/>
    <x v="1"/>
    <x v="3"/>
    <n v="359.375"/>
    <n v="359.375"/>
    <x v="16"/>
    <x v="16"/>
    <x v="16"/>
    <x v="16"/>
    <s v="9307"/>
    <s v="9321"/>
    <s v="931310020894"/>
    <x v="49"/>
    <x v="49"/>
    <s v="24"/>
    <s v="0301"/>
    <s v="204"/>
    <s v="106"/>
    <n v="25875"/>
    <n v="25875"/>
    <m/>
    <m/>
    <m/>
    <m/>
    <n v="25875"/>
  </r>
  <r>
    <x v="3"/>
    <x v="5"/>
    <x v="2"/>
    <n v="518.51851851851848"/>
    <n v="518.51851851851848"/>
    <x v="16"/>
    <x v="16"/>
    <x v="16"/>
    <x v="16"/>
    <s v="9307"/>
    <s v="9321"/>
    <s v="931310020900"/>
    <x v="50"/>
    <x v="50"/>
    <s v="24"/>
    <s v="0101"/>
    <s v="204"/>
    <s v="105"/>
    <n v="28000"/>
    <n v="28000"/>
    <m/>
    <m/>
    <m/>
    <m/>
    <n v="28000"/>
  </r>
  <r>
    <x v="2"/>
    <x v="7"/>
    <x v="3"/>
    <n v="11.666666666666666"/>
    <n v="11.666666666666666"/>
    <x v="17"/>
    <x v="17"/>
    <x v="17"/>
    <x v="17"/>
    <s v="9309"/>
    <s v="9323"/>
    <s v="931330005850"/>
    <x v="51"/>
    <x v="51"/>
    <s v="24"/>
    <s v="0101"/>
    <s v="201"/>
    <s v="101"/>
    <n v="840"/>
    <n v="840"/>
    <m/>
    <m/>
    <m/>
    <m/>
    <n v="840"/>
  </r>
  <r>
    <x v="2"/>
    <x v="7"/>
    <x v="3"/>
    <n v="2.125"/>
    <n v="2.125"/>
    <x v="18"/>
    <x v="18"/>
    <x v="18"/>
    <x v="18"/>
    <s v="9309"/>
    <s v="9323"/>
    <s v="931330005823"/>
    <x v="52"/>
    <x v="52"/>
    <s v="24"/>
    <s v="0101"/>
    <s v="201"/>
    <s v="101"/>
    <n v="153"/>
    <n v="153"/>
    <m/>
    <m/>
    <m/>
    <m/>
    <n v="153"/>
  </r>
  <r>
    <x v="2"/>
    <x v="7"/>
    <x v="3"/>
    <n v="9.1666666666666661"/>
    <n v="9.1666666666666661"/>
    <x v="18"/>
    <x v="18"/>
    <x v="18"/>
    <x v="18"/>
    <s v="9309"/>
    <s v="9323"/>
    <s v="931330005824"/>
    <x v="53"/>
    <x v="53"/>
    <s v="24"/>
    <s v="0101"/>
    <s v="201"/>
    <s v="101"/>
    <n v="660"/>
    <n v="660"/>
    <m/>
    <m/>
    <m/>
    <m/>
    <n v="660"/>
  </r>
  <r>
    <x v="2"/>
    <x v="7"/>
    <x v="3"/>
    <n v="18.75"/>
    <n v="18.75"/>
    <x v="19"/>
    <x v="19"/>
    <x v="19"/>
    <x v="19"/>
    <s v="9309"/>
    <s v="9323"/>
    <s v="931330005825"/>
    <x v="53"/>
    <x v="53"/>
    <s v="24"/>
    <s v="0101"/>
    <s v="201"/>
    <s v="101"/>
    <n v="1350"/>
    <n v="1350"/>
    <m/>
    <m/>
    <m/>
    <m/>
    <n v="1350"/>
  </r>
  <r>
    <x v="2"/>
    <x v="7"/>
    <x v="3"/>
    <n v="17.083333333333332"/>
    <n v="17.083333333333332"/>
    <x v="20"/>
    <x v="20"/>
    <x v="20"/>
    <x v="20"/>
    <s v="9309"/>
    <s v="9323"/>
    <s v="931330005826"/>
    <x v="51"/>
    <x v="51"/>
    <s v="24"/>
    <s v="0101"/>
    <s v="201"/>
    <s v="101"/>
    <n v="1230"/>
    <n v="1230"/>
    <m/>
    <m/>
    <m/>
    <m/>
    <n v="1230"/>
  </r>
  <r>
    <x v="2"/>
    <x v="7"/>
    <x v="3"/>
    <n v="17.569444444444443"/>
    <n v="17.569444444444443"/>
    <x v="21"/>
    <x v="21"/>
    <x v="21"/>
    <x v="21"/>
    <s v="9309"/>
    <s v="9323"/>
    <s v="931330005828"/>
    <x v="51"/>
    <x v="51"/>
    <s v="24"/>
    <s v="0101"/>
    <s v="201"/>
    <s v="101"/>
    <n v="1265"/>
    <n v="1265"/>
    <m/>
    <m/>
    <m/>
    <m/>
    <n v="1265"/>
  </r>
  <r>
    <x v="2"/>
    <x v="7"/>
    <x v="3"/>
    <n v="8.3333333333333339"/>
    <n v="8.3333333333333339"/>
    <x v="21"/>
    <x v="21"/>
    <x v="21"/>
    <x v="21"/>
    <s v="9309"/>
    <s v="9323"/>
    <s v="931330005851"/>
    <x v="54"/>
    <x v="54"/>
    <s v="24"/>
    <s v="0101"/>
    <s v="201"/>
    <s v="101"/>
    <n v="600"/>
    <n v="600"/>
    <m/>
    <m/>
    <m/>
    <m/>
    <n v="600"/>
  </r>
  <r>
    <x v="2"/>
    <x v="7"/>
    <x v="3"/>
    <n v="20.416666666666668"/>
    <n v="20.416666666666668"/>
    <x v="22"/>
    <x v="22"/>
    <x v="22"/>
    <x v="22"/>
    <s v="9309"/>
    <s v="9323"/>
    <s v="931330005852"/>
    <x v="54"/>
    <x v="54"/>
    <s v="24"/>
    <s v="0101"/>
    <s v="201"/>
    <s v="101"/>
    <n v="1470"/>
    <n v="1470"/>
    <m/>
    <m/>
    <m/>
    <m/>
    <n v="1470"/>
  </r>
  <r>
    <x v="2"/>
    <x v="7"/>
    <x v="3"/>
    <n v="21.805555555555557"/>
    <n v="21.805555555555557"/>
    <x v="23"/>
    <x v="23"/>
    <x v="23"/>
    <x v="23"/>
    <s v="9309"/>
    <s v="9323"/>
    <s v="931330005855"/>
    <x v="54"/>
    <x v="54"/>
    <s v="24"/>
    <s v="0101"/>
    <s v="201"/>
    <s v="101"/>
    <n v="1570"/>
    <n v="1570"/>
    <m/>
    <m/>
    <m/>
    <m/>
    <n v="1570"/>
  </r>
  <r>
    <x v="2"/>
    <x v="7"/>
    <x v="3"/>
    <n v="20.833333333333332"/>
    <n v="18.75"/>
    <x v="24"/>
    <x v="24"/>
    <x v="24"/>
    <x v="24"/>
    <s v="9309"/>
    <s v="9323"/>
    <s v="931330005857"/>
    <x v="54"/>
    <x v="54"/>
    <s v="24"/>
    <s v="0101"/>
    <s v="201"/>
    <s v="101"/>
    <n v="1500"/>
    <n v="1350"/>
    <m/>
    <m/>
    <m/>
    <m/>
    <n v="1350"/>
  </r>
  <r>
    <x v="2"/>
    <x v="7"/>
    <x v="3"/>
    <n v="8.3333333333333339"/>
    <n v="7.5"/>
    <x v="25"/>
    <x v="25"/>
    <x v="25"/>
    <x v="25"/>
    <s v="9309"/>
    <s v="9323"/>
    <s v="931330005858"/>
    <x v="54"/>
    <x v="54"/>
    <s v="24"/>
    <s v="0101"/>
    <s v="201"/>
    <s v="101"/>
    <n v="600"/>
    <n v="540"/>
    <m/>
    <m/>
    <m/>
    <m/>
    <n v="540"/>
  </r>
  <r>
    <x v="2"/>
    <x v="7"/>
    <x v="3"/>
    <n v="16.666666666666668"/>
    <n v="15"/>
    <x v="26"/>
    <x v="26"/>
    <x v="26"/>
    <x v="26"/>
    <s v="9309"/>
    <s v="9323"/>
    <s v="931330005859"/>
    <x v="54"/>
    <x v="54"/>
    <s v="24"/>
    <s v="0101"/>
    <s v="201"/>
    <s v="101"/>
    <n v="1200"/>
    <n v="1080"/>
    <m/>
    <m/>
    <m/>
    <m/>
    <n v="1080"/>
  </r>
  <r>
    <x v="2"/>
    <x v="7"/>
    <x v="3"/>
    <n v="6.9027777777777777"/>
    <n v="6.2222222222222223"/>
    <x v="27"/>
    <x v="27"/>
    <x v="27"/>
    <x v="27"/>
    <s v="9309"/>
    <s v="9323"/>
    <s v="931330005860"/>
    <x v="54"/>
    <x v="54"/>
    <s v="24"/>
    <s v="0101"/>
    <s v="201"/>
    <s v="101"/>
    <n v="497"/>
    <n v="448"/>
    <m/>
    <m/>
    <m/>
    <m/>
    <n v="448"/>
  </r>
  <r>
    <x v="4"/>
    <x v="0"/>
    <x v="0"/>
    <n v="86.873333333333335"/>
    <n v="86.873333333333335"/>
    <x v="17"/>
    <x v="17"/>
    <x v="17"/>
    <x v="17"/>
    <s v="9301"/>
    <s v="9322"/>
    <s v="931110009403"/>
    <x v="0"/>
    <x v="0"/>
    <s v="12"/>
    <s v="0901"/>
    <s v="201"/>
    <s v="102"/>
    <n v="13031"/>
    <n v="13031"/>
    <m/>
    <m/>
    <m/>
    <m/>
    <n v="13031"/>
  </r>
  <r>
    <x v="3"/>
    <x v="1"/>
    <x v="4"/>
    <n v="295"/>
    <n v="295"/>
    <x v="17"/>
    <x v="17"/>
    <x v="17"/>
    <x v="17"/>
    <s v="9307"/>
    <s v="9321"/>
    <s v="931310020902"/>
    <x v="55"/>
    <x v="55"/>
    <s v="24"/>
    <s v="0301"/>
    <s v="204"/>
    <s v="106"/>
    <n v="21240"/>
    <n v="21240"/>
    <m/>
    <m/>
    <m/>
    <m/>
    <n v="21240"/>
  </r>
  <r>
    <x v="2"/>
    <x v="1"/>
    <x v="3"/>
    <n v="392"/>
    <n v="392"/>
    <x v="17"/>
    <x v="17"/>
    <x v="17"/>
    <x v="17"/>
    <s v="9307"/>
    <s v="9323"/>
    <s v="931310020909"/>
    <x v="45"/>
    <x v="45"/>
    <s v="24"/>
    <s v="0801"/>
    <s v="201"/>
    <s v="101"/>
    <n v="28224"/>
    <n v="28224"/>
    <m/>
    <m/>
    <m/>
    <m/>
    <n v="28224"/>
  </r>
  <r>
    <x v="2"/>
    <x v="2"/>
    <x v="2"/>
    <n v="581"/>
    <n v="581"/>
    <x v="17"/>
    <x v="17"/>
    <x v="17"/>
    <x v="17"/>
    <s v="9307"/>
    <s v="9323"/>
    <s v="931310020922"/>
    <x v="2"/>
    <x v="2"/>
    <s v="24"/>
    <s v="0401"/>
    <s v="201"/>
    <s v="102"/>
    <n v="31374"/>
    <n v="31374"/>
    <m/>
    <m/>
    <m/>
    <m/>
    <n v="31374"/>
  </r>
  <r>
    <x v="3"/>
    <x v="1"/>
    <x v="2"/>
    <n v="532"/>
    <n v="532"/>
    <x v="17"/>
    <x v="17"/>
    <x v="17"/>
    <x v="17"/>
    <s v="9307"/>
    <s v="9321"/>
    <s v="931310020946"/>
    <x v="56"/>
    <x v="56"/>
    <s v="24"/>
    <s v="0101"/>
    <s v="204"/>
    <s v="105"/>
    <n v="28728"/>
    <n v="28728"/>
    <m/>
    <m/>
    <m/>
    <m/>
    <n v="28728"/>
  </r>
  <r>
    <x v="3"/>
    <x v="1"/>
    <x v="2"/>
    <n v="46.296296296296298"/>
    <n v="46.296296296296298"/>
    <x v="17"/>
    <x v="17"/>
    <x v="17"/>
    <x v="17"/>
    <s v="9307"/>
    <s v="9321"/>
    <s v="931310020949"/>
    <x v="57"/>
    <x v="57"/>
    <s v="24"/>
    <s v="0101"/>
    <s v="204"/>
    <s v="105"/>
    <n v="2500"/>
    <n v="2500"/>
    <m/>
    <m/>
    <m/>
    <m/>
    <n v="2500"/>
  </r>
  <r>
    <x v="0"/>
    <x v="0"/>
    <x v="0"/>
    <n v="57.6"/>
    <n v="57.6"/>
    <x v="18"/>
    <x v="18"/>
    <x v="18"/>
    <x v="18"/>
    <s v="9301"/>
    <s v="9321"/>
    <s v="931110009388"/>
    <x v="0"/>
    <x v="0"/>
    <s v="12"/>
    <s v="0301"/>
    <s v="202"/>
    <s v="104"/>
    <n v="8640"/>
    <n v="8640"/>
    <m/>
    <m/>
    <m/>
    <m/>
    <n v="8640"/>
  </r>
  <r>
    <x v="4"/>
    <x v="0"/>
    <x v="0"/>
    <n v="116.02666666666667"/>
    <n v="116.02666666666667"/>
    <x v="18"/>
    <x v="18"/>
    <x v="18"/>
    <x v="18"/>
    <s v="9301"/>
    <s v="9322"/>
    <s v="931110009404"/>
    <x v="0"/>
    <x v="0"/>
    <s v="12"/>
    <s v="0901"/>
    <s v="201"/>
    <s v="102"/>
    <n v="17404"/>
    <n v="17404"/>
    <m/>
    <m/>
    <m/>
    <m/>
    <n v="17404"/>
  </r>
  <r>
    <x v="3"/>
    <x v="1"/>
    <x v="4"/>
    <n v="329"/>
    <n v="329"/>
    <x v="18"/>
    <x v="18"/>
    <x v="18"/>
    <x v="18"/>
    <s v="9307"/>
    <s v="9321"/>
    <s v="931310020903"/>
    <x v="55"/>
    <x v="55"/>
    <s v="24"/>
    <s v="0301"/>
    <s v="204"/>
    <s v="106"/>
    <n v="23688"/>
    <n v="23688"/>
    <m/>
    <m/>
    <m/>
    <m/>
    <n v="23688"/>
  </r>
  <r>
    <x v="2"/>
    <x v="1"/>
    <x v="3"/>
    <n v="191.375"/>
    <n v="191.375"/>
    <x v="18"/>
    <x v="18"/>
    <x v="18"/>
    <x v="18"/>
    <s v="9307"/>
    <s v="9323"/>
    <s v="931310020910"/>
    <x v="45"/>
    <x v="45"/>
    <s v="24"/>
    <s v="0801"/>
    <s v="201"/>
    <s v="101"/>
    <n v="13779"/>
    <n v="13779"/>
    <m/>
    <m/>
    <m/>
    <m/>
    <n v="13779"/>
  </r>
  <r>
    <x v="2"/>
    <x v="1"/>
    <x v="4"/>
    <n v="42.305555555555557"/>
    <n v="42.305555555555557"/>
    <x v="18"/>
    <x v="18"/>
    <x v="18"/>
    <x v="18"/>
    <s v="9307"/>
    <s v="9323"/>
    <s v="931310020911"/>
    <x v="16"/>
    <x v="16"/>
    <s v="24"/>
    <s v="0101"/>
    <s v="201"/>
    <s v="101"/>
    <n v="3046"/>
    <n v="3046"/>
    <m/>
    <m/>
    <m/>
    <m/>
    <n v="3046"/>
  </r>
  <r>
    <x v="2"/>
    <x v="1"/>
    <x v="4"/>
    <n v="103"/>
    <n v="103"/>
    <x v="18"/>
    <x v="18"/>
    <x v="18"/>
    <x v="18"/>
    <s v="9307"/>
    <s v="9323"/>
    <s v="931310020912"/>
    <x v="16"/>
    <x v="16"/>
    <s v="24"/>
    <s v="0201"/>
    <s v="201"/>
    <s v="101"/>
    <n v="7416"/>
    <n v="7416"/>
    <m/>
    <m/>
    <m/>
    <m/>
    <n v="7416"/>
  </r>
  <r>
    <x v="2"/>
    <x v="2"/>
    <x v="2"/>
    <n v="267.11111111111109"/>
    <n v="267.11111111111109"/>
    <x v="18"/>
    <x v="18"/>
    <x v="18"/>
    <x v="18"/>
    <s v="9307"/>
    <s v="9323"/>
    <s v="931310020923"/>
    <x v="2"/>
    <x v="2"/>
    <s v="24"/>
    <s v="0401"/>
    <s v="201"/>
    <s v="102"/>
    <n v="14424"/>
    <n v="14424"/>
    <m/>
    <m/>
    <m/>
    <m/>
    <n v="14424"/>
  </r>
  <r>
    <x v="3"/>
    <x v="3"/>
    <x v="2"/>
    <n v="44.518518518518519"/>
    <n v="44.518518518518519"/>
    <x v="18"/>
    <x v="18"/>
    <x v="18"/>
    <x v="18"/>
    <s v="9307"/>
    <s v="9321"/>
    <s v="931310020932"/>
    <x v="58"/>
    <x v="58"/>
    <s v="24"/>
    <s v="0101"/>
    <s v="204"/>
    <s v="105"/>
    <n v="2404"/>
    <n v="2404"/>
    <m/>
    <m/>
    <m/>
    <m/>
    <n v="2404"/>
  </r>
  <r>
    <x v="3"/>
    <x v="1"/>
    <x v="2"/>
    <n v="4.6481481481481479"/>
    <n v="4.6481481481481479"/>
    <x v="18"/>
    <x v="18"/>
    <x v="18"/>
    <x v="18"/>
    <s v="9307"/>
    <s v="9321"/>
    <s v="931310020933"/>
    <x v="59"/>
    <x v="59"/>
    <s v="12"/>
    <s v="0201"/>
    <s v="204"/>
    <s v="105"/>
    <n v="251"/>
    <n v="251"/>
    <m/>
    <m/>
    <m/>
    <m/>
    <n v="251"/>
  </r>
  <r>
    <x v="3"/>
    <x v="4"/>
    <x v="2"/>
    <n v="27.777777777777779"/>
    <n v="27.777777777777779"/>
    <x v="18"/>
    <x v="18"/>
    <x v="18"/>
    <x v="18"/>
    <s v="9307"/>
    <s v="9321"/>
    <s v="931310020934"/>
    <x v="60"/>
    <x v="60"/>
    <s v="12"/>
    <s v="0101"/>
    <s v="204"/>
    <s v="105"/>
    <n v="1500"/>
    <n v="1500"/>
    <m/>
    <m/>
    <m/>
    <m/>
    <n v="1500"/>
  </r>
  <r>
    <x v="3"/>
    <x v="1"/>
    <x v="2"/>
    <n v="2.8518518518518516"/>
    <n v="2.8518518518518516"/>
    <x v="18"/>
    <x v="18"/>
    <x v="18"/>
    <x v="18"/>
    <s v="9307"/>
    <s v="9321"/>
    <s v="931310020948"/>
    <x v="59"/>
    <x v="59"/>
    <s v="36"/>
    <s v="0201"/>
    <s v="204"/>
    <s v="105"/>
    <n v="154"/>
    <n v="154"/>
    <m/>
    <m/>
    <m/>
    <m/>
    <n v="154"/>
  </r>
  <r>
    <x v="3"/>
    <x v="5"/>
    <x v="2"/>
    <n v="143"/>
    <n v="143"/>
    <x v="18"/>
    <x v="18"/>
    <x v="18"/>
    <x v="18"/>
    <s v="9307"/>
    <s v="9321"/>
    <s v="931310020950"/>
    <x v="61"/>
    <x v="61"/>
    <s v="36"/>
    <s v="0101"/>
    <s v="204"/>
    <s v="105"/>
    <n v="7722"/>
    <n v="7722"/>
    <m/>
    <m/>
    <m/>
    <m/>
    <n v="7722"/>
  </r>
  <r>
    <x v="0"/>
    <x v="0"/>
    <x v="0"/>
    <n v="69.026666666666671"/>
    <n v="69.026666666666671"/>
    <x v="19"/>
    <x v="19"/>
    <x v="19"/>
    <x v="19"/>
    <s v="9301"/>
    <s v="9321"/>
    <s v="931110009389"/>
    <x v="0"/>
    <x v="0"/>
    <s v="24"/>
    <s v="0301"/>
    <s v="202"/>
    <s v="104"/>
    <n v="10354"/>
    <n v="10354"/>
    <m/>
    <m/>
    <m/>
    <m/>
    <n v="10354"/>
  </r>
  <r>
    <x v="4"/>
    <x v="0"/>
    <x v="0"/>
    <n v="143.60666666666665"/>
    <n v="143.60666666666665"/>
    <x v="19"/>
    <x v="19"/>
    <x v="19"/>
    <x v="19"/>
    <s v="9301"/>
    <s v="9322"/>
    <s v="931110009405"/>
    <x v="0"/>
    <x v="0"/>
    <s v="24"/>
    <s v="0901"/>
    <s v="201"/>
    <s v="102"/>
    <n v="21541"/>
    <n v="21541"/>
    <m/>
    <m/>
    <m/>
    <m/>
    <n v="21541"/>
  </r>
  <r>
    <x v="3"/>
    <x v="1"/>
    <x v="4"/>
    <n v="179"/>
    <n v="179"/>
    <x v="19"/>
    <x v="19"/>
    <x v="19"/>
    <x v="19"/>
    <s v="9307"/>
    <s v="9321"/>
    <s v="931310020904"/>
    <x v="55"/>
    <x v="55"/>
    <s v="24"/>
    <s v="0301"/>
    <s v="204"/>
    <s v="106"/>
    <n v="12888"/>
    <n v="12888"/>
    <m/>
    <m/>
    <m/>
    <m/>
    <n v="12888"/>
  </r>
  <r>
    <x v="2"/>
    <x v="1"/>
    <x v="4"/>
    <n v="271.91666666666669"/>
    <n v="271.91666666666669"/>
    <x v="19"/>
    <x v="19"/>
    <x v="19"/>
    <x v="19"/>
    <s v="9307"/>
    <s v="9323"/>
    <s v="931310020913"/>
    <x v="16"/>
    <x v="16"/>
    <s v="24"/>
    <s v="0201"/>
    <s v="201"/>
    <s v="101"/>
    <n v="19578"/>
    <n v="19578"/>
    <m/>
    <m/>
    <m/>
    <m/>
    <n v="19578"/>
  </r>
  <r>
    <x v="2"/>
    <x v="1"/>
    <x v="3"/>
    <n v="13"/>
    <n v="13"/>
    <x v="19"/>
    <x v="19"/>
    <x v="19"/>
    <x v="19"/>
    <s v="9307"/>
    <s v="9323"/>
    <s v="931310020914"/>
    <x v="62"/>
    <x v="62"/>
    <s v="24"/>
    <s v="0101"/>
    <s v="201"/>
    <s v="101"/>
    <n v="936"/>
    <n v="936"/>
    <m/>
    <m/>
    <m/>
    <m/>
    <n v="936"/>
  </r>
  <r>
    <x v="2"/>
    <x v="3"/>
    <x v="2"/>
    <n v="44.518518518518519"/>
    <n v="44.518518518518519"/>
    <x v="19"/>
    <x v="19"/>
    <x v="19"/>
    <x v="19"/>
    <s v="9307"/>
    <s v="9323"/>
    <s v="931310020924"/>
    <x v="63"/>
    <x v="63"/>
    <s v="24"/>
    <s v="0101"/>
    <s v="201"/>
    <s v="102"/>
    <n v="2404"/>
    <n v="2404"/>
    <m/>
    <m/>
    <m/>
    <m/>
    <n v="2404"/>
  </r>
  <r>
    <x v="2"/>
    <x v="3"/>
    <x v="2"/>
    <n v="7.9629629629629628"/>
    <n v="7.9629629629629628"/>
    <x v="19"/>
    <x v="19"/>
    <x v="19"/>
    <x v="19"/>
    <s v="9307"/>
    <s v="9323"/>
    <s v="931310020925"/>
    <x v="36"/>
    <x v="36"/>
    <s v="24"/>
    <s v="0101"/>
    <s v="201"/>
    <s v="102"/>
    <n v="430"/>
    <n v="430"/>
    <m/>
    <m/>
    <m/>
    <m/>
    <n v="430"/>
  </r>
  <r>
    <x v="2"/>
    <x v="2"/>
    <x v="2"/>
    <n v="298"/>
    <n v="298"/>
    <x v="19"/>
    <x v="19"/>
    <x v="19"/>
    <x v="19"/>
    <s v="9307"/>
    <s v="9323"/>
    <s v="931310020926"/>
    <x v="2"/>
    <x v="2"/>
    <s v="24"/>
    <s v="0401"/>
    <s v="201"/>
    <s v="102"/>
    <n v="16092"/>
    <n v="16092"/>
    <m/>
    <m/>
    <m/>
    <m/>
    <n v="16092"/>
  </r>
  <r>
    <x v="3"/>
    <x v="5"/>
    <x v="2"/>
    <n v="42.185185185185183"/>
    <n v="42.185185185185183"/>
    <x v="19"/>
    <x v="19"/>
    <x v="19"/>
    <x v="19"/>
    <s v="9307"/>
    <s v="9321"/>
    <s v="931310020935"/>
    <x v="61"/>
    <x v="61"/>
    <s v="24"/>
    <s v="0101"/>
    <s v="204"/>
    <s v="105"/>
    <n v="2278"/>
    <n v="2278"/>
    <m/>
    <m/>
    <m/>
    <m/>
    <n v="2278"/>
  </r>
  <r>
    <x v="3"/>
    <x v="1"/>
    <x v="2"/>
    <n v="228"/>
    <n v="228"/>
    <x v="19"/>
    <x v="19"/>
    <x v="19"/>
    <x v="19"/>
    <s v="9307"/>
    <s v="9321"/>
    <s v="931310020936"/>
    <x v="59"/>
    <x v="59"/>
    <s v="24"/>
    <s v="0301"/>
    <s v="204"/>
    <s v="105"/>
    <n v="12312"/>
    <n v="12312"/>
    <m/>
    <m/>
    <m/>
    <m/>
    <n v="12312"/>
  </r>
  <r>
    <x v="3"/>
    <x v="1"/>
    <x v="2"/>
    <n v="250"/>
    <n v="250"/>
    <x v="19"/>
    <x v="19"/>
    <x v="19"/>
    <x v="19"/>
    <s v="9307"/>
    <s v="9321"/>
    <s v="931310020937"/>
    <x v="64"/>
    <x v="64"/>
    <s v="24"/>
    <s v="0201"/>
    <s v="204"/>
    <s v="105"/>
    <n v="13500"/>
    <n v="13500"/>
    <m/>
    <m/>
    <m/>
    <m/>
    <n v="13500"/>
  </r>
  <r>
    <x v="0"/>
    <x v="0"/>
    <x v="0"/>
    <n v="57.06666666666667"/>
    <n v="57.06666666666667"/>
    <x v="20"/>
    <x v="20"/>
    <x v="20"/>
    <x v="20"/>
    <s v="9301"/>
    <s v="9321"/>
    <s v="931110009390"/>
    <x v="0"/>
    <x v="0"/>
    <s v="24"/>
    <s v="0301"/>
    <s v="202"/>
    <s v="104"/>
    <n v="8560"/>
    <n v="8560"/>
    <m/>
    <m/>
    <m/>
    <m/>
    <n v="8560"/>
  </r>
  <r>
    <x v="4"/>
    <x v="0"/>
    <x v="0"/>
    <n v="131.33333333333334"/>
    <n v="131.33333333333334"/>
    <x v="20"/>
    <x v="20"/>
    <x v="20"/>
    <x v="20"/>
    <s v="9301"/>
    <s v="9322"/>
    <s v="931110009406"/>
    <x v="0"/>
    <x v="0"/>
    <s v="24"/>
    <s v="0901"/>
    <s v="201"/>
    <s v="102"/>
    <n v="19700"/>
    <n v="19700"/>
    <m/>
    <m/>
    <m/>
    <m/>
    <n v="19700"/>
  </r>
  <r>
    <x v="3"/>
    <x v="1"/>
    <x v="4"/>
    <n v="310"/>
    <n v="310"/>
    <x v="20"/>
    <x v="20"/>
    <x v="20"/>
    <x v="20"/>
    <s v="9307"/>
    <s v="9321"/>
    <s v="931310020905"/>
    <x v="55"/>
    <x v="55"/>
    <s v="12"/>
    <s v="0301"/>
    <s v="204"/>
    <s v="106"/>
    <n v="22320"/>
    <n v="22320"/>
    <m/>
    <m/>
    <m/>
    <m/>
    <n v="22320"/>
  </r>
  <r>
    <x v="2"/>
    <x v="1"/>
    <x v="3"/>
    <n v="206"/>
    <n v="206"/>
    <x v="20"/>
    <x v="20"/>
    <x v="20"/>
    <x v="20"/>
    <s v="9307"/>
    <s v="9323"/>
    <s v="931310020915"/>
    <x v="65"/>
    <x v="65"/>
    <s v="36"/>
    <s v="0101"/>
    <s v="201"/>
    <s v="101"/>
    <n v="14832"/>
    <n v="14832"/>
    <m/>
    <m/>
    <m/>
    <m/>
    <n v="14832"/>
  </r>
  <r>
    <x v="2"/>
    <x v="1"/>
    <x v="3"/>
    <n v="249"/>
    <n v="249"/>
    <x v="20"/>
    <x v="20"/>
    <x v="20"/>
    <x v="20"/>
    <s v="9307"/>
    <s v="9323"/>
    <s v="931310020916"/>
    <x v="62"/>
    <x v="62"/>
    <s v="36"/>
    <s v="0101"/>
    <s v="201"/>
    <s v="101"/>
    <n v="17928"/>
    <n v="17928"/>
    <m/>
    <m/>
    <m/>
    <m/>
    <n v="17928"/>
  </r>
  <r>
    <x v="2"/>
    <x v="2"/>
    <x v="2"/>
    <n v="559"/>
    <n v="559"/>
    <x v="20"/>
    <x v="20"/>
    <x v="20"/>
    <x v="20"/>
    <s v="9307"/>
    <s v="9323"/>
    <s v="931310020927"/>
    <x v="2"/>
    <x v="2"/>
    <s v="24"/>
    <s v="0401"/>
    <s v="201"/>
    <s v="102"/>
    <n v="30186"/>
    <n v="30186"/>
    <m/>
    <m/>
    <m/>
    <m/>
    <n v="30186"/>
  </r>
  <r>
    <x v="3"/>
    <x v="1"/>
    <x v="2"/>
    <n v="264.01851851851853"/>
    <n v="264.01851851851853"/>
    <x v="20"/>
    <x v="20"/>
    <x v="20"/>
    <x v="20"/>
    <s v="9307"/>
    <s v="9321"/>
    <s v="931310020938"/>
    <x v="59"/>
    <x v="59"/>
    <s v="24"/>
    <s v="0301"/>
    <s v="204"/>
    <s v="105"/>
    <n v="14257"/>
    <n v="14257"/>
    <m/>
    <m/>
    <m/>
    <m/>
    <n v="14257"/>
  </r>
  <r>
    <x v="3"/>
    <x v="1"/>
    <x v="2"/>
    <n v="305.55555555555554"/>
    <n v="305.55555555555554"/>
    <x v="20"/>
    <x v="20"/>
    <x v="20"/>
    <x v="20"/>
    <s v="9307"/>
    <s v="9321"/>
    <s v="931310020941"/>
    <x v="64"/>
    <x v="64"/>
    <s v="24"/>
    <s v="0201"/>
    <s v="204"/>
    <s v="105"/>
    <n v="16500"/>
    <n v="16500"/>
    <m/>
    <m/>
    <m/>
    <m/>
    <n v="16500"/>
  </r>
  <r>
    <x v="0"/>
    <x v="0"/>
    <x v="0"/>
    <n v="49.273333333333333"/>
    <n v="49.273333333333333"/>
    <x v="21"/>
    <x v="21"/>
    <x v="21"/>
    <x v="21"/>
    <s v="9301"/>
    <s v="9321"/>
    <s v="931110009391"/>
    <x v="0"/>
    <x v="0"/>
    <s v="24"/>
    <s v="0301"/>
    <s v="202"/>
    <s v="104"/>
    <n v="7391"/>
    <n v="7391"/>
    <m/>
    <m/>
    <m/>
    <m/>
    <n v="7391"/>
  </r>
  <r>
    <x v="4"/>
    <x v="0"/>
    <x v="0"/>
    <n v="133.43333333333334"/>
    <n v="133.43333333333334"/>
    <x v="21"/>
    <x v="21"/>
    <x v="21"/>
    <x v="21"/>
    <s v="9301"/>
    <s v="9322"/>
    <s v="931110009407"/>
    <x v="0"/>
    <x v="0"/>
    <s v="24"/>
    <s v="0901"/>
    <s v="201"/>
    <s v="102"/>
    <n v="20015"/>
    <n v="20015"/>
    <m/>
    <m/>
    <m/>
    <m/>
    <n v="20015"/>
  </r>
  <r>
    <x v="3"/>
    <x v="1"/>
    <x v="4"/>
    <n v="387"/>
    <n v="387"/>
    <x v="21"/>
    <x v="21"/>
    <x v="21"/>
    <x v="21"/>
    <s v="9307"/>
    <s v="9321"/>
    <s v="931310020906"/>
    <x v="55"/>
    <x v="55"/>
    <s v="24"/>
    <s v="0301"/>
    <s v="204"/>
    <s v="106"/>
    <n v="27864"/>
    <n v="27864"/>
    <m/>
    <m/>
    <m/>
    <m/>
    <n v="27864"/>
  </r>
  <r>
    <x v="2"/>
    <x v="1"/>
    <x v="3"/>
    <n v="72"/>
    <n v="72"/>
    <x v="21"/>
    <x v="21"/>
    <x v="21"/>
    <x v="21"/>
    <s v="9307"/>
    <s v="9323"/>
    <s v="931310020917"/>
    <x v="65"/>
    <x v="65"/>
    <s v="24"/>
    <s v="0101"/>
    <s v="201"/>
    <s v="101"/>
    <n v="5184"/>
    <n v="5184"/>
    <m/>
    <m/>
    <m/>
    <m/>
    <n v="5184"/>
  </r>
  <r>
    <x v="2"/>
    <x v="1"/>
    <x v="3"/>
    <n v="391"/>
    <n v="391"/>
    <x v="21"/>
    <x v="21"/>
    <x v="21"/>
    <x v="21"/>
    <s v="9307"/>
    <s v="9323"/>
    <s v="931310020918"/>
    <x v="62"/>
    <x v="62"/>
    <s v="24"/>
    <s v="0101"/>
    <s v="201"/>
    <s v="101"/>
    <n v="28152"/>
    <n v="28152"/>
    <m/>
    <m/>
    <m/>
    <m/>
    <n v="28152"/>
  </r>
  <r>
    <x v="2"/>
    <x v="2"/>
    <x v="2"/>
    <n v="583"/>
    <n v="583"/>
    <x v="21"/>
    <x v="21"/>
    <x v="21"/>
    <x v="21"/>
    <s v="9307"/>
    <s v="9323"/>
    <s v="931310020928"/>
    <x v="2"/>
    <x v="2"/>
    <s v="24"/>
    <s v="0401"/>
    <s v="201"/>
    <s v="102"/>
    <n v="31482"/>
    <n v="31482"/>
    <m/>
    <m/>
    <m/>
    <m/>
    <n v="31482"/>
  </r>
  <r>
    <x v="3"/>
    <x v="1"/>
    <x v="2"/>
    <n v="580"/>
    <n v="580"/>
    <x v="21"/>
    <x v="21"/>
    <x v="21"/>
    <x v="21"/>
    <s v="9307"/>
    <s v="9321"/>
    <s v="931310020940"/>
    <x v="59"/>
    <x v="59"/>
    <s v="24"/>
    <s v="0301"/>
    <s v="204"/>
    <s v="105"/>
    <n v="31320"/>
    <n v="31320"/>
    <m/>
    <m/>
    <m/>
    <m/>
    <n v="31320"/>
  </r>
  <r>
    <x v="0"/>
    <x v="0"/>
    <x v="0"/>
    <n v="61.606666666666669"/>
    <n v="61.606666666666669"/>
    <x v="22"/>
    <x v="22"/>
    <x v="22"/>
    <x v="22"/>
    <s v="9301"/>
    <s v="9321"/>
    <s v="931110009392"/>
    <x v="0"/>
    <x v="0"/>
    <s v="24"/>
    <s v="0301"/>
    <s v="202"/>
    <s v="104"/>
    <n v="9241"/>
    <n v="9241"/>
    <m/>
    <m/>
    <m/>
    <m/>
    <n v="9241"/>
  </r>
  <r>
    <x v="4"/>
    <x v="0"/>
    <x v="0"/>
    <n v="150.14666666666668"/>
    <n v="150.14666666666668"/>
    <x v="22"/>
    <x v="22"/>
    <x v="22"/>
    <x v="22"/>
    <s v="9301"/>
    <s v="9322"/>
    <s v="931110009408"/>
    <x v="0"/>
    <x v="0"/>
    <s v="24"/>
    <s v="0901"/>
    <s v="201"/>
    <s v="102"/>
    <n v="22522"/>
    <n v="22522"/>
    <m/>
    <m/>
    <m/>
    <m/>
    <n v="22522"/>
  </r>
  <r>
    <x v="3"/>
    <x v="1"/>
    <x v="4"/>
    <n v="44.208333333333336"/>
    <n v="44.208333333333336"/>
    <x v="22"/>
    <x v="22"/>
    <x v="22"/>
    <x v="22"/>
    <s v="9307"/>
    <s v="9321"/>
    <s v="931310020907"/>
    <x v="55"/>
    <x v="55"/>
    <s v="24"/>
    <s v="0301"/>
    <s v="204"/>
    <s v="106"/>
    <n v="3183"/>
    <n v="3183"/>
    <m/>
    <m/>
    <m/>
    <m/>
    <n v="3183"/>
  </r>
  <r>
    <x v="2"/>
    <x v="1"/>
    <x v="3"/>
    <n v="262.19444444444446"/>
    <n v="262.19444444444446"/>
    <x v="22"/>
    <x v="22"/>
    <x v="22"/>
    <x v="22"/>
    <s v="9307"/>
    <s v="9323"/>
    <s v="931310020919"/>
    <x v="62"/>
    <x v="62"/>
    <s v="24"/>
    <s v="0101"/>
    <s v="201"/>
    <s v="101"/>
    <n v="18878"/>
    <n v="18878"/>
    <m/>
    <m/>
    <m/>
    <m/>
    <n v="18878"/>
  </r>
  <r>
    <x v="2"/>
    <x v="2"/>
    <x v="2"/>
    <n v="527"/>
    <n v="527"/>
    <x v="22"/>
    <x v="22"/>
    <x v="22"/>
    <x v="22"/>
    <s v="9307"/>
    <s v="9323"/>
    <s v="931310020929"/>
    <x v="2"/>
    <x v="2"/>
    <s v="24"/>
    <s v="0401"/>
    <s v="201"/>
    <s v="102"/>
    <n v="28458"/>
    <n v="28458"/>
    <m/>
    <m/>
    <m/>
    <m/>
    <n v="28458"/>
  </r>
  <r>
    <x v="3"/>
    <x v="1"/>
    <x v="2"/>
    <n v="35.518518518518519"/>
    <n v="35.518518518518519"/>
    <x v="22"/>
    <x v="22"/>
    <x v="22"/>
    <x v="22"/>
    <s v="9307"/>
    <s v="9321"/>
    <s v="931310020942"/>
    <x v="59"/>
    <x v="59"/>
    <s v="24"/>
    <s v="0301"/>
    <s v="204"/>
    <s v="105"/>
    <n v="1918"/>
    <n v="1918"/>
    <m/>
    <m/>
    <m/>
    <m/>
    <n v="1918"/>
  </r>
  <r>
    <x v="3"/>
    <x v="1"/>
    <x v="6"/>
    <n v="217"/>
    <n v="217"/>
    <x v="22"/>
    <x v="22"/>
    <x v="22"/>
    <x v="22"/>
    <s v="9307"/>
    <s v="9321"/>
    <s v="931310020945"/>
    <x v="66"/>
    <x v="66"/>
    <s v="24"/>
    <s v="0101"/>
    <s v="204"/>
    <s v="105"/>
    <n v="11718"/>
    <n v="11718"/>
    <m/>
    <m/>
    <m/>
    <m/>
    <n v="11718"/>
  </r>
  <r>
    <x v="3"/>
    <x v="1"/>
    <x v="3"/>
    <n v="149"/>
    <n v="149"/>
    <x v="22"/>
    <x v="22"/>
    <x v="22"/>
    <x v="22"/>
    <s v="9307"/>
    <s v="9321"/>
    <s v="931310021002"/>
    <x v="44"/>
    <x v="44"/>
    <s v="24"/>
    <s v="0301"/>
    <s v="204"/>
    <s v="106"/>
    <n v="10728"/>
    <n v="10728"/>
    <m/>
    <m/>
    <m/>
    <m/>
    <n v="10728"/>
  </r>
  <r>
    <x v="4"/>
    <x v="0"/>
    <x v="0"/>
    <n v="36.25333333333333"/>
    <n v="36.25333333333333"/>
    <x v="28"/>
    <x v="28"/>
    <x v="28"/>
    <x v="28"/>
    <s v="9301"/>
    <s v="9322"/>
    <s v="931110009409"/>
    <x v="0"/>
    <x v="0"/>
    <s v="12"/>
    <s v="0901"/>
    <s v="201"/>
    <s v="102"/>
    <n v="5438"/>
    <n v="5438"/>
    <m/>
    <m/>
    <m/>
    <m/>
    <n v="5438"/>
  </r>
  <r>
    <x v="3"/>
    <x v="1"/>
    <x v="3"/>
    <n v="345"/>
    <n v="345"/>
    <x v="28"/>
    <x v="28"/>
    <x v="28"/>
    <x v="28"/>
    <s v="9307"/>
    <s v="9321"/>
    <s v="931310020908"/>
    <x v="44"/>
    <x v="44"/>
    <s v="24"/>
    <s v="0301"/>
    <s v="204"/>
    <s v="106"/>
    <n v="24840"/>
    <n v="24840"/>
    <m/>
    <m/>
    <m/>
    <m/>
    <n v="24840"/>
  </r>
  <r>
    <x v="2"/>
    <x v="1"/>
    <x v="4"/>
    <n v="27.861111111111111"/>
    <n v="27.861111111111111"/>
    <x v="28"/>
    <x v="28"/>
    <x v="28"/>
    <x v="28"/>
    <s v="9307"/>
    <s v="9323"/>
    <s v="931310020920"/>
    <x v="67"/>
    <x v="67"/>
    <s v="24"/>
    <s v="0101"/>
    <s v="201"/>
    <s v="101"/>
    <n v="2006"/>
    <n v="2006"/>
    <m/>
    <m/>
    <m/>
    <m/>
    <n v="2006"/>
  </r>
  <r>
    <x v="2"/>
    <x v="1"/>
    <x v="4"/>
    <n v="358.91666666666669"/>
    <n v="358.91666666666669"/>
    <x v="28"/>
    <x v="28"/>
    <x v="28"/>
    <x v="28"/>
    <s v="9307"/>
    <s v="9323"/>
    <s v="931310020921"/>
    <x v="67"/>
    <x v="67"/>
    <s v="24"/>
    <s v="0201"/>
    <s v="201"/>
    <s v="101"/>
    <n v="25842"/>
    <n v="25842"/>
    <m/>
    <m/>
    <m/>
    <m/>
    <n v="25842"/>
  </r>
  <r>
    <x v="2"/>
    <x v="2"/>
    <x v="2"/>
    <n v="608"/>
    <n v="608"/>
    <x v="28"/>
    <x v="28"/>
    <x v="28"/>
    <x v="28"/>
    <s v="9307"/>
    <s v="9323"/>
    <s v="931310020930"/>
    <x v="2"/>
    <x v="2"/>
    <s v="24"/>
    <s v="0401"/>
    <s v="201"/>
    <s v="102"/>
    <n v="32832"/>
    <n v="32832"/>
    <m/>
    <m/>
    <m/>
    <m/>
    <n v="32832"/>
  </r>
  <r>
    <x v="3"/>
    <x v="1"/>
    <x v="6"/>
    <n v="455.2037037037037"/>
    <n v="455.2037037037037"/>
    <x v="28"/>
    <x v="28"/>
    <x v="28"/>
    <x v="28"/>
    <s v="9307"/>
    <s v="9321"/>
    <s v="931310020951"/>
    <x v="66"/>
    <x v="66"/>
    <s v="24"/>
    <s v="0101"/>
    <s v="204"/>
    <s v="105"/>
    <n v="24581"/>
    <n v="24581"/>
    <m/>
    <m/>
    <m/>
    <m/>
    <n v="24581"/>
  </r>
  <r>
    <x v="2"/>
    <x v="1"/>
    <x v="3"/>
    <n v="252"/>
    <n v="252"/>
    <x v="28"/>
    <x v="28"/>
    <x v="28"/>
    <x v="28"/>
    <s v="9307"/>
    <s v="9323"/>
    <s v="931310020997"/>
    <x v="3"/>
    <x v="3"/>
    <s v="24"/>
    <s v="0501"/>
    <s v="201"/>
    <s v="101"/>
    <n v="18144"/>
    <n v="18144"/>
    <m/>
    <m/>
    <m/>
    <m/>
    <n v="18144"/>
  </r>
  <r>
    <x v="0"/>
    <x v="0"/>
    <x v="0"/>
    <n v="75.153333333333336"/>
    <n v="75.153333333333336"/>
    <x v="23"/>
    <x v="23"/>
    <x v="23"/>
    <x v="23"/>
    <s v="9301"/>
    <s v="9321"/>
    <s v="931110009410"/>
    <x v="0"/>
    <x v="0"/>
    <s v="12"/>
    <s v="0301"/>
    <s v="202"/>
    <s v="104"/>
    <n v="11273"/>
    <n v="11273"/>
    <m/>
    <m/>
    <m/>
    <m/>
    <n v="11273"/>
  </r>
  <r>
    <x v="2"/>
    <x v="2"/>
    <x v="2"/>
    <n v="606"/>
    <n v="606"/>
    <x v="23"/>
    <x v="23"/>
    <x v="23"/>
    <x v="23"/>
    <s v="9307"/>
    <s v="9323"/>
    <s v="931310020952"/>
    <x v="2"/>
    <x v="2"/>
    <s v="24"/>
    <s v="0401"/>
    <s v="201"/>
    <s v="102"/>
    <n v="32724"/>
    <n v="32724"/>
    <m/>
    <m/>
    <m/>
    <m/>
    <n v="32724"/>
  </r>
  <r>
    <x v="2"/>
    <x v="1"/>
    <x v="4"/>
    <n v="55.555555555555557"/>
    <n v="55.555555555555557"/>
    <x v="23"/>
    <x v="23"/>
    <x v="23"/>
    <x v="23"/>
    <s v="9307"/>
    <s v="9323"/>
    <s v="931310020962"/>
    <x v="67"/>
    <x v="67"/>
    <s v="24"/>
    <s v="0201"/>
    <s v="201"/>
    <s v="101"/>
    <n v="4000"/>
    <n v="4000"/>
    <m/>
    <m/>
    <m/>
    <m/>
    <n v="4000"/>
  </r>
  <r>
    <x v="3"/>
    <x v="1"/>
    <x v="5"/>
    <n v="392"/>
    <n v="392"/>
    <x v="23"/>
    <x v="23"/>
    <x v="23"/>
    <x v="23"/>
    <s v="9307"/>
    <s v="9321"/>
    <s v="931310020975"/>
    <x v="68"/>
    <x v="68"/>
    <s v="12"/>
    <s v="0201"/>
    <s v="204"/>
    <s v="105"/>
    <n v="27440"/>
    <n v="27440"/>
    <m/>
    <m/>
    <m/>
    <m/>
    <n v="27440"/>
  </r>
  <r>
    <x v="3"/>
    <x v="1"/>
    <x v="3"/>
    <n v="339.33333333333331"/>
    <n v="339.33333333333331"/>
    <x v="23"/>
    <x v="23"/>
    <x v="23"/>
    <x v="23"/>
    <s v="9307"/>
    <s v="9321"/>
    <s v="931310020989"/>
    <x v="44"/>
    <x v="44"/>
    <s v="24"/>
    <s v="0301"/>
    <s v="204"/>
    <s v="106"/>
    <n v="24432"/>
    <n v="24432"/>
    <m/>
    <m/>
    <m/>
    <m/>
    <n v="24432"/>
  </r>
  <r>
    <x v="2"/>
    <x v="1"/>
    <x v="3"/>
    <n v="214.84722222222223"/>
    <n v="214.84722222222223"/>
    <x v="23"/>
    <x v="23"/>
    <x v="23"/>
    <x v="23"/>
    <s v="9307"/>
    <s v="9323"/>
    <s v="931310020998"/>
    <x v="9"/>
    <x v="9"/>
    <s v="24"/>
    <s v="0501"/>
    <s v="201"/>
    <s v="101"/>
    <n v="15469"/>
    <n v="15469"/>
    <m/>
    <m/>
    <m/>
    <m/>
    <n v="15469"/>
  </r>
  <r>
    <x v="2"/>
    <x v="1"/>
    <x v="3"/>
    <n v="180.55555555555554"/>
    <n v="180.55555555555554"/>
    <x v="23"/>
    <x v="23"/>
    <x v="23"/>
    <x v="23"/>
    <s v="9307"/>
    <s v="9323"/>
    <s v="931310021004"/>
    <x v="3"/>
    <x v="3"/>
    <s v="24"/>
    <s v="0501"/>
    <s v="201"/>
    <s v="101"/>
    <n v="13000"/>
    <n v="13000"/>
    <m/>
    <m/>
    <m/>
    <m/>
    <n v="13000"/>
  </r>
  <r>
    <x v="0"/>
    <x v="0"/>
    <x v="0"/>
    <n v="83.926666666666662"/>
    <n v="75.540000000000006"/>
    <x v="24"/>
    <x v="24"/>
    <x v="24"/>
    <x v="24"/>
    <s v="9301"/>
    <s v="9321"/>
    <s v="931110009411"/>
    <x v="0"/>
    <x v="0"/>
    <s v="12"/>
    <s v="0301"/>
    <s v="202"/>
    <s v="104"/>
    <n v="12589"/>
    <n v="11331"/>
    <m/>
    <m/>
    <m/>
    <m/>
    <n v="11331"/>
  </r>
  <r>
    <x v="2"/>
    <x v="2"/>
    <x v="2"/>
    <n v="573"/>
    <n v="487.05555555555554"/>
    <x v="24"/>
    <x v="24"/>
    <x v="24"/>
    <x v="24"/>
    <s v="9307"/>
    <s v="9323"/>
    <s v="931310020953"/>
    <x v="2"/>
    <x v="2"/>
    <s v="24"/>
    <s v="0801"/>
    <s v="201"/>
    <s v="102"/>
    <n v="30942"/>
    <n v="26301"/>
    <m/>
    <m/>
    <m/>
    <m/>
    <n v="26301"/>
  </r>
  <r>
    <x v="2"/>
    <x v="1"/>
    <x v="3"/>
    <n v="208"/>
    <n v="187.20833333333334"/>
    <x v="24"/>
    <x v="24"/>
    <x v="24"/>
    <x v="24"/>
    <s v="9307"/>
    <s v="9323"/>
    <s v="931310020963"/>
    <x v="9"/>
    <x v="9"/>
    <s v="24"/>
    <s v="0501"/>
    <s v="201"/>
    <s v="101"/>
    <n v="14976"/>
    <n v="13479"/>
    <m/>
    <m/>
    <m/>
    <m/>
    <n v="13479"/>
  </r>
  <r>
    <x v="2"/>
    <x v="1"/>
    <x v="3"/>
    <n v="260"/>
    <n v="234"/>
    <x v="24"/>
    <x v="24"/>
    <x v="24"/>
    <x v="24"/>
    <s v="9307"/>
    <s v="9323"/>
    <s v="931310020964"/>
    <x v="3"/>
    <x v="3"/>
    <s v="24"/>
    <s v="0501"/>
    <s v="201"/>
    <s v="101"/>
    <n v="18720"/>
    <n v="16848"/>
    <m/>
    <m/>
    <m/>
    <m/>
    <n v="16848"/>
  </r>
  <r>
    <x v="3"/>
    <x v="1"/>
    <x v="5"/>
    <n v="462"/>
    <n v="392.7"/>
    <x v="24"/>
    <x v="24"/>
    <x v="24"/>
    <x v="24"/>
    <s v="9307"/>
    <s v="9321"/>
    <s v="931310020976"/>
    <x v="68"/>
    <x v="68"/>
    <s v="12"/>
    <s v="0201"/>
    <s v="204"/>
    <s v="105"/>
    <n v="32340"/>
    <n v="27489"/>
    <m/>
    <m/>
    <m/>
    <m/>
    <n v="27489"/>
  </r>
  <r>
    <x v="3"/>
    <x v="1"/>
    <x v="3"/>
    <n v="400"/>
    <n v="340"/>
    <x v="24"/>
    <x v="24"/>
    <x v="24"/>
    <x v="24"/>
    <s v="9307"/>
    <s v="9321"/>
    <s v="931310020991"/>
    <x v="49"/>
    <x v="49"/>
    <s v="24"/>
    <s v="0301"/>
    <s v="204"/>
    <s v="106"/>
    <n v="28800"/>
    <n v="24480"/>
    <m/>
    <m/>
    <m/>
    <m/>
    <n v="24480"/>
  </r>
  <r>
    <x v="0"/>
    <x v="0"/>
    <x v="0"/>
    <n v="130.66666666666666"/>
    <n v="117.6"/>
    <x v="25"/>
    <x v="25"/>
    <x v="25"/>
    <x v="25"/>
    <s v="9301"/>
    <s v="9321"/>
    <s v="931110009412"/>
    <x v="0"/>
    <x v="0"/>
    <s v="12"/>
    <s v="0301"/>
    <s v="202"/>
    <s v="104"/>
    <n v="19600"/>
    <n v="17640"/>
    <m/>
    <m/>
    <m/>
    <m/>
    <n v="17640"/>
  </r>
  <r>
    <x v="2"/>
    <x v="5"/>
    <x v="2"/>
    <n v="108.01851851851852"/>
    <n v="97.222222222222229"/>
    <x v="25"/>
    <x v="25"/>
    <x v="25"/>
    <x v="25"/>
    <s v="9307"/>
    <s v="9323"/>
    <s v="931310020954"/>
    <x v="69"/>
    <x v="69"/>
    <s v="24"/>
    <s v="0101"/>
    <s v="201"/>
    <s v="102"/>
    <n v="5833"/>
    <n v="5250"/>
    <m/>
    <m/>
    <m/>
    <m/>
    <n v="5250"/>
  </r>
  <r>
    <x v="2"/>
    <x v="3"/>
    <x v="2"/>
    <n v="66.722222222222229"/>
    <n v="66.722222222222229"/>
    <x v="25"/>
    <x v="25"/>
    <x v="25"/>
    <x v="25"/>
    <s v="9307"/>
    <s v="9323"/>
    <s v="931310020955"/>
    <x v="63"/>
    <x v="63"/>
    <s v="24"/>
    <s v="0101"/>
    <s v="201"/>
    <s v="102"/>
    <n v="3603"/>
    <n v="3603"/>
    <m/>
    <m/>
    <m/>
    <m/>
    <n v="3603"/>
  </r>
  <r>
    <x v="2"/>
    <x v="2"/>
    <x v="2"/>
    <n v="43.203703703703702"/>
    <n v="38.888888888888886"/>
    <x v="25"/>
    <x v="25"/>
    <x v="25"/>
    <x v="25"/>
    <s v="9307"/>
    <s v="9323"/>
    <s v="931310020961"/>
    <x v="2"/>
    <x v="2"/>
    <s v="24"/>
    <s v="0801"/>
    <s v="201"/>
    <s v="102"/>
    <n v="2333"/>
    <n v="2100"/>
    <m/>
    <m/>
    <m/>
    <m/>
    <n v="2100"/>
  </r>
  <r>
    <x v="2"/>
    <x v="1"/>
    <x v="3"/>
    <n v="208.33333333333334"/>
    <n v="187.5"/>
    <x v="25"/>
    <x v="25"/>
    <x v="25"/>
    <x v="25"/>
    <s v="9307"/>
    <s v="9323"/>
    <s v="931310020965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5"/>
    <x v="25"/>
    <x v="25"/>
    <x v="25"/>
    <s v="9307"/>
    <s v="9323"/>
    <s v="931310020966"/>
    <x v="3"/>
    <x v="3"/>
    <s v="24"/>
    <s v="0501"/>
    <s v="201"/>
    <s v="101"/>
    <n v="13000"/>
    <n v="11700"/>
    <m/>
    <n v="5000"/>
    <m/>
    <m/>
    <n v="6700"/>
  </r>
  <r>
    <x v="3"/>
    <x v="1"/>
    <x v="5"/>
    <n v="90.471428571428575"/>
    <n v="81.428571428571431"/>
    <x v="25"/>
    <x v="25"/>
    <x v="25"/>
    <x v="25"/>
    <s v="9307"/>
    <s v="9321"/>
    <s v="931310020977"/>
    <x v="68"/>
    <x v="68"/>
    <s v="12"/>
    <s v="0201"/>
    <s v="204"/>
    <s v="105"/>
    <n v="6333"/>
    <n v="5700"/>
    <m/>
    <m/>
    <m/>
    <m/>
    <n v="5700"/>
  </r>
  <r>
    <x v="3"/>
    <x v="3"/>
    <x v="2"/>
    <n v="5.0185185185185182"/>
    <n v="5.0185185185185182"/>
    <x v="25"/>
    <x v="25"/>
    <x v="25"/>
    <x v="25"/>
    <s v="9307"/>
    <s v="9321"/>
    <s v="931310020978"/>
    <x v="7"/>
    <x v="7"/>
    <s v="24"/>
    <s v="0101"/>
    <s v="204"/>
    <s v="105"/>
    <n v="271"/>
    <n v="271"/>
    <m/>
    <m/>
    <m/>
    <m/>
    <n v="271"/>
  </r>
  <r>
    <x v="3"/>
    <x v="2"/>
    <x v="2"/>
    <n v="74.074074074074076"/>
    <n v="74.074074074074076"/>
    <x v="25"/>
    <x v="25"/>
    <x v="25"/>
    <x v="25"/>
    <s v="9307"/>
    <s v="9321"/>
    <s v="931310020980"/>
    <x v="13"/>
    <x v="13"/>
    <s v="24"/>
    <s v="0401"/>
    <s v="204"/>
    <s v="105"/>
    <n v="4000"/>
    <n v="4000"/>
    <m/>
    <m/>
    <m/>
    <m/>
    <n v="4000"/>
  </r>
  <r>
    <x v="3"/>
    <x v="3"/>
    <x v="2"/>
    <n v="8.3703703703703702"/>
    <n v="8.3703703703703702"/>
    <x v="25"/>
    <x v="25"/>
    <x v="25"/>
    <x v="25"/>
    <s v="9307"/>
    <s v="9321"/>
    <s v="931310020988"/>
    <x v="7"/>
    <x v="7"/>
    <s v="24"/>
    <s v="0101"/>
    <s v="204"/>
    <s v="105"/>
    <n v="452"/>
    <n v="452"/>
    <m/>
    <m/>
    <m/>
    <m/>
    <n v="452"/>
  </r>
  <r>
    <x v="3"/>
    <x v="1"/>
    <x v="3"/>
    <n v="375"/>
    <n v="318.75"/>
    <x v="25"/>
    <x v="25"/>
    <x v="25"/>
    <x v="25"/>
    <s v="9307"/>
    <s v="9321"/>
    <s v="931310020992"/>
    <x v="49"/>
    <x v="49"/>
    <s v="24"/>
    <s v="0301"/>
    <s v="204"/>
    <s v="106"/>
    <n v="27000"/>
    <n v="22950"/>
    <m/>
    <m/>
    <n v="12000"/>
    <m/>
    <n v="10950"/>
  </r>
  <r>
    <x v="3"/>
    <x v="3"/>
    <x v="2"/>
    <n v="22.25925925925926"/>
    <n v="22.25925925925926"/>
    <x v="25"/>
    <x v="25"/>
    <x v="25"/>
    <x v="25"/>
    <s v="9307"/>
    <s v="9321"/>
    <s v="931310020999"/>
    <x v="5"/>
    <x v="5"/>
    <s v="24"/>
    <s v="0101"/>
    <s v="204"/>
    <s v="105"/>
    <n v="1202"/>
    <n v="1202"/>
    <m/>
    <m/>
    <m/>
    <m/>
    <n v="1202"/>
  </r>
  <r>
    <x v="3"/>
    <x v="5"/>
    <x v="2"/>
    <n v="43.203703703703702"/>
    <n v="43.203703703703702"/>
    <x v="25"/>
    <x v="25"/>
    <x v="25"/>
    <x v="25"/>
    <s v="9307"/>
    <s v="9321"/>
    <s v="931310021005"/>
    <x v="12"/>
    <x v="12"/>
    <s v="24"/>
    <s v="0101"/>
    <s v="204"/>
    <s v="105"/>
    <n v="2333"/>
    <n v="2333"/>
    <m/>
    <m/>
    <m/>
    <m/>
    <n v="2333"/>
  </r>
  <r>
    <x v="0"/>
    <x v="0"/>
    <x v="0"/>
    <n v="97.92"/>
    <n v="88.13333333333334"/>
    <x v="26"/>
    <x v="26"/>
    <x v="26"/>
    <x v="26"/>
    <s v="9301"/>
    <s v="9321"/>
    <s v="931110009413"/>
    <x v="0"/>
    <x v="0"/>
    <s v="12"/>
    <s v="0301"/>
    <s v="202"/>
    <s v="104"/>
    <n v="14688"/>
    <n v="13220"/>
    <m/>
    <m/>
    <m/>
    <m/>
    <n v="13220"/>
  </r>
  <r>
    <x v="2"/>
    <x v="5"/>
    <x v="2"/>
    <n v="518.51851851851848"/>
    <n v="440.74074074074076"/>
    <x v="26"/>
    <x v="26"/>
    <x v="26"/>
    <x v="26"/>
    <s v="9307"/>
    <s v="9323"/>
    <s v="931310020956"/>
    <x v="69"/>
    <x v="69"/>
    <s v="24"/>
    <s v="0101"/>
    <s v="201"/>
    <s v="102"/>
    <n v="28000"/>
    <n v="23800"/>
    <m/>
    <m/>
    <m/>
    <m/>
    <n v="23800"/>
  </r>
  <r>
    <x v="2"/>
    <x v="1"/>
    <x v="3"/>
    <n v="208.33333333333334"/>
    <n v="187.5"/>
    <x v="26"/>
    <x v="26"/>
    <x v="26"/>
    <x v="26"/>
    <s v="9307"/>
    <s v="9323"/>
    <s v="931310020967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6"/>
    <x v="26"/>
    <x v="26"/>
    <x v="26"/>
    <s v="9307"/>
    <s v="9323"/>
    <s v="931310020968"/>
    <x v="3"/>
    <x v="3"/>
    <s v="24"/>
    <s v="0501"/>
    <s v="201"/>
    <s v="101"/>
    <n v="13000"/>
    <n v="11700"/>
    <m/>
    <n v="5000"/>
    <m/>
    <m/>
    <n v="6700"/>
  </r>
  <r>
    <x v="3"/>
    <x v="5"/>
    <x v="2"/>
    <n v="518.51851851851848"/>
    <n v="518.51851851851848"/>
    <x v="26"/>
    <x v="26"/>
    <x v="26"/>
    <x v="26"/>
    <s v="9307"/>
    <s v="9321"/>
    <s v="931310020981"/>
    <x v="12"/>
    <x v="12"/>
    <s v="24"/>
    <s v="0101"/>
    <s v="204"/>
    <s v="105"/>
    <n v="28000"/>
    <n v="28000"/>
    <m/>
    <m/>
    <m/>
    <m/>
    <n v="28000"/>
  </r>
  <r>
    <x v="3"/>
    <x v="1"/>
    <x v="3"/>
    <n v="375"/>
    <n v="318.75"/>
    <x v="26"/>
    <x v="26"/>
    <x v="26"/>
    <x v="26"/>
    <s v="9307"/>
    <s v="9321"/>
    <s v="931310020993"/>
    <x v="49"/>
    <x v="49"/>
    <s v="24"/>
    <s v="0301"/>
    <s v="204"/>
    <s v="106"/>
    <n v="27000"/>
    <n v="22950"/>
    <m/>
    <m/>
    <n v="11328"/>
    <m/>
    <n v="11622"/>
  </r>
  <r>
    <x v="0"/>
    <x v="0"/>
    <x v="0"/>
    <n v="97.92"/>
    <n v="88.13333333333334"/>
    <x v="27"/>
    <x v="27"/>
    <x v="27"/>
    <x v="27"/>
    <s v="9301"/>
    <s v="9321"/>
    <s v="931110009414"/>
    <x v="0"/>
    <x v="0"/>
    <s v="12"/>
    <s v="0301"/>
    <s v="202"/>
    <s v="104"/>
    <n v="14688"/>
    <n v="13220"/>
    <m/>
    <m/>
    <m/>
    <m/>
    <n v="13220"/>
  </r>
  <r>
    <x v="2"/>
    <x v="5"/>
    <x v="2"/>
    <n v="299.38888888888891"/>
    <n v="269.46296296296299"/>
    <x v="27"/>
    <x v="27"/>
    <x v="27"/>
    <x v="27"/>
    <s v="9307"/>
    <s v="9323"/>
    <s v="931310020957"/>
    <x v="69"/>
    <x v="69"/>
    <s v="24"/>
    <s v="0101"/>
    <s v="201"/>
    <s v="102"/>
    <n v="16167"/>
    <n v="14551"/>
    <m/>
    <m/>
    <m/>
    <m/>
    <n v="14551"/>
  </r>
  <r>
    <x v="2"/>
    <x v="2"/>
    <x v="2"/>
    <n v="216.05555555555554"/>
    <n v="194.46296296296296"/>
    <x v="27"/>
    <x v="27"/>
    <x v="27"/>
    <x v="27"/>
    <s v="9307"/>
    <s v="9323"/>
    <s v="931310020958"/>
    <x v="2"/>
    <x v="2"/>
    <s v="24"/>
    <s v="0801"/>
    <s v="201"/>
    <s v="102"/>
    <n v="11667"/>
    <n v="10501"/>
    <m/>
    <m/>
    <m/>
    <m/>
    <n v="10501"/>
  </r>
  <r>
    <x v="2"/>
    <x v="1"/>
    <x v="3"/>
    <n v="138.88888888888889"/>
    <n v="125"/>
    <x v="27"/>
    <x v="27"/>
    <x v="27"/>
    <x v="27"/>
    <s v="9307"/>
    <s v="9323"/>
    <s v="931310020969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27"/>
    <x v="27"/>
    <x v="27"/>
    <x v="27"/>
    <s v="9307"/>
    <s v="9323"/>
    <s v="931310020970"/>
    <x v="3"/>
    <x v="3"/>
    <s v="24"/>
    <s v="0101"/>
    <s v="201"/>
    <s v="101"/>
    <n v="18000"/>
    <n v="16200"/>
    <m/>
    <n v="5000"/>
    <m/>
    <m/>
    <n v="11200"/>
  </r>
  <r>
    <x v="3"/>
    <x v="5"/>
    <x v="2"/>
    <n v="179.0185185185185"/>
    <n v="179.0185185185185"/>
    <x v="27"/>
    <x v="27"/>
    <x v="27"/>
    <x v="27"/>
    <s v="9307"/>
    <s v="9321"/>
    <s v="931310020982"/>
    <x v="12"/>
    <x v="12"/>
    <s v="24"/>
    <s v="0101"/>
    <s v="204"/>
    <s v="105"/>
    <n v="9667"/>
    <n v="9667"/>
    <m/>
    <m/>
    <m/>
    <m/>
    <n v="9667"/>
  </r>
  <r>
    <x v="3"/>
    <x v="1"/>
    <x v="2"/>
    <n v="37.037037037037038"/>
    <n v="33.333333333333336"/>
    <x v="27"/>
    <x v="27"/>
    <x v="27"/>
    <x v="27"/>
    <s v="9307"/>
    <s v="9321"/>
    <s v="931310020984"/>
    <x v="17"/>
    <x v="17"/>
    <s v="24"/>
    <s v="0301"/>
    <s v="204"/>
    <s v="105"/>
    <n v="2000"/>
    <n v="1800"/>
    <m/>
    <m/>
    <m/>
    <m/>
    <n v="1800"/>
  </r>
  <r>
    <x v="3"/>
    <x v="1"/>
    <x v="2"/>
    <n v="243.83333333333334"/>
    <n v="219.46296296296296"/>
    <x v="27"/>
    <x v="27"/>
    <x v="27"/>
    <x v="27"/>
    <s v="9307"/>
    <s v="9321"/>
    <s v="931310020985"/>
    <x v="18"/>
    <x v="18"/>
    <s v="24"/>
    <s v="0401"/>
    <s v="204"/>
    <s v="105"/>
    <n v="13167"/>
    <n v="11851"/>
    <m/>
    <m/>
    <n v="1620"/>
    <m/>
    <n v="10231"/>
  </r>
  <r>
    <x v="3"/>
    <x v="1"/>
    <x v="3"/>
    <n v="109.375"/>
    <n v="98.444444444444443"/>
    <x v="27"/>
    <x v="27"/>
    <x v="27"/>
    <x v="27"/>
    <s v="9307"/>
    <s v="9321"/>
    <s v="931310020994"/>
    <x v="49"/>
    <x v="49"/>
    <s v="24"/>
    <s v="0301"/>
    <s v="204"/>
    <s v="106"/>
    <n v="7875"/>
    <n v="7088"/>
    <m/>
    <m/>
    <m/>
    <m/>
    <n v="7088"/>
  </r>
  <r>
    <x v="3"/>
    <x v="1"/>
    <x v="3"/>
    <n v="16.208333333333332"/>
    <n v="14.597222222222221"/>
    <x v="27"/>
    <x v="27"/>
    <x v="27"/>
    <x v="27"/>
    <s v="9307"/>
    <s v="9321"/>
    <s v="931310021001"/>
    <x v="22"/>
    <x v="22"/>
    <s v="24"/>
    <s v="0201"/>
    <s v="204"/>
    <s v="106"/>
    <n v="1167"/>
    <n v="1051"/>
    <m/>
    <m/>
    <m/>
    <m/>
    <n v="1051"/>
  </r>
  <r>
    <x v="0"/>
    <x v="0"/>
    <x v="0"/>
    <n v="97.92"/>
    <n v="88.13333333333334"/>
    <x v="29"/>
    <x v="29"/>
    <x v="29"/>
    <x v="29"/>
    <s v="9301"/>
    <s v="9321"/>
    <s v="931110009415"/>
    <x v="0"/>
    <x v="0"/>
    <s v="12"/>
    <s v="0301"/>
    <s v="202"/>
    <s v="104"/>
    <n v="14688"/>
    <n v="13220"/>
    <m/>
    <m/>
    <m/>
    <m/>
    <n v="13220"/>
  </r>
  <r>
    <x v="2"/>
    <x v="2"/>
    <x v="2"/>
    <n v="518.51851851851848"/>
    <n v="440.74074074074076"/>
    <x v="29"/>
    <x v="29"/>
    <x v="29"/>
    <x v="29"/>
    <s v="9307"/>
    <s v="9323"/>
    <s v="931310020959"/>
    <x v="2"/>
    <x v="2"/>
    <s v="24"/>
    <s v="0801"/>
    <s v="201"/>
    <s v="102"/>
    <n v="28000"/>
    <n v="23800"/>
    <m/>
    <m/>
    <m/>
    <m/>
    <n v="23800"/>
  </r>
  <r>
    <x v="2"/>
    <x v="1"/>
    <x v="3"/>
    <n v="388.88888888888891"/>
    <n v="330.55555555555554"/>
    <x v="29"/>
    <x v="29"/>
    <x v="29"/>
    <x v="29"/>
    <s v="9307"/>
    <s v="9323"/>
    <s v="931310020972"/>
    <x v="3"/>
    <x v="3"/>
    <s v="24"/>
    <s v="0101"/>
    <s v="201"/>
    <s v="101"/>
    <n v="28000"/>
    <n v="23800"/>
    <m/>
    <n v="10000"/>
    <m/>
    <m/>
    <n v="13800"/>
  </r>
  <r>
    <x v="3"/>
    <x v="1"/>
    <x v="2"/>
    <n v="185.18518518518519"/>
    <n v="166.66666666666666"/>
    <x v="29"/>
    <x v="29"/>
    <x v="29"/>
    <x v="29"/>
    <s v="9307"/>
    <s v="9321"/>
    <s v="931310020986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29"/>
    <x v="29"/>
    <x v="29"/>
    <x v="29"/>
    <s v="9307"/>
    <s v="9321"/>
    <s v="931310020987"/>
    <x v="18"/>
    <x v="18"/>
    <s v="24"/>
    <s v="0401"/>
    <s v="204"/>
    <s v="105"/>
    <n v="18000"/>
    <n v="16200"/>
    <m/>
    <m/>
    <m/>
    <m/>
    <n v="16200"/>
  </r>
  <r>
    <x v="3"/>
    <x v="1"/>
    <x v="3"/>
    <n v="388.88888888888891"/>
    <n v="330.55555555555554"/>
    <x v="29"/>
    <x v="29"/>
    <x v="29"/>
    <x v="29"/>
    <s v="9307"/>
    <s v="9321"/>
    <s v="931310020995"/>
    <x v="22"/>
    <x v="22"/>
    <s v="24"/>
    <s v="0201"/>
    <s v="204"/>
    <s v="106"/>
    <n v="28000"/>
    <n v="23800"/>
    <m/>
    <m/>
    <m/>
    <m/>
    <n v="23800"/>
  </r>
  <r>
    <x v="2"/>
    <x v="2"/>
    <x v="2"/>
    <n v="518.51851851851848"/>
    <n v="518.51851851851848"/>
    <x v="30"/>
    <x v="30"/>
    <x v="30"/>
    <x v="30"/>
    <s v="9307"/>
    <s v="9323"/>
    <s v="931310020960"/>
    <x v="2"/>
    <x v="2"/>
    <s v="24"/>
    <s v="0401"/>
    <s v="201"/>
    <s v="102"/>
    <n v="28000"/>
    <n v="28000"/>
    <m/>
    <m/>
    <m/>
    <m/>
    <n v="28000"/>
  </r>
  <r>
    <x v="2"/>
    <x v="1"/>
    <x v="3"/>
    <n v="356.48611111111109"/>
    <n v="356.48611111111109"/>
    <x v="30"/>
    <x v="30"/>
    <x v="30"/>
    <x v="30"/>
    <s v="9307"/>
    <s v="9323"/>
    <s v="931310020973"/>
    <x v="3"/>
    <x v="3"/>
    <s v="24"/>
    <s v="0101"/>
    <s v="201"/>
    <s v="101"/>
    <n v="25667"/>
    <n v="25667"/>
    <m/>
    <n v="5672"/>
    <m/>
    <m/>
    <n v="19995"/>
  </r>
  <r>
    <x v="3"/>
    <x v="1"/>
    <x v="3"/>
    <n v="388.88888888888891"/>
    <n v="388.88888888888891"/>
    <x v="30"/>
    <x v="30"/>
    <x v="30"/>
    <x v="30"/>
    <s v="9307"/>
    <s v="9321"/>
    <s v="931310020996"/>
    <x v="22"/>
    <x v="22"/>
    <s v="24"/>
    <s v="0201"/>
    <s v="204"/>
    <s v="106"/>
    <n v="28000"/>
    <n v="28000"/>
    <m/>
    <m/>
    <m/>
    <m/>
    <n v="28000"/>
  </r>
  <r>
    <x v="3"/>
    <x v="1"/>
    <x v="2"/>
    <n v="518.51851851851848"/>
    <n v="518.51851851851848"/>
    <x v="30"/>
    <x v="30"/>
    <x v="30"/>
    <x v="30"/>
    <s v="9307"/>
    <s v="9321"/>
    <s v="931310021003"/>
    <x v="18"/>
    <x v="18"/>
    <s v="24"/>
    <s v="0401"/>
    <s v="204"/>
    <s v="105"/>
    <n v="28000"/>
    <n v="28000"/>
    <m/>
    <m/>
    <m/>
    <m/>
    <n v="28000"/>
  </r>
  <r>
    <x v="0"/>
    <x v="0"/>
    <x v="0"/>
    <n v="51.333333333333336"/>
    <n v="51.333333333333336"/>
    <x v="31"/>
    <x v="31"/>
    <x v="31"/>
    <x v="31"/>
    <s v="9301"/>
    <s v="9321"/>
    <s v="931110009427"/>
    <x v="0"/>
    <x v="0"/>
    <s v="12"/>
    <s v="0301"/>
    <s v="202"/>
    <s v="104"/>
    <n v="7700"/>
    <n v="7700"/>
    <m/>
    <m/>
    <m/>
    <m/>
    <n v="7700"/>
  </r>
  <r>
    <x v="0"/>
    <x v="0"/>
    <x v="0"/>
    <n v="14"/>
    <n v="14"/>
    <x v="31"/>
    <x v="31"/>
    <x v="31"/>
    <x v="31"/>
    <s v="9301"/>
    <s v="9321"/>
    <s v="931110009428"/>
    <x v="0"/>
    <x v="0"/>
    <s v="12"/>
    <s v="0701"/>
    <s v="202"/>
    <s v="104"/>
    <n v="2100"/>
    <n v="2100"/>
    <m/>
    <m/>
    <m/>
    <m/>
    <n v="2100"/>
  </r>
  <r>
    <x v="2"/>
    <x v="1"/>
    <x v="3"/>
    <n v="194.44444444444446"/>
    <n v="194.44444444444446"/>
    <x v="31"/>
    <x v="31"/>
    <x v="31"/>
    <x v="31"/>
    <s v="9307"/>
    <s v="9323"/>
    <s v="931310021006"/>
    <x v="3"/>
    <x v="3"/>
    <s v="24"/>
    <s v="0501"/>
    <s v="201"/>
    <s v="101"/>
    <n v="14000"/>
    <n v="14000"/>
    <m/>
    <m/>
    <m/>
    <m/>
    <n v="14000"/>
  </r>
  <r>
    <x v="2"/>
    <x v="2"/>
    <x v="2"/>
    <n v="518.51851851851848"/>
    <n v="518.51851851851848"/>
    <x v="31"/>
    <x v="31"/>
    <x v="31"/>
    <x v="31"/>
    <s v="9307"/>
    <s v="9323"/>
    <s v="931310021018"/>
    <x v="2"/>
    <x v="2"/>
    <s v="24"/>
    <s v="0101"/>
    <s v="201"/>
    <s v="102"/>
    <n v="28000"/>
    <n v="28000"/>
    <m/>
    <m/>
    <m/>
    <m/>
    <n v="28000"/>
  </r>
  <r>
    <x v="1"/>
    <x v="1"/>
    <x v="1"/>
    <n v="16.477272727272727"/>
    <n v="16.477272727272727"/>
    <x v="31"/>
    <x v="31"/>
    <x v="31"/>
    <x v="31"/>
    <s v="LA"/>
    <s v="9321"/>
    <s v="56555478"/>
    <x v="11"/>
    <x v="11"/>
    <s v="36"/>
    <s v="0101"/>
    <s v="203"/>
    <s v="103"/>
    <n v="1450"/>
    <n v="1450"/>
    <m/>
    <m/>
    <m/>
    <m/>
    <n v="1450"/>
  </r>
  <r>
    <x v="3"/>
    <x v="1"/>
    <x v="3"/>
    <n v="388.88888888888891"/>
    <n v="388.88888888888891"/>
    <x v="31"/>
    <x v="31"/>
    <x v="31"/>
    <x v="31"/>
    <s v="LA"/>
    <s v="9321"/>
    <s v="56607124"/>
    <x v="22"/>
    <x v="22"/>
    <s v="24"/>
    <s v="0201"/>
    <s v="204"/>
    <s v="106"/>
    <n v="28000"/>
    <n v="28000"/>
    <m/>
    <m/>
    <m/>
    <m/>
    <n v="28000"/>
  </r>
  <r>
    <x v="3"/>
    <x v="1"/>
    <x v="2"/>
    <n v="108.01851851851852"/>
    <n v="108.01851851851852"/>
    <x v="31"/>
    <x v="31"/>
    <x v="31"/>
    <x v="31"/>
    <s v="LA"/>
    <s v="9321"/>
    <s v="56607521"/>
    <x v="18"/>
    <x v="18"/>
    <s v="24"/>
    <s v="0401"/>
    <s v="204"/>
    <s v="105"/>
    <n v="5833"/>
    <n v="5833"/>
    <m/>
    <m/>
    <m/>
    <m/>
    <n v="5833"/>
  </r>
  <r>
    <x v="3"/>
    <x v="1"/>
    <x v="4"/>
    <n v="48.611111111111114"/>
    <n v="48.611111111111114"/>
    <x v="31"/>
    <x v="31"/>
    <x v="31"/>
    <x v="31"/>
    <s v="LA"/>
    <s v="9321"/>
    <s v="56607522"/>
    <x v="4"/>
    <x v="4"/>
    <s v="24"/>
    <s v="0201"/>
    <s v="204"/>
    <s v="105"/>
    <n v="3500"/>
    <n v="3500"/>
    <m/>
    <m/>
    <m/>
    <m/>
    <n v="3500"/>
  </r>
  <r>
    <x v="0"/>
    <x v="0"/>
    <x v="0"/>
    <n v="65.333333333333329"/>
    <n v="65.333333333333329"/>
    <x v="32"/>
    <x v="32"/>
    <x v="32"/>
    <x v="32"/>
    <s v="9301"/>
    <s v="9321"/>
    <s v="931110009429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2"/>
    <x v="32"/>
    <x v="32"/>
    <x v="32"/>
    <s v="9307"/>
    <s v="9323"/>
    <s v="931310021007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2"/>
    <x v="32"/>
    <x v="32"/>
    <x v="32"/>
    <s v="9307"/>
    <s v="9323"/>
    <s v="931310021008"/>
    <x v="3"/>
    <x v="3"/>
    <s v="24"/>
    <s v="0501"/>
    <s v="201"/>
    <s v="101"/>
    <n v="13000"/>
    <n v="13000"/>
    <m/>
    <m/>
    <m/>
    <m/>
    <n v="13000"/>
  </r>
  <r>
    <x v="2"/>
    <x v="2"/>
    <x v="2"/>
    <n v="518.51851851851848"/>
    <n v="518.51851851851848"/>
    <x v="32"/>
    <x v="32"/>
    <x v="32"/>
    <x v="32"/>
    <s v="9307"/>
    <s v="9323"/>
    <s v="931310021019"/>
    <x v="2"/>
    <x v="2"/>
    <s v="24"/>
    <s v="0101"/>
    <s v="201"/>
    <s v="102"/>
    <n v="28000"/>
    <n v="28000"/>
    <m/>
    <m/>
    <m/>
    <m/>
    <n v="28000"/>
  </r>
  <r>
    <x v="1"/>
    <x v="1"/>
    <x v="1"/>
    <n v="27.272727272727273"/>
    <n v="27.272727272727273"/>
    <x v="32"/>
    <x v="32"/>
    <x v="32"/>
    <x v="32"/>
    <s v="LA"/>
    <s v="9321"/>
    <s v="56555479"/>
    <x v="70"/>
    <x v="70"/>
    <s v="36"/>
    <s v="0101"/>
    <s v="203"/>
    <s v="103"/>
    <n v="2400"/>
    <n v="2400"/>
    <m/>
    <m/>
    <m/>
    <m/>
    <n v="2400"/>
  </r>
  <r>
    <x v="1"/>
    <x v="1"/>
    <x v="1"/>
    <n v="39.204545454545453"/>
    <n v="39.204545454545453"/>
    <x v="32"/>
    <x v="32"/>
    <x v="32"/>
    <x v="32"/>
    <s v="LA"/>
    <s v="9321"/>
    <s v="56555480"/>
    <x v="11"/>
    <x v="11"/>
    <s v="36"/>
    <s v="0101"/>
    <s v="203"/>
    <s v="103"/>
    <n v="3450"/>
    <n v="3450"/>
    <m/>
    <m/>
    <m/>
    <m/>
    <n v="3450"/>
  </r>
  <r>
    <x v="1"/>
    <x v="1"/>
    <x v="1"/>
    <n v="38.636363636363633"/>
    <n v="38.636363636363633"/>
    <x v="32"/>
    <x v="32"/>
    <x v="32"/>
    <x v="32"/>
    <s v="LA"/>
    <s v="9321"/>
    <s v="56555481"/>
    <x v="71"/>
    <x v="71"/>
    <s v="36"/>
    <s v="0101"/>
    <s v="203"/>
    <s v="103"/>
    <n v="3400"/>
    <n v="3400"/>
    <m/>
    <m/>
    <m/>
    <m/>
    <n v="3400"/>
  </r>
  <r>
    <x v="3"/>
    <x v="1"/>
    <x v="3"/>
    <n v="67.125"/>
    <n v="67.125"/>
    <x v="32"/>
    <x v="32"/>
    <x v="32"/>
    <x v="32"/>
    <s v="LA"/>
    <s v="9321"/>
    <s v="56607125"/>
    <x v="22"/>
    <x v="22"/>
    <s v="24"/>
    <s v="0201"/>
    <s v="204"/>
    <s v="106"/>
    <n v="4833"/>
    <n v="4833"/>
    <m/>
    <m/>
    <m/>
    <m/>
    <n v="4833"/>
  </r>
  <r>
    <x v="3"/>
    <x v="1"/>
    <x v="4"/>
    <n v="36"/>
    <n v="36"/>
    <x v="32"/>
    <x v="32"/>
    <x v="32"/>
    <x v="32"/>
    <s v="LA"/>
    <s v="9321"/>
    <s v="56607523"/>
    <x v="4"/>
    <x v="4"/>
    <s v="24"/>
    <s v="0201"/>
    <s v="204"/>
    <s v="105"/>
    <n v="2592"/>
    <n v="2592"/>
    <m/>
    <m/>
    <m/>
    <m/>
    <n v="2592"/>
  </r>
  <r>
    <x v="3"/>
    <x v="5"/>
    <x v="4"/>
    <n v="138.88888888888889"/>
    <n v="138.88888888888889"/>
    <x v="32"/>
    <x v="32"/>
    <x v="32"/>
    <x v="32"/>
    <s v="LA"/>
    <s v="9321"/>
    <s v="56607524"/>
    <x v="72"/>
    <x v="72"/>
    <s v="24"/>
    <s v="0101"/>
    <s v="204"/>
    <s v="105"/>
    <n v="10000"/>
    <n v="10000"/>
    <m/>
    <m/>
    <m/>
    <m/>
    <n v="10000"/>
  </r>
  <r>
    <x v="3"/>
    <x v="1"/>
    <x v="4"/>
    <n v="194.44444444444446"/>
    <n v="194.44444444444446"/>
    <x v="32"/>
    <x v="32"/>
    <x v="32"/>
    <x v="32"/>
    <s v="LA"/>
    <s v="9321"/>
    <s v="56607525"/>
    <x v="4"/>
    <x v="4"/>
    <s v="24"/>
    <s v="0601"/>
    <s v="204"/>
    <s v="105"/>
    <n v="14000"/>
    <n v="14000"/>
    <m/>
    <m/>
    <m/>
    <m/>
    <n v="14000"/>
  </r>
  <r>
    <x v="0"/>
    <x v="0"/>
    <x v="0"/>
    <n v="65.333333333333329"/>
    <n v="65.333333333333329"/>
    <x v="33"/>
    <x v="33"/>
    <x v="33"/>
    <x v="33"/>
    <s v="9301"/>
    <s v="9321"/>
    <s v="931110009430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3"/>
    <x v="33"/>
    <x v="33"/>
    <x v="33"/>
    <s v="9307"/>
    <s v="9323"/>
    <s v="931310021009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3"/>
    <x v="33"/>
    <x v="33"/>
    <x v="33"/>
    <s v="9307"/>
    <s v="9323"/>
    <s v="931310021010"/>
    <x v="3"/>
    <x v="3"/>
    <s v="24"/>
    <s v="0501"/>
    <s v="201"/>
    <s v="101"/>
    <n v="13000"/>
    <n v="13000"/>
    <m/>
    <m/>
    <m/>
    <m/>
    <n v="13000"/>
  </r>
  <r>
    <x v="2"/>
    <x v="2"/>
    <x v="2"/>
    <n v="216.05555555555554"/>
    <n v="216.05555555555554"/>
    <x v="33"/>
    <x v="33"/>
    <x v="33"/>
    <x v="33"/>
    <s v="9307"/>
    <s v="9323"/>
    <s v="931310021020"/>
    <x v="2"/>
    <x v="2"/>
    <s v="24"/>
    <s v="0101"/>
    <s v="201"/>
    <s v="102"/>
    <n v="11667"/>
    <n v="11667"/>
    <m/>
    <m/>
    <m/>
    <m/>
    <n v="11667"/>
  </r>
  <r>
    <x v="1"/>
    <x v="1"/>
    <x v="1"/>
    <n v="44.31818181818182"/>
    <n v="44.31818181818182"/>
    <x v="33"/>
    <x v="33"/>
    <x v="33"/>
    <x v="33"/>
    <s v="LA"/>
    <s v="9321"/>
    <s v="56555482"/>
    <x v="21"/>
    <x v="21"/>
    <s v="36"/>
    <s v="0101"/>
    <s v="203"/>
    <s v="103"/>
    <n v="3900"/>
    <n v="3900"/>
    <m/>
    <m/>
    <m/>
    <m/>
    <n v="3900"/>
  </r>
  <r>
    <x v="1"/>
    <x v="1"/>
    <x v="1"/>
    <n v="54.545454545454547"/>
    <n v="54.545454545454547"/>
    <x v="33"/>
    <x v="33"/>
    <x v="33"/>
    <x v="33"/>
    <s v="LA"/>
    <s v="9321"/>
    <s v="56555483"/>
    <x v="23"/>
    <x v="23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3"/>
    <x v="33"/>
    <x v="33"/>
    <x v="33"/>
    <s v="LA"/>
    <s v="9321"/>
    <s v="56606366"/>
    <x v="4"/>
    <x v="4"/>
    <s v="24"/>
    <s v="0601"/>
    <s v="204"/>
    <s v="105"/>
    <n v="28000"/>
    <n v="28000"/>
    <m/>
    <m/>
    <m/>
    <m/>
    <n v="28000"/>
  </r>
  <r>
    <x v="3"/>
    <x v="1"/>
    <x v="3"/>
    <n v="307.875"/>
    <n v="307.875"/>
    <x v="33"/>
    <x v="33"/>
    <x v="33"/>
    <x v="33"/>
    <s v="LA"/>
    <s v="9321"/>
    <s v="56607126"/>
    <x v="8"/>
    <x v="8"/>
    <s v="24"/>
    <s v="0301"/>
    <s v="204"/>
    <s v="106"/>
    <n v="22167"/>
    <n v="22167"/>
    <m/>
    <m/>
    <m/>
    <m/>
    <n v="22167"/>
  </r>
  <r>
    <x v="4"/>
    <x v="0"/>
    <x v="0"/>
    <n v="89.25333333333333"/>
    <n v="89.25333333333333"/>
    <x v="33"/>
    <x v="33"/>
    <x v="33"/>
    <x v="33"/>
    <s v="LA"/>
    <s v="9322"/>
    <s v="56511348"/>
    <x v="0"/>
    <x v="0"/>
    <s v="12"/>
    <s v="0701"/>
    <s v="201"/>
    <s v="102"/>
    <n v="13388"/>
    <n v="13388"/>
    <m/>
    <m/>
    <m/>
    <m/>
    <n v="13388"/>
  </r>
  <r>
    <x v="0"/>
    <x v="0"/>
    <x v="0"/>
    <n v="65.333333333333329"/>
    <n v="65.333333333333329"/>
    <x v="34"/>
    <x v="34"/>
    <x v="34"/>
    <x v="34"/>
    <s v="9301"/>
    <s v="9321"/>
    <s v="931110009431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4"/>
    <x v="34"/>
    <x v="34"/>
    <x v="34"/>
    <s v="9307"/>
    <s v="9323"/>
    <s v="931310021011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4"/>
    <x v="34"/>
    <x v="34"/>
    <x v="34"/>
    <s v="9307"/>
    <s v="9323"/>
    <s v="931310021012"/>
    <x v="3"/>
    <x v="3"/>
    <s v="24"/>
    <s v="0501"/>
    <s v="201"/>
    <s v="101"/>
    <n v="13000"/>
    <n v="13000"/>
    <m/>
    <m/>
    <m/>
    <m/>
    <n v="13000"/>
  </r>
  <r>
    <x v="2"/>
    <x v="1"/>
    <x v="2"/>
    <n v="475.31481481481484"/>
    <n v="475.31481481481484"/>
    <x v="34"/>
    <x v="34"/>
    <x v="34"/>
    <x v="34"/>
    <s v="9307"/>
    <s v="9323"/>
    <s v="931310021021"/>
    <x v="14"/>
    <x v="14"/>
    <s v="24"/>
    <s v="0201"/>
    <s v="201"/>
    <s v="102"/>
    <n v="25667"/>
    <n v="25667"/>
    <m/>
    <m/>
    <m/>
    <m/>
    <n v="25667"/>
  </r>
  <r>
    <x v="1"/>
    <x v="1"/>
    <x v="1"/>
    <n v="60.420454545454547"/>
    <n v="60.420454545454547"/>
    <x v="34"/>
    <x v="34"/>
    <x v="34"/>
    <x v="34"/>
    <s v="LA"/>
    <s v="9321"/>
    <s v="56555484"/>
    <x v="1"/>
    <x v="1"/>
    <s v="36"/>
    <s v="0101"/>
    <s v="203"/>
    <s v="103"/>
    <n v="5317"/>
    <n v="5317"/>
    <m/>
    <m/>
    <m/>
    <m/>
    <n v="5317"/>
  </r>
  <r>
    <x v="1"/>
    <x v="1"/>
    <x v="1"/>
    <n v="54.545454545454547"/>
    <n v="54.545454545454547"/>
    <x v="34"/>
    <x v="34"/>
    <x v="34"/>
    <x v="34"/>
    <s v="LA"/>
    <s v="9321"/>
    <s v="56555485"/>
    <x v="15"/>
    <x v="15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4"/>
    <x v="34"/>
    <x v="34"/>
    <x v="34"/>
    <s v="LA"/>
    <s v="9321"/>
    <s v="56606367"/>
    <x v="4"/>
    <x v="4"/>
    <s v="24"/>
    <s v="0601"/>
    <s v="204"/>
    <s v="105"/>
    <n v="28000"/>
    <n v="28000"/>
    <m/>
    <m/>
    <m/>
    <m/>
    <n v="28000"/>
  </r>
  <r>
    <x v="3"/>
    <x v="1"/>
    <x v="3"/>
    <n v="388.88888888888891"/>
    <n v="388.88888888888891"/>
    <x v="34"/>
    <x v="34"/>
    <x v="34"/>
    <x v="34"/>
    <s v="LA"/>
    <s v="9321"/>
    <s v="56607127"/>
    <x v="8"/>
    <x v="8"/>
    <s v="24"/>
    <s v="0301"/>
    <s v="204"/>
    <s v="106"/>
    <n v="28000"/>
    <n v="28000"/>
    <m/>
    <m/>
    <m/>
    <m/>
    <n v="28000"/>
  </r>
  <r>
    <x v="4"/>
    <x v="0"/>
    <x v="0"/>
    <n v="79.333333333333329"/>
    <n v="79.333333333333329"/>
    <x v="34"/>
    <x v="34"/>
    <x v="34"/>
    <x v="34"/>
    <s v="LA"/>
    <s v="9322"/>
    <s v="56511288"/>
    <x v="0"/>
    <x v="0"/>
    <s v="12"/>
    <s v="0301"/>
    <s v="201"/>
    <s v="102"/>
    <n v="11900"/>
    <n v="11900"/>
    <m/>
    <m/>
    <m/>
    <m/>
    <n v="11900"/>
  </r>
  <r>
    <x v="4"/>
    <x v="0"/>
    <x v="0"/>
    <n v="46.666666666666664"/>
    <n v="46.666666666666664"/>
    <x v="34"/>
    <x v="34"/>
    <x v="34"/>
    <x v="34"/>
    <s v="LA"/>
    <s v="9322"/>
    <s v="56511349"/>
    <x v="0"/>
    <x v="0"/>
    <s v="12"/>
    <s v="0701"/>
    <s v="201"/>
    <s v="102"/>
    <n v="7000"/>
    <n v="7000"/>
    <m/>
    <m/>
    <m/>
    <m/>
    <n v="7000"/>
  </r>
  <r>
    <x v="0"/>
    <x v="0"/>
    <x v="0"/>
    <n v="65.333333333333329"/>
    <n v="65.333333333333329"/>
    <x v="35"/>
    <x v="35"/>
    <x v="35"/>
    <x v="35"/>
    <s v="9301"/>
    <s v="9321"/>
    <s v="931110009432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5"/>
    <x v="35"/>
    <x v="35"/>
    <x v="35"/>
    <s v="9307"/>
    <s v="9323"/>
    <s v="931310021013"/>
    <x v="9"/>
    <x v="9"/>
    <s v="24"/>
    <s v="0101"/>
    <s v="201"/>
    <s v="101"/>
    <n v="15000"/>
    <n v="15000"/>
    <m/>
    <m/>
    <m/>
    <m/>
    <n v="15000"/>
  </r>
  <r>
    <x v="2"/>
    <x v="1"/>
    <x v="3"/>
    <n v="180.55555555555554"/>
    <n v="180.55555555555554"/>
    <x v="35"/>
    <x v="35"/>
    <x v="35"/>
    <x v="35"/>
    <s v="9307"/>
    <s v="9323"/>
    <s v="931310021014"/>
    <x v="3"/>
    <x v="3"/>
    <s v="24"/>
    <s v="0101"/>
    <s v="201"/>
    <s v="101"/>
    <n v="13000"/>
    <n v="13000"/>
    <m/>
    <m/>
    <m/>
    <m/>
    <n v="13000"/>
  </r>
  <r>
    <x v="2"/>
    <x v="1"/>
    <x v="2"/>
    <n v="80.240740740740748"/>
    <n v="72.222222222222229"/>
    <x v="35"/>
    <x v="35"/>
    <x v="35"/>
    <x v="35"/>
    <s v="9307"/>
    <s v="9323"/>
    <s v="931310021022"/>
    <x v="14"/>
    <x v="14"/>
    <s v="24"/>
    <s v="0201"/>
    <s v="201"/>
    <s v="102"/>
    <n v="4333"/>
    <n v="3900"/>
    <m/>
    <m/>
    <m/>
    <m/>
    <n v="3900"/>
  </r>
  <r>
    <x v="2"/>
    <x v="1"/>
    <x v="2"/>
    <n v="432.09259259259261"/>
    <n v="388.88888888888891"/>
    <x v="35"/>
    <x v="35"/>
    <x v="35"/>
    <x v="35"/>
    <s v="9307"/>
    <s v="9323"/>
    <s v="931310021023"/>
    <x v="19"/>
    <x v="19"/>
    <s v="24"/>
    <s v="0201"/>
    <s v="201"/>
    <s v="102"/>
    <n v="23333"/>
    <n v="21000"/>
    <m/>
    <m/>
    <m/>
    <m/>
    <n v="21000"/>
  </r>
  <r>
    <x v="1"/>
    <x v="1"/>
    <x v="1"/>
    <n v="16.852272727272727"/>
    <n v="14.329545454545455"/>
    <x v="35"/>
    <x v="35"/>
    <x v="35"/>
    <x v="35"/>
    <s v="LA"/>
    <s v="9321"/>
    <s v="56555486"/>
    <x v="1"/>
    <x v="1"/>
    <s v="36"/>
    <s v="0101"/>
    <s v="203"/>
    <s v="103"/>
    <n v="1483"/>
    <n v="1261"/>
    <m/>
    <m/>
    <m/>
    <m/>
    <n v="1261"/>
  </r>
  <r>
    <x v="3"/>
    <x v="1"/>
    <x v="4"/>
    <n v="361.11111111111109"/>
    <n v="306.94444444444446"/>
    <x v="35"/>
    <x v="35"/>
    <x v="35"/>
    <x v="35"/>
    <s v="LA"/>
    <s v="9321"/>
    <s v="56606368"/>
    <x v="4"/>
    <x v="4"/>
    <s v="24"/>
    <s v="0601"/>
    <s v="204"/>
    <s v="105"/>
    <n v="26000"/>
    <n v="22100"/>
    <m/>
    <m/>
    <m/>
    <m/>
    <n v="22100"/>
  </r>
  <r>
    <x v="3"/>
    <x v="1"/>
    <x v="3"/>
    <n v="388.88888888888891"/>
    <n v="330.55555555555554"/>
    <x v="35"/>
    <x v="35"/>
    <x v="35"/>
    <x v="35"/>
    <s v="LA"/>
    <s v="9321"/>
    <s v="56607128"/>
    <x v="8"/>
    <x v="8"/>
    <s v="24"/>
    <s v="0301"/>
    <s v="204"/>
    <s v="106"/>
    <n v="28000"/>
    <n v="23800"/>
    <m/>
    <m/>
    <m/>
    <m/>
    <n v="23800"/>
  </r>
  <r>
    <x v="4"/>
    <x v="0"/>
    <x v="0"/>
    <n v="126"/>
    <n v="113.4"/>
    <x v="35"/>
    <x v="35"/>
    <x v="35"/>
    <x v="35"/>
    <s v="LA"/>
    <s v="9322"/>
    <s v="56511289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36"/>
    <x v="36"/>
    <x v="36"/>
    <x v="36"/>
    <s v="9307"/>
    <s v="9323"/>
    <s v="931310021015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36"/>
    <x v="36"/>
    <x v="36"/>
    <x v="36"/>
    <s v="9307"/>
    <s v="9323"/>
    <s v="931310021016"/>
    <x v="3"/>
    <x v="3"/>
    <s v="24"/>
    <s v="0101"/>
    <s v="201"/>
    <s v="101"/>
    <n v="18000"/>
    <n v="16200"/>
    <m/>
    <m/>
    <m/>
    <m/>
    <n v="16200"/>
  </r>
  <r>
    <x v="2"/>
    <x v="1"/>
    <x v="2"/>
    <n v="518.51851851851848"/>
    <n v="440.74074074074076"/>
    <x v="36"/>
    <x v="36"/>
    <x v="36"/>
    <x v="36"/>
    <s v="9307"/>
    <s v="9323"/>
    <s v="931310021024"/>
    <x v="19"/>
    <x v="19"/>
    <s v="24"/>
    <s v="0201"/>
    <s v="201"/>
    <s v="102"/>
    <n v="28000"/>
    <n v="23800"/>
    <m/>
    <m/>
    <m/>
    <m/>
    <n v="23800"/>
  </r>
  <r>
    <x v="3"/>
    <x v="1"/>
    <x v="5"/>
    <n v="150"/>
    <n v="135"/>
    <x v="36"/>
    <x v="36"/>
    <x v="36"/>
    <x v="36"/>
    <s v="LA"/>
    <s v="9321"/>
    <s v="56606369"/>
    <x v="26"/>
    <x v="26"/>
    <s v="12"/>
    <s v="0201"/>
    <s v="204"/>
    <s v="105"/>
    <n v="10500"/>
    <n v="9450"/>
    <m/>
    <m/>
    <m/>
    <m/>
    <n v="9450"/>
  </r>
  <r>
    <x v="3"/>
    <x v="1"/>
    <x v="3"/>
    <n v="303.23611111111109"/>
    <n v="272.91666666666669"/>
    <x v="36"/>
    <x v="36"/>
    <x v="36"/>
    <x v="36"/>
    <s v="LA"/>
    <s v="9321"/>
    <s v="56607129"/>
    <x v="8"/>
    <x v="8"/>
    <s v="24"/>
    <s v="0301"/>
    <s v="204"/>
    <s v="106"/>
    <n v="21833"/>
    <n v="19650"/>
    <m/>
    <m/>
    <m/>
    <m/>
    <n v="19650"/>
  </r>
  <r>
    <x v="4"/>
    <x v="0"/>
    <x v="0"/>
    <n v="126"/>
    <n v="113.4"/>
    <x v="36"/>
    <x v="36"/>
    <x v="36"/>
    <x v="36"/>
    <s v="LA"/>
    <s v="9322"/>
    <s v="56511290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37"/>
    <x v="37"/>
    <x v="37"/>
    <x v="37"/>
    <s v="9307"/>
    <s v="9323"/>
    <s v="931310021017"/>
    <x v="3"/>
    <x v="3"/>
    <s v="24"/>
    <s v="0101"/>
    <s v="201"/>
    <s v="101"/>
    <n v="28000"/>
    <n v="23800"/>
    <m/>
    <m/>
    <m/>
    <m/>
    <n v="23800"/>
  </r>
  <r>
    <x v="2"/>
    <x v="1"/>
    <x v="2"/>
    <n v="518.51851851851848"/>
    <n v="440.74074074074076"/>
    <x v="37"/>
    <x v="37"/>
    <x v="37"/>
    <x v="37"/>
    <s v="9307"/>
    <s v="9323"/>
    <s v="931310021025"/>
    <x v="19"/>
    <x v="19"/>
    <s v="24"/>
    <s v="0201"/>
    <s v="201"/>
    <s v="102"/>
    <n v="28000"/>
    <n v="23800"/>
    <m/>
    <m/>
    <m/>
    <m/>
    <n v="23800"/>
  </r>
  <r>
    <x v="3"/>
    <x v="1"/>
    <x v="5"/>
    <n v="142.85714285714286"/>
    <n v="128.57142857142858"/>
    <x v="37"/>
    <x v="37"/>
    <x v="37"/>
    <x v="37"/>
    <s v="LA"/>
    <s v="9321"/>
    <s v="56606370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7"/>
    <x v="37"/>
    <x v="37"/>
    <x v="37"/>
    <s v="LA"/>
    <s v="9321"/>
    <s v="56606371"/>
    <x v="26"/>
    <x v="26"/>
    <s v="12"/>
    <s v="0201"/>
    <s v="204"/>
    <s v="105"/>
    <n v="18000"/>
    <n v="16200"/>
    <m/>
    <m/>
    <m/>
    <m/>
    <n v="16200"/>
  </r>
  <r>
    <x v="3"/>
    <x v="3"/>
    <x v="4"/>
    <n v="9.7083333333333339"/>
    <n v="9.7083333333333339"/>
    <x v="37"/>
    <x v="37"/>
    <x v="37"/>
    <x v="37"/>
    <s v="LA"/>
    <s v="9321"/>
    <s v="56607130"/>
    <x v="35"/>
    <x v="35"/>
    <s v="24"/>
    <s v="0201"/>
    <s v="204"/>
    <s v="106"/>
    <n v="699"/>
    <n v="699"/>
    <m/>
    <m/>
    <m/>
    <m/>
    <n v="699"/>
  </r>
  <r>
    <x v="3"/>
    <x v="5"/>
    <x v="4"/>
    <n v="111.11111111111111"/>
    <n v="111.11111111111111"/>
    <x v="37"/>
    <x v="37"/>
    <x v="37"/>
    <x v="37"/>
    <s v="LA"/>
    <s v="9321"/>
    <s v="56607131"/>
    <x v="37"/>
    <x v="37"/>
    <s v="24"/>
    <s v="0301"/>
    <s v="204"/>
    <s v="106"/>
    <n v="8000"/>
    <n v="8000"/>
    <m/>
    <m/>
    <m/>
    <m/>
    <n v="8000"/>
  </r>
  <r>
    <x v="3"/>
    <x v="1"/>
    <x v="4"/>
    <n v="156.25"/>
    <n v="140.625"/>
    <x v="37"/>
    <x v="37"/>
    <x v="37"/>
    <x v="37"/>
    <s v="LA"/>
    <s v="9321"/>
    <s v="56607132"/>
    <x v="55"/>
    <x v="55"/>
    <s v="24"/>
    <s v="0301"/>
    <s v="204"/>
    <s v="106"/>
    <n v="11250"/>
    <n v="10125"/>
    <m/>
    <m/>
    <m/>
    <m/>
    <n v="10125"/>
  </r>
  <r>
    <x v="4"/>
    <x v="0"/>
    <x v="0"/>
    <n v="62.4"/>
    <n v="56.16"/>
    <x v="37"/>
    <x v="37"/>
    <x v="37"/>
    <x v="37"/>
    <s v="LA"/>
    <s v="9322"/>
    <s v="56511291"/>
    <x v="0"/>
    <x v="0"/>
    <s v="12"/>
    <s v="0301"/>
    <s v="201"/>
    <s v="102"/>
    <n v="9360"/>
    <n v="8424"/>
    <m/>
    <m/>
    <m/>
    <m/>
    <n v="8424"/>
  </r>
  <r>
    <x v="1"/>
    <x v="1"/>
    <x v="1"/>
    <n v="27.46590909090909"/>
    <n v="23.352272727272727"/>
    <x v="38"/>
    <x v="38"/>
    <x v="38"/>
    <x v="38"/>
    <s v="LA"/>
    <s v="9321"/>
    <s v="56555487"/>
    <x v="1"/>
    <x v="1"/>
    <s v="36"/>
    <s v="0301"/>
    <s v="203"/>
    <s v="103"/>
    <n v="2417"/>
    <n v="2055"/>
    <m/>
    <m/>
    <m/>
    <m/>
    <n v="2055"/>
  </r>
  <r>
    <x v="3"/>
    <x v="1"/>
    <x v="5"/>
    <n v="142.85714285714286"/>
    <n v="128.57142857142858"/>
    <x v="38"/>
    <x v="38"/>
    <x v="38"/>
    <x v="38"/>
    <s v="LA"/>
    <s v="9321"/>
    <s v="56606372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8"/>
    <x v="38"/>
    <x v="38"/>
    <x v="38"/>
    <s v="LA"/>
    <s v="9321"/>
    <s v="56606373"/>
    <x v="26"/>
    <x v="26"/>
    <s v="12"/>
    <s v="0201"/>
    <s v="204"/>
    <s v="105"/>
    <n v="18000"/>
    <n v="16200"/>
    <m/>
    <m/>
    <m/>
    <m/>
    <n v="16200"/>
  </r>
  <r>
    <x v="3"/>
    <x v="1"/>
    <x v="4"/>
    <n v="375"/>
    <n v="318.75"/>
    <x v="38"/>
    <x v="38"/>
    <x v="38"/>
    <x v="38"/>
    <s v="LA"/>
    <s v="9321"/>
    <s v="56607133"/>
    <x v="55"/>
    <x v="55"/>
    <s v="24"/>
    <s v="0301"/>
    <s v="204"/>
    <s v="106"/>
    <n v="27000"/>
    <n v="22950"/>
    <m/>
    <m/>
    <m/>
    <m/>
    <n v="22950"/>
  </r>
  <r>
    <x v="2"/>
    <x v="1"/>
    <x v="2"/>
    <n v="518.51851851851848"/>
    <n v="440.74074074074076"/>
    <x v="38"/>
    <x v="38"/>
    <x v="38"/>
    <x v="38"/>
    <s v="LA"/>
    <s v="9323"/>
    <s v="56554327"/>
    <x v="19"/>
    <x v="19"/>
    <s v="24"/>
    <s v="0201"/>
    <s v="201"/>
    <s v="102"/>
    <n v="28000"/>
    <n v="23800"/>
    <m/>
    <m/>
    <m/>
    <m/>
    <n v="23800"/>
  </r>
  <r>
    <x v="2"/>
    <x v="1"/>
    <x v="3"/>
    <n v="194.44444444444446"/>
    <n v="175"/>
    <x v="38"/>
    <x v="38"/>
    <x v="38"/>
    <x v="38"/>
    <s v="LA"/>
    <s v="9323"/>
    <s v="56605081"/>
    <x v="3"/>
    <x v="3"/>
    <s v="24"/>
    <s v="0101"/>
    <s v="201"/>
    <s v="101"/>
    <n v="14000"/>
    <n v="12600"/>
    <m/>
    <m/>
    <m/>
    <m/>
    <n v="12600"/>
  </r>
  <r>
    <x v="2"/>
    <x v="1"/>
    <x v="4"/>
    <n v="1.0833333333333333"/>
    <n v="0.98611111111111116"/>
    <x v="38"/>
    <x v="38"/>
    <x v="38"/>
    <x v="38"/>
    <s v="LA"/>
    <s v="9323"/>
    <s v="56605082"/>
    <x v="24"/>
    <x v="24"/>
    <s v="24"/>
    <s v="0101"/>
    <s v="201"/>
    <s v="101"/>
    <n v="78"/>
    <n v="71"/>
    <m/>
    <m/>
    <m/>
    <m/>
    <n v="71"/>
  </r>
  <r>
    <x v="2"/>
    <x v="1"/>
    <x v="4"/>
    <n v="81.013888888888886"/>
    <n v="72.916666666666671"/>
    <x v="38"/>
    <x v="38"/>
    <x v="38"/>
    <x v="38"/>
    <s v="LA"/>
    <s v="9323"/>
    <s v="56605083"/>
    <x v="24"/>
    <x v="24"/>
    <s v="24"/>
    <s v="0201"/>
    <s v="201"/>
    <s v="101"/>
    <n v="5833"/>
    <n v="5250"/>
    <m/>
    <m/>
    <m/>
    <m/>
    <n v="5250"/>
  </r>
  <r>
    <x v="1"/>
    <x v="1"/>
    <x v="1"/>
    <n v="93.375"/>
    <n v="79.375"/>
    <x v="39"/>
    <x v="39"/>
    <x v="39"/>
    <x v="39"/>
    <s v="LA"/>
    <s v="9321"/>
    <s v="56555488"/>
    <x v="1"/>
    <x v="1"/>
    <s v="36"/>
    <s v="0301"/>
    <s v="203"/>
    <s v="103"/>
    <n v="8217"/>
    <n v="6985"/>
    <m/>
    <m/>
    <m/>
    <m/>
    <n v="6985"/>
  </r>
  <r>
    <x v="1"/>
    <x v="1"/>
    <x v="1"/>
    <n v="38.44318181818182"/>
    <n v="32.68181818181818"/>
    <x v="39"/>
    <x v="39"/>
    <x v="39"/>
    <x v="39"/>
    <s v="LA"/>
    <s v="9321"/>
    <s v="56555489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39"/>
    <x v="39"/>
    <x v="39"/>
    <x v="39"/>
    <s v="LA"/>
    <s v="9321"/>
    <s v="56606374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39"/>
    <x v="39"/>
    <x v="39"/>
    <x v="39"/>
    <s v="LA"/>
    <s v="9321"/>
    <s v="56607134"/>
    <x v="55"/>
    <x v="55"/>
    <s v="24"/>
    <s v="0301"/>
    <s v="204"/>
    <s v="106"/>
    <n v="27000"/>
    <n v="22950"/>
    <m/>
    <m/>
    <m/>
    <m/>
    <n v="22950"/>
  </r>
  <r>
    <x v="2"/>
    <x v="1"/>
    <x v="2"/>
    <n v="49.388888888888886"/>
    <n v="44.462962962962962"/>
    <x v="39"/>
    <x v="39"/>
    <x v="39"/>
    <x v="39"/>
    <s v="LA"/>
    <s v="9323"/>
    <s v="56554328"/>
    <x v="19"/>
    <x v="19"/>
    <s v="24"/>
    <s v="0201"/>
    <s v="201"/>
    <s v="102"/>
    <n v="2667"/>
    <n v="2401"/>
    <m/>
    <m/>
    <m/>
    <m/>
    <n v="2401"/>
  </r>
  <r>
    <x v="2"/>
    <x v="1"/>
    <x v="7"/>
    <n v="17.263888888888889"/>
    <n v="17.263888888888889"/>
    <x v="39"/>
    <x v="39"/>
    <x v="39"/>
    <x v="39"/>
    <s v="LA"/>
    <s v="9323"/>
    <s v="56554329"/>
    <x v="73"/>
    <x v="73"/>
    <s v="24"/>
    <s v="0201"/>
    <s v="201"/>
    <s v="102"/>
    <n v="1243"/>
    <n v="1243"/>
    <m/>
    <m/>
    <m/>
    <m/>
    <n v="1243"/>
  </r>
  <r>
    <x v="2"/>
    <x v="1"/>
    <x v="7"/>
    <n v="7.7777777777777777"/>
    <n v="7.7777777777777777"/>
    <x v="39"/>
    <x v="39"/>
    <x v="39"/>
    <x v="39"/>
    <s v="LA"/>
    <s v="9323"/>
    <s v="56554330"/>
    <x v="74"/>
    <x v="74"/>
    <s v="24"/>
    <s v="0201"/>
    <s v="201"/>
    <s v="102"/>
    <n v="560"/>
    <n v="560"/>
    <m/>
    <m/>
    <m/>
    <m/>
    <n v="560"/>
  </r>
  <r>
    <x v="2"/>
    <x v="1"/>
    <x v="4"/>
    <n v="388.88888888888891"/>
    <n v="330.55555555555554"/>
    <x v="39"/>
    <x v="39"/>
    <x v="39"/>
    <x v="39"/>
    <s v="LA"/>
    <s v="9323"/>
    <s v="56605084"/>
    <x v="24"/>
    <x v="24"/>
    <s v="24"/>
    <s v="0201"/>
    <s v="201"/>
    <s v="101"/>
    <n v="28000"/>
    <n v="23800"/>
    <m/>
    <m/>
    <m/>
    <m/>
    <n v="23800"/>
  </r>
  <r>
    <x v="1"/>
    <x v="1"/>
    <x v="1"/>
    <n v="71.397727272727266"/>
    <n v="60.69318181818182"/>
    <x v="40"/>
    <x v="40"/>
    <x v="40"/>
    <x v="40"/>
    <s v="LA"/>
    <s v="9321"/>
    <s v="56555490"/>
    <x v="10"/>
    <x v="10"/>
    <s v="36"/>
    <s v="0301"/>
    <s v="203"/>
    <s v="103"/>
    <n v="6283"/>
    <n v="5341"/>
    <m/>
    <m/>
    <m/>
    <m/>
    <n v="5341"/>
  </r>
  <r>
    <x v="1"/>
    <x v="1"/>
    <x v="1"/>
    <n v="38.44318181818182"/>
    <n v="32.68181818181818"/>
    <x v="40"/>
    <x v="40"/>
    <x v="40"/>
    <x v="40"/>
    <s v="LA"/>
    <s v="9321"/>
    <s v="56555491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40"/>
    <x v="40"/>
    <x v="40"/>
    <x v="40"/>
    <s v="LA"/>
    <s v="9321"/>
    <s v="56606375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0"/>
    <x v="40"/>
    <x v="40"/>
    <x v="40"/>
    <s v="LA"/>
    <s v="9321"/>
    <s v="56607135"/>
    <x v="55"/>
    <x v="55"/>
    <s v="24"/>
    <s v="0301"/>
    <s v="204"/>
    <s v="106"/>
    <n v="27000"/>
    <n v="22950"/>
    <m/>
    <m/>
    <m/>
    <m/>
    <n v="22950"/>
  </r>
  <r>
    <x v="2"/>
    <x v="1"/>
    <x v="7"/>
    <n v="50"/>
    <n v="50"/>
    <x v="40"/>
    <x v="40"/>
    <x v="40"/>
    <x v="40"/>
    <s v="LA"/>
    <s v="9323"/>
    <s v="56554331"/>
    <x v="75"/>
    <x v="75"/>
    <s v="24"/>
    <s v="0201"/>
    <s v="201"/>
    <s v="102"/>
    <n v="3600"/>
    <n v="3600"/>
    <m/>
    <m/>
    <m/>
    <m/>
    <n v="3600"/>
  </r>
  <r>
    <x v="2"/>
    <x v="1"/>
    <x v="7"/>
    <n v="25"/>
    <n v="25"/>
    <x v="40"/>
    <x v="40"/>
    <x v="40"/>
    <x v="40"/>
    <s v="LA"/>
    <s v="9323"/>
    <s v="56554332"/>
    <x v="76"/>
    <x v="76"/>
    <s v="24"/>
    <s v="0201"/>
    <s v="201"/>
    <s v="102"/>
    <n v="1800"/>
    <n v="1800"/>
    <m/>
    <m/>
    <m/>
    <m/>
    <n v="1800"/>
  </r>
  <r>
    <x v="2"/>
    <x v="1"/>
    <x v="4"/>
    <n v="155.09722222222223"/>
    <n v="139.59722222222223"/>
    <x v="40"/>
    <x v="40"/>
    <x v="40"/>
    <x v="40"/>
    <s v="LA"/>
    <s v="9323"/>
    <s v="56605085"/>
    <x v="24"/>
    <x v="24"/>
    <s v="24"/>
    <s v="0201"/>
    <s v="201"/>
    <s v="101"/>
    <n v="11167"/>
    <n v="10051"/>
    <m/>
    <m/>
    <m/>
    <m/>
    <n v="10051"/>
  </r>
  <r>
    <x v="2"/>
    <x v="1"/>
    <x v="4"/>
    <n v="13.930555555555555"/>
    <n v="12.541666666666666"/>
    <x v="40"/>
    <x v="40"/>
    <x v="40"/>
    <x v="40"/>
    <s v="LA"/>
    <s v="9323"/>
    <s v="56605086"/>
    <x v="67"/>
    <x v="67"/>
    <s v="24"/>
    <s v="0101"/>
    <s v="201"/>
    <s v="101"/>
    <n v="1003"/>
    <n v="903"/>
    <m/>
    <m/>
    <m/>
    <m/>
    <n v="903"/>
  </r>
  <r>
    <x v="2"/>
    <x v="1"/>
    <x v="4"/>
    <n v="113.43055555555556"/>
    <n v="102.09722222222223"/>
    <x v="40"/>
    <x v="40"/>
    <x v="40"/>
    <x v="40"/>
    <s v="LA"/>
    <s v="9323"/>
    <s v="56605087"/>
    <x v="67"/>
    <x v="67"/>
    <s v="24"/>
    <s v="0201"/>
    <s v="201"/>
    <s v="101"/>
    <n v="8167"/>
    <n v="7351"/>
    <m/>
    <m/>
    <m/>
    <m/>
    <n v="7351"/>
  </r>
  <r>
    <x v="1"/>
    <x v="1"/>
    <x v="1"/>
    <n v="65.909090909090907"/>
    <n v="56.022727272727273"/>
    <x v="41"/>
    <x v="41"/>
    <x v="41"/>
    <x v="41"/>
    <s v="LA"/>
    <s v="9321"/>
    <s v="56555492"/>
    <x v="11"/>
    <x v="11"/>
    <s v="36"/>
    <s v="0201"/>
    <s v="203"/>
    <s v="103"/>
    <n v="5800"/>
    <n v="4930"/>
    <m/>
    <m/>
    <m/>
    <m/>
    <n v="4930"/>
  </r>
  <r>
    <x v="1"/>
    <x v="1"/>
    <x v="1"/>
    <n v="43.94318181818182"/>
    <n v="37.352272727272727"/>
    <x v="41"/>
    <x v="41"/>
    <x v="41"/>
    <x v="41"/>
    <s v="LA"/>
    <s v="9321"/>
    <s v="56555493"/>
    <x v="23"/>
    <x v="23"/>
    <s v="36"/>
    <s v="0301"/>
    <s v="203"/>
    <s v="103"/>
    <n v="3867"/>
    <n v="3287"/>
    <m/>
    <m/>
    <m/>
    <m/>
    <n v="3287"/>
  </r>
  <r>
    <x v="3"/>
    <x v="1"/>
    <x v="5"/>
    <n v="400"/>
    <n v="340"/>
    <x v="41"/>
    <x v="41"/>
    <x v="41"/>
    <x v="41"/>
    <s v="LA"/>
    <s v="9321"/>
    <s v="56606376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1"/>
    <x v="41"/>
    <x v="41"/>
    <x v="41"/>
    <s v="LA"/>
    <s v="9321"/>
    <s v="56607136"/>
    <x v="55"/>
    <x v="55"/>
    <s v="24"/>
    <s v="0301"/>
    <s v="204"/>
    <s v="106"/>
    <n v="27000"/>
    <n v="22950"/>
    <m/>
    <m/>
    <m/>
    <m/>
    <n v="22950"/>
  </r>
  <r>
    <x v="2"/>
    <x v="1"/>
    <x v="7"/>
    <n v="8.3333333333333339"/>
    <n v="8.3333333333333339"/>
    <x v="41"/>
    <x v="41"/>
    <x v="41"/>
    <x v="41"/>
    <s v="LA"/>
    <s v="9323"/>
    <s v="56554333"/>
    <x v="77"/>
    <x v="77"/>
    <s v="24"/>
    <s v="0201"/>
    <s v="201"/>
    <s v="102"/>
    <n v="600"/>
    <n v="600"/>
    <m/>
    <m/>
    <m/>
    <m/>
    <n v="600"/>
  </r>
  <r>
    <x v="2"/>
    <x v="1"/>
    <x v="7"/>
    <n v="25"/>
    <n v="25"/>
    <x v="41"/>
    <x v="41"/>
    <x v="41"/>
    <x v="41"/>
    <s v="LA"/>
    <s v="9323"/>
    <s v="56554334"/>
    <x v="78"/>
    <x v="78"/>
    <s v="24"/>
    <s v="0201"/>
    <s v="201"/>
    <s v="102"/>
    <n v="1800"/>
    <n v="1800"/>
    <m/>
    <m/>
    <m/>
    <m/>
    <n v="1800"/>
  </r>
  <r>
    <x v="2"/>
    <x v="1"/>
    <x v="7"/>
    <n v="50"/>
    <n v="50"/>
    <x v="41"/>
    <x v="41"/>
    <x v="41"/>
    <x v="41"/>
    <s v="LA"/>
    <s v="9323"/>
    <s v="56554335"/>
    <x v="79"/>
    <x v="79"/>
    <s v="24"/>
    <s v="0201"/>
    <s v="201"/>
    <s v="102"/>
    <n v="3600"/>
    <n v="3600"/>
    <m/>
    <m/>
    <m/>
    <m/>
    <n v="3600"/>
  </r>
  <r>
    <x v="2"/>
    <x v="1"/>
    <x v="4"/>
    <n v="388.88888888888891"/>
    <n v="330.55555555555554"/>
    <x v="41"/>
    <x v="41"/>
    <x v="41"/>
    <x v="41"/>
    <s v="LA"/>
    <s v="9323"/>
    <s v="56605788"/>
    <x v="67"/>
    <x v="67"/>
    <s v="24"/>
    <s v="0201"/>
    <s v="201"/>
    <s v="101"/>
    <n v="28000"/>
    <n v="23800"/>
    <m/>
    <m/>
    <m/>
    <m/>
    <n v="23800"/>
  </r>
  <r>
    <x v="1"/>
    <x v="1"/>
    <x v="1"/>
    <n v="87.875"/>
    <n v="74.704545454545453"/>
    <x v="42"/>
    <x v="42"/>
    <x v="42"/>
    <x v="42"/>
    <s v="LA"/>
    <s v="9321"/>
    <s v="56555494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42"/>
    <x v="42"/>
    <x v="42"/>
    <x v="42"/>
    <s v="LA"/>
    <s v="9321"/>
    <s v="56555495"/>
    <x v="71"/>
    <x v="71"/>
    <s v="36"/>
    <s v="0301"/>
    <s v="203"/>
    <s v="103"/>
    <n v="1933"/>
    <n v="1644"/>
    <m/>
    <m/>
    <m/>
    <m/>
    <n v="1644"/>
  </r>
  <r>
    <x v="3"/>
    <x v="1"/>
    <x v="5"/>
    <n v="250"/>
    <n v="225"/>
    <x v="42"/>
    <x v="42"/>
    <x v="42"/>
    <x v="42"/>
    <s v="LA"/>
    <s v="9321"/>
    <s v="56606377"/>
    <x v="26"/>
    <x v="26"/>
    <s v="12"/>
    <s v="0201"/>
    <s v="204"/>
    <s v="105"/>
    <n v="17500"/>
    <n v="15750"/>
    <m/>
    <m/>
    <m/>
    <m/>
    <n v="15750"/>
  </r>
  <r>
    <x v="3"/>
    <x v="1"/>
    <x v="5"/>
    <n v="16.671428571428571"/>
    <n v="15.014285714285714"/>
    <x v="42"/>
    <x v="42"/>
    <x v="42"/>
    <x v="42"/>
    <s v="LA"/>
    <s v="9321"/>
    <s v="56606378"/>
    <x v="68"/>
    <x v="68"/>
    <s v="12"/>
    <s v="0201"/>
    <s v="204"/>
    <s v="105"/>
    <n v="1167"/>
    <n v="1051"/>
    <m/>
    <m/>
    <m/>
    <m/>
    <n v="1051"/>
  </r>
  <r>
    <x v="3"/>
    <x v="1"/>
    <x v="4"/>
    <n v="10.416666666666666"/>
    <n v="9.375"/>
    <x v="42"/>
    <x v="42"/>
    <x v="42"/>
    <x v="42"/>
    <s v="LA"/>
    <s v="9321"/>
    <s v="56607137"/>
    <x v="55"/>
    <x v="55"/>
    <s v="24"/>
    <s v="0301"/>
    <s v="204"/>
    <s v="106"/>
    <n v="750"/>
    <n v="675"/>
    <m/>
    <m/>
    <m/>
    <m/>
    <n v="675"/>
  </r>
  <r>
    <x v="3"/>
    <x v="1"/>
    <x v="3"/>
    <n v="187.5"/>
    <n v="168.75"/>
    <x v="42"/>
    <x v="42"/>
    <x v="42"/>
    <x v="42"/>
    <s v="LA"/>
    <s v="9321"/>
    <s v="56607138"/>
    <x v="49"/>
    <x v="49"/>
    <s v="24"/>
    <s v="0301"/>
    <s v="204"/>
    <s v="106"/>
    <n v="13500"/>
    <n v="12150"/>
    <m/>
    <m/>
    <m/>
    <m/>
    <n v="12150"/>
  </r>
  <r>
    <x v="2"/>
    <x v="2"/>
    <x v="2"/>
    <n v="280.87037037037038"/>
    <n v="280.87037037037038"/>
    <x v="42"/>
    <x v="42"/>
    <x v="42"/>
    <x v="42"/>
    <s v="LA"/>
    <s v="9323"/>
    <s v="56554336"/>
    <x v="34"/>
    <x v="34"/>
    <s v="24"/>
    <s v="0301"/>
    <s v="201"/>
    <s v="102"/>
    <n v="15167"/>
    <n v="15167"/>
    <m/>
    <m/>
    <m/>
    <m/>
    <n v="15167"/>
  </r>
  <r>
    <x v="2"/>
    <x v="1"/>
    <x v="4"/>
    <n v="53.236111111111114"/>
    <n v="47.916666666666664"/>
    <x v="42"/>
    <x v="42"/>
    <x v="42"/>
    <x v="42"/>
    <s v="LA"/>
    <s v="9323"/>
    <s v="56605789"/>
    <x v="67"/>
    <x v="67"/>
    <s v="24"/>
    <s v="0201"/>
    <s v="201"/>
    <s v="101"/>
    <n v="3833"/>
    <n v="3450"/>
    <m/>
    <m/>
    <m/>
    <m/>
    <n v="3450"/>
  </r>
  <r>
    <x v="2"/>
    <x v="1"/>
    <x v="4"/>
    <n v="226.84722222222223"/>
    <n v="204.16666666666666"/>
    <x v="42"/>
    <x v="42"/>
    <x v="42"/>
    <x v="42"/>
    <s v="LA"/>
    <s v="9323"/>
    <s v="56605790"/>
    <x v="20"/>
    <x v="20"/>
    <s v="24"/>
    <s v="0101"/>
    <s v="201"/>
    <s v="101"/>
    <n v="16333"/>
    <n v="14700"/>
    <m/>
    <m/>
    <m/>
    <m/>
    <n v="14700"/>
  </r>
  <r>
    <x v="1"/>
    <x v="1"/>
    <x v="1"/>
    <n v="38.44318181818182"/>
    <n v="32.68181818181818"/>
    <x v="43"/>
    <x v="43"/>
    <x v="43"/>
    <x v="43"/>
    <s v="LA"/>
    <s v="9321"/>
    <s v="56555496"/>
    <x v="70"/>
    <x v="70"/>
    <s v="36"/>
    <s v="0301"/>
    <s v="203"/>
    <s v="103"/>
    <n v="3383"/>
    <n v="2876"/>
    <m/>
    <m/>
    <m/>
    <m/>
    <n v="2876"/>
  </r>
  <r>
    <x v="3"/>
    <x v="1"/>
    <x v="5"/>
    <n v="400"/>
    <n v="340"/>
    <x v="43"/>
    <x v="43"/>
    <x v="43"/>
    <x v="43"/>
    <s v="LA"/>
    <s v="9321"/>
    <s v="56606379"/>
    <x v="68"/>
    <x v="68"/>
    <s v="12"/>
    <s v="0201"/>
    <s v="204"/>
    <s v="105"/>
    <n v="28000"/>
    <n v="23800"/>
    <m/>
    <m/>
    <m/>
    <m/>
    <n v="23800"/>
  </r>
  <r>
    <x v="3"/>
    <x v="1"/>
    <x v="3"/>
    <n v="375"/>
    <n v="318.75"/>
    <x v="43"/>
    <x v="43"/>
    <x v="43"/>
    <x v="43"/>
    <s v="LA"/>
    <s v="9321"/>
    <s v="56607139"/>
    <x v="49"/>
    <x v="49"/>
    <s v="24"/>
    <s v="0301"/>
    <s v="204"/>
    <s v="106"/>
    <n v="27000"/>
    <n v="22950"/>
    <m/>
    <m/>
    <m/>
    <m/>
    <n v="22950"/>
  </r>
  <r>
    <x v="2"/>
    <x v="3"/>
    <x v="2"/>
    <n v="21.611111111111111"/>
    <n v="21.611111111111111"/>
    <x v="43"/>
    <x v="43"/>
    <x v="43"/>
    <x v="43"/>
    <s v="LA"/>
    <s v="9323"/>
    <s v="56554338"/>
    <x v="36"/>
    <x v="36"/>
    <s v="24"/>
    <s v="0101"/>
    <s v="201"/>
    <s v="102"/>
    <n v="1167"/>
    <n v="1167"/>
    <m/>
    <m/>
    <m/>
    <m/>
    <n v="1167"/>
  </r>
  <r>
    <x v="2"/>
    <x v="1"/>
    <x v="4"/>
    <n v="50.930555555555557"/>
    <n v="45.847222222222221"/>
    <x v="43"/>
    <x v="43"/>
    <x v="43"/>
    <x v="43"/>
    <s v="LA"/>
    <s v="9323"/>
    <s v="56605791"/>
    <x v="20"/>
    <x v="20"/>
    <s v="24"/>
    <s v="0101"/>
    <s v="201"/>
    <s v="101"/>
    <n v="3667"/>
    <n v="3301"/>
    <m/>
    <m/>
    <m/>
    <m/>
    <n v="3301"/>
  </r>
  <r>
    <x v="2"/>
    <x v="1"/>
    <x v="3"/>
    <n v="166.66666666666666"/>
    <n v="166.66666666666666"/>
    <x v="43"/>
    <x v="43"/>
    <x v="43"/>
    <x v="43"/>
    <s v="LA"/>
    <s v="9323"/>
    <s v="56605792"/>
    <x v="80"/>
    <x v="80"/>
    <s v="24"/>
    <s v="0101"/>
    <s v="201"/>
    <s v="101"/>
    <n v="12000"/>
    <n v="12000"/>
    <m/>
    <m/>
    <m/>
    <m/>
    <n v="12000"/>
  </r>
  <r>
    <x v="2"/>
    <x v="2"/>
    <x v="2"/>
    <n v="316.35185185185185"/>
    <n v="316.35185185185185"/>
    <x v="43"/>
    <x v="43"/>
    <x v="43"/>
    <x v="43"/>
    <s v="LA"/>
    <s v="9323"/>
    <s v="56554337"/>
    <x v="34"/>
    <x v="34"/>
    <s v="24"/>
    <s v="0301"/>
    <s v="201"/>
    <s v="102"/>
    <n v="17083"/>
    <n v="17083"/>
    <m/>
    <m/>
    <m/>
    <m/>
    <n v="17083"/>
  </r>
  <r>
    <x v="3"/>
    <x v="1"/>
    <x v="5"/>
    <n v="390.47142857142859"/>
    <n v="331.91428571428571"/>
    <x v="44"/>
    <x v="44"/>
    <x v="44"/>
    <x v="44"/>
    <s v="LA"/>
    <s v="9321"/>
    <s v="56606380"/>
    <x v="68"/>
    <x v="68"/>
    <s v="12"/>
    <s v="0201"/>
    <s v="204"/>
    <s v="105"/>
    <n v="27333"/>
    <n v="23234"/>
    <m/>
    <m/>
    <m/>
    <m/>
    <n v="23234"/>
  </r>
  <r>
    <x v="3"/>
    <x v="1"/>
    <x v="3"/>
    <n v="375"/>
    <n v="318.75"/>
    <x v="44"/>
    <x v="44"/>
    <x v="44"/>
    <x v="44"/>
    <s v="LA"/>
    <s v="9321"/>
    <s v="56607140"/>
    <x v="49"/>
    <x v="49"/>
    <s v="24"/>
    <s v="0301"/>
    <s v="204"/>
    <s v="106"/>
    <n v="27000"/>
    <n v="22950"/>
    <m/>
    <m/>
    <m/>
    <m/>
    <n v="22950"/>
  </r>
  <r>
    <x v="2"/>
    <x v="1"/>
    <x v="4"/>
    <n v="347.22222222222223"/>
    <n v="347.22222222222223"/>
    <x v="44"/>
    <x v="44"/>
    <x v="44"/>
    <x v="44"/>
    <s v="LA"/>
    <s v="9323"/>
    <s v="56605793"/>
    <x v="27"/>
    <x v="27"/>
    <s v="24"/>
    <s v="0101"/>
    <s v="201"/>
    <s v="101"/>
    <n v="25000"/>
    <n v="25000"/>
    <m/>
    <m/>
    <m/>
    <m/>
    <n v="25000"/>
  </r>
  <r>
    <x v="2"/>
    <x v="3"/>
    <x v="2"/>
    <n v="11.203703703703704"/>
    <n v="11.203703703703704"/>
    <x v="44"/>
    <x v="44"/>
    <x v="44"/>
    <x v="44"/>
    <s v="LA"/>
    <s v="9323"/>
    <s v="56554339"/>
    <x v="36"/>
    <x v="36"/>
    <s v="24"/>
    <s v="0101"/>
    <s v="201"/>
    <s v="102"/>
    <n v="605"/>
    <n v="605"/>
    <m/>
    <m/>
    <m/>
    <m/>
    <n v="605"/>
  </r>
  <r>
    <x v="2"/>
    <x v="5"/>
    <x v="2"/>
    <n v="496.90740740740739"/>
    <n v="422.38888888888891"/>
    <x v="44"/>
    <x v="44"/>
    <x v="44"/>
    <x v="44"/>
    <s v="LA"/>
    <s v="9323"/>
    <s v="56554340"/>
    <x v="69"/>
    <x v="69"/>
    <s v="24"/>
    <s v="0101"/>
    <s v="201"/>
    <s v="102"/>
    <n v="26833"/>
    <n v="22809"/>
    <m/>
    <m/>
    <m/>
    <m/>
    <n v="22809"/>
  </r>
  <r>
    <x v="3"/>
    <x v="1"/>
    <x v="5"/>
    <n v="50"/>
    <n v="45"/>
    <x v="45"/>
    <x v="45"/>
    <x v="45"/>
    <x v="45"/>
    <s v="LA"/>
    <s v="9321"/>
    <s v="56606381"/>
    <x v="68"/>
    <x v="68"/>
    <s v="12"/>
    <s v="0201"/>
    <s v="204"/>
    <s v="105"/>
    <n v="3500"/>
    <n v="3150"/>
    <m/>
    <m/>
    <m/>
    <m/>
    <n v="3150"/>
  </r>
  <r>
    <x v="3"/>
    <x v="1"/>
    <x v="2"/>
    <n v="37.037037037037038"/>
    <n v="33.333333333333336"/>
    <x v="45"/>
    <x v="45"/>
    <x v="45"/>
    <x v="45"/>
    <s v="LA"/>
    <s v="9321"/>
    <s v="56606382"/>
    <x v="42"/>
    <x v="42"/>
    <s v="24"/>
    <s v="0401"/>
    <s v="204"/>
    <s v="105"/>
    <n v="2000"/>
    <n v="1800"/>
    <m/>
    <m/>
    <m/>
    <m/>
    <n v="1800"/>
  </r>
  <r>
    <x v="3"/>
    <x v="1"/>
    <x v="2"/>
    <n v="243.83333333333334"/>
    <n v="219.46296296296296"/>
    <x v="45"/>
    <x v="45"/>
    <x v="45"/>
    <x v="45"/>
    <s v="LA"/>
    <s v="9321"/>
    <s v="56606383"/>
    <x v="43"/>
    <x v="43"/>
    <s v="24"/>
    <s v="0601"/>
    <s v="204"/>
    <s v="105"/>
    <n v="13167"/>
    <n v="11851"/>
    <m/>
    <m/>
    <m/>
    <m/>
    <n v="11851"/>
  </r>
  <r>
    <x v="3"/>
    <x v="1"/>
    <x v="3"/>
    <n v="375"/>
    <n v="318.75"/>
    <x v="45"/>
    <x v="45"/>
    <x v="45"/>
    <x v="45"/>
    <s v="LA"/>
    <s v="9321"/>
    <s v="56607141"/>
    <x v="49"/>
    <x v="49"/>
    <s v="24"/>
    <s v="0301"/>
    <s v="204"/>
    <s v="106"/>
    <n v="27000"/>
    <n v="22950"/>
    <m/>
    <m/>
    <m/>
    <m/>
    <n v="22950"/>
  </r>
  <r>
    <x v="2"/>
    <x v="5"/>
    <x v="2"/>
    <n v="58.648148148148145"/>
    <n v="52.796296296296298"/>
    <x v="45"/>
    <x v="45"/>
    <x v="45"/>
    <x v="45"/>
    <s v="LA"/>
    <s v="9323"/>
    <s v="56554341"/>
    <x v="69"/>
    <x v="69"/>
    <s v="24"/>
    <s v="0101"/>
    <s v="201"/>
    <s v="102"/>
    <n v="3167"/>
    <n v="2851"/>
    <m/>
    <m/>
    <m/>
    <m/>
    <n v="2851"/>
  </r>
  <r>
    <x v="2"/>
    <x v="1"/>
    <x v="3"/>
    <n v="138.88888888888889"/>
    <n v="125"/>
    <x v="45"/>
    <x v="45"/>
    <x v="45"/>
    <x v="45"/>
    <s v="LA"/>
    <s v="9323"/>
    <s v="56605794"/>
    <x v="9"/>
    <x v="9"/>
    <s v="24"/>
    <s v="0501"/>
    <s v="201"/>
    <s v="101"/>
    <n v="10000"/>
    <n v="9000"/>
    <m/>
    <m/>
    <m/>
    <m/>
    <n v="9000"/>
  </r>
  <r>
    <x v="2"/>
    <x v="1"/>
    <x v="3"/>
    <n v="168.98611111111111"/>
    <n v="152.09722222222223"/>
    <x v="45"/>
    <x v="45"/>
    <x v="45"/>
    <x v="45"/>
    <s v="LA"/>
    <s v="9323"/>
    <s v="56605795"/>
    <x v="3"/>
    <x v="3"/>
    <s v="24"/>
    <s v="0501"/>
    <s v="201"/>
    <s v="101"/>
    <n v="12167"/>
    <n v="10951"/>
    <m/>
    <m/>
    <m/>
    <m/>
    <n v="10951"/>
  </r>
  <r>
    <x v="2"/>
    <x v="2"/>
    <x v="2"/>
    <n v="447.51851851851853"/>
    <n v="402.77777777777777"/>
    <x v="45"/>
    <x v="45"/>
    <x v="45"/>
    <x v="45"/>
    <s v="LA"/>
    <s v="9323"/>
    <s v="56554342"/>
    <x v="2"/>
    <x v="2"/>
    <s v="24"/>
    <s v="0101"/>
    <s v="201"/>
    <s v="102"/>
    <n v="24166"/>
    <n v="21750"/>
    <m/>
    <m/>
    <m/>
    <m/>
    <n v="21750"/>
  </r>
  <r>
    <x v="3"/>
    <x v="1"/>
    <x v="2"/>
    <n v="404.31481481481484"/>
    <n v="363.88888888888891"/>
    <x v="46"/>
    <x v="46"/>
    <x v="46"/>
    <x v="46"/>
    <s v="LA"/>
    <s v="9321"/>
    <s v="56606384"/>
    <x v="43"/>
    <x v="43"/>
    <s v="24"/>
    <s v="0601"/>
    <s v="204"/>
    <s v="105"/>
    <n v="21833"/>
    <n v="19650"/>
    <m/>
    <m/>
    <m/>
    <m/>
    <n v="19650"/>
  </r>
  <r>
    <x v="3"/>
    <x v="3"/>
    <x v="2"/>
    <n v="5.0370370370370372"/>
    <n v="5.0370370370370372"/>
    <x v="46"/>
    <x v="46"/>
    <x v="46"/>
    <x v="46"/>
    <s v="LA"/>
    <s v="9321"/>
    <s v="56606385"/>
    <x v="47"/>
    <x v="47"/>
    <s v="24"/>
    <s v="0101"/>
    <s v="204"/>
    <s v="105"/>
    <n v="272"/>
    <n v="272"/>
    <m/>
    <m/>
    <m/>
    <m/>
    <n v="272"/>
  </r>
  <r>
    <x v="3"/>
    <x v="5"/>
    <x v="2"/>
    <n v="43.203703703703702"/>
    <n v="43.203703703703702"/>
    <x v="46"/>
    <x v="46"/>
    <x v="46"/>
    <x v="46"/>
    <s v="LA"/>
    <s v="9321"/>
    <s v="56606386"/>
    <x v="50"/>
    <x v="50"/>
    <s v="24"/>
    <s v="0101"/>
    <s v="204"/>
    <s v="105"/>
    <n v="2333"/>
    <n v="2333"/>
    <m/>
    <m/>
    <m/>
    <m/>
    <n v="2333"/>
  </r>
  <r>
    <x v="3"/>
    <x v="1"/>
    <x v="3"/>
    <n v="227.43055555555554"/>
    <n v="204.69444444444446"/>
    <x v="46"/>
    <x v="46"/>
    <x v="46"/>
    <x v="46"/>
    <s v="LA"/>
    <s v="9321"/>
    <s v="56607142"/>
    <x v="49"/>
    <x v="49"/>
    <s v="24"/>
    <s v="0301"/>
    <s v="204"/>
    <s v="106"/>
    <n v="16375"/>
    <n v="14738"/>
    <m/>
    <m/>
    <m/>
    <m/>
    <n v="14738"/>
  </r>
  <r>
    <x v="3"/>
    <x v="1"/>
    <x v="3"/>
    <n v="133.68055555555554"/>
    <n v="120.31944444444444"/>
    <x v="46"/>
    <x v="46"/>
    <x v="46"/>
    <x v="46"/>
    <s v="LA"/>
    <s v="9321"/>
    <s v="56607143"/>
    <x v="44"/>
    <x v="44"/>
    <s v="24"/>
    <s v="0301"/>
    <s v="204"/>
    <s v="106"/>
    <n v="9625"/>
    <n v="8663"/>
    <m/>
    <m/>
    <m/>
    <m/>
    <n v="8663"/>
  </r>
  <r>
    <x v="2"/>
    <x v="1"/>
    <x v="3"/>
    <n v="138.88888888888889"/>
    <n v="125"/>
    <x v="46"/>
    <x v="46"/>
    <x v="46"/>
    <x v="46"/>
    <s v="LA"/>
    <s v="9323"/>
    <s v="56605796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46"/>
    <x v="46"/>
    <x v="46"/>
    <x v="46"/>
    <s v="LA"/>
    <s v="9323"/>
    <s v="56605797"/>
    <x v="3"/>
    <x v="3"/>
    <s v="24"/>
    <s v="0501"/>
    <s v="201"/>
    <s v="101"/>
    <n v="18000"/>
    <n v="16200"/>
    <m/>
    <m/>
    <m/>
    <m/>
    <n v="16200"/>
  </r>
  <r>
    <x v="2"/>
    <x v="2"/>
    <x v="2"/>
    <n v="518.51851851851848"/>
    <n v="440.74074074074076"/>
    <x v="46"/>
    <x v="46"/>
    <x v="46"/>
    <x v="46"/>
    <s v="LA"/>
    <s v="9323"/>
    <s v="56554343"/>
    <x v="2"/>
    <x v="2"/>
    <s v="24"/>
    <s v="0101"/>
    <s v="201"/>
    <s v="102"/>
    <n v="28000"/>
    <n v="23800"/>
    <m/>
    <m/>
    <m/>
    <m/>
    <n v="23800"/>
  </r>
  <r>
    <x v="3"/>
    <x v="5"/>
    <x v="2"/>
    <n v="327.16666666666669"/>
    <n v="327.16666666666669"/>
    <x v="47"/>
    <x v="47"/>
    <x v="47"/>
    <x v="47"/>
    <s v="LA"/>
    <s v="9321"/>
    <s v="56606387"/>
    <x v="50"/>
    <x v="50"/>
    <s v="24"/>
    <s v="0101"/>
    <s v="204"/>
    <s v="105"/>
    <n v="17667"/>
    <n v="17667"/>
    <m/>
    <m/>
    <m/>
    <m/>
    <n v="17667"/>
  </r>
  <r>
    <x v="3"/>
    <x v="1"/>
    <x v="3"/>
    <n v="375"/>
    <n v="318.75"/>
    <x v="47"/>
    <x v="47"/>
    <x v="47"/>
    <x v="47"/>
    <s v="LA"/>
    <s v="9321"/>
    <s v="56607144"/>
    <x v="44"/>
    <x v="44"/>
    <s v="24"/>
    <s v="0301"/>
    <s v="204"/>
    <s v="106"/>
    <n v="27000"/>
    <n v="22950"/>
    <m/>
    <m/>
    <m/>
    <m/>
    <n v="22950"/>
  </r>
  <r>
    <x v="4"/>
    <x v="0"/>
    <x v="0"/>
    <n v="89.25333333333333"/>
    <n v="80.333333333333329"/>
    <x v="47"/>
    <x v="47"/>
    <x v="47"/>
    <x v="47"/>
    <s v="LA"/>
    <s v="9322"/>
    <s v="56511292"/>
    <x v="0"/>
    <x v="0"/>
    <s v="12"/>
    <s v="0301"/>
    <s v="201"/>
    <s v="102"/>
    <n v="13388"/>
    <n v="12050"/>
    <m/>
    <m/>
    <m/>
    <m/>
    <n v="12050"/>
  </r>
  <r>
    <x v="2"/>
    <x v="2"/>
    <x v="2"/>
    <n v="518.51851851851848"/>
    <n v="440.74074074074076"/>
    <x v="47"/>
    <x v="47"/>
    <x v="47"/>
    <x v="47"/>
    <s v="LA"/>
    <s v="9323"/>
    <s v="56554344"/>
    <x v="2"/>
    <x v="2"/>
    <s v="24"/>
    <s v="0101"/>
    <s v="201"/>
    <s v="102"/>
    <n v="28000"/>
    <n v="23800"/>
    <m/>
    <m/>
    <m/>
    <m/>
    <n v="23800"/>
  </r>
  <r>
    <x v="2"/>
    <x v="1"/>
    <x v="3"/>
    <n v="138.88888888888889"/>
    <n v="125"/>
    <x v="47"/>
    <x v="47"/>
    <x v="47"/>
    <x v="47"/>
    <s v="LA"/>
    <s v="9323"/>
    <s v="56605798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7"/>
    <x v="47"/>
    <x v="47"/>
    <x v="47"/>
    <s v="LA"/>
    <s v="9323"/>
    <s v="56605799"/>
    <x v="3"/>
    <x v="3"/>
    <s v="24"/>
    <s v="0101"/>
    <s v="201"/>
    <s v="101"/>
    <n v="18000"/>
    <n v="16200"/>
    <m/>
    <m/>
    <m/>
    <m/>
    <n v="16200"/>
  </r>
  <r>
    <x v="3"/>
    <x v="3"/>
    <x v="2"/>
    <n v="44.481481481481481"/>
    <n v="44.481481481481481"/>
    <x v="48"/>
    <x v="48"/>
    <x v="48"/>
    <x v="48"/>
    <s v="LA"/>
    <s v="9321"/>
    <s v="56606588"/>
    <x v="58"/>
    <x v="58"/>
    <s v="24"/>
    <s v="0101"/>
    <s v="204"/>
    <s v="105"/>
    <n v="2402"/>
    <n v="2402"/>
    <m/>
    <m/>
    <m/>
    <m/>
    <n v="2402"/>
  </r>
  <r>
    <x v="3"/>
    <x v="1"/>
    <x v="2"/>
    <n v="9.9074074074074066"/>
    <n v="8.9259259259259256"/>
    <x v="48"/>
    <x v="48"/>
    <x v="48"/>
    <x v="48"/>
    <s v="LA"/>
    <s v="9321"/>
    <s v="56606589"/>
    <x v="59"/>
    <x v="59"/>
    <s v="24"/>
    <s v="0201"/>
    <s v="204"/>
    <s v="105"/>
    <n v="535"/>
    <n v="482"/>
    <m/>
    <m/>
    <m/>
    <m/>
    <n v="482"/>
  </r>
  <r>
    <x v="3"/>
    <x v="5"/>
    <x v="2"/>
    <n v="453.7037037037037"/>
    <n v="453.7037037037037"/>
    <x v="48"/>
    <x v="48"/>
    <x v="48"/>
    <x v="48"/>
    <s v="LA"/>
    <s v="9321"/>
    <s v="56606590"/>
    <x v="61"/>
    <x v="61"/>
    <s v="24"/>
    <s v="0101"/>
    <s v="204"/>
    <s v="105"/>
    <n v="24500"/>
    <n v="24500"/>
    <m/>
    <m/>
    <m/>
    <m/>
    <n v="24500"/>
  </r>
  <r>
    <x v="3"/>
    <x v="1"/>
    <x v="3"/>
    <n v="185.76388888888889"/>
    <n v="167.19444444444446"/>
    <x v="48"/>
    <x v="48"/>
    <x v="48"/>
    <x v="48"/>
    <s v="LA"/>
    <s v="9321"/>
    <s v="56607145"/>
    <x v="44"/>
    <x v="44"/>
    <s v="24"/>
    <s v="0301"/>
    <s v="204"/>
    <s v="106"/>
    <n v="13375"/>
    <n v="12038"/>
    <m/>
    <m/>
    <m/>
    <m/>
    <n v="12038"/>
  </r>
  <r>
    <x v="3"/>
    <x v="1"/>
    <x v="3"/>
    <n v="15.625"/>
    <n v="14.069444444444445"/>
    <x v="48"/>
    <x v="48"/>
    <x v="48"/>
    <x v="48"/>
    <s v="LA"/>
    <s v="9321"/>
    <s v="56607146"/>
    <x v="49"/>
    <x v="49"/>
    <s v="24"/>
    <s v="0301"/>
    <s v="204"/>
    <s v="106"/>
    <n v="1125"/>
    <n v="1013"/>
    <m/>
    <m/>
    <m/>
    <m/>
    <n v="1013"/>
  </r>
  <r>
    <x v="4"/>
    <x v="0"/>
    <x v="0"/>
    <n v="126"/>
    <n v="113.4"/>
    <x v="48"/>
    <x v="48"/>
    <x v="48"/>
    <x v="48"/>
    <s v="LA"/>
    <s v="9322"/>
    <s v="56511293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48"/>
    <x v="48"/>
    <x v="48"/>
    <x v="48"/>
    <s v="LA"/>
    <s v="9323"/>
    <s v="56605800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8"/>
    <x v="48"/>
    <x v="48"/>
    <x v="48"/>
    <s v="LA"/>
    <s v="9323"/>
    <s v="56605801"/>
    <x v="3"/>
    <x v="3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48"/>
    <x v="48"/>
    <x v="48"/>
    <x v="48"/>
    <s v="LA"/>
    <s v="9323"/>
    <s v="56554345"/>
    <x v="2"/>
    <x v="2"/>
    <s v="24"/>
    <s v="0101"/>
    <s v="201"/>
    <s v="102"/>
    <n v="28000"/>
    <n v="23800"/>
    <m/>
    <m/>
    <m/>
    <m/>
    <n v="23800"/>
  </r>
  <r>
    <x v="3"/>
    <x v="5"/>
    <x v="2"/>
    <n v="101.85185185185185"/>
    <n v="101.85185185185185"/>
    <x v="49"/>
    <x v="49"/>
    <x v="49"/>
    <x v="49"/>
    <s v="LA"/>
    <s v="9321"/>
    <s v="56606591"/>
    <x v="61"/>
    <x v="61"/>
    <s v="24"/>
    <s v="0101"/>
    <s v="204"/>
    <s v="105"/>
    <n v="5500"/>
    <n v="5500"/>
    <m/>
    <m/>
    <m/>
    <m/>
    <n v="5500"/>
  </r>
  <r>
    <x v="3"/>
    <x v="1"/>
    <x v="2"/>
    <n v="92.592592592592595"/>
    <n v="83.333333333333329"/>
    <x v="49"/>
    <x v="49"/>
    <x v="49"/>
    <x v="49"/>
    <s v="LA"/>
    <s v="9321"/>
    <s v="56606592"/>
    <x v="64"/>
    <x v="64"/>
    <s v="24"/>
    <s v="0201"/>
    <s v="204"/>
    <s v="105"/>
    <n v="5000"/>
    <n v="4500"/>
    <m/>
    <m/>
    <m/>
    <m/>
    <n v="4500"/>
  </r>
  <r>
    <x v="3"/>
    <x v="1"/>
    <x v="2"/>
    <n v="317.90740740740739"/>
    <n v="286.12962962962962"/>
    <x v="49"/>
    <x v="49"/>
    <x v="49"/>
    <x v="49"/>
    <s v="LA"/>
    <s v="9321"/>
    <s v="56606593"/>
    <x v="59"/>
    <x v="59"/>
    <s v="24"/>
    <s v="0301"/>
    <s v="204"/>
    <s v="105"/>
    <n v="17167"/>
    <n v="15451"/>
    <m/>
    <m/>
    <m/>
    <m/>
    <n v="15451"/>
  </r>
  <r>
    <x v="3"/>
    <x v="1"/>
    <x v="3"/>
    <n v="375"/>
    <n v="318.75"/>
    <x v="49"/>
    <x v="49"/>
    <x v="49"/>
    <x v="49"/>
    <s v="LA"/>
    <s v="9321"/>
    <s v="56607147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49"/>
    <x v="49"/>
    <x v="49"/>
    <x v="49"/>
    <s v="LA"/>
    <s v="9322"/>
    <s v="56511294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49"/>
    <x v="49"/>
    <x v="49"/>
    <x v="49"/>
    <s v="LA"/>
    <s v="9323"/>
    <s v="56605802"/>
    <x v="3"/>
    <x v="3"/>
    <s v="24"/>
    <s v="0101"/>
    <s v="201"/>
    <s v="101"/>
    <n v="28000"/>
    <n v="23800"/>
    <m/>
    <m/>
    <m/>
    <m/>
    <n v="23800"/>
  </r>
  <r>
    <x v="2"/>
    <x v="2"/>
    <x v="2"/>
    <n v="518.51851851851848"/>
    <n v="440.74074074074076"/>
    <x v="49"/>
    <x v="49"/>
    <x v="49"/>
    <x v="49"/>
    <s v="LA"/>
    <s v="9323"/>
    <s v="56554346"/>
    <x v="2"/>
    <x v="2"/>
    <s v="24"/>
    <s v="0101"/>
    <s v="201"/>
    <s v="102"/>
    <n v="28000"/>
    <n v="23800"/>
    <m/>
    <m/>
    <m/>
    <m/>
    <n v="23800"/>
  </r>
  <r>
    <x v="3"/>
    <x v="1"/>
    <x v="2"/>
    <n v="185.18518518518519"/>
    <n v="166.66666666666666"/>
    <x v="50"/>
    <x v="50"/>
    <x v="50"/>
    <x v="50"/>
    <s v="LA"/>
    <s v="9321"/>
    <s v="56606594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0"/>
    <x v="50"/>
    <x v="50"/>
    <x v="50"/>
    <s v="LA"/>
    <s v="9321"/>
    <s v="56606595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0"/>
    <x v="50"/>
    <x v="50"/>
    <x v="50"/>
    <s v="LA"/>
    <s v="9321"/>
    <s v="56607148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50"/>
    <x v="50"/>
    <x v="50"/>
    <x v="50"/>
    <s v="LA"/>
    <s v="9322"/>
    <s v="56511295"/>
    <x v="0"/>
    <x v="0"/>
    <s v="12"/>
    <s v="0301"/>
    <s v="201"/>
    <s v="102"/>
    <n v="18900"/>
    <n v="17010"/>
    <m/>
    <m/>
    <m/>
    <m/>
    <n v="17010"/>
  </r>
  <r>
    <x v="2"/>
    <x v="2"/>
    <x v="2"/>
    <n v="496.90740740740739"/>
    <n v="422.38888888888891"/>
    <x v="50"/>
    <x v="50"/>
    <x v="50"/>
    <x v="50"/>
    <s v="LA"/>
    <s v="9323"/>
    <s v="56554347"/>
    <x v="2"/>
    <x v="2"/>
    <s v="24"/>
    <s v="0101"/>
    <s v="201"/>
    <s v="102"/>
    <n v="26833"/>
    <n v="22809"/>
    <m/>
    <m/>
    <m/>
    <m/>
    <n v="22809"/>
  </r>
  <r>
    <x v="2"/>
    <x v="1"/>
    <x v="3"/>
    <n v="388.88888888888891"/>
    <n v="330.55555555555554"/>
    <x v="50"/>
    <x v="50"/>
    <x v="50"/>
    <x v="50"/>
    <s v="LA"/>
    <s v="9323"/>
    <s v="56605803"/>
    <x v="3"/>
    <x v="3"/>
    <s v="24"/>
    <s v="0101"/>
    <s v="201"/>
    <s v="101"/>
    <n v="28000"/>
    <n v="23800"/>
    <m/>
    <m/>
    <m/>
    <m/>
    <n v="23800"/>
  </r>
  <r>
    <x v="1"/>
    <x v="1"/>
    <x v="1"/>
    <n v="93.375"/>
    <n v="79.375"/>
    <x v="51"/>
    <x v="51"/>
    <x v="51"/>
    <x v="51"/>
    <s v="LA"/>
    <s v="9321"/>
    <s v="56555497"/>
    <x v="1"/>
    <x v="1"/>
    <s v="36"/>
    <s v="0301"/>
    <s v="203"/>
    <s v="103"/>
    <n v="8217"/>
    <n v="6985"/>
    <m/>
    <m/>
    <m/>
    <m/>
    <n v="6985"/>
  </r>
  <r>
    <x v="3"/>
    <x v="1"/>
    <x v="2"/>
    <n v="185.18518518518519"/>
    <n v="166.66666666666666"/>
    <x v="51"/>
    <x v="51"/>
    <x v="51"/>
    <x v="51"/>
    <s v="LA"/>
    <s v="9321"/>
    <s v="56606596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1"/>
    <x v="51"/>
    <x v="51"/>
    <x v="51"/>
    <s v="LA"/>
    <s v="9321"/>
    <s v="56606597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1"/>
    <x v="51"/>
    <x v="51"/>
    <x v="51"/>
    <s v="LA"/>
    <s v="9321"/>
    <s v="56607149"/>
    <x v="49"/>
    <x v="49"/>
    <s v="24"/>
    <s v="0301"/>
    <s v="204"/>
    <s v="106"/>
    <n v="27000"/>
    <n v="22950"/>
    <m/>
    <m/>
    <m/>
    <m/>
    <n v="22950"/>
  </r>
  <r>
    <x v="4"/>
    <x v="0"/>
    <x v="0"/>
    <n v="62.4"/>
    <n v="56.16"/>
    <x v="51"/>
    <x v="51"/>
    <x v="51"/>
    <x v="51"/>
    <s v="LA"/>
    <s v="9322"/>
    <s v="56511296"/>
    <x v="0"/>
    <x v="0"/>
    <s v="12"/>
    <s v="0301"/>
    <s v="201"/>
    <s v="102"/>
    <n v="9360"/>
    <n v="8424"/>
    <m/>
    <m/>
    <m/>
    <m/>
    <n v="8424"/>
  </r>
  <r>
    <x v="2"/>
    <x v="1"/>
    <x v="3"/>
    <n v="32.402777777777779"/>
    <n v="29.166666666666668"/>
    <x v="51"/>
    <x v="51"/>
    <x v="51"/>
    <x v="51"/>
    <s v="LA"/>
    <s v="9323"/>
    <s v="56605804"/>
    <x v="3"/>
    <x v="3"/>
    <s v="24"/>
    <s v="0101"/>
    <s v="201"/>
    <s v="101"/>
    <n v="2333"/>
    <n v="2100"/>
    <m/>
    <m/>
    <m/>
    <m/>
    <n v="2100"/>
  </r>
  <r>
    <x v="2"/>
    <x v="1"/>
    <x v="4"/>
    <n v="21.152777777777779"/>
    <n v="19.041666666666668"/>
    <x v="51"/>
    <x v="51"/>
    <x v="51"/>
    <x v="51"/>
    <s v="LA"/>
    <s v="9323"/>
    <s v="56605805"/>
    <x v="16"/>
    <x v="16"/>
    <s v="24"/>
    <s v="0101"/>
    <s v="201"/>
    <s v="101"/>
    <n v="1523"/>
    <n v="1371"/>
    <m/>
    <m/>
    <m/>
    <m/>
    <n v="1371"/>
  </r>
  <r>
    <x v="2"/>
    <x v="1"/>
    <x v="4"/>
    <n v="69.444444444444443"/>
    <n v="62.5"/>
    <x v="51"/>
    <x v="51"/>
    <x v="51"/>
    <x v="51"/>
    <s v="LA"/>
    <s v="9323"/>
    <s v="56605806"/>
    <x v="16"/>
    <x v="16"/>
    <s v="24"/>
    <s v="0201"/>
    <s v="201"/>
    <s v="101"/>
    <n v="5000"/>
    <n v="4500"/>
    <m/>
    <m/>
    <m/>
    <m/>
    <n v="4500"/>
  </r>
  <r>
    <x v="2"/>
    <x v="1"/>
    <x v="3"/>
    <n v="64.819444444444443"/>
    <n v="58.347222222222221"/>
    <x v="51"/>
    <x v="51"/>
    <x v="51"/>
    <x v="51"/>
    <s v="LA"/>
    <s v="9323"/>
    <s v="56605807"/>
    <x v="45"/>
    <x v="45"/>
    <s v="24"/>
    <s v="0801"/>
    <s v="201"/>
    <s v="101"/>
    <n v="4667"/>
    <n v="4201"/>
    <m/>
    <m/>
    <m/>
    <m/>
    <n v="4201"/>
  </r>
  <r>
    <x v="2"/>
    <x v="1"/>
    <x v="2"/>
    <n v="277.77777777777777"/>
    <n v="250"/>
    <x v="51"/>
    <x v="51"/>
    <x v="51"/>
    <x v="51"/>
    <s v="LA"/>
    <s v="9323"/>
    <s v="56554348"/>
    <x v="14"/>
    <x v="14"/>
    <s v="24"/>
    <s v="0201"/>
    <s v="201"/>
    <s v="102"/>
    <n v="15000"/>
    <n v="13500"/>
    <m/>
    <m/>
    <m/>
    <m/>
    <n v="13500"/>
  </r>
  <r>
    <x v="2"/>
    <x v="1"/>
    <x v="2"/>
    <n v="80.259259259259252"/>
    <n v="72.240740740740748"/>
    <x v="51"/>
    <x v="51"/>
    <x v="51"/>
    <x v="51"/>
    <s v="LA"/>
    <s v="9323"/>
    <s v="56554349"/>
    <x v="19"/>
    <x v="19"/>
    <s v="24"/>
    <s v="0201"/>
    <s v="201"/>
    <s v="102"/>
    <n v="4334"/>
    <n v="3901"/>
    <m/>
    <m/>
    <m/>
    <m/>
    <n v="3901"/>
  </r>
  <r>
    <x v="1"/>
    <x v="1"/>
    <x v="1"/>
    <n v="109.84090909090909"/>
    <n v="93.375"/>
    <x v="52"/>
    <x v="52"/>
    <x v="52"/>
    <x v="52"/>
    <s v="LA"/>
    <s v="9321"/>
    <s v="56555498"/>
    <x v="1"/>
    <x v="1"/>
    <s v="36"/>
    <s v="0301"/>
    <s v="203"/>
    <s v="103"/>
    <n v="9666"/>
    <n v="8217"/>
    <m/>
    <m/>
    <m/>
    <m/>
    <n v="8217"/>
  </r>
  <r>
    <x v="3"/>
    <x v="1"/>
    <x v="2"/>
    <n v="518.51851851851848"/>
    <n v="440.74074074074076"/>
    <x v="52"/>
    <x v="52"/>
    <x v="52"/>
    <x v="52"/>
    <s v="LA"/>
    <s v="9321"/>
    <s v="56606598"/>
    <x v="59"/>
    <x v="59"/>
    <s v="24"/>
    <s v="0301"/>
    <s v="204"/>
    <s v="105"/>
    <n v="28000"/>
    <n v="23800"/>
    <m/>
    <m/>
    <m/>
    <m/>
    <n v="23800"/>
  </r>
  <r>
    <x v="3"/>
    <x v="1"/>
    <x v="3"/>
    <n v="375"/>
    <n v="318.75"/>
    <x v="52"/>
    <x v="52"/>
    <x v="52"/>
    <x v="52"/>
    <s v="LA"/>
    <s v="9321"/>
    <s v="56607150"/>
    <x v="49"/>
    <x v="49"/>
    <s v="24"/>
    <s v="0301"/>
    <s v="204"/>
    <s v="106"/>
    <n v="27000"/>
    <n v="22950"/>
    <m/>
    <m/>
    <m/>
    <m/>
    <n v="22950"/>
  </r>
  <r>
    <x v="2"/>
    <x v="1"/>
    <x v="2"/>
    <n v="503.07407407407408"/>
    <n v="427.62962962962962"/>
    <x v="52"/>
    <x v="52"/>
    <x v="52"/>
    <x v="52"/>
    <s v="LA"/>
    <s v="9323"/>
    <s v="56554350"/>
    <x v="19"/>
    <x v="19"/>
    <s v="24"/>
    <s v="0201"/>
    <s v="201"/>
    <s v="102"/>
    <n v="27166"/>
    <n v="23092"/>
    <m/>
    <m/>
    <m/>
    <m/>
    <n v="23092"/>
  </r>
  <r>
    <x v="2"/>
    <x v="1"/>
    <x v="3"/>
    <n v="388.88888888888891"/>
    <n v="330.55555555555554"/>
    <x v="52"/>
    <x v="52"/>
    <x v="52"/>
    <x v="52"/>
    <s v="LA"/>
    <s v="9323"/>
    <s v="56605808"/>
    <x v="45"/>
    <x v="45"/>
    <s v="24"/>
    <s v="0801"/>
    <s v="201"/>
    <s v="101"/>
    <n v="28000"/>
    <n v="23800"/>
    <m/>
    <m/>
    <m/>
    <m/>
    <n v="23800"/>
  </r>
  <r>
    <x v="1"/>
    <x v="1"/>
    <x v="1"/>
    <n v="131.81818181818181"/>
    <n v="112.04545454545455"/>
    <x v="53"/>
    <x v="53"/>
    <x v="53"/>
    <x v="53"/>
    <s v="LA"/>
    <s v="9321"/>
    <s v="56555499"/>
    <x v="1"/>
    <x v="1"/>
    <s v="36"/>
    <s v="0301"/>
    <s v="203"/>
    <s v="103"/>
    <n v="11600"/>
    <n v="9860"/>
    <m/>
    <m/>
    <m/>
    <m/>
    <n v="9860"/>
  </r>
  <r>
    <x v="3"/>
    <x v="1"/>
    <x v="2"/>
    <n v="348.75925925925924"/>
    <n v="313.88888888888891"/>
    <x v="53"/>
    <x v="53"/>
    <x v="53"/>
    <x v="53"/>
    <s v="LA"/>
    <s v="9321"/>
    <s v="56606599"/>
    <x v="59"/>
    <x v="59"/>
    <s v="24"/>
    <s v="0301"/>
    <s v="204"/>
    <s v="105"/>
    <n v="18833"/>
    <n v="16950"/>
    <m/>
    <m/>
    <m/>
    <m/>
    <n v="16950"/>
  </r>
  <r>
    <x v="3"/>
    <x v="1"/>
    <x v="3"/>
    <n v="312.5"/>
    <n v="281.25"/>
    <x v="53"/>
    <x v="53"/>
    <x v="53"/>
    <x v="53"/>
    <s v="LA"/>
    <s v="9321"/>
    <s v="56607151"/>
    <x v="49"/>
    <x v="49"/>
    <s v="24"/>
    <s v="0301"/>
    <s v="204"/>
    <s v="106"/>
    <n v="22500"/>
    <n v="20250"/>
    <m/>
    <m/>
    <m/>
    <m/>
    <n v="20250"/>
  </r>
  <r>
    <x v="3"/>
    <x v="1"/>
    <x v="3"/>
    <n v="62.5"/>
    <n v="56.25"/>
    <x v="53"/>
    <x v="53"/>
    <x v="53"/>
    <x v="53"/>
    <s v="LA"/>
    <s v="9321"/>
    <s v="56607152"/>
    <x v="44"/>
    <x v="44"/>
    <s v="24"/>
    <s v="0301"/>
    <s v="204"/>
    <s v="106"/>
    <n v="4500"/>
    <n v="4050"/>
    <m/>
    <m/>
    <m/>
    <m/>
    <n v="4050"/>
  </r>
  <r>
    <x v="2"/>
    <x v="1"/>
    <x v="3"/>
    <n v="388.88888888888891"/>
    <n v="330.55555555555554"/>
    <x v="53"/>
    <x v="53"/>
    <x v="53"/>
    <x v="53"/>
    <s v="LA"/>
    <s v="9323"/>
    <s v="56605809"/>
    <x v="45"/>
    <x v="45"/>
    <s v="24"/>
    <s v="0801"/>
    <s v="201"/>
    <s v="101"/>
    <n v="28000"/>
    <n v="23800"/>
    <m/>
    <m/>
    <m/>
    <m/>
    <n v="23800"/>
  </r>
  <r>
    <x v="2"/>
    <x v="1"/>
    <x v="2"/>
    <n v="518.51851851851848"/>
    <n v="440.74074074074076"/>
    <x v="53"/>
    <x v="53"/>
    <x v="53"/>
    <x v="53"/>
    <s v="LA"/>
    <s v="9323"/>
    <s v="56554351"/>
    <x v="19"/>
    <x v="19"/>
    <s v="24"/>
    <s v="0201"/>
    <s v="201"/>
    <s v="102"/>
    <n v="28000"/>
    <n v="23800"/>
    <m/>
    <m/>
    <m/>
    <m/>
    <n v="23800"/>
  </r>
  <r>
    <x v="1"/>
    <x v="1"/>
    <x v="1"/>
    <n v="60.420454545454547"/>
    <n v="51.363636363636367"/>
    <x v="54"/>
    <x v="54"/>
    <x v="54"/>
    <x v="54"/>
    <s v="LA"/>
    <s v="9321"/>
    <s v="56555500"/>
    <x v="1"/>
    <x v="1"/>
    <s v="36"/>
    <s v="0301"/>
    <s v="203"/>
    <s v="103"/>
    <n v="5317"/>
    <n v="4520"/>
    <m/>
    <m/>
    <m/>
    <m/>
    <n v="4520"/>
  </r>
  <r>
    <x v="1"/>
    <x v="1"/>
    <x v="1"/>
    <n v="49.43181818181818"/>
    <n v="42.022727272727273"/>
    <x v="54"/>
    <x v="54"/>
    <x v="54"/>
    <x v="54"/>
    <s v="LA"/>
    <s v="9321"/>
    <s v="56555501"/>
    <x v="15"/>
    <x v="15"/>
    <s v="36"/>
    <s v="0201"/>
    <s v="203"/>
    <s v="103"/>
    <n v="4350"/>
    <n v="3698"/>
    <m/>
    <m/>
    <m/>
    <m/>
    <n v="3698"/>
  </r>
  <r>
    <x v="3"/>
    <x v="1"/>
    <x v="6"/>
    <n v="443.66666666666669"/>
    <n v="399.31481481481484"/>
    <x v="54"/>
    <x v="54"/>
    <x v="54"/>
    <x v="54"/>
    <s v="LA"/>
    <s v="9321"/>
    <s v="56606600"/>
    <x v="66"/>
    <x v="66"/>
    <s v="24"/>
    <s v="0101"/>
    <s v="204"/>
    <s v="105"/>
    <n v="23958"/>
    <n v="21563"/>
    <m/>
    <m/>
    <m/>
    <m/>
    <n v="21563"/>
  </r>
  <r>
    <x v="3"/>
    <x v="1"/>
    <x v="3"/>
    <n v="338.54166666666669"/>
    <n v="304.69444444444446"/>
    <x v="54"/>
    <x v="54"/>
    <x v="54"/>
    <x v="54"/>
    <s v="LA"/>
    <s v="9321"/>
    <s v="56607153"/>
    <x v="44"/>
    <x v="44"/>
    <s v="24"/>
    <s v="0301"/>
    <s v="204"/>
    <s v="106"/>
    <n v="24375"/>
    <n v="21938"/>
    <m/>
    <m/>
    <m/>
    <m/>
    <n v="21938"/>
  </r>
  <r>
    <x v="2"/>
    <x v="2"/>
    <x v="2"/>
    <n v="43.203703703703702"/>
    <n v="38.888888888888886"/>
    <x v="54"/>
    <x v="54"/>
    <x v="54"/>
    <x v="54"/>
    <s v="LA"/>
    <s v="9323"/>
    <s v="56554353"/>
    <x v="2"/>
    <x v="2"/>
    <s v="24"/>
    <s v="0101"/>
    <s v="201"/>
    <s v="102"/>
    <n v="2333"/>
    <n v="2100"/>
    <m/>
    <m/>
    <m/>
    <m/>
    <n v="2100"/>
  </r>
  <r>
    <x v="2"/>
    <x v="1"/>
    <x v="3"/>
    <n v="268.51388888888891"/>
    <n v="241.66666666666666"/>
    <x v="54"/>
    <x v="54"/>
    <x v="54"/>
    <x v="54"/>
    <s v="LA"/>
    <s v="9323"/>
    <s v="56605810"/>
    <x v="45"/>
    <x v="45"/>
    <s v="24"/>
    <s v="0801"/>
    <s v="201"/>
    <s v="101"/>
    <n v="19333"/>
    <n v="17400"/>
    <m/>
    <m/>
    <m/>
    <m/>
    <n v="17400"/>
  </r>
  <r>
    <x v="2"/>
    <x v="1"/>
    <x v="3"/>
    <n v="16.208333333333332"/>
    <n v="14.597222222222221"/>
    <x v="54"/>
    <x v="54"/>
    <x v="54"/>
    <x v="54"/>
    <s v="LA"/>
    <s v="9323"/>
    <s v="56605811"/>
    <x v="62"/>
    <x v="62"/>
    <s v="24"/>
    <s v="0101"/>
    <s v="201"/>
    <s v="101"/>
    <n v="1167"/>
    <n v="1051"/>
    <m/>
    <m/>
    <m/>
    <m/>
    <n v="1051"/>
  </r>
  <r>
    <x v="2"/>
    <x v="1"/>
    <x v="2"/>
    <n v="379.62962962962962"/>
    <n v="341.66666666666669"/>
    <x v="54"/>
    <x v="54"/>
    <x v="54"/>
    <x v="54"/>
    <s v="LA"/>
    <s v="9323"/>
    <s v="56554352"/>
    <x v="19"/>
    <x v="19"/>
    <s v="24"/>
    <s v="0201"/>
    <s v="201"/>
    <s v="102"/>
    <n v="20500"/>
    <n v="18450"/>
    <m/>
    <m/>
    <m/>
    <m/>
    <n v="18450"/>
  </r>
  <r>
    <x v="1"/>
    <x v="1"/>
    <x v="1"/>
    <n v="131.81818181818181"/>
    <n v="112.04545454545455"/>
    <x v="55"/>
    <x v="55"/>
    <x v="55"/>
    <x v="55"/>
    <s v="LA"/>
    <s v="9321"/>
    <s v="56555502"/>
    <x v="15"/>
    <x v="15"/>
    <s v="36"/>
    <s v="0201"/>
    <s v="203"/>
    <s v="103"/>
    <n v="11600"/>
    <n v="9860"/>
    <m/>
    <m/>
    <m/>
    <m/>
    <n v="9860"/>
  </r>
  <r>
    <x v="3"/>
    <x v="1"/>
    <x v="6"/>
    <n v="297.07407407407408"/>
    <n v="267.37037037037038"/>
    <x v="55"/>
    <x v="55"/>
    <x v="55"/>
    <x v="55"/>
    <s v="LA"/>
    <s v="9321"/>
    <s v="56606601"/>
    <x v="66"/>
    <x v="66"/>
    <s v="24"/>
    <s v="0101"/>
    <s v="204"/>
    <s v="105"/>
    <n v="16042"/>
    <n v="14438"/>
    <m/>
    <m/>
    <m/>
    <m/>
    <n v="14438"/>
  </r>
  <r>
    <x v="3"/>
    <x v="1"/>
    <x v="3"/>
    <n v="234.375"/>
    <n v="210.94444444444446"/>
    <x v="55"/>
    <x v="55"/>
    <x v="55"/>
    <x v="55"/>
    <s v="LA"/>
    <s v="9321"/>
    <s v="56607154"/>
    <x v="49"/>
    <x v="49"/>
    <s v="24"/>
    <s v="0301"/>
    <s v="204"/>
    <s v="106"/>
    <n v="16875"/>
    <n v="15188"/>
    <m/>
    <m/>
    <m/>
    <m/>
    <n v="15188"/>
  </r>
  <r>
    <x v="2"/>
    <x v="1"/>
    <x v="3"/>
    <n v="138.88888888888889"/>
    <n v="125"/>
    <x v="55"/>
    <x v="55"/>
    <x v="55"/>
    <x v="55"/>
    <s v="LA"/>
    <s v="9323"/>
    <s v="56605812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5"/>
    <x v="55"/>
    <x v="55"/>
    <x v="55"/>
    <s v="LA"/>
    <s v="9323"/>
    <s v="56605813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5"/>
    <x v="55"/>
    <x v="55"/>
    <x v="55"/>
    <s v="LA"/>
    <s v="9323"/>
    <s v="56554354"/>
    <x v="2"/>
    <x v="2"/>
    <s v="24"/>
    <s v="0101"/>
    <s v="201"/>
    <s v="102"/>
    <n v="28000"/>
    <n v="23800"/>
    <m/>
    <m/>
    <m/>
    <m/>
    <n v="23800"/>
  </r>
  <r>
    <x v="1"/>
    <x v="1"/>
    <x v="1"/>
    <n v="60.420454545454547"/>
    <n v="51.363636363636367"/>
    <x v="56"/>
    <x v="56"/>
    <x v="56"/>
    <x v="56"/>
    <s v="LA"/>
    <s v="9321"/>
    <s v="56555503"/>
    <x v="21"/>
    <x v="21"/>
    <s v="36"/>
    <s v="0501"/>
    <s v="203"/>
    <s v="103"/>
    <n v="5317"/>
    <n v="4520"/>
    <m/>
    <m/>
    <m/>
    <m/>
    <n v="4520"/>
  </r>
  <r>
    <x v="1"/>
    <x v="1"/>
    <x v="1"/>
    <n v="16.477272727272727"/>
    <n v="14.011363636363637"/>
    <x v="56"/>
    <x v="56"/>
    <x v="56"/>
    <x v="56"/>
    <s v="LA"/>
    <s v="9321"/>
    <s v="56555504"/>
    <x v="15"/>
    <x v="15"/>
    <s v="36"/>
    <s v="0201"/>
    <s v="203"/>
    <s v="103"/>
    <n v="1450"/>
    <n v="1233"/>
    <m/>
    <m/>
    <m/>
    <m/>
    <n v="1233"/>
  </r>
  <r>
    <x v="1"/>
    <x v="1"/>
    <x v="1"/>
    <n v="32.954545454545453"/>
    <n v="28.011363636363637"/>
    <x v="56"/>
    <x v="56"/>
    <x v="56"/>
    <x v="56"/>
    <s v="LA"/>
    <s v="9321"/>
    <s v="56555505"/>
    <x v="23"/>
    <x v="23"/>
    <s v="36"/>
    <s v="0301"/>
    <s v="203"/>
    <s v="103"/>
    <n v="2900"/>
    <n v="2465"/>
    <m/>
    <m/>
    <m/>
    <m/>
    <n v="2465"/>
  </r>
  <r>
    <x v="3"/>
    <x v="3"/>
    <x v="2"/>
    <n v="5.6296296296296298"/>
    <n v="5.6296296296296298"/>
    <x v="56"/>
    <x v="56"/>
    <x v="56"/>
    <x v="56"/>
    <s v="LA"/>
    <s v="9321"/>
    <s v="56606602"/>
    <x v="7"/>
    <x v="7"/>
    <s v="24"/>
    <s v="0101"/>
    <s v="204"/>
    <s v="105"/>
    <n v="304"/>
    <n v="304"/>
    <m/>
    <m/>
    <m/>
    <m/>
    <n v="304"/>
  </r>
  <r>
    <x v="3"/>
    <x v="4"/>
    <x v="2"/>
    <n v="42.592592592592595"/>
    <n v="42.592592592592595"/>
    <x v="56"/>
    <x v="56"/>
    <x v="56"/>
    <x v="56"/>
    <s v="LA"/>
    <s v="9321"/>
    <s v="56606603"/>
    <x v="6"/>
    <x v="6"/>
    <s v="24"/>
    <s v="0101"/>
    <s v="204"/>
    <s v="105"/>
    <n v="2300"/>
    <n v="2300"/>
    <m/>
    <m/>
    <m/>
    <m/>
    <n v="2300"/>
  </r>
  <r>
    <x v="3"/>
    <x v="5"/>
    <x v="2"/>
    <n v="453.7037037037037"/>
    <n v="453.7037037037037"/>
    <x v="56"/>
    <x v="56"/>
    <x v="56"/>
    <x v="56"/>
    <s v="LA"/>
    <s v="9321"/>
    <s v="56606604"/>
    <x v="12"/>
    <x v="12"/>
    <s v="24"/>
    <s v="0101"/>
    <s v="204"/>
    <s v="105"/>
    <n v="24500"/>
    <n v="24500"/>
    <m/>
    <m/>
    <m/>
    <m/>
    <n v="24500"/>
  </r>
  <r>
    <x v="3"/>
    <x v="1"/>
    <x v="3"/>
    <n v="375"/>
    <n v="318.75"/>
    <x v="56"/>
    <x v="56"/>
    <x v="56"/>
    <x v="56"/>
    <s v="LA"/>
    <s v="9321"/>
    <s v="56607155"/>
    <x v="49"/>
    <x v="49"/>
    <s v="24"/>
    <s v="0301"/>
    <s v="204"/>
    <s v="106"/>
    <n v="27000"/>
    <n v="22950"/>
    <m/>
    <m/>
    <m/>
    <m/>
    <n v="22950"/>
  </r>
  <r>
    <x v="2"/>
    <x v="1"/>
    <x v="3"/>
    <n v="138.88888888888889"/>
    <n v="125"/>
    <x v="56"/>
    <x v="56"/>
    <x v="56"/>
    <x v="56"/>
    <s v="LA"/>
    <s v="9323"/>
    <s v="56605814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6"/>
    <x v="56"/>
    <x v="56"/>
    <x v="56"/>
    <s v="LA"/>
    <s v="9323"/>
    <s v="56605815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6"/>
    <x v="56"/>
    <x v="56"/>
    <x v="56"/>
    <s v="LA"/>
    <s v="9323"/>
    <s v="56554355"/>
    <x v="2"/>
    <x v="2"/>
    <s v="24"/>
    <s v="0101"/>
    <s v="201"/>
    <s v="102"/>
    <n v="28000"/>
    <n v="23800"/>
    <m/>
    <m/>
    <m/>
    <m/>
    <n v="23800"/>
  </r>
  <r>
    <x v="1"/>
    <x v="1"/>
    <x v="1"/>
    <n v="87.875"/>
    <n v="74.704545454545453"/>
    <x v="57"/>
    <x v="57"/>
    <x v="57"/>
    <x v="57"/>
    <s v="LA"/>
    <s v="9321"/>
    <s v="56555506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57"/>
    <x v="57"/>
    <x v="57"/>
    <x v="57"/>
    <s v="LA"/>
    <s v="9321"/>
    <s v="56555507"/>
    <x v="70"/>
    <x v="70"/>
    <s v="36"/>
    <s v="0301"/>
    <s v="203"/>
    <s v="103"/>
    <n v="1933"/>
    <n v="1644"/>
    <m/>
    <m/>
    <m/>
    <m/>
    <n v="1644"/>
  </r>
  <r>
    <x v="3"/>
    <x v="5"/>
    <x v="2"/>
    <n v="9.2592592592592595"/>
    <n v="9.2592592592592595"/>
    <x v="57"/>
    <x v="57"/>
    <x v="57"/>
    <x v="57"/>
    <s v="LA"/>
    <s v="9321"/>
    <s v="56606605"/>
    <x v="12"/>
    <x v="12"/>
    <s v="24"/>
    <s v="0101"/>
    <s v="204"/>
    <s v="105"/>
    <n v="500"/>
    <n v="500"/>
    <m/>
    <m/>
    <m/>
    <m/>
    <n v="500"/>
  </r>
  <r>
    <x v="3"/>
    <x v="1"/>
    <x v="2"/>
    <n v="55.555555555555557"/>
    <n v="50"/>
    <x v="57"/>
    <x v="57"/>
    <x v="57"/>
    <x v="57"/>
    <s v="LA"/>
    <s v="9321"/>
    <s v="56606606"/>
    <x v="17"/>
    <x v="17"/>
    <s v="24"/>
    <s v="0301"/>
    <s v="204"/>
    <s v="105"/>
    <n v="3000"/>
    <n v="2700"/>
    <m/>
    <m/>
    <m/>
    <m/>
    <n v="2700"/>
  </r>
  <r>
    <x v="3"/>
    <x v="1"/>
    <x v="2"/>
    <n v="398.14814814814815"/>
    <n v="358.33333333333331"/>
    <x v="57"/>
    <x v="57"/>
    <x v="57"/>
    <x v="57"/>
    <s v="LA"/>
    <s v="9321"/>
    <s v="56606607"/>
    <x v="18"/>
    <x v="18"/>
    <s v="24"/>
    <s v="0401"/>
    <s v="204"/>
    <s v="105"/>
    <n v="21500"/>
    <n v="19350"/>
    <m/>
    <m/>
    <m/>
    <m/>
    <n v="19350"/>
  </r>
  <r>
    <x v="3"/>
    <x v="1"/>
    <x v="3"/>
    <n v="375"/>
    <n v="318.75"/>
    <x v="57"/>
    <x v="57"/>
    <x v="57"/>
    <x v="57"/>
    <s v="LA"/>
    <s v="9321"/>
    <s v="56607156"/>
    <x v="49"/>
    <x v="49"/>
    <s v="24"/>
    <s v="0301"/>
    <s v="204"/>
    <s v="106"/>
    <n v="27000"/>
    <n v="22950"/>
    <m/>
    <m/>
    <m/>
    <m/>
    <n v="22950"/>
  </r>
  <r>
    <x v="2"/>
    <x v="2"/>
    <x v="2"/>
    <n v="518.51851851851848"/>
    <n v="440.74074074074076"/>
    <x v="57"/>
    <x v="57"/>
    <x v="57"/>
    <x v="57"/>
    <s v="LA"/>
    <s v="9323"/>
    <s v="56554356"/>
    <x v="2"/>
    <x v="2"/>
    <s v="24"/>
    <s v="0101"/>
    <s v="201"/>
    <s v="102"/>
    <n v="28000"/>
    <n v="23800"/>
    <m/>
    <m/>
    <m/>
    <m/>
    <n v="23800"/>
  </r>
  <r>
    <x v="2"/>
    <x v="1"/>
    <x v="3"/>
    <n v="388.88888888888891"/>
    <n v="330.55555555555554"/>
    <x v="57"/>
    <x v="57"/>
    <x v="57"/>
    <x v="57"/>
    <s v="LA"/>
    <s v="9323"/>
    <s v="56605816"/>
    <x v="62"/>
    <x v="62"/>
    <s v="24"/>
    <s v="0101"/>
    <s v="201"/>
    <s v="101"/>
    <n v="28000"/>
    <n v="23800"/>
    <m/>
    <m/>
    <m/>
    <m/>
    <n v="23800"/>
  </r>
  <r>
    <x v="1"/>
    <x v="1"/>
    <x v="1"/>
    <n v="38.44318181818182"/>
    <n v="32.68181818181818"/>
    <x v="58"/>
    <x v="58"/>
    <x v="58"/>
    <x v="58"/>
    <s v="LA"/>
    <s v="9321"/>
    <s v="56555508"/>
    <x v="70"/>
    <x v="70"/>
    <s v="36"/>
    <s v="0301"/>
    <s v="203"/>
    <s v="103"/>
    <n v="3383"/>
    <n v="2876"/>
    <m/>
    <m/>
    <m/>
    <m/>
    <n v="2876"/>
  </r>
  <r>
    <x v="1"/>
    <x v="1"/>
    <x v="1"/>
    <n v="27.46590909090909"/>
    <n v="23.352272727272727"/>
    <x v="58"/>
    <x v="58"/>
    <x v="58"/>
    <x v="58"/>
    <s v="LA"/>
    <s v="9321"/>
    <s v="56555509"/>
    <x v="71"/>
    <x v="71"/>
    <s v="36"/>
    <s v="0301"/>
    <s v="203"/>
    <s v="103"/>
    <n v="2417"/>
    <n v="2055"/>
    <m/>
    <m/>
    <m/>
    <m/>
    <n v="2055"/>
  </r>
  <r>
    <x v="3"/>
    <x v="1"/>
    <x v="2"/>
    <n v="185.18518518518519"/>
    <n v="166.66666666666666"/>
    <x v="58"/>
    <x v="58"/>
    <x v="58"/>
    <x v="58"/>
    <s v="LA"/>
    <s v="9321"/>
    <s v="56606608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58"/>
    <x v="58"/>
    <x v="58"/>
    <x v="58"/>
    <s v="LA"/>
    <s v="9321"/>
    <s v="56606609"/>
    <x v="18"/>
    <x v="18"/>
    <s v="24"/>
    <s v="0401"/>
    <s v="204"/>
    <s v="105"/>
    <n v="18000"/>
    <n v="16200"/>
    <m/>
    <m/>
    <m/>
    <m/>
    <n v="16200"/>
  </r>
  <r>
    <x v="3"/>
    <x v="1"/>
    <x v="3"/>
    <n v="375"/>
    <n v="318.75"/>
    <x v="58"/>
    <x v="58"/>
    <x v="58"/>
    <x v="58"/>
    <s v="LA"/>
    <s v="9321"/>
    <s v="56607157"/>
    <x v="49"/>
    <x v="49"/>
    <s v="24"/>
    <s v="0301"/>
    <s v="204"/>
    <s v="106"/>
    <n v="27000"/>
    <n v="22950"/>
    <m/>
    <m/>
    <m/>
    <m/>
    <n v="22950"/>
  </r>
  <r>
    <x v="2"/>
    <x v="1"/>
    <x v="3"/>
    <n v="67.125"/>
    <n v="60.416666666666664"/>
    <x v="58"/>
    <x v="58"/>
    <x v="58"/>
    <x v="58"/>
    <s v="LA"/>
    <s v="9323"/>
    <s v="56605817"/>
    <x v="62"/>
    <x v="62"/>
    <s v="24"/>
    <s v="0101"/>
    <s v="201"/>
    <s v="101"/>
    <n v="4833"/>
    <n v="4350"/>
    <m/>
    <m/>
    <m/>
    <m/>
    <n v="4350"/>
  </r>
  <r>
    <x v="2"/>
    <x v="1"/>
    <x v="4"/>
    <n v="180.55555555555554"/>
    <n v="162.5"/>
    <x v="58"/>
    <x v="58"/>
    <x v="58"/>
    <x v="58"/>
    <s v="LA"/>
    <s v="9323"/>
    <s v="56605818"/>
    <x v="24"/>
    <x v="24"/>
    <s v="24"/>
    <s v="0201"/>
    <s v="201"/>
    <s v="101"/>
    <n v="13000"/>
    <n v="11700"/>
    <m/>
    <m/>
    <m/>
    <m/>
    <n v="11700"/>
  </r>
  <r>
    <x v="2"/>
    <x v="2"/>
    <x v="2"/>
    <n v="327.16666666666669"/>
    <n v="294.46296296296299"/>
    <x v="58"/>
    <x v="58"/>
    <x v="58"/>
    <x v="58"/>
    <s v="LA"/>
    <s v="9323"/>
    <s v="56554357"/>
    <x v="2"/>
    <x v="2"/>
    <s v="24"/>
    <s v="0101"/>
    <s v="201"/>
    <s v="102"/>
    <n v="17667"/>
    <n v="15901"/>
    <m/>
    <m/>
    <m/>
    <m/>
    <n v="15901"/>
  </r>
  <r>
    <x v="2"/>
    <x v="5"/>
    <x v="2"/>
    <n v="175.92592592592592"/>
    <n v="158.33333333333334"/>
    <x v="58"/>
    <x v="58"/>
    <x v="58"/>
    <x v="58"/>
    <s v="LA"/>
    <s v="9323"/>
    <s v="56554358"/>
    <x v="69"/>
    <x v="69"/>
    <s v="24"/>
    <s v="0101"/>
    <s v="201"/>
    <s v="102"/>
    <n v="9500"/>
    <n v="8550"/>
    <m/>
    <m/>
    <m/>
    <m/>
    <n v="8550"/>
  </r>
  <r>
    <x v="1"/>
    <x v="1"/>
    <x v="1"/>
    <n v="65.909090909090907"/>
    <n v="56.022727272727273"/>
    <x v="59"/>
    <x v="59"/>
    <x v="59"/>
    <x v="59"/>
    <s v="LA"/>
    <s v="9321"/>
    <s v="56555510"/>
    <x v="1"/>
    <x v="1"/>
    <s v="36"/>
    <s v="0301"/>
    <s v="203"/>
    <s v="103"/>
    <n v="5800"/>
    <n v="4930"/>
    <m/>
    <m/>
    <m/>
    <m/>
    <n v="4930"/>
  </r>
  <r>
    <x v="3"/>
    <x v="1"/>
    <x v="2"/>
    <n v="518.51851851851848"/>
    <n v="440.74074074074076"/>
    <x v="59"/>
    <x v="59"/>
    <x v="59"/>
    <x v="59"/>
    <s v="LA"/>
    <s v="9321"/>
    <s v="56606610"/>
    <x v="18"/>
    <x v="18"/>
    <s v="24"/>
    <s v="0401"/>
    <s v="204"/>
    <s v="105"/>
    <n v="28000"/>
    <n v="23800"/>
    <m/>
    <m/>
    <m/>
    <m/>
    <n v="23800"/>
  </r>
  <r>
    <x v="3"/>
    <x v="1"/>
    <x v="3"/>
    <n v="154.51388888888889"/>
    <n v="139.06944444444446"/>
    <x v="59"/>
    <x v="59"/>
    <x v="59"/>
    <x v="59"/>
    <s v="LA"/>
    <s v="9321"/>
    <s v="56607158"/>
    <x v="49"/>
    <x v="49"/>
    <s v="24"/>
    <s v="0301"/>
    <s v="204"/>
    <s v="106"/>
    <n v="11125"/>
    <n v="10013"/>
    <m/>
    <m/>
    <m/>
    <m/>
    <n v="10013"/>
  </r>
  <r>
    <x v="3"/>
    <x v="1"/>
    <x v="3"/>
    <n v="218.75"/>
    <n v="196.875"/>
    <x v="59"/>
    <x v="59"/>
    <x v="59"/>
    <x v="59"/>
    <s v="LA"/>
    <s v="9321"/>
    <s v="56607159"/>
    <x v="44"/>
    <x v="44"/>
    <s v="24"/>
    <s v="0301"/>
    <s v="204"/>
    <s v="106"/>
    <n v="15750"/>
    <n v="14175"/>
    <m/>
    <m/>
    <m/>
    <m/>
    <n v="14175"/>
  </r>
  <r>
    <x v="2"/>
    <x v="5"/>
    <x v="2"/>
    <n v="518.51851851851848"/>
    <n v="440.74074074074076"/>
    <x v="59"/>
    <x v="59"/>
    <x v="59"/>
    <x v="59"/>
    <s v="LA"/>
    <s v="9323"/>
    <s v="56554359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59"/>
    <x v="59"/>
    <x v="59"/>
    <x v="59"/>
    <s v="LA"/>
    <s v="9323"/>
    <s v="56602099"/>
    <x v="2"/>
    <x v="2"/>
    <s v="24"/>
    <s v="0101"/>
    <s v="201"/>
    <s v="102"/>
    <n v="28000"/>
    <n v="23800"/>
    <m/>
    <m/>
    <m/>
    <m/>
    <n v="23800"/>
  </r>
  <r>
    <x v="2"/>
    <x v="1"/>
    <x v="4"/>
    <n v="333.33333333333331"/>
    <n v="300"/>
    <x v="59"/>
    <x v="59"/>
    <x v="59"/>
    <x v="59"/>
    <s v="LA"/>
    <s v="9323"/>
    <s v="56605819"/>
    <x v="24"/>
    <x v="24"/>
    <s v="24"/>
    <s v="0201"/>
    <s v="201"/>
    <s v="101"/>
    <n v="24000"/>
    <n v="21600"/>
    <m/>
    <m/>
    <m/>
    <m/>
    <n v="21600"/>
  </r>
  <r>
    <x v="1"/>
    <x v="1"/>
    <x v="1"/>
    <n v="131.81818181818181"/>
    <n v="112.04545454545455"/>
    <x v="60"/>
    <x v="60"/>
    <x v="60"/>
    <x v="60"/>
    <s v="LA"/>
    <s v="9321"/>
    <s v="56555511"/>
    <x v="1"/>
    <x v="1"/>
    <s v="36"/>
    <s v="0301"/>
    <s v="203"/>
    <s v="103"/>
    <n v="11600"/>
    <n v="9860"/>
    <m/>
    <m/>
    <m/>
    <m/>
    <n v="9860"/>
  </r>
  <r>
    <x v="3"/>
    <x v="1"/>
    <x v="2"/>
    <n v="46.296296296296298"/>
    <n v="41.666666666666664"/>
    <x v="60"/>
    <x v="60"/>
    <x v="60"/>
    <x v="60"/>
    <s v="LA"/>
    <s v="9321"/>
    <s v="56606611"/>
    <x v="18"/>
    <x v="18"/>
    <s v="24"/>
    <s v="0401"/>
    <s v="204"/>
    <s v="105"/>
    <n v="2500"/>
    <n v="2250"/>
    <m/>
    <m/>
    <m/>
    <m/>
    <n v="2250"/>
  </r>
  <r>
    <x v="3"/>
    <x v="1"/>
    <x v="3"/>
    <n v="375"/>
    <n v="318.75"/>
    <x v="60"/>
    <x v="60"/>
    <x v="60"/>
    <x v="60"/>
    <s v="LA"/>
    <s v="9321"/>
    <s v="56607160"/>
    <x v="44"/>
    <x v="44"/>
    <s v="24"/>
    <s v="0301"/>
    <s v="204"/>
    <s v="106"/>
    <n v="27000"/>
    <n v="22950"/>
    <m/>
    <m/>
    <m/>
    <m/>
    <n v="22950"/>
  </r>
  <r>
    <x v="2"/>
    <x v="5"/>
    <x v="2"/>
    <n v="518.51851851851848"/>
    <n v="440.74074074074076"/>
    <x v="60"/>
    <x v="60"/>
    <x v="60"/>
    <x v="60"/>
    <s v="LA"/>
    <s v="9323"/>
    <s v="56554360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60"/>
    <x v="60"/>
    <x v="60"/>
    <x v="60"/>
    <s v="LA"/>
    <s v="9323"/>
    <s v="56602100"/>
    <x v="2"/>
    <x v="2"/>
    <s v="24"/>
    <s v="0101"/>
    <s v="201"/>
    <s v="102"/>
    <n v="28000"/>
    <n v="23800"/>
    <m/>
    <m/>
    <m/>
    <m/>
    <n v="23800"/>
  </r>
  <r>
    <x v="2"/>
    <x v="1"/>
    <x v="4"/>
    <n v="97.222222222222229"/>
    <n v="87.5"/>
    <x v="60"/>
    <x v="60"/>
    <x v="60"/>
    <x v="60"/>
    <s v="LA"/>
    <s v="9323"/>
    <s v="56605820"/>
    <x v="24"/>
    <x v="24"/>
    <s v="24"/>
    <s v="0201"/>
    <s v="201"/>
    <s v="101"/>
    <n v="7000"/>
    <n v="6300"/>
    <m/>
    <m/>
    <m/>
    <m/>
    <n v="6300"/>
  </r>
  <r>
    <x v="5"/>
    <x v="8"/>
    <x v="8"/>
    <n v="61.557692307692307"/>
    <n v="61.557692307692307"/>
    <x v="7"/>
    <x v="6"/>
    <x v="2"/>
    <x v="2"/>
    <m/>
    <n v="9111"/>
    <m/>
    <x v="81"/>
    <x v="81"/>
    <m/>
    <m/>
    <m/>
    <s v="BB"/>
    <n v="6402"/>
    <n v="6402"/>
    <m/>
    <m/>
    <n v="0"/>
    <m/>
    <n v="6402"/>
  </r>
  <r>
    <x v="5"/>
    <x v="8"/>
    <x v="8"/>
    <n v="46.07692307692308"/>
    <n v="46.07692307692308"/>
    <x v="8"/>
    <x v="7"/>
    <x v="3"/>
    <x v="3"/>
    <m/>
    <n v="9111"/>
    <m/>
    <x v="81"/>
    <x v="81"/>
    <m/>
    <m/>
    <m/>
    <s v="BB"/>
    <n v="4792"/>
    <n v="4792"/>
    <m/>
    <m/>
    <n v="0"/>
    <m/>
    <n v="4792"/>
  </r>
  <r>
    <x v="5"/>
    <x v="8"/>
    <x v="8"/>
    <n v="32.692307692307693"/>
    <n v="32.692307692307693"/>
    <x v="9"/>
    <x v="8"/>
    <x v="4"/>
    <x v="4"/>
    <m/>
    <n v="9111"/>
    <m/>
    <x v="81"/>
    <x v="81"/>
    <m/>
    <m/>
    <m/>
    <s v="BB"/>
    <n v="3400"/>
    <n v="3400"/>
    <m/>
    <m/>
    <n v="0"/>
    <m/>
    <n v="34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17294-6E9D-4091-BC1F-7EB6DA9EB11E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L87" firstHeaderRow="1" firstDataRow="2" firstDataCol="2"/>
  <pivotFields count="25"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compact="0" numFmtId="223" outline="0" showAll="0"/>
    <pivotField compact="0" outline="0" showAll="0"/>
    <pivotField axis="axisCol" compact="0" outline="0" multipleItemSelectionAllowed="1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44"/>
        <item x="55"/>
        <item x="0"/>
        <item x="81"/>
        <item m="1" x="98"/>
        <item m="1" x="97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x="13"/>
        <item x="20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25"/>
        <item x="58"/>
        <item x="49"/>
        <item x="34"/>
        <item x="16"/>
        <item x="7"/>
        <item x="56"/>
        <item x="57"/>
        <item x="47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 defaultSubtotal="0">
      <items count="100">
        <item x="1"/>
        <item x="3"/>
        <item x="44"/>
        <item x="55"/>
        <item x="0"/>
        <item m="1" x="98"/>
        <item x="81"/>
        <item m="1" x="97"/>
        <item x="68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25"/>
        <item x="58"/>
        <item x="49"/>
        <item x="34"/>
        <item x="16"/>
        <item x="7"/>
        <item x="56"/>
        <item x="57"/>
        <item x="47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2"/>
    <field x="13"/>
  </rowFields>
  <rowItems count="83">
    <i>
      <x/>
      <x/>
    </i>
    <i>
      <x v="1"/>
      <x v="38"/>
    </i>
    <i>
      <x v="2"/>
      <x v="1"/>
    </i>
    <i>
      <x v="3"/>
      <x v="2"/>
    </i>
    <i>
      <x v="4"/>
      <x v="3"/>
    </i>
    <i>
      <x v="5"/>
      <x v="4"/>
    </i>
    <i>
      <x v="6"/>
      <x v="6"/>
    </i>
    <i>
      <x v="9"/>
      <x v="8"/>
    </i>
    <i>
      <x v="10"/>
      <x v="9"/>
    </i>
    <i>
      <x v="11"/>
      <x v="10"/>
    </i>
    <i>
      <x v="12"/>
      <x v="11"/>
    </i>
    <i>
      <x v="13"/>
      <x v="22"/>
    </i>
    <i>
      <x v="14"/>
      <x v="21"/>
    </i>
    <i>
      <x v="15"/>
      <x v="12"/>
    </i>
    <i>
      <x v="16"/>
      <x v="13"/>
    </i>
    <i>
      <x v="17"/>
      <x v="14"/>
    </i>
    <i>
      <x v="18"/>
      <x v="15"/>
    </i>
    <i>
      <x v="19"/>
      <x v="16"/>
    </i>
    <i>
      <x v="20"/>
      <x v="23"/>
    </i>
    <i>
      <x v="21"/>
      <x v="17"/>
    </i>
    <i>
      <x v="22"/>
      <x v="18"/>
    </i>
    <i>
      <x v="23"/>
      <x v="19"/>
    </i>
    <i>
      <x v="24"/>
      <x v="20"/>
    </i>
    <i>
      <x v="25"/>
      <x v="24"/>
    </i>
    <i>
      <x v="26"/>
      <x v="25"/>
    </i>
    <i>
      <x v="27"/>
      <x v="26"/>
    </i>
    <i>
      <x v="28"/>
      <x v="27"/>
    </i>
    <i>
      <x v="29"/>
      <x v="28"/>
    </i>
    <i>
      <x v="30"/>
      <x v="29"/>
    </i>
    <i>
      <x v="31"/>
      <x v="30"/>
    </i>
    <i>
      <x v="32"/>
      <x v="31"/>
    </i>
    <i>
      <x v="33"/>
      <x v="32"/>
    </i>
    <i>
      <x v="34"/>
      <x v="33"/>
    </i>
    <i>
      <x v="35"/>
      <x v="34"/>
    </i>
    <i>
      <x v="37"/>
      <x v="36"/>
    </i>
    <i>
      <x v="38"/>
      <x v="37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82"/>
      <x v="82"/>
    </i>
    <i>
      <x v="83"/>
      <x v="83"/>
    </i>
    <i>
      <x v="85"/>
      <x v="85"/>
    </i>
    <i>
      <x v="87"/>
      <x v="87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 t="grand">
      <x/>
    </i>
  </rowItems>
  <colFields count="1">
    <field x="7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Order quantity (GMEIN)" fld="18" baseField="0" baseItem="0"/>
  </dataFields>
  <formats count="55">
    <format dxfId="1879">
      <pivotArea type="all" dataOnly="0" outline="0" fieldPosition="0"/>
    </format>
    <format dxfId="1878">
      <pivotArea outline="0" collapsedLevelsAreSubtotals="1" fieldPosition="0"/>
    </format>
    <format dxfId="1877">
      <pivotArea dataOnly="0" labelOnly="1" grandRow="1" outline="0" fieldPosition="0"/>
    </format>
    <format dxfId="1876">
      <pivotArea dataOnly="0" labelOnly="1" grandCol="1" outline="0" fieldPosition="0"/>
    </format>
    <format dxfId="1875">
      <pivotArea type="all" dataOnly="0" outline="0" fieldPosition="0"/>
    </format>
    <format dxfId="1874">
      <pivotArea outline="0" collapsedLevelsAreSubtotals="1" fieldPosition="0"/>
    </format>
    <format dxfId="1873">
      <pivotArea dataOnly="0" labelOnly="1" grandRow="1" outline="0" fieldPosition="0"/>
    </format>
    <format dxfId="1872">
      <pivotArea dataOnly="0" labelOnly="1" grandCol="1" outline="0" fieldPosition="0"/>
    </format>
    <format dxfId="1871">
      <pivotArea type="all" dataOnly="0" outline="0" fieldPosition="0"/>
    </format>
    <format dxfId="1870">
      <pivotArea outline="0" collapsedLevelsAreSubtotals="1" fieldPosition="0"/>
    </format>
    <format dxfId="1869">
      <pivotArea dataOnly="0" labelOnly="1" grandRow="1" outline="0" fieldPosition="0"/>
    </format>
    <format dxfId="1868">
      <pivotArea dataOnly="0" labelOnly="1" grandCol="1" outline="0" fieldPosition="0"/>
    </format>
    <format dxfId="1867">
      <pivotArea type="all" dataOnly="0" outline="0" fieldPosition="0"/>
    </format>
    <format dxfId="1866">
      <pivotArea outline="0" collapsedLevelsAreSubtotals="1" fieldPosition="0"/>
    </format>
    <format dxfId="1865">
      <pivotArea dataOnly="0" labelOnly="1" grandCol="1" outline="0" fieldPosition="0"/>
    </format>
    <format dxfId="1864">
      <pivotArea outline="0" collapsedLevelsAreSubtotals="1" fieldPosition="0"/>
    </format>
    <format dxfId="1863">
      <pivotArea dataOnly="0" labelOnly="1" grandRow="1" outline="0" fieldPosition="0"/>
    </format>
    <format dxfId="1862">
      <pivotArea field="13" type="button" dataOnly="0" labelOnly="1" outline="0" axis="axisRow" fieldPosition="2"/>
    </format>
    <format dxfId="1861">
      <pivotArea type="origin" dataOnly="0" labelOnly="1" outline="0" fieldPosition="0"/>
    </format>
    <format dxfId="1860">
      <pivotArea field="7" type="button" dataOnly="0" labelOnly="1" outline="0" axis="axisCol" fieldPosition="0"/>
    </format>
    <format dxfId="1859">
      <pivotArea field="13" type="button" dataOnly="0" labelOnly="1" outline="0" axis="axisRow" fieldPosition="2"/>
    </format>
    <format dxfId="1858">
      <pivotArea type="all" dataOnly="0" outline="0" fieldPosition="0"/>
    </format>
    <format dxfId="1857">
      <pivotArea outline="0" collapsedLevelsAreSubtotals="1" fieldPosition="0"/>
    </format>
    <format dxfId="1856">
      <pivotArea type="origin" dataOnly="0" labelOnly="1" outline="0" fieldPosition="0"/>
    </format>
    <format dxfId="1855">
      <pivotArea field="7" type="button" dataOnly="0" labelOnly="1" outline="0" axis="axisCol" fieldPosition="0"/>
    </format>
    <format dxfId="1854">
      <pivotArea type="topRight" dataOnly="0" labelOnly="1" outline="0" fieldPosition="0"/>
    </format>
    <format dxfId="1853">
      <pivotArea field="12" type="button" dataOnly="0" labelOnly="1" outline="0" axis="axisRow" fieldPosition="1"/>
    </format>
    <format dxfId="1852">
      <pivotArea field="13" type="button" dataOnly="0" labelOnly="1" outline="0" axis="axisRow" fieldPosition="2"/>
    </format>
    <format dxfId="1851">
      <pivotArea dataOnly="0" labelOnly="1" grandRow="1" outline="0" fieldPosition="0"/>
    </format>
    <format dxfId="1850">
      <pivotArea dataOnly="0" labelOnly="1" grandCol="1" outline="0" fieldPosition="0"/>
    </format>
    <format dxfId="1849">
      <pivotArea type="all" dataOnly="0" outline="0" fieldPosition="0"/>
    </format>
    <format dxfId="1848">
      <pivotArea outline="0" collapsedLevelsAreSubtotals="1" fieldPosition="0"/>
    </format>
    <format dxfId="1847">
      <pivotArea type="origin" dataOnly="0" labelOnly="1" outline="0" fieldPosition="0"/>
    </format>
    <format dxfId="1846">
      <pivotArea field="7" type="button" dataOnly="0" labelOnly="1" outline="0" axis="axisCol" fieldPosition="0"/>
    </format>
    <format dxfId="1845">
      <pivotArea type="topRight" dataOnly="0" labelOnly="1" outline="0" fieldPosition="0"/>
    </format>
    <format dxfId="1844">
      <pivotArea field="12" type="button" dataOnly="0" labelOnly="1" outline="0" axis="axisRow" fieldPosition="1"/>
    </format>
    <format dxfId="1843">
      <pivotArea field="13" type="button" dataOnly="0" labelOnly="1" outline="0" axis="axisRow" fieldPosition="2"/>
    </format>
    <format dxfId="1842">
      <pivotArea dataOnly="0" labelOnly="1" grandRow="1" outline="0" fieldPosition="0"/>
    </format>
    <format dxfId="1841">
      <pivotArea dataOnly="0" labelOnly="1" grandCol="1" outline="0" fieldPosition="0"/>
    </format>
    <format dxfId="1840">
      <pivotArea dataOnly="0" labelOnly="1" outline="0" fieldPosition="0">
        <references count="1">
          <reference field="13" count="0"/>
        </references>
      </pivotArea>
    </format>
    <format dxfId="1839">
      <pivotArea field="7" type="button" dataOnly="0" labelOnly="1" outline="0" axis="axisCol" fieldPosition="0"/>
    </format>
    <format dxfId="1838">
      <pivotArea type="all" dataOnly="0" outline="0" fieldPosition="0"/>
    </format>
    <format dxfId="1837">
      <pivotArea outline="0" collapsedLevelsAreSubtotals="1" fieldPosition="0"/>
    </format>
    <format dxfId="1836">
      <pivotArea type="origin" dataOnly="0" labelOnly="1" outline="0" fieldPosition="0"/>
    </format>
    <format dxfId="1835">
      <pivotArea type="topRight" dataOnly="0" labelOnly="1" outline="0" fieldPosition="0"/>
    </format>
    <format dxfId="1834">
      <pivotArea field="12" type="button" dataOnly="0" labelOnly="1" outline="0" axis="axisRow" fieldPosition="1"/>
    </format>
    <format dxfId="1833">
      <pivotArea field="13" type="button" dataOnly="0" labelOnly="1" outline="0" axis="axisRow" fieldPosition="2"/>
    </format>
    <format dxfId="1832">
      <pivotArea dataOnly="0" labelOnly="1" grandRow="1" outline="0" fieldPosition="0"/>
    </format>
    <format dxfId="1831">
      <pivotArea dataOnly="0" labelOnly="1" outline="0" fieldPosition="0">
        <references count="1">
          <reference field="7" count="0"/>
        </references>
      </pivotArea>
    </format>
    <format dxfId="1830">
      <pivotArea dataOnly="0" labelOnly="1" grandCol="1" outline="0" fieldPosition="0"/>
    </format>
    <format dxfId="1829">
      <pivotArea field="7" type="button" dataOnly="0" labelOnly="1" outline="0" axis="axisCol" fieldPosition="0"/>
    </format>
    <format dxfId="1828">
      <pivotArea type="topRight" dataOnly="0" labelOnly="1" outline="0" offset="A1" fieldPosition="0"/>
    </format>
    <format dxfId="1827">
      <pivotArea type="topRight" dataOnly="0" labelOnly="1" outline="0" offset="B1:D1" fieldPosition="0"/>
    </format>
    <format dxfId="1826">
      <pivotArea field="7" type="button" dataOnly="0" labelOnly="1" outline="0" axis="axisCol" fieldPosition="0"/>
    </format>
    <format dxfId="1825">
      <pivotArea type="topRight" dataOnly="0" labelOnly="1" outline="0" offset="A1:D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9A191-8356-436B-A159-FEA2E1B57758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O134" firstHeaderRow="1" firstDataRow="2" firstDataCol="5"/>
  <pivotFields count="25">
    <pivotField axis="axisRow" compact="0" outline="0" showAll="0">
      <items count="10">
        <item x="3"/>
        <item x="1"/>
        <item x="4"/>
        <item x="2"/>
        <item x="5"/>
        <item m="1" x="8"/>
        <item x="0"/>
        <item m="1" x="7"/>
        <item m="1" x="6"/>
        <item t="default"/>
      </items>
    </pivotField>
    <pivotField axis="axisRow" compact="0" outline="0" showAll="0">
      <items count="10">
        <item x="1"/>
        <item x="8"/>
        <item x="4"/>
        <item x="0"/>
        <item x="5"/>
        <item x="2"/>
        <item x="3"/>
        <item x="6"/>
        <item x="7"/>
        <item t="default"/>
      </items>
    </pivotField>
    <pivotField axis="axisRow" compact="0" outline="0" showAll="0">
      <items count="11">
        <item x="1"/>
        <item x="3"/>
        <item x="2"/>
        <item x="4"/>
        <item x="5"/>
        <item x="8"/>
        <item x="0"/>
        <item x="6"/>
        <item m="1" x="9"/>
        <item x="7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multipleItemSelectionAllowed="1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44"/>
        <item x="55"/>
        <item x="81"/>
        <item m="1" x="98"/>
        <item x="0"/>
        <item x="68"/>
        <item m="1" x="97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x="13"/>
        <item x="20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>
      <items count="101">
        <item x="3"/>
        <item x="1"/>
        <item x="44"/>
        <item x="55"/>
        <item m="1" x="98"/>
        <item x="81"/>
        <item x="0"/>
        <item x="68"/>
        <item m="1" x="97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5">
    <field x="0"/>
    <field x="1"/>
    <field x="2"/>
    <field x="12"/>
    <field x="13"/>
  </rowFields>
  <rowItems count="130">
    <i>
      <x/>
      <x/>
      <x v="1"/>
      <x v="3"/>
      <x v="2"/>
    </i>
    <i r="3">
      <x v="11"/>
      <x v="10"/>
    </i>
    <i r="3">
      <x v="42"/>
      <x v="42"/>
    </i>
    <i r="3">
      <x v="54"/>
      <x v="54"/>
    </i>
    <i t="default" r="2">
      <x v="1"/>
    </i>
    <i r="2">
      <x v="2"/>
      <x v="13"/>
      <x v="22"/>
    </i>
    <i r="3">
      <x v="14"/>
      <x v="21"/>
    </i>
    <i r="3">
      <x v="19"/>
      <x v="16"/>
    </i>
    <i r="3">
      <x v="20"/>
      <x v="23"/>
    </i>
    <i r="3">
      <x v="31"/>
      <x v="30"/>
    </i>
    <i r="3">
      <x v="32"/>
      <x v="31"/>
    </i>
    <i r="3">
      <x v="61"/>
      <x v="61"/>
    </i>
    <i r="3">
      <x v="62"/>
      <x v="62"/>
    </i>
    <i t="default" r="2">
      <x v="2"/>
    </i>
    <i r="2">
      <x v="3"/>
      <x v="4"/>
      <x v="3"/>
    </i>
    <i r="3">
      <x v="22"/>
      <x v="18"/>
    </i>
    <i t="default" r="2">
      <x v="3"/>
    </i>
    <i r="2">
      <x v="4"/>
      <x v="8"/>
      <x v="7"/>
    </i>
    <i r="3">
      <x v="41"/>
      <x v="41"/>
    </i>
    <i r="3">
      <x v="58"/>
      <x v="58"/>
    </i>
    <i t="default" r="2">
      <x v="4"/>
    </i>
    <i r="2">
      <x v="7"/>
      <x v="47"/>
      <x v="47"/>
    </i>
    <i t="default" r="2">
      <x v="7"/>
    </i>
    <i t="default" r="1">
      <x/>
    </i>
    <i r="1">
      <x v="2"/>
      <x v="2"/>
      <x v="15"/>
      <x v="12"/>
    </i>
    <i r="3">
      <x v="52"/>
      <x v="52"/>
    </i>
    <i t="default" r="2">
      <x v="2"/>
    </i>
    <i t="default" r="1">
      <x v="2"/>
    </i>
    <i r="1">
      <x v="4"/>
      <x v="2"/>
      <x v="25"/>
      <x v="24"/>
    </i>
    <i r="3">
      <x v="34"/>
      <x v="33"/>
    </i>
    <i r="3">
      <x v="53"/>
      <x v="53"/>
    </i>
    <i t="default" r="2">
      <x v="2"/>
    </i>
    <i r="2">
      <x v="3"/>
      <x v="49"/>
      <x v="49"/>
    </i>
    <i r="3">
      <x v="89"/>
      <x v="89"/>
    </i>
    <i t="default" r="2">
      <x v="3"/>
    </i>
    <i t="default" r="1">
      <x v="4"/>
    </i>
    <i r="1">
      <x v="5"/>
      <x v="2"/>
      <x v="23"/>
      <x v="19"/>
    </i>
    <i r="3">
      <x v="33"/>
      <x v="32"/>
    </i>
    <i t="default" r="2">
      <x v="2"/>
    </i>
    <i r="2">
      <x v="3"/>
      <x v="51"/>
      <x v="51"/>
    </i>
    <i t="default" r="2">
      <x v="3"/>
    </i>
    <i t="default" r="1">
      <x v="5"/>
    </i>
    <i r="1">
      <x v="6"/>
      <x v="2"/>
      <x v="57"/>
      <x v="57"/>
    </i>
    <i r="3">
      <x v="59"/>
      <x v="59"/>
    </i>
    <i r="3">
      <x v="60"/>
      <x v="60"/>
    </i>
    <i r="3">
      <x v="63"/>
      <x v="63"/>
    </i>
    <i r="3">
      <x v="66"/>
      <x v="66"/>
    </i>
    <i t="default" r="2">
      <x v="2"/>
    </i>
    <i r="2">
      <x v="3"/>
      <x v="50"/>
      <x v="50"/>
    </i>
    <i t="default" r="2">
      <x v="3"/>
    </i>
    <i t="default" r="1">
      <x v="6"/>
    </i>
    <i t="default">
      <x/>
    </i>
    <i>
      <x v="1"/>
      <x/>
      <x/>
      <x/>
      <x v="1"/>
    </i>
    <i r="3">
      <x v="16"/>
      <x v="13"/>
    </i>
    <i r="3">
      <x v="18"/>
      <x v="15"/>
    </i>
    <i r="3">
      <x v="21"/>
      <x v="17"/>
    </i>
    <i r="3">
      <x v="27"/>
      <x v="26"/>
    </i>
    <i r="3">
      <x v="28"/>
      <x v="27"/>
    </i>
    <i r="3">
      <x v="37"/>
      <x v="36"/>
    </i>
    <i r="3">
      <x v="38"/>
      <x v="37"/>
    </i>
    <i t="default" r="2">
      <x/>
    </i>
    <i t="default" r="1">
      <x/>
    </i>
    <i r="1">
      <x v="7"/>
      <x/>
      <x v="69"/>
      <x v="69"/>
    </i>
    <i r="3">
      <x v="70"/>
      <x v="70"/>
    </i>
    <i r="3">
      <x v="71"/>
      <x v="71"/>
    </i>
    <i r="3">
      <x v="72"/>
      <x v="72"/>
    </i>
    <i r="3">
      <x v="82"/>
      <x v="82"/>
    </i>
    <i r="3">
      <x v="83"/>
      <x v="83"/>
    </i>
    <i r="3">
      <x v="85"/>
      <x v="85"/>
    </i>
    <i r="3">
      <x v="87"/>
      <x v="87"/>
    </i>
    <i t="default" r="2">
      <x/>
    </i>
    <i t="default" r="1">
      <x v="7"/>
    </i>
    <i t="default">
      <x v="1"/>
    </i>
    <i>
      <x v="2"/>
      <x v="3"/>
      <x v="6"/>
      <x v="7"/>
      <x v="6"/>
    </i>
    <i t="default" r="2">
      <x v="6"/>
    </i>
    <i t="default" r="1">
      <x v="3"/>
    </i>
    <i t="default">
      <x v="2"/>
    </i>
    <i>
      <x v="3"/>
      <x/>
      <x v="1"/>
      <x v="2"/>
      <x/>
    </i>
    <i r="3">
      <x v="12"/>
      <x v="11"/>
    </i>
    <i r="3">
      <x v="30"/>
      <x v="29"/>
    </i>
    <i r="3">
      <x v="35"/>
      <x v="34"/>
    </i>
    <i r="3">
      <x v="44"/>
      <x v="44"/>
    </i>
    <i r="3">
      <x v="45"/>
      <x v="45"/>
    </i>
    <i r="3">
      <x v="97"/>
      <x v="97"/>
    </i>
    <i t="default" r="2">
      <x v="1"/>
    </i>
    <i r="2">
      <x v="2"/>
      <x v="1"/>
      <x v="38"/>
    </i>
    <i r="3">
      <x v="39"/>
      <x v="39"/>
    </i>
    <i t="default" r="2">
      <x v="2"/>
    </i>
    <i r="2">
      <x v="3"/>
      <x v="10"/>
      <x v="9"/>
    </i>
    <i r="3">
      <x v="24"/>
      <x v="20"/>
    </i>
    <i r="3">
      <x v="26"/>
      <x v="25"/>
    </i>
    <i r="3">
      <x v="43"/>
      <x v="43"/>
    </i>
    <i r="3">
      <x v="56"/>
      <x v="56"/>
    </i>
    <i t="default" r="2">
      <x v="3"/>
    </i>
    <i r="2">
      <x v="9"/>
      <x v="90"/>
      <x v="90"/>
    </i>
    <i r="3">
      <x v="91"/>
      <x v="91"/>
    </i>
    <i r="3">
      <x v="92"/>
      <x v="92"/>
    </i>
    <i r="3">
      <x v="93"/>
      <x v="93"/>
    </i>
    <i r="3">
      <x v="94"/>
      <x v="94"/>
    </i>
    <i r="3">
      <x v="95"/>
      <x v="95"/>
    </i>
    <i r="3">
      <x v="96"/>
      <x v="96"/>
    </i>
    <i t="default" r="2">
      <x v="9"/>
    </i>
    <i t="default" r="1">
      <x/>
    </i>
    <i r="1">
      <x v="4"/>
      <x v="2"/>
      <x v="29"/>
      <x v="28"/>
    </i>
    <i t="default" r="2">
      <x v="2"/>
    </i>
    <i t="default" r="1">
      <x v="4"/>
    </i>
    <i r="1">
      <x v="5"/>
      <x v="2"/>
      <x v="17"/>
      <x v="14"/>
    </i>
    <i r="3">
      <x v="55"/>
      <x v="55"/>
    </i>
    <i t="default" r="2">
      <x v="2"/>
    </i>
    <i t="default" r="1">
      <x v="5"/>
    </i>
    <i r="1">
      <x v="6"/>
      <x v="2"/>
      <x v="40"/>
      <x v="40"/>
    </i>
    <i r="3">
      <x v="48"/>
      <x v="48"/>
    </i>
    <i t="default" r="2">
      <x v="2"/>
    </i>
    <i t="default" r="1">
      <x v="6"/>
    </i>
    <i r="1">
      <x v="8"/>
      <x v="1"/>
      <x v="64"/>
      <x v="64"/>
    </i>
    <i r="3">
      <x v="65"/>
      <x v="65"/>
    </i>
    <i r="3">
      <x v="67"/>
      <x v="67"/>
    </i>
    <i r="3">
      <x v="68"/>
      <x v="68"/>
    </i>
    <i t="default" r="2">
      <x v="1"/>
    </i>
    <i t="default" r="1">
      <x v="8"/>
    </i>
    <i t="default">
      <x v="3"/>
    </i>
    <i>
      <x v="4"/>
      <x v="1"/>
      <x v="5"/>
      <x v="5"/>
      <x v="5"/>
    </i>
    <i t="default" r="2">
      <x v="5"/>
    </i>
    <i t="default" r="1">
      <x v="1"/>
    </i>
    <i t="default">
      <x v="4"/>
    </i>
    <i>
      <x v="6"/>
      <x v="3"/>
      <x v="6"/>
      <x v="7"/>
      <x v="6"/>
    </i>
    <i t="default" r="2">
      <x v="6"/>
    </i>
    <i t="default" r="1">
      <x v="3"/>
    </i>
    <i t="default">
      <x v="6"/>
    </i>
    <i t="grand">
      <x/>
    </i>
  </rowItems>
  <colFields count="1">
    <field x="7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Pallet100%" fld="3" baseField="13" baseItem="34"/>
  </dataFields>
  <formats count="54">
    <format dxfId="1824">
      <pivotArea type="all" dataOnly="0" outline="0" fieldPosition="0"/>
    </format>
    <format dxfId="1823">
      <pivotArea outline="0" collapsedLevelsAreSubtotals="1" fieldPosition="0"/>
    </format>
    <format dxfId="1822">
      <pivotArea dataOnly="0" labelOnly="1" grandRow="1" outline="0" fieldPosition="0"/>
    </format>
    <format dxfId="1821">
      <pivotArea dataOnly="0" labelOnly="1" outline="0" fieldPosition="0">
        <references count="1">
          <reference field="7" count="0"/>
        </references>
      </pivotArea>
    </format>
    <format dxfId="1820">
      <pivotArea dataOnly="0" labelOnly="1" grandCol="1" outline="0" fieldPosition="0"/>
    </format>
    <format dxfId="1819">
      <pivotArea type="all" dataOnly="0" outline="0" fieldPosition="0"/>
    </format>
    <format dxfId="1818">
      <pivotArea outline="0" collapsedLevelsAreSubtotals="1" fieldPosition="0"/>
    </format>
    <format dxfId="1817">
      <pivotArea dataOnly="0" labelOnly="1" grandRow="1" outline="0" fieldPosition="0"/>
    </format>
    <format dxfId="1816">
      <pivotArea dataOnly="0" labelOnly="1" outline="0" fieldPosition="0">
        <references count="1">
          <reference field="7" count="0"/>
        </references>
      </pivotArea>
    </format>
    <format dxfId="1815">
      <pivotArea dataOnly="0" labelOnly="1" grandCol="1" outline="0" fieldPosition="0"/>
    </format>
    <format dxfId="1814">
      <pivotArea dataOnly="0" labelOnly="1" outline="0" fieldPosition="0">
        <references count="1">
          <reference field="7" count="0"/>
        </references>
      </pivotArea>
    </format>
    <format dxfId="1813">
      <pivotArea type="all" dataOnly="0" outline="0" fieldPosition="0"/>
    </format>
    <format dxfId="1812">
      <pivotArea outline="0" collapsedLevelsAreSubtotals="1" fieldPosition="0"/>
    </format>
    <format dxfId="1811">
      <pivotArea dataOnly="0" labelOnly="1" grandRow="1" outline="0" fieldPosition="0"/>
    </format>
    <format dxfId="1810">
      <pivotArea dataOnly="0" labelOnly="1" outline="0" fieldPosition="0">
        <references count="1">
          <reference field="7" count="0"/>
        </references>
      </pivotArea>
    </format>
    <format dxfId="1809">
      <pivotArea dataOnly="0" labelOnly="1" grandCol="1" outline="0" fieldPosition="0"/>
    </format>
    <format dxfId="1808">
      <pivotArea type="all" dataOnly="0" outline="0" fieldPosition="0"/>
    </format>
    <format dxfId="1807">
      <pivotArea outline="0" collapsedLevelsAreSubtotals="1" fieldPosition="0"/>
    </format>
    <format dxfId="1806">
      <pivotArea dataOnly="0" labelOnly="1" outline="0" fieldPosition="0">
        <references count="1">
          <reference field="7" count="0"/>
        </references>
      </pivotArea>
    </format>
    <format dxfId="1805">
      <pivotArea dataOnly="0" labelOnly="1" grandCol="1" outline="0" fieldPosition="0"/>
    </format>
    <format dxfId="1804">
      <pivotArea outline="0" collapsedLevelsAreSubtotals="1" fieldPosition="0"/>
    </format>
    <format dxfId="1803">
      <pivotArea dataOnly="0" labelOnly="1" grandRow="1" outline="0" fieldPosition="0"/>
    </format>
    <format dxfId="1802">
      <pivotArea field="13" type="button" dataOnly="0" labelOnly="1" outline="0" axis="axisRow" fieldPosition="4"/>
    </format>
    <format dxfId="1801">
      <pivotArea type="origin" dataOnly="0" labelOnly="1" outline="0" fieldPosition="0"/>
    </format>
    <format dxfId="1800">
      <pivotArea field="7" type="button" dataOnly="0" labelOnly="1" outline="0" axis="axisCol" fieldPosition="0"/>
    </format>
    <format dxfId="1799">
      <pivotArea type="all" dataOnly="0" outline="0" fieldPosition="0"/>
    </format>
    <format dxfId="1798">
      <pivotArea outline="0" collapsedLevelsAreSubtotals="1" fieldPosition="0"/>
    </format>
    <format dxfId="1797">
      <pivotArea type="origin" dataOnly="0" labelOnly="1" outline="0" fieldPosition="0"/>
    </format>
    <format dxfId="1796">
      <pivotArea field="7" type="button" dataOnly="0" labelOnly="1" outline="0" axis="axisCol" fieldPosition="0"/>
    </format>
    <format dxfId="1795">
      <pivotArea type="topRight" dataOnly="0" labelOnly="1" outline="0" fieldPosition="0"/>
    </format>
    <format dxfId="1794">
      <pivotArea field="1" type="button" dataOnly="0" labelOnly="1" outline="0" axis="axisRow" fieldPosition="1"/>
    </format>
    <format dxfId="1793">
      <pivotArea field="2" type="button" dataOnly="0" labelOnly="1" outline="0" axis="axisRow" fieldPosition="2"/>
    </format>
    <format dxfId="1792">
      <pivotArea field="12" type="button" dataOnly="0" labelOnly="1" outline="0" axis="axisRow" fieldPosition="3"/>
    </format>
    <format dxfId="1791">
      <pivotArea field="13" type="button" dataOnly="0" labelOnly="1" outline="0" axis="axisRow" fieldPosition="4"/>
    </format>
    <format dxfId="1790">
      <pivotArea dataOnly="0" labelOnly="1" grandRow="1" outline="0" fieldPosition="0"/>
    </format>
    <format dxfId="1789">
      <pivotArea dataOnly="0" labelOnly="1" grandCol="1" outline="0" fieldPosition="0"/>
    </format>
    <format dxfId="1788">
      <pivotArea type="all" dataOnly="0" outline="0" fieldPosition="0"/>
    </format>
    <format dxfId="1787">
      <pivotArea outline="0" collapsedLevelsAreSubtotals="1" fieldPosition="0"/>
    </format>
    <format dxfId="1786">
      <pivotArea type="origin" dataOnly="0" labelOnly="1" outline="0" fieldPosition="0"/>
    </format>
    <format dxfId="1785">
      <pivotArea field="7" type="button" dataOnly="0" labelOnly="1" outline="0" axis="axisCol" fieldPosition="0"/>
    </format>
    <format dxfId="1784">
      <pivotArea type="topRight" dataOnly="0" labelOnly="1" outline="0" fieldPosition="0"/>
    </format>
    <format dxfId="1783">
      <pivotArea field="1" type="button" dataOnly="0" labelOnly="1" outline="0" axis="axisRow" fieldPosition="1"/>
    </format>
    <format dxfId="1782">
      <pivotArea field="2" type="button" dataOnly="0" labelOnly="1" outline="0" axis="axisRow" fieldPosition="2"/>
    </format>
    <format dxfId="1781">
      <pivotArea field="12" type="button" dataOnly="0" labelOnly="1" outline="0" axis="axisRow" fieldPosition="3"/>
    </format>
    <format dxfId="1780">
      <pivotArea field="13" type="button" dataOnly="0" labelOnly="1" outline="0" axis="axisRow" fieldPosition="4"/>
    </format>
    <format dxfId="1779">
      <pivotArea dataOnly="0" labelOnly="1" grandRow="1" outline="0" fieldPosition="0"/>
    </format>
    <format dxfId="1778">
      <pivotArea dataOnly="0" labelOnly="1" grandCol="1" outline="0" fieldPosition="0"/>
    </format>
    <format dxfId="1777">
      <pivotArea field="13" type="button" dataOnly="0" labelOnly="1" outline="0" axis="axisRow" fieldPosition="4"/>
    </format>
    <format dxfId="1776">
      <pivotArea dataOnly="0" labelOnly="1" outline="0" fieldPosition="0">
        <references count="1">
          <reference field="13" count="0"/>
        </references>
      </pivotArea>
    </format>
    <format dxfId="1775">
      <pivotArea dataOnly="0" labelOnly="1" outline="0" fieldPosition="0">
        <references count="1">
          <reference field="7" count="0"/>
        </references>
      </pivotArea>
    </format>
    <format dxfId="1774">
      <pivotArea field="7" type="button" dataOnly="0" labelOnly="1" outline="0" axis="axisCol" fieldPosition="0"/>
    </format>
    <format dxfId="1773">
      <pivotArea type="topRight" dataOnly="0" labelOnly="1" outline="0" offset="B1:D1" fieldPosition="0"/>
    </format>
    <format dxfId="1772">
      <pivotArea field="7" type="button" dataOnly="0" labelOnly="1" outline="0" axis="axisCol" fieldPosition="0"/>
    </format>
    <format dxfId="1771">
      <pivotArea type="topRight" dataOnly="0" labelOnly="1" outline="0" offset="A1:D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F2924-9BBA-400C-B159-B4BB06977EEA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177:H181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h="1" x="5"/>
        <item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0"/>
        <item x="8"/>
        <item x="4"/>
        <item x="5"/>
        <item x="2"/>
        <item x="3"/>
        <item x="6"/>
        <item x="7"/>
        <item t="default"/>
      </items>
    </pivotField>
    <pivotField axis="axisRow" compact="0" outline="0" showAll="0">
      <items count="11">
        <item x="1"/>
        <item x="3"/>
        <item x="2"/>
        <item x="0"/>
        <item x="4"/>
        <item x="5"/>
        <item x="6"/>
        <item x="8"/>
        <item m="1" x="9"/>
        <item x="7"/>
        <item t="default"/>
      </items>
    </pivotField>
    <pivotField compact="0" outline="0" showAll="0"/>
    <pivotField dataField="1"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55"/>
        <item x="44"/>
        <item x="0"/>
        <item x="81"/>
        <item m="1" x="98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m="1" x="97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axis="axisRow" compact="0" outline="0" showAll="0" defaultSubtotal="0">
      <items count="100">
        <item x="1"/>
        <item x="3"/>
        <item x="55"/>
        <item x="44"/>
        <item x="0"/>
        <item m="1" x="98"/>
        <item x="81"/>
        <item x="68"/>
        <item x="27"/>
        <item x="8"/>
        <item x="9"/>
        <item x="6"/>
        <item x="21"/>
        <item x="2"/>
        <item x="23"/>
        <item x="64"/>
        <item x="15"/>
        <item x="4"/>
        <item x="18"/>
        <item x="17"/>
        <item m="1" x="97"/>
        <item x="20"/>
        <item x="13"/>
        <item x="59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</pivotFields>
  <rowFields count="5">
    <field x="0"/>
    <field x="1"/>
    <field x="2"/>
    <field x="12"/>
    <field x="13"/>
  </rowFields>
  <rowItems count="1">
    <i t="grand">
      <x/>
    </i>
  </rowItems>
  <colFields count="3">
    <field x="8"/>
    <field x="5"/>
    <field x="6"/>
  </colFields>
  <colItems count="1">
    <i t="grand">
      <x/>
    </i>
  </colItems>
  <pageFields count="1">
    <pageField fld="7" hier="-1"/>
  </pageFields>
  <dataFields count="1">
    <dataField name="Sum of Pallet" fld="4" baseField="0" baseItem="0"/>
  </dataFields>
  <formats count="182">
    <format dxfId="1404">
      <pivotArea outline="0" collapsedLevelsAreSubtotals="1" fieldPosition="0"/>
    </format>
    <format dxfId="1403">
      <pivotArea type="all" dataOnly="0" outline="0" fieldPosition="0"/>
    </format>
    <format dxfId="1402">
      <pivotArea type="origin" dataOnly="0" labelOnly="1" outline="0" fieldPosition="0"/>
    </format>
    <format dxfId="1401">
      <pivotArea field="7" type="button" dataOnly="0" labelOnly="1" outline="0" axis="axisPage" fieldPosition="0"/>
    </format>
    <format dxfId="1400">
      <pivotArea field="1" type="button" dataOnly="0" labelOnly="1" outline="0" axis="axisRow" fieldPosition="1"/>
    </format>
    <format dxfId="1399">
      <pivotArea field="2" type="button" dataOnly="0" labelOnly="1" outline="0" axis="axisRow" fieldPosition="2"/>
    </format>
    <format dxfId="1398">
      <pivotArea field="12" type="button" dataOnly="0" labelOnly="1" outline="0" axis="axisRow" fieldPosition="3"/>
    </format>
    <format dxfId="1397">
      <pivotArea field="13" type="button" dataOnly="0" labelOnly="1" outline="0" axis="axisRow" fieldPosition="4"/>
    </format>
    <format dxfId="1396">
      <pivotArea dataOnly="0" labelOnly="1" grandRow="1" outline="0" fieldPosition="0"/>
    </format>
    <format dxfId="1395">
      <pivotArea field="7" type="button" dataOnly="0" labelOnly="1" outline="0" axis="axisPage" fieldPosition="0"/>
    </format>
    <format dxfId="1394">
      <pivotArea outline="0" collapsedLevelsAreSubtotals="1" fieldPosition="0"/>
    </format>
    <format dxfId="1393">
      <pivotArea field="8" type="button" dataOnly="0" labelOnly="1" outline="0" axis="axisCol" fieldPosition="0"/>
    </format>
    <format dxfId="1392">
      <pivotArea field="5" type="button" dataOnly="0" labelOnly="1" outline="0" axis="axisCol" fieldPosition="1"/>
    </format>
    <format dxfId="1391">
      <pivotArea field="6" type="button" dataOnly="0" labelOnly="1" outline="0" axis="axisCol" fieldPosition="2"/>
    </format>
    <format dxfId="1390">
      <pivotArea type="topRight" dataOnly="0" labelOnly="1" outline="0" fieldPosition="0"/>
    </format>
    <format dxfId="1389">
      <pivotArea dataOnly="0" labelOnly="1" grandCol="1" outline="0" fieldPosition="0"/>
    </format>
    <format dxfId="1388">
      <pivotArea outline="0" collapsedLevelsAreSubtotals="1" fieldPosition="0"/>
    </format>
    <format dxfId="1387">
      <pivotArea field="8" type="button" dataOnly="0" labelOnly="1" outline="0" axis="axisCol" fieldPosition="0"/>
    </format>
    <format dxfId="1386">
      <pivotArea field="5" type="button" dataOnly="0" labelOnly="1" outline="0" axis="axisCol" fieldPosition="1"/>
    </format>
    <format dxfId="1385">
      <pivotArea grandCol="1" outline="0" collapsedLevelsAreSubtotals="1" fieldPosition="0"/>
    </format>
    <format dxfId="1384">
      <pivotArea field="6" type="button" dataOnly="0" labelOnly="1" outline="0" axis="axisCol" fieldPosition="2"/>
    </format>
    <format dxfId="1383">
      <pivotArea type="topRight" dataOnly="0" labelOnly="1" outline="0" fieldPosition="0"/>
    </format>
    <format dxfId="1382">
      <pivotArea dataOnly="0" labelOnly="1" grandCol="1" outline="0" fieldPosition="0"/>
    </format>
    <format dxfId="1381">
      <pivotArea type="all" dataOnly="0" outline="0" fieldPosition="0"/>
    </format>
    <format dxfId="1380">
      <pivotArea type="all" dataOnly="0" outline="0" fieldPosition="0"/>
    </format>
    <format dxfId="1379">
      <pivotArea outline="0" collapsedLevelsAreSubtotals="1" fieldPosition="0"/>
    </format>
    <format dxfId="1378">
      <pivotArea type="origin" dataOnly="0" labelOnly="1" outline="0" fieldPosition="0"/>
    </format>
    <format dxfId="1377">
      <pivotArea field="8" type="button" dataOnly="0" labelOnly="1" outline="0" axis="axisCol" fieldPosition="0"/>
    </format>
    <format dxfId="1376">
      <pivotArea field="5" type="button" dataOnly="0" labelOnly="1" outline="0" axis="axisCol" fieldPosition="1"/>
    </format>
    <format dxfId="1375">
      <pivotArea field="6" type="button" dataOnly="0" labelOnly="1" outline="0" axis="axisCol" fieldPosition="2"/>
    </format>
    <format dxfId="1374">
      <pivotArea type="topRight" dataOnly="0" labelOnly="1" outline="0" fieldPosition="0"/>
    </format>
    <format dxfId="1373">
      <pivotArea field="1" type="button" dataOnly="0" labelOnly="1" outline="0" axis="axisRow" fieldPosition="1"/>
    </format>
    <format dxfId="1372">
      <pivotArea field="2" type="button" dataOnly="0" labelOnly="1" outline="0" axis="axisRow" fieldPosition="2"/>
    </format>
    <format dxfId="1371">
      <pivotArea field="12" type="button" dataOnly="0" labelOnly="1" outline="0" axis="axisRow" fieldPosition="3"/>
    </format>
    <format dxfId="1370">
      <pivotArea field="13" type="button" dataOnly="0" labelOnly="1" outline="0" axis="axisRow" fieldPosition="4"/>
    </format>
    <format dxfId="1369">
      <pivotArea dataOnly="0" labelOnly="1" grandRow="1" outline="0" fieldPosition="0"/>
    </format>
    <format dxfId="1368">
      <pivotArea dataOnly="0" labelOnly="1" outline="0" fieldPosition="0">
        <references count="1">
          <reference field="8" count="0"/>
        </references>
      </pivotArea>
    </format>
    <format dxfId="1367">
      <pivotArea dataOnly="0" labelOnly="1" grandCol="1" outline="0" fieldPosition="0"/>
    </format>
    <format dxfId="1366">
      <pivotArea outline="0" collapsedLevelsAreSubtotals="1" fieldPosition="0"/>
    </format>
    <format dxfId="1365">
      <pivotArea field="8" type="button" dataOnly="0" labelOnly="1" outline="0" axis="axisCol" fieldPosition="0"/>
    </format>
    <format dxfId="1364">
      <pivotArea field="5" type="button" dataOnly="0" labelOnly="1" outline="0" axis="axisCol" fieldPosition="1"/>
    </format>
    <format dxfId="1363">
      <pivotArea field="6" type="button" dataOnly="0" labelOnly="1" outline="0" axis="axisCol" fieldPosition="2"/>
    </format>
    <format dxfId="1362">
      <pivotArea dataOnly="0" labelOnly="1" outline="0" fieldPosition="0">
        <references count="1">
          <reference field="8" count="0"/>
        </references>
      </pivotArea>
    </format>
    <format dxfId="1361">
      <pivotArea field="8" type="button" dataOnly="0" labelOnly="1" outline="0" axis="axisCol" fieldPosition="0"/>
    </format>
    <format dxfId="1360">
      <pivotArea dataOnly="0" labelOnly="1" outline="0" fieldPosition="0">
        <references count="1">
          <reference field="8" count="0"/>
        </references>
      </pivotArea>
    </format>
    <format dxfId="1359">
      <pivotArea field="5" type="button" dataOnly="0" labelOnly="1" outline="0" axis="axisCol" fieldPosition="1"/>
    </format>
    <format dxfId="1358">
      <pivotArea field="8" type="button" dataOnly="0" labelOnly="1" outline="0" axis="axisCol" fieldPosition="0"/>
    </format>
    <format dxfId="1357">
      <pivotArea field="5" type="button" dataOnly="0" labelOnly="1" outline="0" axis="axisCol" fieldPosition="1"/>
    </format>
    <format dxfId="1356">
      <pivotArea field="6" type="button" dataOnly="0" labelOnly="1" outline="0" axis="axisCol" fieldPosition="2"/>
    </format>
    <format dxfId="1355">
      <pivotArea field="8" type="button" dataOnly="0" labelOnly="1" outline="0" axis="axisCol" fieldPosition="0"/>
    </format>
    <format dxfId="1354">
      <pivotArea field="5" type="button" dataOnly="0" labelOnly="1" outline="0" axis="axisCol" fieldPosition="1"/>
    </format>
    <format dxfId="1353">
      <pivotArea field="6" type="button" dataOnly="0" labelOnly="1" outline="0" axis="axisCol" fieldPosition="2"/>
    </format>
    <format dxfId="1352">
      <pivotArea type="topRight" dataOnly="0" labelOnly="1" outline="0" fieldPosition="0"/>
    </format>
    <format dxfId="1351">
      <pivotArea dataOnly="0" labelOnly="1" outline="0" fieldPosition="0">
        <references count="1">
          <reference field="8" count="0"/>
        </references>
      </pivotArea>
    </format>
    <format dxfId="1350">
      <pivotArea dataOnly="0" labelOnly="1" outline="0" fieldPosition="0">
        <references count="1">
          <reference field="8" count="0"/>
        </references>
      </pivotArea>
    </format>
    <format dxfId="1349">
      <pivotArea dataOnly="0" labelOnly="1" outline="0" fieldPosition="0">
        <references count="1">
          <reference field="8" count="0"/>
        </references>
      </pivotArea>
    </format>
    <format dxfId="1348">
      <pivotArea dataOnly="0" labelOnly="1" outline="0" fieldPosition="0">
        <references count="1">
          <reference field="12" count="0"/>
        </references>
      </pivotArea>
    </format>
    <format dxfId="1347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34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5"/>
          </reference>
        </references>
      </pivotArea>
    </format>
    <format dxfId="1345">
      <pivotArea dataOnly="0" labelOnly="1" outline="0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34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34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342">
      <pivotArea field="6" type="button" dataOnly="0" labelOnly="1" outline="0" axis="axisCol" fieldPosition="2"/>
    </format>
    <format dxfId="1341">
      <pivotArea field="8" type="button" dataOnly="0" labelOnly="1" outline="0" axis="axisCol" fieldPosition="0"/>
    </format>
    <format dxfId="1340">
      <pivotArea field="5" type="button" dataOnly="0" labelOnly="1" outline="0" axis="axisCol" fieldPosition="1"/>
    </format>
    <format dxfId="1339">
      <pivotArea dataOnly="0" labelOnly="1" outline="0" fieldPosition="0">
        <references count="1">
          <reference field="8" count="0"/>
        </references>
      </pivotArea>
    </format>
    <format dxfId="1338">
      <pivotArea dataOnly="0" labelOnly="1" outline="0" fieldPosition="0">
        <references count="1">
          <reference field="8" count="0"/>
        </references>
      </pivotArea>
    </format>
    <format dxfId="1337">
      <pivotArea dataOnly="0" labelOnly="1" grandCol="1" outline="0" fieldPosition="0"/>
    </format>
    <format dxfId="1336">
      <pivotArea dataOnly="0" labelOnly="1" outline="0" fieldPosition="0">
        <references count="1">
          <reference field="8" count="0"/>
        </references>
      </pivotArea>
    </format>
    <format dxfId="1335">
      <pivotArea field="8" type="button" dataOnly="0" labelOnly="1" outline="0" axis="axisCol" fieldPosition="0"/>
    </format>
    <format dxfId="1334">
      <pivotArea field="5" type="button" dataOnly="0" labelOnly="1" outline="0" axis="axisCol" fieldPosition="1"/>
    </format>
    <format dxfId="1333">
      <pivotArea field="6" type="button" dataOnly="0" labelOnly="1" outline="0" axis="axisCol" fieldPosition="2"/>
    </format>
    <format dxfId="1332">
      <pivotArea type="topRight" dataOnly="0" labelOnly="1" outline="0" fieldPosition="0"/>
    </format>
    <format dxfId="1331">
      <pivotArea type="all" dataOnly="0" outline="0" fieldPosition="0"/>
    </format>
    <format dxfId="1330">
      <pivotArea dataOnly="0" labelOnly="1" outline="0" fieldPosition="0">
        <references count="1">
          <reference field="0" count="0"/>
        </references>
      </pivotArea>
    </format>
    <format dxfId="1329">
      <pivotArea dataOnly="0" labelOnly="1" outline="0" fieldPosition="0">
        <references count="1">
          <reference field="0" count="0" defaultSubtotal="1"/>
        </references>
      </pivotArea>
    </format>
    <format dxfId="1328">
      <pivotArea dataOnly="0" labelOnly="1" outline="0" fieldPosition="0">
        <references count="1">
          <reference field="8" count="0"/>
        </references>
      </pivotArea>
    </format>
    <format dxfId="1327">
      <pivotArea dataOnly="0" labelOnly="1" outline="0" fieldPosition="0">
        <references count="1">
          <reference field="8" count="0"/>
        </references>
      </pivotArea>
    </format>
    <format dxfId="1326">
      <pivotArea type="all" dataOnly="0" outline="0" fieldPosition="0"/>
    </format>
    <format dxfId="132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324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32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32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32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4">
            <x v="2"/>
            <x v="4"/>
            <x v="10"/>
            <x v="11"/>
          </reference>
        </references>
      </pivotArea>
    </format>
    <format dxfId="132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5">
            <x v="1"/>
            <x v="12"/>
            <x v="13"/>
            <x v="18"/>
            <x v="19"/>
          </reference>
        </references>
      </pivotArea>
    </format>
    <format dxfId="131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31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31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>
            <x v="14"/>
          </reference>
        </references>
      </pivotArea>
    </format>
    <format dxfId="131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315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10"/>
            <x v="11"/>
          </reference>
        </references>
      </pivotArea>
    </format>
    <format dxfId="131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3">
            <x v="1"/>
            <x v="12"/>
            <x v="13"/>
          </reference>
        </references>
      </pivotArea>
    </format>
    <format dxfId="131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31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31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31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30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30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30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 selected="0">
            <x v="14"/>
          </reference>
          <reference field="13" count="1">
            <x v="11"/>
          </reference>
        </references>
      </pivotArea>
    </format>
    <format dxfId="1306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305">
      <pivotArea dataOnly="0" labelOnly="1" outline="0" fieldPosition="0">
        <references count="1">
          <reference field="8" count="0"/>
        </references>
      </pivotArea>
    </format>
    <format dxfId="1304">
      <pivotArea dataOnly="0" labelOnly="1" outline="0" fieldPosition="0">
        <references count="1">
          <reference field="8" count="0"/>
        </references>
      </pivotArea>
    </format>
    <format dxfId="1303">
      <pivotArea type="all" dataOnly="0" outline="0" fieldPosition="0"/>
    </format>
    <format dxfId="1302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301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300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3"/>
          </reference>
        </references>
      </pivotArea>
    </format>
    <format dxfId="1299">
      <pivotArea dataOnly="0" labelOnly="1" outline="0" fieldPosition="0">
        <references count="2">
          <reference field="0" count="1" selected="0">
            <x v="3"/>
          </reference>
          <reference field="1" count="2" defaultSubtotal="1">
            <x v="0"/>
            <x v="3"/>
          </reference>
        </references>
      </pivotArea>
    </format>
    <format dxfId="129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29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29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29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 defaultSubtotal="1">
            <x v="1"/>
          </reference>
        </references>
      </pivotArea>
    </format>
    <format dxfId="129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4"/>
            <x v="10"/>
          </reference>
        </references>
      </pivotArea>
    </format>
    <format dxfId="129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2">
            <x v="18"/>
            <x v="19"/>
          </reference>
        </references>
      </pivotArea>
    </format>
    <format dxfId="129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29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29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28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28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28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28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285">
      <pivotArea dataOnly="0" labelOnly="1" outline="0" fieldPosition="0">
        <references count="1">
          <reference field="8" count="0"/>
        </references>
      </pivotArea>
    </format>
    <format dxfId="1284">
      <pivotArea dataOnly="0" labelOnly="1" outline="0" fieldPosition="0">
        <references count="1">
          <reference field="8" count="0"/>
        </references>
      </pivotArea>
    </format>
    <format dxfId="1283">
      <pivotArea type="all" dataOnly="0" outline="0" fieldPosition="0"/>
    </format>
    <format dxfId="1282">
      <pivotArea outline="0" collapsedLevelsAreSubtotals="1" fieldPosition="0"/>
    </format>
    <format dxfId="1281">
      <pivotArea type="origin" dataOnly="0" labelOnly="1" outline="0" fieldPosition="0"/>
    </format>
    <format dxfId="1280">
      <pivotArea field="6" type="button" dataOnly="0" labelOnly="1" outline="0" axis="axisCol" fieldPosition="2"/>
    </format>
    <format dxfId="1279">
      <pivotArea type="topRight" dataOnly="0" labelOnly="1" outline="0" fieldPosition="0"/>
    </format>
    <format dxfId="1278">
      <pivotArea field="0" type="button" dataOnly="0" labelOnly="1" outline="0" axis="axisRow" fieldPosition="0"/>
    </format>
    <format dxfId="1277">
      <pivotArea field="1" type="button" dataOnly="0" labelOnly="1" outline="0" axis="axisRow" fieldPosition="1"/>
    </format>
    <format dxfId="1276">
      <pivotArea field="2" type="button" dataOnly="0" labelOnly="1" outline="0" axis="axisRow" fieldPosition="2"/>
    </format>
    <format dxfId="1275">
      <pivotArea field="12" type="button" dataOnly="0" labelOnly="1" outline="0" axis="axisRow" fieldPosition="3"/>
    </format>
    <format dxfId="1274">
      <pivotArea field="13" type="button" dataOnly="0" labelOnly="1" outline="0" axis="axisRow" fieldPosition="4"/>
    </format>
    <format dxfId="1273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272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1271">
      <pivotArea dataOnly="0" labelOnly="1" grandRow="1" outline="0" fieldPosition="0"/>
    </format>
    <format dxfId="1270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269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268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267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266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265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1"/>
          </reference>
        </references>
      </pivotArea>
    </format>
    <format dxfId="1264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263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26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>
            <x v="1"/>
            <x v="2"/>
            <x v="4"/>
            <x v="5"/>
          </reference>
        </references>
      </pivotArea>
    </format>
    <format dxfId="126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 defaultSubtotal="1">
            <x v="1"/>
            <x v="2"/>
            <x v="4"/>
            <x v="5"/>
          </reference>
        </references>
      </pivotArea>
    </format>
    <format dxfId="126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25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258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1257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 defaultSubtotal="1">
            <x v="3"/>
          </reference>
        </references>
      </pivotArea>
    </format>
    <format dxfId="125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25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25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>
            <x v="4"/>
          </reference>
        </references>
      </pivotArea>
    </format>
    <format dxfId="125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25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25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250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>
            <x v="5"/>
          </reference>
        </references>
      </pivotArea>
    </format>
    <format dxfId="124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248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247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24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4"/>
          </reference>
          <reference field="13" count="1">
            <x v="3"/>
          </reference>
        </references>
      </pivotArea>
    </format>
    <format dxfId="124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3"/>
          </reference>
          <reference field="13" count="1">
            <x v="2"/>
          </reference>
        </references>
      </pivotArea>
    </format>
    <format dxfId="124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21"/>
          </reference>
          <reference field="13" count="1">
            <x v="17"/>
          </reference>
        </references>
      </pivotArea>
    </format>
    <format dxfId="124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24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5"/>
          </reference>
          <reference field="13" count="1">
            <x v="12"/>
          </reference>
        </references>
      </pivotArea>
    </format>
    <format dxfId="124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7"/>
          </reference>
          <reference field="13" count="1">
            <x v="14"/>
          </reference>
        </references>
      </pivotArea>
    </format>
    <format dxfId="124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20"/>
          </reference>
          <reference field="13" count="1">
            <x v="16"/>
          </reference>
        </references>
      </pivotArea>
    </format>
    <format dxfId="1239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 selected="0">
            <x v="5"/>
          </reference>
          <reference field="13" count="1">
            <x v="4"/>
          </reference>
        </references>
      </pivotArea>
    </format>
    <format dxfId="1238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237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236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9"/>
          </reference>
          <reference field="13" count="1">
            <x v="8"/>
          </reference>
        </references>
      </pivotArea>
    </format>
    <format dxfId="1235">
      <pivotArea dataOnly="0" labelOnly="1" outline="0" fieldPosition="0">
        <references count="1">
          <reference field="8" count="0"/>
        </references>
      </pivotArea>
    </format>
    <format dxfId="1234">
      <pivotArea dataOnly="0" labelOnly="1" grandCol="1" outline="0" fieldPosition="0"/>
    </format>
    <format dxfId="1233">
      <pivotArea dataOnly="0" labelOnly="1" outline="0" fieldPosition="0">
        <references count="1">
          <reference field="1" count="0"/>
        </references>
      </pivotArea>
    </format>
    <format dxfId="1232">
      <pivotArea field="8" type="button" dataOnly="0" labelOnly="1" outline="0" axis="axisCol" fieldPosition="0"/>
    </format>
    <format dxfId="1231">
      <pivotArea field="5" type="button" dataOnly="0" labelOnly="1" outline="0" axis="axisCol" fieldPosition="1"/>
    </format>
    <format dxfId="1230">
      <pivotArea type="origin" dataOnly="0" labelOnly="1" outline="0" offset="E2" fieldPosition="0"/>
    </format>
    <format dxfId="1229">
      <pivotArea type="origin" dataOnly="0" labelOnly="1" outline="0" offset="E3" fieldPosition="0"/>
    </format>
    <format dxfId="1228">
      <pivotArea type="origin" dataOnly="0" labelOnly="1" outline="0" offset="E3" fieldPosition="0"/>
    </format>
    <format dxfId="1227">
      <pivotArea dataOnly="0" labelOnly="1" outline="0" fieldPosition="0">
        <references count="1">
          <reference field="8" count="0"/>
        </references>
      </pivotArea>
    </format>
    <format dxfId="1226">
      <pivotArea field="8" type="button" dataOnly="0" labelOnly="1" outline="0" axis="axisCol" fieldPosition="0"/>
    </format>
    <format dxfId="1225">
      <pivotArea field="5" type="button" dataOnly="0" labelOnly="1" outline="0" axis="axisCol" fieldPosition="1"/>
    </format>
    <format dxfId="1224">
      <pivotArea field="6" type="button" dataOnly="0" labelOnly="1" outline="0" axis="axisCol" fieldPosition="2"/>
    </format>
    <format dxfId="1223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16141-8316-4657-AD38-B597DBE3D1BF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152:I160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x="5"/>
        <item h="1"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0"/>
        <item x="8"/>
        <item x="4"/>
        <item x="5"/>
        <item x="2"/>
        <item x="3"/>
        <item x="6"/>
        <item x="7"/>
        <item t="default"/>
      </items>
    </pivotField>
    <pivotField axis="axisRow" compact="0" outline="0" showAll="0">
      <items count="11">
        <item x="1"/>
        <item x="3"/>
        <item x="2"/>
        <item x="0"/>
        <item x="4"/>
        <item x="5"/>
        <item x="6"/>
        <item x="8"/>
        <item m="1" x="9"/>
        <item x="7"/>
        <item t="default"/>
      </items>
    </pivotField>
    <pivotField compact="0" outline="0" showAll="0"/>
    <pivotField dataField="1"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55"/>
        <item x="44"/>
        <item x="0"/>
        <item x="81"/>
        <item m="1" x="98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m="1" x="97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axis="axisRow" compact="0" outline="0" showAll="0" defaultSubtotal="0">
      <items count="100">
        <item x="1"/>
        <item x="3"/>
        <item x="55"/>
        <item x="44"/>
        <item x="0"/>
        <item m="1" x="98"/>
        <item x="81"/>
        <item x="68"/>
        <item x="27"/>
        <item x="8"/>
        <item x="9"/>
        <item x="6"/>
        <item x="21"/>
        <item x="2"/>
        <item x="23"/>
        <item x="64"/>
        <item x="15"/>
        <item x="4"/>
        <item x="18"/>
        <item x="17"/>
        <item m="1" x="97"/>
        <item x="20"/>
        <item x="13"/>
        <item x="59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</pivotFields>
  <rowFields count="5">
    <field x="0"/>
    <field x="1"/>
    <field x="2"/>
    <field x="12"/>
    <field x="13"/>
  </rowFields>
  <rowItems count="5">
    <i>
      <x v="4"/>
      <x v="2"/>
      <x v="7"/>
      <x v="6"/>
      <x v="6"/>
    </i>
    <i t="default" r="2">
      <x v="7"/>
    </i>
    <i t="default" r="1">
      <x v="2"/>
    </i>
    <i t="default">
      <x v="4"/>
    </i>
    <i t="grand">
      <x/>
    </i>
  </rowItems>
  <colFields count="3">
    <field x="8"/>
    <field x="5"/>
    <field x="6"/>
  </colFields>
  <colItems count="4">
    <i>
      <x v="6"/>
      <x v="9"/>
      <x v="8"/>
    </i>
    <i>
      <x v="7"/>
      <x v="10"/>
      <x v="9"/>
    </i>
    <i>
      <x v="8"/>
      <x v="5"/>
      <x v="5"/>
    </i>
    <i t="grand">
      <x/>
    </i>
  </colItems>
  <pageFields count="1">
    <pageField fld="7" hier="-1"/>
  </pageFields>
  <dataFields count="1">
    <dataField name="Sum of Pallet" fld="4" baseField="0" baseItem="0"/>
  </dataFields>
  <formats count="183">
    <format dxfId="1587">
      <pivotArea outline="0" collapsedLevelsAreSubtotals="1" fieldPosition="0"/>
    </format>
    <format dxfId="1586">
      <pivotArea type="all" dataOnly="0" outline="0" fieldPosition="0"/>
    </format>
    <format dxfId="1585">
      <pivotArea type="origin" dataOnly="0" labelOnly="1" outline="0" fieldPosition="0"/>
    </format>
    <format dxfId="1584">
      <pivotArea field="7" type="button" dataOnly="0" labelOnly="1" outline="0" axis="axisPage" fieldPosition="0"/>
    </format>
    <format dxfId="1583">
      <pivotArea field="1" type="button" dataOnly="0" labelOnly="1" outline="0" axis="axisRow" fieldPosition="1"/>
    </format>
    <format dxfId="1582">
      <pivotArea field="2" type="button" dataOnly="0" labelOnly="1" outline="0" axis="axisRow" fieldPosition="2"/>
    </format>
    <format dxfId="1581">
      <pivotArea field="12" type="button" dataOnly="0" labelOnly="1" outline="0" axis="axisRow" fieldPosition="3"/>
    </format>
    <format dxfId="1580">
      <pivotArea field="13" type="button" dataOnly="0" labelOnly="1" outline="0" axis="axisRow" fieldPosition="4"/>
    </format>
    <format dxfId="1579">
      <pivotArea dataOnly="0" labelOnly="1" grandRow="1" outline="0" fieldPosition="0"/>
    </format>
    <format dxfId="1578">
      <pivotArea field="7" type="button" dataOnly="0" labelOnly="1" outline="0" axis="axisPage" fieldPosition="0"/>
    </format>
    <format dxfId="1577">
      <pivotArea outline="0" collapsedLevelsAreSubtotals="1" fieldPosition="0"/>
    </format>
    <format dxfId="1576">
      <pivotArea field="8" type="button" dataOnly="0" labelOnly="1" outline="0" axis="axisCol" fieldPosition="0"/>
    </format>
    <format dxfId="1575">
      <pivotArea field="5" type="button" dataOnly="0" labelOnly="1" outline="0" axis="axisCol" fieldPosition="1"/>
    </format>
    <format dxfId="1574">
      <pivotArea field="6" type="button" dataOnly="0" labelOnly="1" outline="0" axis="axisCol" fieldPosition="2"/>
    </format>
    <format dxfId="1573">
      <pivotArea type="topRight" dataOnly="0" labelOnly="1" outline="0" fieldPosition="0"/>
    </format>
    <format dxfId="1572">
      <pivotArea dataOnly="0" labelOnly="1" grandCol="1" outline="0" fieldPosition="0"/>
    </format>
    <format dxfId="1571">
      <pivotArea outline="0" collapsedLevelsAreSubtotals="1" fieldPosition="0"/>
    </format>
    <format dxfId="1570">
      <pivotArea field="8" type="button" dataOnly="0" labelOnly="1" outline="0" axis="axisCol" fieldPosition="0"/>
    </format>
    <format dxfId="1569">
      <pivotArea field="5" type="button" dataOnly="0" labelOnly="1" outline="0" axis="axisCol" fieldPosition="1"/>
    </format>
    <format dxfId="1568">
      <pivotArea grandCol="1" outline="0" collapsedLevelsAreSubtotals="1" fieldPosition="0"/>
    </format>
    <format dxfId="1567">
      <pivotArea field="6" type="button" dataOnly="0" labelOnly="1" outline="0" axis="axisCol" fieldPosition="2"/>
    </format>
    <format dxfId="1566">
      <pivotArea type="topRight" dataOnly="0" labelOnly="1" outline="0" fieldPosition="0"/>
    </format>
    <format dxfId="1565">
      <pivotArea dataOnly="0" labelOnly="1" grandCol="1" outline="0" fieldPosition="0"/>
    </format>
    <format dxfId="1564">
      <pivotArea type="all" dataOnly="0" outline="0" fieldPosition="0"/>
    </format>
    <format dxfId="1563">
      <pivotArea type="all" dataOnly="0" outline="0" fieldPosition="0"/>
    </format>
    <format dxfId="1562">
      <pivotArea outline="0" collapsedLevelsAreSubtotals="1" fieldPosition="0"/>
    </format>
    <format dxfId="1561">
      <pivotArea type="origin" dataOnly="0" labelOnly="1" outline="0" fieldPosition="0"/>
    </format>
    <format dxfId="1560">
      <pivotArea field="8" type="button" dataOnly="0" labelOnly="1" outline="0" axis="axisCol" fieldPosition="0"/>
    </format>
    <format dxfId="1559">
      <pivotArea field="5" type="button" dataOnly="0" labelOnly="1" outline="0" axis="axisCol" fieldPosition="1"/>
    </format>
    <format dxfId="1558">
      <pivotArea field="6" type="button" dataOnly="0" labelOnly="1" outline="0" axis="axisCol" fieldPosition="2"/>
    </format>
    <format dxfId="1557">
      <pivotArea type="topRight" dataOnly="0" labelOnly="1" outline="0" fieldPosition="0"/>
    </format>
    <format dxfId="1556">
      <pivotArea field="1" type="button" dataOnly="0" labelOnly="1" outline="0" axis="axisRow" fieldPosition="1"/>
    </format>
    <format dxfId="1555">
      <pivotArea field="2" type="button" dataOnly="0" labelOnly="1" outline="0" axis="axisRow" fieldPosition="2"/>
    </format>
    <format dxfId="1554">
      <pivotArea field="12" type="button" dataOnly="0" labelOnly="1" outline="0" axis="axisRow" fieldPosition="3"/>
    </format>
    <format dxfId="1553">
      <pivotArea field="13" type="button" dataOnly="0" labelOnly="1" outline="0" axis="axisRow" fieldPosition="4"/>
    </format>
    <format dxfId="1552">
      <pivotArea dataOnly="0" labelOnly="1" grandRow="1" outline="0" fieldPosition="0"/>
    </format>
    <format dxfId="1551">
      <pivotArea dataOnly="0" labelOnly="1" outline="0" fieldPosition="0">
        <references count="1">
          <reference field="8" count="0"/>
        </references>
      </pivotArea>
    </format>
    <format dxfId="1550">
      <pivotArea dataOnly="0" labelOnly="1" grandCol="1" outline="0" fieldPosition="0"/>
    </format>
    <format dxfId="1549">
      <pivotArea outline="0" collapsedLevelsAreSubtotals="1" fieldPosition="0"/>
    </format>
    <format dxfId="1548">
      <pivotArea field="8" type="button" dataOnly="0" labelOnly="1" outline="0" axis="axisCol" fieldPosition="0"/>
    </format>
    <format dxfId="1547">
      <pivotArea field="5" type="button" dataOnly="0" labelOnly="1" outline="0" axis="axisCol" fieldPosition="1"/>
    </format>
    <format dxfId="1546">
      <pivotArea field="6" type="button" dataOnly="0" labelOnly="1" outline="0" axis="axisCol" fieldPosition="2"/>
    </format>
    <format dxfId="1545">
      <pivotArea dataOnly="0" labelOnly="1" outline="0" fieldPosition="0">
        <references count="1">
          <reference field="8" count="0"/>
        </references>
      </pivotArea>
    </format>
    <format dxfId="1544">
      <pivotArea field="8" type="button" dataOnly="0" labelOnly="1" outline="0" axis="axisCol" fieldPosition="0"/>
    </format>
    <format dxfId="1543">
      <pivotArea dataOnly="0" labelOnly="1" outline="0" fieldPosition="0">
        <references count="1">
          <reference field="8" count="0"/>
        </references>
      </pivotArea>
    </format>
    <format dxfId="1542">
      <pivotArea field="5" type="button" dataOnly="0" labelOnly="1" outline="0" axis="axisCol" fieldPosition="1"/>
    </format>
    <format dxfId="1541">
      <pivotArea field="8" type="button" dataOnly="0" labelOnly="1" outline="0" axis="axisCol" fieldPosition="0"/>
    </format>
    <format dxfId="1540">
      <pivotArea field="5" type="button" dataOnly="0" labelOnly="1" outline="0" axis="axisCol" fieldPosition="1"/>
    </format>
    <format dxfId="1539">
      <pivotArea field="6" type="button" dataOnly="0" labelOnly="1" outline="0" axis="axisCol" fieldPosition="2"/>
    </format>
    <format dxfId="1538">
      <pivotArea field="8" type="button" dataOnly="0" labelOnly="1" outline="0" axis="axisCol" fieldPosition="0"/>
    </format>
    <format dxfId="1537">
      <pivotArea field="5" type="button" dataOnly="0" labelOnly="1" outline="0" axis="axisCol" fieldPosition="1"/>
    </format>
    <format dxfId="1536">
      <pivotArea field="6" type="button" dataOnly="0" labelOnly="1" outline="0" axis="axisCol" fieldPosition="2"/>
    </format>
    <format dxfId="1535">
      <pivotArea type="topRight" dataOnly="0" labelOnly="1" outline="0" fieldPosition="0"/>
    </format>
    <format dxfId="1534">
      <pivotArea dataOnly="0" labelOnly="1" outline="0" fieldPosition="0">
        <references count="1">
          <reference field="8" count="0"/>
        </references>
      </pivotArea>
    </format>
    <format dxfId="1533">
      <pivotArea dataOnly="0" labelOnly="1" outline="0" fieldPosition="0">
        <references count="1">
          <reference field="8" count="0"/>
        </references>
      </pivotArea>
    </format>
    <format dxfId="1532">
      <pivotArea dataOnly="0" labelOnly="1" outline="0" fieldPosition="0">
        <references count="1">
          <reference field="8" count="0"/>
        </references>
      </pivotArea>
    </format>
    <format dxfId="1531">
      <pivotArea dataOnly="0" labelOnly="1" outline="0" fieldPosition="0">
        <references count="1">
          <reference field="12" count="0"/>
        </references>
      </pivotArea>
    </format>
    <format dxfId="1530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52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5"/>
          </reference>
        </references>
      </pivotArea>
    </format>
    <format dxfId="1528">
      <pivotArea dataOnly="0" labelOnly="1" outline="0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52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52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525">
      <pivotArea field="6" type="button" dataOnly="0" labelOnly="1" outline="0" axis="axisCol" fieldPosition="2"/>
    </format>
    <format dxfId="1524">
      <pivotArea field="8" type="button" dataOnly="0" labelOnly="1" outline="0" axis="axisCol" fieldPosition="0"/>
    </format>
    <format dxfId="1523">
      <pivotArea field="5" type="button" dataOnly="0" labelOnly="1" outline="0" axis="axisCol" fieldPosition="1"/>
    </format>
    <format dxfId="1522">
      <pivotArea dataOnly="0" labelOnly="1" outline="0" fieldPosition="0">
        <references count="1">
          <reference field="8" count="0"/>
        </references>
      </pivotArea>
    </format>
    <format dxfId="1521">
      <pivotArea dataOnly="0" labelOnly="1" outline="0" fieldPosition="0">
        <references count="1">
          <reference field="8" count="0"/>
        </references>
      </pivotArea>
    </format>
    <format dxfId="1520">
      <pivotArea dataOnly="0" labelOnly="1" grandCol="1" outline="0" fieldPosition="0"/>
    </format>
    <format dxfId="1519">
      <pivotArea dataOnly="0" labelOnly="1" outline="0" fieldPosition="0">
        <references count="1">
          <reference field="8" count="0"/>
        </references>
      </pivotArea>
    </format>
    <format dxfId="1518">
      <pivotArea field="8" type="button" dataOnly="0" labelOnly="1" outline="0" axis="axisCol" fieldPosition="0"/>
    </format>
    <format dxfId="1517">
      <pivotArea field="5" type="button" dataOnly="0" labelOnly="1" outline="0" axis="axisCol" fieldPosition="1"/>
    </format>
    <format dxfId="1516">
      <pivotArea field="6" type="button" dataOnly="0" labelOnly="1" outline="0" axis="axisCol" fieldPosition="2"/>
    </format>
    <format dxfId="1515">
      <pivotArea type="topRight" dataOnly="0" labelOnly="1" outline="0" fieldPosition="0"/>
    </format>
    <format dxfId="1514">
      <pivotArea type="all" dataOnly="0" outline="0" fieldPosition="0"/>
    </format>
    <format dxfId="1513">
      <pivotArea dataOnly="0" labelOnly="1" outline="0" fieldPosition="0">
        <references count="1">
          <reference field="0" count="0"/>
        </references>
      </pivotArea>
    </format>
    <format dxfId="1512">
      <pivotArea dataOnly="0" labelOnly="1" outline="0" fieldPosition="0">
        <references count="1">
          <reference field="0" count="0" defaultSubtotal="1"/>
        </references>
      </pivotArea>
    </format>
    <format dxfId="1511">
      <pivotArea dataOnly="0" labelOnly="1" outline="0" fieldPosition="0">
        <references count="1">
          <reference field="8" count="0"/>
        </references>
      </pivotArea>
    </format>
    <format dxfId="1510">
      <pivotArea dataOnly="0" labelOnly="1" outline="0" fieldPosition="0">
        <references count="1">
          <reference field="8" count="0"/>
        </references>
      </pivotArea>
    </format>
    <format dxfId="1509">
      <pivotArea type="all" dataOnly="0" outline="0" fieldPosition="0"/>
    </format>
    <format dxfId="1508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507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50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50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50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4">
            <x v="2"/>
            <x v="4"/>
            <x v="10"/>
            <x v="11"/>
          </reference>
        </references>
      </pivotArea>
    </format>
    <format dxfId="150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5">
            <x v="1"/>
            <x v="12"/>
            <x v="13"/>
            <x v="18"/>
            <x v="19"/>
          </reference>
        </references>
      </pivotArea>
    </format>
    <format dxfId="150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50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50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>
            <x v="14"/>
          </reference>
        </references>
      </pivotArea>
    </format>
    <format dxfId="149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498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10"/>
            <x v="11"/>
          </reference>
        </references>
      </pivotArea>
    </format>
    <format dxfId="1497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3">
            <x v="1"/>
            <x v="12"/>
            <x v="13"/>
          </reference>
        </references>
      </pivotArea>
    </format>
    <format dxfId="149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49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49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49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49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49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49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 selected="0">
            <x v="14"/>
          </reference>
          <reference field="13" count="1">
            <x v="11"/>
          </reference>
        </references>
      </pivotArea>
    </format>
    <format dxfId="1489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488">
      <pivotArea dataOnly="0" labelOnly="1" outline="0" fieldPosition="0">
        <references count="1">
          <reference field="8" count="0"/>
        </references>
      </pivotArea>
    </format>
    <format dxfId="1487">
      <pivotArea dataOnly="0" labelOnly="1" outline="0" fieldPosition="0">
        <references count="1">
          <reference field="8" count="0"/>
        </references>
      </pivotArea>
    </format>
    <format dxfId="1486">
      <pivotArea type="all" dataOnly="0" outline="0" fieldPosition="0"/>
    </format>
    <format dxfId="148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484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483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3"/>
          </reference>
        </references>
      </pivotArea>
    </format>
    <format dxfId="1482">
      <pivotArea dataOnly="0" labelOnly="1" outline="0" fieldPosition="0">
        <references count="2">
          <reference field="0" count="1" selected="0">
            <x v="3"/>
          </reference>
          <reference field="1" count="2" defaultSubtotal="1">
            <x v="0"/>
            <x v="3"/>
          </reference>
        </references>
      </pivotArea>
    </format>
    <format dxfId="148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48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47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47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 defaultSubtotal="1">
            <x v="1"/>
          </reference>
        </references>
      </pivotArea>
    </format>
    <format dxfId="147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4"/>
            <x v="10"/>
          </reference>
        </references>
      </pivotArea>
    </format>
    <format dxfId="147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2">
            <x v="18"/>
            <x v="19"/>
          </reference>
        </references>
      </pivotArea>
    </format>
    <format dxfId="147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47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47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47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47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47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46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468">
      <pivotArea dataOnly="0" labelOnly="1" outline="0" fieldPosition="0">
        <references count="1">
          <reference field="8" count="0"/>
        </references>
      </pivotArea>
    </format>
    <format dxfId="1467">
      <pivotArea dataOnly="0" labelOnly="1" outline="0" fieldPosition="0">
        <references count="1">
          <reference field="8" count="0"/>
        </references>
      </pivotArea>
    </format>
    <format dxfId="1466">
      <pivotArea type="all" dataOnly="0" outline="0" fieldPosition="0"/>
    </format>
    <format dxfId="1465">
      <pivotArea outline="0" collapsedLevelsAreSubtotals="1" fieldPosition="0"/>
    </format>
    <format dxfId="1464">
      <pivotArea type="origin" dataOnly="0" labelOnly="1" outline="0" fieldPosition="0"/>
    </format>
    <format dxfId="1463">
      <pivotArea type="topRight" dataOnly="0" labelOnly="1" outline="0" fieldPosition="0"/>
    </format>
    <format dxfId="1462">
      <pivotArea field="0" type="button" dataOnly="0" labelOnly="1" outline="0" axis="axisRow" fieldPosition="0"/>
    </format>
    <format dxfId="1461">
      <pivotArea field="1" type="button" dataOnly="0" labelOnly="1" outline="0" axis="axisRow" fieldPosition="1"/>
    </format>
    <format dxfId="1460">
      <pivotArea field="2" type="button" dataOnly="0" labelOnly="1" outline="0" axis="axisRow" fieldPosition="2"/>
    </format>
    <format dxfId="1459">
      <pivotArea field="12" type="button" dataOnly="0" labelOnly="1" outline="0" axis="axisRow" fieldPosition="3"/>
    </format>
    <format dxfId="1458">
      <pivotArea field="13" type="button" dataOnly="0" labelOnly="1" outline="0" axis="axisRow" fieldPosition="4"/>
    </format>
    <format dxfId="1457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456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1455">
      <pivotArea dataOnly="0" labelOnly="1" grandRow="1" outline="0" fieldPosition="0"/>
    </format>
    <format dxfId="1454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453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452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451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450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449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1"/>
          </reference>
        </references>
      </pivotArea>
    </format>
    <format dxfId="1448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447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44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>
            <x v="1"/>
            <x v="2"/>
            <x v="4"/>
            <x v="5"/>
          </reference>
        </references>
      </pivotArea>
    </format>
    <format dxfId="144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 defaultSubtotal="1">
            <x v="1"/>
            <x v="2"/>
            <x v="4"/>
            <x v="5"/>
          </reference>
        </references>
      </pivotArea>
    </format>
    <format dxfId="144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44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442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1441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 defaultSubtotal="1">
            <x v="3"/>
          </reference>
        </references>
      </pivotArea>
    </format>
    <format dxfId="144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43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43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>
            <x v="4"/>
          </reference>
        </references>
      </pivotArea>
    </format>
    <format dxfId="143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43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43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434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>
            <x v="5"/>
          </reference>
        </references>
      </pivotArea>
    </format>
    <format dxfId="143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432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431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43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4"/>
          </reference>
          <reference field="13" count="1">
            <x v="3"/>
          </reference>
        </references>
      </pivotArea>
    </format>
    <format dxfId="142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3"/>
          </reference>
          <reference field="13" count="1">
            <x v="2"/>
          </reference>
        </references>
      </pivotArea>
    </format>
    <format dxfId="142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21"/>
          </reference>
          <reference field="13" count="1">
            <x v="17"/>
          </reference>
        </references>
      </pivotArea>
    </format>
    <format dxfId="142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42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5"/>
          </reference>
          <reference field="13" count="1">
            <x v="12"/>
          </reference>
        </references>
      </pivotArea>
    </format>
    <format dxfId="142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7"/>
          </reference>
          <reference field="13" count="1">
            <x v="14"/>
          </reference>
        </references>
      </pivotArea>
    </format>
    <format dxfId="142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20"/>
          </reference>
          <reference field="13" count="1">
            <x v="16"/>
          </reference>
        </references>
      </pivotArea>
    </format>
    <format dxfId="1423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 selected="0">
            <x v="5"/>
          </reference>
          <reference field="13" count="1">
            <x v="4"/>
          </reference>
        </references>
      </pivotArea>
    </format>
    <format dxfId="1422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421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420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9"/>
          </reference>
          <reference field="13" count="1">
            <x v="8"/>
          </reference>
        </references>
      </pivotArea>
    </format>
    <format dxfId="1419">
      <pivotArea dataOnly="0" labelOnly="1" outline="0" fieldPosition="0">
        <references count="1">
          <reference field="8" count="0"/>
        </references>
      </pivotArea>
    </format>
    <format dxfId="1418">
      <pivotArea dataOnly="0" labelOnly="1" grandCol="1" outline="0" fieldPosition="0"/>
    </format>
    <format dxfId="1417">
      <pivotArea dataOnly="0" labelOnly="1" outline="0" fieldPosition="0">
        <references count="1">
          <reference field="1" count="0"/>
        </references>
      </pivotArea>
    </format>
    <format dxfId="1416">
      <pivotArea field="8" type="button" dataOnly="0" labelOnly="1" outline="0" axis="axisCol" fieldPosition="0"/>
    </format>
    <format dxfId="1415">
      <pivotArea field="5" type="button" dataOnly="0" labelOnly="1" outline="0" axis="axisCol" fieldPosition="1"/>
    </format>
    <format dxfId="1414">
      <pivotArea type="origin" dataOnly="0" labelOnly="1" outline="0" offset="E2" fieldPosition="0"/>
    </format>
    <format dxfId="1413">
      <pivotArea type="origin" dataOnly="0" labelOnly="1" outline="0" offset="E3" fieldPosition="0"/>
    </format>
    <format dxfId="1412">
      <pivotArea type="origin" dataOnly="0" labelOnly="1" outline="0" offset="E3" fieldPosition="0"/>
    </format>
    <format dxfId="1411">
      <pivotArea dataOnly="0" labelOnly="1" outline="0" fieldPosition="0">
        <references count="1">
          <reference field="8" count="0"/>
        </references>
      </pivotArea>
    </format>
    <format dxfId="1410">
      <pivotArea field="8" type="button" dataOnly="0" labelOnly="1" outline="0" axis="axisCol" fieldPosition="0"/>
    </format>
    <format dxfId="1409">
      <pivotArea field="6" type="button" dataOnly="0" labelOnly="1" outline="0" axis="axisCol" fieldPosition="2"/>
    </format>
    <format dxfId="1408">
      <pivotArea type="topRight" dataOnly="0" labelOnly="1" outline="0" offset="A1:B1" fieldPosition="0"/>
    </format>
    <format dxfId="1407">
      <pivotArea field="5" type="button" dataOnly="0" labelOnly="1" outline="0" axis="axisCol" fieldPosition="1"/>
    </format>
    <format dxfId="1406">
      <pivotArea field="6" type="button" dataOnly="0" labelOnly="1" outline="0" axis="axisCol" fieldPosition="2"/>
    </format>
    <format dxfId="1405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4C0B9-C08A-4EEC-83FC-8F8A396ADC2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6:BO79" firstHeaderRow="1" firstDataRow="4" firstDataCol="5" rowPageCount="1" colPageCount="1"/>
  <pivotFields count="25">
    <pivotField axis="axisRow" compact="0" outline="0" showAll="0">
      <items count="10">
        <item x="3"/>
        <item x="1"/>
        <item x="4"/>
        <item x="2"/>
        <item x="5"/>
        <item m="1" x="8"/>
        <item x="0"/>
        <item m="1" x="7"/>
        <item m="1" x="6"/>
        <item t="default"/>
      </items>
    </pivotField>
    <pivotField axis="axisRow" compact="0" outline="0" showAll="0">
      <items count="10">
        <item x="1"/>
        <item h="1" x="0"/>
        <item h="1" x="8"/>
        <item h="1" x="4"/>
        <item h="1" x="5"/>
        <item h="1" x="2"/>
        <item h="1" x="3"/>
        <item h="1" x="6"/>
        <item x="7"/>
        <item t="default"/>
      </items>
    </pivotField>
    <pivotField axis="axisRow" compact="0" outline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howAll="0"/>
    <pivotField dataField="1" compact="0" outline="0" showAll="0"/>
    <pivotField axis="axisCol" compact="0" numFmtId="192" outline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55"/>
        <item x="44"/>
        <item x="0"/>
        <item x="81"/>
        <item m="1" x="98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m="1" x="97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 defaultSubtotal="0">
      <items count="100">
        <item x="1"/>
        <item x="3"/>
        <item x="55"/>
        <item x="44"/>
        <item x="0"/>
        <item m="1" x="98"/>
        <item x="81"/>
        <item x="68"/>
        <item x="27"/>
        <item x="8"/>
        <item x="9"/>
        <item x="6"/>
        <item x="21"/>
        <item x="2"/>
        <item x="23"/>
        <item x="64"/>
        <item x="15"/>
        <item x="4"/>
        <item x="18"/>
        <item x="17"/>
        <item m="1" x="97"/>
        <item x="20"/>
        <item x="13"/>
        <item x="59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</pivotFields>
  <rowFields count="5">
    <field x="0"/>
    <field x="1"/>
    <field x="2"/>
    <field x="12"/>
    <field x="13"/>
  </rowFields>
  <rowItems count="70">
    <i>
      <x/>
      <x/>
      <x v="1"/>
      <x v="4"/>
      <x v="3"/>
    </i>
    <i r="3">
      <x v="10"/>
      <x v="9"/>
    </i>
    <i r="3">
      <x v="41"/>
      <x v="41"/>
    </i>
    <i r="3">
      <x v="54"/>
      <x v="54"/>
    </i>
    <i t="default" r="2">
      <x v="1"/>
    </i>
    <i r="2">
      <x v="2"/>
      <x v="12"/>
      <x v="19"/>
    </i>
    <i r="3">
      <x v="13"/>
      <x v="18"/>
    </i>
    <i r="3">
      <x v="18"/>
      <x v="15"/>
    </i>
    <i r="3">
      <x v="19"/>
      <x v="23"/>
    </i>
    <i r="3">
      <x v="30"/>
      <x v="29"/>
    </i>
    <i r="3">
      <x v="31"/>
      <x v="30"/>
    </i>
    <i r="3">
      <x v="61"/>
      <x v="61"/>
    </i>
    <i r="3">
      <x v="62"/>
      <x v="62"/>
    </i>
    <i t="default" r="2">
      <x v="2"/>
    </i>
    <i r="2">
      <x v="4"/>
      <x v="3"/>
      <x v="2"/>
    </i>
    <i r="3">
      <x v="21"/>
      <x v="17"/>
    </i>
    <i t="default" r="2">
      <x v="4"/>
    </i>
    <i r="2">
      <x v="5"/>
      <x v="8"/>
      <x v="7"/>
    </i>
    <i r="3">
      <x v="40"/>
      <x v="40"/>
    </i>
    <i r="3">
      <x v="58"/>
      <x v="58"/>
    </i>
    <i t="default" r="2">
      <x v="5"/>
    </i>
    <i r="2">
      <x v="7"/>
      <x v="46"/>
      <x v="46"/>
    </i>
    <i t="default" r="2">
      <x v="7"/>
    </i>
    <i t="default" r="1">
      <x/>
    </i>
    <i t="default">
      <x/>
    </i>
    <i>
      <x v="1"/>
      <x/>
      <x/>
      <x/>
      <x/>
    </i>
    <i r="3">
      <x v="15"/>
      <x v="12"/>
    </i>
    <i r="3">
      <x v="17"/>
      <x v="14"/>
    </i>
    <i r="3">
      <x v="20"/>
      <x v="16"/>
    </i>
    <i r="3">
      <x v="27"/>
      <x v="26"/>
    </i>
    <i r="3">
      <x v="36"/>
      <x v="35"/>
    </i>
    <i r="3">
      <x v="37"/>
      <x v="36"/>
    </i>
    <i r="3">
      <x v="53"/>
      <x v="53"/>
    </i>
    <i t="default" r="2">
      <x/>
    </i>
    <i t="default" r="1">
      <x/>
    </i>
    <i t="default">
      <x v="1"/>
    </i>
    <i>
      <x v="3"/>
      <x/>
      <x v="1"/>
      <x v="2"/>
      <x v="1"/>
    </i>
    <i r="3">
      <x v="11"/>
      <x v="10"/>
    </i>
    <i r="3">
      <x v="29"/>
      <x v="28"/>
    </i>
    <i r="3">
      <x v="34"/>
      <x v="33"/>
    </i>
    <i r="3">
      <x v="43"/>
      <x v="43"/>
    </i>
    <i r="3">
      <x v="44"/>
      <x v="44"/>
    </i>
    <i r="3">
      <x v="97"/>
      <x v="97"/>
    </i>
    <i t="default" r="2">
      <x v="1"/>
    </i>
    <i r="2">
      <x v="2"/>
      <x v="1"/>
      <x v="37"/>
    </i>
    <i r="3">
      <x v="38"/>
      <x v="38"/>
    </i>
    <i t="default" r="2">
      <x v="2"/>
    </i>
    <i r="2">
      <x v="4"/>
      <x v="9"/>
      <x v="8"/>
    </i>
    <i r="3">
      <x v="24"/>
      <x v="21"/>
    </i>
    <i r="3">
      <x v="26"/>
      <x v="25"/>
    </i>
    <i r="3">
      <x v="42"/>
      <x v="42"/>
    </i>
    <i r="3">
      <x v="56"/>
      <x v="56"/>
    </i>
    <i t="default" r="2">
      <x v="4"/>
    </i>
    <i r="2">
      <x v="9"/>
      <x v="90"/>
      <x v="90"/>
    </i>
    <i r="3">
      <x v="91"/>
      <x v="91"/>
    </i>
    <i r="3">
      <x v="92"/>
      <x v="92"/>
    </i>
    <i r="3">
      <x v="93"/>
      <x v="93"/>
    </i>
    <i r="3">
      <x v="94"/>
      <x v="94"/>
    </i>
    <i r="3">
      <x v="95"/>
      <x v="95"/>
    </i>
    <i r="3">
      <x v="96"/>
      <x v="96"/>
    </i>
    <i t="default" r="2">
      <x v="9"/>
    </i>
    <i t="default" r="1">
      <x/>
    </i>
    <i r="1">
      <x v="8"/>
      <x v="1"/>
      <x v="65"/>
      <x v="65"/>
    </i>
    <i r="3">
      <x v="66"/>
      <x v="66"/>
    </i>
    <i r="3">
      <x v="71"/>
      <x v="71"/>
    </i>
    <i r="3">
      <x v="72"/>
      <x v="72"/>
    </i>
    <i t="default" r="2">
      <x v="1"/>
    </i>
    <i t="default" r="1">
      <x v="8"/>
    </i>
    <i t="default">
      <x v="3"/>
    </i>
    <i t="grand">
      <x/>
    </i>
  </rowItems>
  <colFields count="3">
    <field x="8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pageFields count="1">
    <pageField fld="7" hier="-1"/>
  </pageFields>
  <dataFields count="1">
    <dataField name="Sum of Pallet" fld="4" baseField="0" baseItem="0"/>
  </dataFields>
  <formats count="183">
    <format dxfId="1770">
      <pivotArea outline="0" collapsedLevelsAreSubtotals="1" fieldPosition="0"/>
    </format>
    <format dxfId="1769">
      <pivotArea type="all" dataOnly="0" outline="0" fieldPosition="0"/>
    </format>
    <format dxfId="1768">
      <pivotArea type="origin" dataOnly="0" labelOnly="1" outline="0" fieldPosition="0"/>
    </format>
    <format dxfId="1767">
      <pivotArea field="7" type="button" dataOnly="0" labelOnly="1" outline="0" axis="axisPage" fieldPosition="0"/>
    </format>
    <format dxfId="1766">
      <pivotArea field="1" type="button" dataOnly="0" labelOnly="1" outline="0" axis="axisRow" fieldPosition="1"/>
    </format>
    <format dxfId="1765">
      <pivotArea field="2" type="button" dataOnly="0" labelOnly="1" outline="0" axis="axisRow" fieldPosition="2"/>
    </format>
    <format dxfId="1764">
      <pivotArea field="12" type="button" dataOnly="0" labelOnly="1" outline="0" axis="axisRow" fieldPosition="3"/>
    </format>
    <format dxfId="1763">
      <pivotArea field="13" type="button" dataOnly="0" labelOnly="1" outline="0" axis="axisRow" fieldPosition="4"/>
    </format>
    <format dxfId="1762">
      <pivotArea dataOnly="0" labelOnly="1" grandRow="1" outline="0" fieldPosition="0"/>
    </format>
    <format dxfId="1761">
      <pivotArea field="7" type="button" dataOnly="0" labelOnly="1" outline="0" axis="axisPage" fieldPosition="0"/>
    </format>
    <format dxfId="1760">
      <pivotArea outline="0" collapsedLevelsAreSubtotals="1" fieldPosition="0"/>
    </format>
    <format dxfId="1759">
      <pivotArea field="8" type="button" dataOnly="0" labelOnly="1" outline="0" axis="axisCol" fieldPosition="0"/>
    </format>
    <format dxfId="1758">
      <pivotArea field="5" type="button" dataOnly="0" labelOnly="1" outline="0" axis="axisCol" fieldPosition="1"/>
    </format>
    <format dxfId="1757">
      <pivotArea field="6" type="button" dataOnly="0" labelOnly="1" outline="0" axis="axisCol" fieldPosition="2"/>
    </format>
    <format dxfId="1756">
      <pivotArea type="topRight" dataOnly="0" labelOnly="1" outline="0" fieldPosition="0"/>
    </format>
    <format dxfId="1755">
      <pivotArea dataOnly="0" labelOnly="1" grandCol="1" outline="0" fieldPosition="0"/>
    </format>
    <format dxfId="1754">
      <pivotArea outline="0" collapsedLevelsAreSubtotals="1" fieldPosition="0"/>
    </format>
    <format dxfId="1753">
      <pivotArea field="8" type="button" dataOnly="0" labelOnly="1" outline="0" axis="axisCol" fieldPosition="0"/>
    </format>
    <format dxfId="1752">
      <pivotArea field="5" type="button" dataOnly="0" labelOnly="1" outline="0" axis="axisCol" fieldPosition="1"/>
    </format>
    <format dxfId="1751">
      <pivotArea grandCol="1" outline="0" collapsedLevelsAreSubtotals="1" fieldPosition="0"/>
    </format>
    <format dxfId="1750">
      <pivotArea field="6" type="button" dataOnly="0" labelOnly="1" outline="0" axis="axisCol" fieldPosition="2"/>
    </format>
    <format dxfId="1749">
      <pivotArea type="topRight" dataOnly="0" labelOnly="1" outline="0" fieldPosition="0"/>
    </format>
    <format dxfId="1748">
      <pivotArea dataOnly="0" labelOnly="1" grandCol="1" outline="0" fieldPosition="0"/>
    </format>
    <format dxfId="1747">
      <pivotArea type="all" dataOnly="0" outline="0" fieldPosition="0"/>
    </format>
    <format dxfId="1746">
      <pivotArea type="all" dataOnly="0" outline="0" fieldPosition="0"/>
    </format>
    <format dxfId="1745">
      <pivotArea outline="0" collapsedLevelsAreSubtotals="1" fieldPosition="0"/>
    </format>
    <format dxfId="1744">
      <pivotArea type="origin" dataOnly="0" labelOnly="1" outline="0" fieldPosition="0"/>
    </format>
    <format dxfId="1743">
      <pivotArea field="8" type="button" dataOnly="0" labelOnly="1" outline="0" axis="axisCol" fieldPosition="0"/>
    </format>
    <format dxfId="1742">
      <pivotArea field="5" type="button" dataOnly="0" labelOnly="1" outline="0" axis="axisCol" fieldPosition="1"/>
    </format>
    <format dxfId="1741">
      <pivotArea field="6" type="button" dataOnly="0" labelOnly="1" outline="0" axis="axisCol" fieldPosition="2"/>
    </format>
    <format dxfId="1740">
      <pivotArea type="topRight" dataOnly="0" labelOnly="1" outline="0" fieldPosition="0"/>
    </format>
    <format dxfId="1739">
      <pivotArea field="1" type="button" dataOnly="0" labelOnly="1" outline="0" axis="axisRow" fieldPosition="1"/>
    </format>
    <format dxfId="1738">
      <pivotArea field="2" type="button" dataOnly="0" labelOnly="1" outline="0" axis="axisRow" fieldPosition="2"/>
    </format>
    <format dxfId="1737">
      <pivotArea field="12" type="button" dataOnly="0" labelOnly="1" outline="0" axis="axisRow" fieldPosition="3"/>
    </format>
    <format dxfId="1736">
      <pivotArea field="13" type="button" dataOnly="0" labelOnly="1" outline="0" axis="axisRow" fieldPosition="4"/>
    </format>
    <format dxfId="1735">
      <pivotArea dataOnly="0" labelOnly="1" grandRow="1" outline="0" fieldPosition="0"/>
    </format>
    <format dxfId="1734">
      <pivotArea dataOnly="0" labelOnly="1" outline="0" fieldPosition="0">
        <references count="1">
          <reference field="8" count="0"/>
        </references>
      </pivotArea>
    </format>
    <format dxfId="1733">
      <pivotArea dataOnly="0" labelOnly="1" grandCol="1" outline="0" fieldPosition="0"/>
    </format>
    <format dxfId="1732">
      <pivotArea outline="0" collapsedLevelsAreSubtotals="1" fieldPosition="0"/>
    </format>
    <format dxfId="1731">
      <pivotArea field="8" type="button" dataOnly="0" labelOnly="1" outline="0" axis="axisCol" fieldPosition="0"/>
    </format>
    <format dxfId="1730">
      <pivotArea field="5" type="button" dataOnly="0" labelOnly="1" outline="0" axis="axisCol" fieldPosition="1"/>
    </format>
    <format dxfId="1729">
      <pivotArea field="6" type="button" dataOnly="0" labelOnly="1" outline="0" axis="axisCol" fieldPosition="2"/>
    </format>
    <format dxfId="1728">
      <pivotArea dataOnly="0" labelOnly="1" outline="0" fieldPosition="0">
        <references count="1">
          <reference field="8" count="0"/>
        </references>
      </pivotArea>
    </format>
    <format dxfId="1727">
      <pivotArea field="8" type="button" dataOnly="0" labelOnly="1" outline="0" axis="axisCol" fieldPosition="0"/>
    </format>
    <format dxfId="1726">
      <pivotArea dataOnly="0" labelOnly="1" outline="0" fieldPosition="0">
        <references count="1">
          <reference field="8" count="0"/>
        </references>
      </pivotArea>
    </format>
    <format dxfId="1725">
      <pivotArea field="5" type="button" dataOnly="0" labelOnly="1" outline="0" axis="axisCol" fieldPosition="1"/>
    </format>
    <format dxfId="1724">
      <pivotArea field="8" type="button" dataOnly="0" labelOnly="1" outline="0" axis="axisCol" fieldPosition="0"/>
    </format>
    <format dxfId="1723">
      <pivotArea field="5" type="button" dataOnly="0" labelOnly="1" outline="0" axis="axisCol" fieldPosition="1"/>
    </format>
    <format dxfId="1722">
      <pivotArea field="6" type="button" dataOnly="0" labelOnly="1" outline="0" axis="axisCol" fieldPosition="2"/>
    </format>
    <format dxfId="1721">
      <pivotArea field="8" type="button" dataOnly="0" labelOnly="1" outline="0" axis="axisCol" fieldPosition="0"/>
    </format>
    <format dxfId="1720">
      <pivotArea field="5" type="button" dataOnly="0" labelOnly="1" outline="0" axis="axisCol" fieldPosition="1"/>
    </format>
    <format dxfId="1719">
      <pivotArea field="6" type="button" dataOnly="0" labelOnly="1" outline="0" axis="axisCol" fieldPosition="2"/>
    </format>
    <format dxfId="1718">
      <pivotArea type="topRight" dataOnly="0" labelOnly="1" outline="0" fieldPosition="0"/>
    </format>
    <format dxfId="1717">
      <pivotArea dataOnly="0" labelOnly="1" outline="0" fieldPosition="0">
        <references count="1">
          <reference field="8" count="0"/>
        </references>
      </pivotArea>
    </format>
    <format dxfId="1716">
      <pivotArea dataOnly="0" labelOnly="1" outline="0" fieldPosition="0">
        <references count="1">
          <reference field="8" count="0"/>
        </references>
      </pivotArea>
    </format>
    <format dxfId="1715">
      <pivotArea dataOnly="0" labelOnly="1" outline="0" fieldPosition="0">
        <references count="1">
          <reference field="8" count="0"/>
        </references>
      </pivotArea>
    </format>
    <format dxfId="1714">
      <pivotArea dataOnly="0" labelOnly="1" outline="0" fieldPosition="0">
        <references count="1">
          <reference field="12" count="0"/>
        </references>
      </pivotArea>
    </format>
    <format dxfId="1713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71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5"/>
          </reference>
        </references>
      </pivotArea>
    </format>
    <format dxfId="1711">
      <pivotArea dataOnly="0" labelOnly="1" outline="0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71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70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708">
      <pivotArea field="6" type="button" dataOnly="0" labelOnly="1" outline="0" axis="axisCol" fieldPosition="2"/>
    </format>
    <format dxfId="1707">
      <pivotArea field="8" type="button" dataOnly="0" labelOnly="1" outline="0" axis="axisCol" fieldPosition="0"/>
    </format>
    <format dxfId="1706">
      <pivotArea field="5" type="button" dataOnly="0" labelOnly="1" outline="0" axis="axisCol" fieldPosition="1"/>
    </format>
    <format dxfId="1705">
      <pivotArea dataOnly="0" labelOnly="1" outline="0" fieldPosition="0">
        <references count="1">
          <reference field="8" count="0"/>
        </references>
      </pivotArea>
    </format>
    <format dxfId="1704">
      <pivotArea dataOnly="0" labelOnly="1" outline="0" fieldPosition="0">
        <references count="1">
          <reference field="8" count="0"/>
        </references>
      </pivotArea>
    </format>
    <format dxfId="1703">
      <pivotArea dataOnly="0" labelOnly="1" grandCol="1" outline="0" fieldPosition="0"/>
    </format>
    <format dxfId="1702">
      <pivotArea dataOnly="0" labelOnly="1" outline="0" fieldPosition="0">
        <references count="1">
          <reference field="8" count="0"/>
        </references>
      </pivotArea>
    </format>
    <format dxfId="1701">
      <pivotArea field="8" type="button" dataOnly="0" labelOnly="1" outline="0" axis="axisCol" fieldPosition="0"/>
    </format>
    <format dxfId="1700">
      <pivotArea field="5" type="button" dataOnly="0" labelOnly="1" outline="0" axis="axisCol" fieldPosition="1"/>
    </format>
    <format dxfId="1699">
      <pivotArea field="6" type="button" dataOnly="0" labelOnly="1" outline="0" axis="axisCol" fieldPosition="2"/>
    </format>
    <format dxfId="1698">
      <pivotArea type="topRight" dataOnly="0" labelOnly="1" outline="0" fieldPosition="0"/>
    </format>
    <format dxfId="1697">
      <pivotArea type="all" dataOnly="0" outline="0" fieldPosition="0"/>
    </format>
    <format dxfId="1696">
      <pivotArea dataOnly="0" labelOnly="1" outline="0" fieldPosition="0">
        <references count="1">
          <reference field="0" count="0"/>
        </references>
      </pivotArea>
    </format>
    <format dxfId="1695">
      <pivotArea dataOnly="0" labelOnly="1" outline="0" fieldPosition="0">
        <references count="1">
          <reference field="0" count="0" defaultSubtotal="1"/>
        </references>
      </pivotArea>
    </format>
    <format dxfId="1694">
      <pivotArea dataOnly="0" labelOnly="1" outline="0" fieldPosition="0">
        <references count="1">
          <reference field="8" count="0"/>
        </references>
      </pivotArea>
    </format>
    <format dxfId="1693">
      <pivotArea dataOnly="0" labelOnly="1" outline="0" fieldPosition="0">
        <references count="1">
          <reference field="8" count="0"/>
        </references>
      </pivotArea>
    </format>
    <format dxfId="1692">
      <pivotArea type="all" dataOnly="0" outline="0" fieldPosition="0"/>
    </format>
    <format dxfId="1691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690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68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68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68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4">
            <x v="2"/>
            <x v="4"/>
            <x v="10"/>
            <x v="11"/>
          </reference>
        </references>
      </pivotArea>
    </format>
    <format dxfId="168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5">
            <x v="1"/>
            <x v="12"/>
            <x v="13"/>
            <x v="18"/>
            <x v="19"/>
          </reference>
        </references>
      </pivotArea>
    </format>
    <format dxfId="168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68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68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>
            <x v="14"/>
          </reference>
        </references>
      </pivotArea>
    </format>
    <format dxfId="168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681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10"/>
            <x v="11"/>
          </reference>
        </references>
      </pivotArea>
    </format>
    <format dxfId="168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3">
            <x v="1"/>
            <x v="12"/>
            <x v="13"/>
          </reference>
        </references>
      </pivotArea>
    </format>
    <format dxfId="167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67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67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67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67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67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67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 selected="0">
            <x v="14"/>
          </reference>
          <reference field="13" count="1">
            <x v="11"/>
          </reference>
        </references>
      </pivotArea>
    </format>
    <format dxfId="1672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671">
      <pivotArea dataOnly="0" labelOnly="1" outline="0" fieldPosition="0">
        <references count="1">
          <reference field="8" count="0"/>
        </references>
      </pivotArea>
    </format>
    <format dxfId="1670">
      <pivotArea dataOnly="0" labelOnly="1" outline="0" fieldPosition="0">
        <references count="1">
          <reference field="8" count="0"/>
        </references>
      </pivotArea>
    </format>
    <format dxfId="1669">
      <pivotArea type="all" dataOnly="0" outline="0" fieldPosition="0"/>
    </format>
    <format dxfId="1668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667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666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3"/>
          </reference>
        </references>
      </pivotArea>
    </format>
    <format dxfId="1665">
      <pivotArea dataOnly="0" labelOnly="1" outline="0" fieldPosition="0">
        <references count="2">
          <reference field="0" count="1" selected="0">
            <x v="3"/>
          </reference>
          <reference field="1" count="2" defaultSubtotal="1">
            <x v="0"/>
            <x v="3"/>
          </reference>
        </references>
      </pivotArea>
    </format>
    <format dxfId="166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66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66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661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 defaultSubtotal="1">
            <x v="1"/>
          </reference>
        </references>
      </pivotArea>
    </format>
    <format dxfId="166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4"/>
            <x v="10"/>
          </reference>
        </references>
      </pivotArea>
    </format>
    <format dxfId="165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2">
            <x v="18"/>
            <x v="19"/>
          </reference>
        </references>
      </pivotArea>
    </format>
    <format dxfId="165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65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65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65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65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65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65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651">
      <pivotArea dataOnly="0" labelOnly="1" outline="0" fieldPosition="0">
        <references count="1">
          <reference field="8" count="0"/>
        </references>
      </pivotArea>
    </format>
    <format dxfId="1650">
      <pivotArea dataOnly="0" labelOnly="1" outline="0" fieldPosition="0">
        <references count="1">
          <reference field="8" count="0"/>
        </references>
      </pivotArea>
    </format>
    <format dxfId="1649">
      <pivotArea type="all" dataOnly="0" outline="0" fieldPosition="0"/>
    </format>
    <format dxfId="1648">
      <pivotArea outline="0" collapsedLevelsAreSubtotals="1" fieldPosition="0"/>
    </format>
    <format dxfId="1647">
      <pivotArea type="origin" dataOnly="0" labelOnly="1" outline="0" fieldPosition="0"/>
    </format>
    <format dxfId="1646">
      <pivotArea type="topRight" dataOnly="0" labelOnly="1" outline="0" fieldPosition="0"/>
    </format>
    <format dxfId="1645">
      <pivotArea field="0" type="button" dataOnly="0" labelOnly="1" outline="0" axis="axisRow" fieldPosition="0"/>
    </format>
    <format dxfId="1644">
      <pivotArea field="1" type="button" dataOnly="0" labelOnly="1" outline="0" axis="axisRow" fieldPosition="1"/>
    </format>
    <format dxfId="1643">
      <pivotArea field="2" type="button" dataOnly="0" labelOnly="1" outline="0" axis="axisRow" fieldPosition="2"/>
    </format>
    <format dxfId="1642">
      <pivotArea field="12" type="button" dataOnly="0" labelOnly="1" outline="0" axis="axisRow" fieldPosition="3"/>
    </format>
    <format dxfId="1641">
      <pivotArea field="13" type="button" dataOnly="0" labelOnly="1" outline="0" axis="axisRow" fieldPosition="4"/>
    </format>
    <format dxfId="1640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639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1638">
      <pivotArea dataOnly="0" labelOnly="1" grandRow="1" outline="0" fieldPosition="0"/>
    </format>
    <format dxfId="1637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636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635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634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633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632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1"/>
          </reference>
        </references>
      </pivotArea>
    </format>
    <format dxfId="1631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630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62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>
            <x v="1"/>
            <x v="2"/>
            <x v="4"/>
            <x v="5"/>
          </reference>
        </references>
      </pivotArea>
    </format>
    <format dxfId="162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 defaultSubtotal="1">
            <x v="1"/>
            <x v="2"/>
            <x v="4"/>
            <x v="5"/>
          </reference>
        </references>
      </pivotArea>
    </format>
    <format dxfId="162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62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62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1624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 defaultSubtotal="1">
            <x v="3"/>
          </reference>
        </references>
      </pivotArea>
    </format>
    <format dxfId="162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62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62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>
            <x v="4"/>
          </reference>
        </references>
      </pivotArea>
    </format>
    <format dxfId="162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61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61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617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>
            <x v="5"/>
          </reference>
        </references>
      </pivotArea>
    </format>
    <format dxfId="161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615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61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61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4"/>
          </reference>
          <reference field="13" count="1">
            <x v="3"/>
          </reference>
        </references>
      </pivotArea>
    </format>
    <format dxfId="161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3"/>
          </reference>
          <reference field="13" count="1">
            <x v="2"/>
          </reference>
        </references>
      </pivotArea>
    </format>
    <format dxfId="161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21"/>
          </reference>
          <reference field="13" count="1">
            <x v="17"/>
          </reference>
        </references>
      </pivotArea>
    </format>
    <format dxfId="161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60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5"/>
          </reference>
          <reference field="13" count="1">
            <x v="12"/>
          </reference>
        </references>
      </pivotArea>
    </format>
    <format dxfId="160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7"/>
          </reference>
          <reference field="13" count="1">
            <x v="14"/>
          </reference>
        </references>
      </pivotArea>
    </format>
    <format dxfId="160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20"/>
          </reference>
          <reference field="13" count="1">
            <x v="16"/>
          </reference>
        </references>
      </pivotArea>
    </format>
    <format dxfId="1606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 selected="0">
            <x v="5"/>
          </reference>
          <reference field="13" count="1">
            <x v="4"/>
          </reference>
        </references>
      </pivotArea>
    </format>
    <format dxfId="1605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604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603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9"/>
          </reference>
          <reference field="13" count="1">
            <x v="8"/>
          </reference>
        </references>
      </pivotArea>
    </format>
    <format dxfId="1602">
      <pivotArea dataOnly="0" labelOnly="1" outline="0" fieldPosition="0">
        <references count="1">
          <reference field="8" count="0"/>
        </references>
      </pivotArea>
    </format>
    <format dxfId="1601">
      <pivotArea dataOnly="0" labelOnly="1" grandCol="1" outline="0" fieldPosition="0"/>
    </format>
    <format dxfId="1600">
      <pivotArea dataOnly="0" labelOnly="1" outline="0" fieldPosition="0">
        <references count="1">
          <reference field="1" count="0"/>
        </references>
      </pivotArea>
    </format>
    <format dxfId="1599">
      <pivotArea field="8" type="button" dataOnly="0" labelOnly="1" outline="0" axis="axisCol" fieldPosition="0"/>
    </format>
    <format dxfId="1598">
      <pivotArea field="5" type="button" dataOnly="0" labelOnly="1" outline="0" axis="axisCol" fieldPosition="1"/>
    </format>
    <format dxfId="1597">
      <pivotArea type="origin" dataOnly="0" labelOnly="1" outline="0" offset="E2" fieldPosition="0"/>
    </format>
    <format dxfId="1596">
      <pivotArea type="origin" dataOnly="0" labelOnly="1" outline="0" offset="E3" fieldPosition="0"/>
    </format>
    <format dxfId="1595">
      <pivotArea type="origin" dataOnly="0" labelOnly="1" outline="0" offset="E3" fieldPosition="0"/>
    </format>
    <format dxfId="1594">
      <pivotArea dataOnly="0" labelOnly="1" outline="0" fieldPosition="0">
        <references count="1">
          <reference field="8" count="0"/>
        </references>
      </pivotArea>
    </format>
    <format dxfId="1593">
      <pivotArea field="6" type="button" dataOnly="0" labelOnly="1" outline="0" axis="axisCol" fieldPosition="2"/>
    </format>
    <format dxfId="1592">
      <pivotArea type="topRight" dataOnly="0" labelOnly="1" outline="0" offset="A1:B1" fieldPosition="0"/>
    </format>
    <format dxfId="1591">
      <pivotArea field="5" type="button" dataOnly="0" labelOnly="1" outline="0" axis="axisCol" fieldPosition="1"/>
    </format>
    <format dxfId="1590">
      <pivotArea field="6" type="button" dataOnly="0" labelOnly="1" outline="0" axis="axisCol" fieldPosition="2"/>
    </format>
    <format dxfId="1589">
      <pivotArea type="topRight" dataOnly="0" labelOnly="1" outline="0" offset="A1:B1" fieldPosition="0"/>
    </format>
    <format dxfId="1588">
      <pivotArea field="8" type="button" dataOnly="0" labelOnly="1" outline="0" axis="axisCol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C084B-83E1-4DFB-BA42-F81E9E4B33A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6:BO79" firstHeaderRow="1" firstDataRow="4" firstDataCol="5" rowPageCount="1" colPageCount="1"/>
  <pivotFields count="25">
    <pivotField axis="axisRow" compact="0" outline="0" showAll="0">
      <items count="10">
        <item x="3"/>
        <item x="1"/>
        <item x="4"/>
        <item x="2"/>
        <item x="0"/>
        <item x="5"/>
        <item m="1" x="8"/>
        <item m="1" x="7"/>
        <item m="1" x="6"/>
        <item t="default"/>
      </items>
    </pivotField>
    <pivotField axis="axisRow" compact="0" outline="0" showAll="0">
      <items count="10">
        <item x="1"/>
        <item h="1" x="4"/>
        <item h="1" x="6"/>
        <item h="1" x="0"/>
        <item h="1" x="5"/>
        <item h="1" x="2"/>
        <item h="1" x="3"/>
        <item h="1" x="8"/>
        <item x="7"/>
        <item t="default"/>
      </items>
    </pivotField>
    <pivotField axis="axisRow" compact="0" outline="0" showAll="0" sortType="ascending">
      <items count="11">
        <item m="1" x="9"/>
        <item x="1"/>
        <item x="8"/>
        <item x="3"/>
        <item x="4"/>
        <item x="7"/>
        <item x="6"/>
        <item x="2"/>
        <item x="0"/>
        <item x="5"/>
        <item t="default"/>
      </items>
    </pivotField>
    <pivotField compact="0" outline="0" showAll="0"/>
    <pivotField compact="0" outline="0" showAll="0"/>
    <pivotField axis="axisCol" compact="0" numFmtId="192" outline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multipleItemSelectionAllowed="1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55"/>
        <item x="19"/>
        <item x="3"/>
        <item x="44"/>
        <item x="0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81"/>
        <item m="1" x="97"/>
        <item m="1" x="98"/>
        <item m="1" x="99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 sortType="ascending">
      <items count="101">
        <item x="29"/>
        <item x="33"/>
        <item m="1" x="98"/>
        <item m="1" x="99"/>
        <item m="1" x="97"/>
        <item x="81"/>
        <item m="1" x="85"/>
        <item m="1" x="90"/>
        <item m="1" x="82"/>
        <item m="1" x="84"/>
        <item m="1" x="88"/>
        <item m="1" x="89"/>
        <item x="62"/>
        <item x="65"/>
        <item x="66"/>
        <item m="1" x="93"/>
        <item x="6"/>
        <item x="5"/>
        <item x="7"/>
        <item x="13"/>
        <item x="18"/>
        <item x="12"/>
        <item x="17"/>
        <item m="1" x="83"/>
        <item m="1" x="87"/>
        <item x="79"/>
        <item x="78"/>
        <item x="11"/>
        <item x="10"/>
        <item x="45"/>
        <item x="16"/>
        <item x="42"/>
        <item m="1" x="95"/>
        <item x="47"/>
        <item x="48"/>
        <item x="46"/>
        <item x="50"/>
        <item x="43"/>
        <item x="68"/>
        <item x="15"/>
        <item x="1"/>
        <item x="3"/>
        <item x="9"/>
        <item x="4"/>
        <item x="14"/>
        <item x="19"/>
        <item x="26"/>
        <item x="25"/>
        <item x="72"/>
        <item m="1" x="96"/>
        <item x="23"/>
        <item x="21"/>
        <item x="80"/>
        <item x="20"/>
        <item x="71"/>
        <item x="70"/>
        <item x="22"/>
        <item x="67"/>
        <item m="1" x="94"/>
        <item x="60"/>
        <item x="64"/>
        <item x="61"/>
        <item x="59"/>
        <item x="58"/>
        <item x="8"/>
        <item x="24"/>
        <item x="57"/>
        <item x="56"/>
        <item x="36"/>
        <item x="69"/>
        <item x="2"/>
        <item x="63"/>
        <item x="49"/>
        <item x="44"/>
        <item x="55"/>
        <item x="35"/>
        <item x="38"/>
        <item x="37"/>
        <item x="34"/>
        <item x="77"/>
        <item x="28"/>
        <item x="27"/>
        <item x="74"/>
        <item x="73"/>
        <item x="76"/>
        <item x="75"/>
        <item x="41"/>
        <item x="30"/>
        <item x="54"/>
        <item x="51"/>
        <item x="52"/>
        <item x="53"/>
        <item x="31"/>
        <item x="40"/>
        <item x="39"/>
        <item x="32"/>
        <item x="0"/>
        <item m="1" x="91"/>
        <item m="1" x="86"/>
        <item m="1" x="9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90" outline="0" showAll="0"/>
  </pivotFields>
  <rowFields count="5">
    <field x="0"/>
    <field x="1"/>
    <field x="2"/>
    <field x="12"/>
    <field x="13"/>
  </rowFields>
  <rowItems count="70">
    <i>
      <x/>
      <x/>
      <x v="3"/>
      <x v="4"/>
      <x v="73"/>
    </i>
    <i r="3">
      <x v="8"/>
      <x v="64"/>
    </i>
    <i r="3">
      <x v="37"/>
      <x v="56"/>
    </i>
    <i r="3">
      <x v="54"/>
      <x v="72"/>
    </i>
    <i t="default" r="2">
      <x v="3"/>
    </i>
    <i r="2">
      <x v="4"/>
      <x v="1"/>
      <x v="74"/>
    </i>
    <i r="3">
      <x v="19"/>
      <x v="43"/>
    </i>
    <i t="default" r="2">
      <x v="4"/>
    </i>
    <i r="2">
      <x v="6"/>
      <x v="42"/>
      <x v="14"/>
    </i>
    <i t="default" r="2">
      <x v="6"/>
    </i>
    <i r="2">
      <x v="7"/>
      <x v="10"/>
      <x v="22"/>
    </i>
    <i r="3">
      <x v="11"/>
      <x v="20"/>
    </i>
    <i r="3">
      <x v="16"/>
      <x v="60"/>
    </i>
    <i r="3">
      <x v="17"/>
      <x v="62"/>
    </i>
    <i r="3">
      <x v="27"/>
      <x v="31"/>
    </i>
    <i r="3">
      <x v="28"/>
      <x v="37"/>
    </i>
    <i r="3">
      <x v="61"/>
      <x v="66"/>
    </i>
    <i r="3">
      <x v="62"/>
      <x v="67"/>
    </i>
    <i t="default" r="2">
      <x v="7"/>
    </i>
    <i r="2">
      <x v="9"/>
      <x v="6"/>
      <x v="38"/>
    </i>
    <i r="3">
      <x v="36"/>
      <x v="46"/>
    </i>
    <i r="3">
      <x v="58"/>
      <x v="47"/>
    </i>
    <i t="default" r="2">
      <x v="9"/>
    </i>
    <i t="default" r="1">
      <x/>
    </i>
    <i t="default">
      <x/>
    </i>
    <i>
      <x v="1"/>
      <x/>
      <x v="1"/>
      <x/>
      <x v="40"/>
    </i>
    <i r="3">
      <x v="13"/>
      <x v="51"/>
    </i>
    <i r="3">
      <x v="15"/>
      <x v="50"/>
    </i>
    <i r="3">
      <x v="18"/>
      <x v="39"/>
    </i>
    <i r="3">
      <x v="24"/>
      <x v="55"/>
    </i>
    <i r="3">
      <x v="32"/>
      <x v="28"/>
    </i>
    <i r="3">
      <x v="33"/>
      <x v="27"/>
    </i>
    <i r="3">
      <x v="53"/>
      <x v="54"/>
    </i>
    <i t="default" r="2">
      <x v="1"/>
    </i>
    <i t="default" r="1">
      <x/>
    </i>
    <i t="default">
      <x v="1"/>
    </i>
    <i>
      <x v="3"/>
      <x/>
      <x v="3"/>
      <x v="3"/>
      <x v="41"/>
    </i>
    <i r="3">
      <x v="9"/>
      <x v="42"/>
    </i>
    <i r="3">
      <x v="26"/>
      <x v="29"/>
    </i>
    <i r="3">
      <x v="31"/>
      <x v="80"/>
    </i>
    <i r="3">
      <x v="39"/>
      <x v="12"/>
    </i>
    <i r="3">
      <x v="40"/>
      <x v="13"/>
    </i>
    <i r="3">
      <x v="97"/>
      <x v="52"/>
    </i>
    <i t="default" r="2">
      <x v="3"/>
    </i>
    <i r="2">
      <x v="4"/>
      <x v="7"/>
      <x v="81"/>
    </i>
    <i r="3">
      <x v="21"/>
      <x v="53"/>
    </i>
    <i r="3">
      <x v="23"/>
      <x v="65"/>
    </i>
    <i r="3">
      <x v="38"/>
      <x v="57"/>
    </i>
    <i r="3">
      <x v="56"/>
      <x v="30"/>
    </i>
    <i t="default" r="2">
      <x v="4"/>
    </i>
    <i r="2">
      <x v="5"/>
      <x v="90"/>
      <x v="83"/>
    </i>
    <i r="3">
      <x v="91"/>
      <x v="82"/>
    </i>
    <i r="3">
      <x v="92"/>
      <x v="84"/>
    </i>
    <i r="3">
      <x v="93"/>
      <x v="85"/>
    </i>
    <i r="3">
      <x v="94"/>
      <x v="25"/>
    </i>
    <i r="3">
      <x v="95"/>
      <x v="79"/>
    </i>
    <i r="3">
      <x v="96"/>
      <x v="26"/>
    </i>
    <i t="default" r="2">
      <x v="5"/>
    </i>
    <i r="2">
      <x v="7"/>
      <x v="2"/>
      <x v="45"/>
    </i>
    <i r="3">
      <x v="34"/>
      <x v="44"/>
    </i>
    <i t="default" r="2">
      <x v="7"/>
    </i>
    <i t="default" r="1">
      <x/>
    </i>
    <i r="1">
      <x v="8"/>
      <x v="3"/>
      <x v="65"/>
      <x v="89"/>
    </i>
    <i r="3">
      <x v="66"/>
      <x v="88"/>
    </i>
    <i r="3">
      <x v="71"/>
      <x v="91"/>
    </i>
    <i r="3">
      <x v="72"/>
      <x v="90"/>
    </i>
    <i t="default" r="2">
      <x v="3"/>
    </i>
    <i t="default" r="1">
      <x v="8"/>
    </i>
    <i t="default">
      <x v="3"/>
    </i>
    <i t="grand">
      <x/>
    </i>
  </rowItems>
  <colFields count="3">
    <field x="8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pageFields count="1">
    <pageField fld="7" hier="-1"/>
  </pageFields>
  <dataFields count="1">
    <dataField name="Sum of Quantity (CAR)" fld="24" baseField="0" baseItem="0"/>
  </dataFields>
  <formats count="251">
    <format dxfId="790">
      <pivotArea outline="0" collapsedLevelsAreSubtotals="1" fieldPosition="0"/>
    </format>
    <format dxfId="789">
      <pivotArea type="all" dataOnly="0" outline="0" fieldPosition="0"/>
    </format>
    <format dxfId="788">
      <pivotArea type="origin" dataOnly="0" labelOnly="1" outline="0" fieldPosition="0"/>
    </format>
    <format dxfId="787">
      <pivotArea field="7" type="button" dataOnly="0" labelOnly="1" outline="0" axis="axisPage" fieldPosition="0"/>
    </format>
    <format dxfId="786">
      <pivotArea field="0" type="button" dataOnly="0" labelOnly="1" outline="0" axis="axisRow" fieldPosition="0"/>
    </format>
    <format dxfId="785">
      <pivotArea field="1" type="button" dataOnly="0" labelOnly="1" outline="0" axis="axisRow" fieldPosition="1"/>
    </format>
    <format dxfId="784">
      <pivotArea field="2" type="button" dataOnly="0" labelOnly="1" outline="0" axis="axisRow" fieldPosition="2"/>
    </format>
    <format dxfId="783">
      <pivotArea field="12" type="button" dataOnly="0" labelOnly="1" outline="0" axis="axisRow" fieldPosition="3"/>
    </format>
    <format dxfId="782">
      <pivotArea field="13" type="button" dataOnly="0" labelOnly="1" outline="0" axis="axisRow" fieldPosition="4"/>
    </format>
    <format dxfId="781">
      <pivotArea dataOnly="0" labelOnly="1" grandRow="1" outline="0" fieldPosition="0"/>
    </format>
    <format dxfId="780">
      <pivotArea field="7" type="button" dataOnly="0" labelOnly="1" outline="0" axis="axisPage" fieldPosition="0"/>
    </format>
    <format dxfId="779">
      <pivotArea outline="0" collapsedLevelsAreSubtotals="1" fieldPosition="0"/>
    </format>
    <format dxfId="778">
      <pivotArea field="8" type="button" dataOnly="0" labelOnly="1" outline="0" axis="axisCol" fieldPosition="0"/>
    </format>
    <format dxfId="777">
      <pivotArea field="5" type="button" dataOnly="0" labelOnly="1" outline="0" axis="axisCol" fieldPosition="1"/>
    </format>
    <format dxfId="776">
      <pivotArea field="6" type="button" dataOnly="0" labelOnly="1" outline="0" axis="axisCol" fieldPosition="2"/>
    </format>
    <format dxfId="775">
      <pivotArea type="topRight" dataOnly="0" labelOnly="1" outline="0" fieldPosition="0"/>
    </format>
    <format dxfId="774">
      <pivotArea dataOnly="0" labelOnly="1" grandCol="1" outline="0" fieldPosition="0"/>
    </format>
    <format dxfId="773">
      <pivotArea outline="0" collapsedLevelsAreSubtotals="1" fieldPosition="0"/>
    </format>
    <format dxfId="772">
      <pivotArea grandCol="1" outline="0" collapsedLevelsAreSubtotals="1" fieldPosition="0"/>
    </format>
    <format dxfId="771">
      <pivotArea dataOnly="0" labelOnly="1" grandCol="1" outline="0" fieldPosition="0"/>
    </format>
    <format dxfId="770">
      <pivotArea type="all" dataOnly="0" outline="0" fieldPosition="0"/>
    </format>
    <format dxfId="769">
      <pivotArea type="all" dataOnly="0" outline="0" fieldPosition="0"/>
    </format>
    <format dxfId="768">
      <pivotArea outline="0" collapsedLevelsAreSubtotals="1" fieldPosition="0"/>
    </format>
    <format dxfId="767">
      <pivotArea type="origin" dataOnly="0" labelOnly="1" outline="0" fieldPosition="0"/>
    </format>
    <format dxfId="766">
      <pivotArea field="0" type="button" dataOnly="0" labelOnly="1" outline="0" axis="axisRow" fieldPosition="0"/>
    </format>
    <format dxfId="765">
      <pivotArea field="1" type="button" dataOnly="0" labelOnly="1" outline="0" axis="axisRow" fieldPosition="1"/>
    </format>
    <format dxfId="764">
      <pivotArea field="2" type="button" dataOnly="0" labelOnly="1" outline="0" axis="axisRow" fieldPosition="2"/>
    </format>
    <format dxfId="763">
      <pivotArea field="12" type="button" dataOnly="0" labelOnly="1" outline="0" axis="axisRow" fieldPosition="3"/>
    </format>
    <format dxfId="762">
      <pivotArea field="13" type="button" dataOnly="0" labelOnly="1" outline="0" axis="axisRow" fieldPosition="4"/>
    </format>
    <format dxfId="761">
      <pivotArea dataOnly="0" labelOnly="1" outline="0" fieldPosition="0">
        <references count="1">
          <reference field="0" count="0"/>
        </references>
      </pivotArea>
    </format>
    <format dxfId="760">
      <pivotArea dataOnly="0" labelOnly="1" outline="0" fieldPosition="0">
        <references count="1">
          <reference field="0" count="0" defaultSubtotal="1"/>
        </references>
      </pivotArea>
    </format>
    <format dxfId="759">
      <pivotArea dataOnly="0" labelOnly="1" grandRow="1" outline="0" fieldPosition="0"/>
    </format>
    <format dxfId="75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757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756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75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754">
      <pivotArea dataOnly="0" labelOnly="1" outline="0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0"/>
          </reference>
        </references>
      </pivotArea>
    </format>
    <format dxfId="752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751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75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2">
            <x v="3"/>
            <x v="7"/>
          </reference>
        </references>
      </pivotArea>
    </format>
    <format dxfId="74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2" defaultSubtotal="1">
            <x v="3"/>
            <x v="7"/>
          </reference>
        </references>
      </pivotArea>
    </format>
    <format dxfId="74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4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1"/>
          </reference>
        </references>
      </pivotArea>
    </format>
    <format dxfId="74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7"/>
          </reference>
        </references>
      </pivotArea>
    </format>
    <format dxfId="74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 defaultSubtotal="1">
            <x v="7"/>
          </reference>
        </references>
      </pivotArea>
    </format>
    <format dxfId="74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3"/>
          </reference>
        </references>
      </pivotArea>
    </format>
    <format dxfId="74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 defaultSubtotal="1">
            <x v="3"/>
          </reference>
        </references>
      </pivotArea>
    </format>
    <format dxfId="742">
      <pivotArea dataOnly="0" labelOnly="1" outline="0" fieldPosition="0">
        <references count="1">
          <reference field="8" count="0"/>
        </references>
      </pivotArea>
    </format>
    <format dxfId="741">
      <pivotArea dataOnly="0" labelOnly="1" grandCol="1" outline="0" fieldPosition="0"/>
    </format>
    <format dxfId="740">
      <pivotArea dataOnly="0" labelOnly="1" outline="0" fieldPosition="0">
        <references count="1">
          <reference field="12" count="0"/>
        </references>
      </pivotArea>
    </format>
    <format dxfId="739">
      <pivotArea dataOnly="0" labelOnly="1" outline="0" fieldPosition="0">
        <references count="1">
          <reference field="8" count="0"/>
        </references>
      </pivotArea>
    </format>
    <format dxfId="738">
      <pivotArea dataOnly="0" labelOnly="1" outline="0" fieldPosition="0">
        <references count="1">
          <reference field="8" count="0"/>
        </references>
      </pivotArea>
    </format>
    <format dxfId="737">
      <pivotArea dataOnly="0" labelOnly="1" outline="0" fieldPosition="0">
        <references count="1">
          <reference field="8" count="0"/>
        </references>
      </pivotArea>
    </format>
    <format dxfId="736">
      <pivotArea dataOnly="0" labelOnly="1" outline="0" fieldPosition="0">
        <references count="1">
          <reference field="8" count="0"/>
        </references>
      </pivotArea>
    </format>
    <format dxfId="735">
      <pivotArea dataOnly="0" labelOnly="1" outline="0" fieldPosition="0">
        <references count="1">
          <reference field="8" count="0"/>
        </references>
      </pivotArea>
    </format>
    <format dxfId="734">
      <pivotArea dataOnly="0" labelOnly="1" outline="0" fieldPosition="0">
        <references count="1">
          <reference field="8" count="0"/>
        </references>
      </pivotArea>
    </format>
    <format dxfId="733">
      <pivotArea dataOnly="0" labelOnly="1" outline="0" fieldPosition="0">
        <references count="1">
          <reference field="8" count="0"/>
        </references>
      </pivotArea>
    </format>
    <format dxfId="732">
      <pivotArea dataOnly="0" labelOnly="1" outline="0" offset="IV4" fieldPosition="0">
        <references count="1">
          <reference field="0" count="1">
            <x v="0"/>
          </reference>
        </references>
      </pivotArea>
    </format>
    <format dxfId="731">
      <pivotArea dataOnly="0" labelOnly="1" outline="0" fieldPosition="0">
        <references count="1">
          <reference field="8" count="0"/>
        </references>
      </pivotArea>
    </format>
    <format dxfId="730">
      <pivotArea dataOnly="0" labelOnly="1" grandCol="1" outline="0" fieldPosition="0"/>
    </format>
    <format dxfId="729">
      <pivotArea dataOnly="0" labelOnly="1" outline="0" fieldPosition="0">
        <references count="1">
          <reference field="8" count="0"/>
        </references>
      </pivotArea>
    </format>
    <format dxfId="728">
      <pivotArea field="8" type="button" dataOnly="0" labelOnly="1" outline="0" axis="axisCol" fieldPosition="0"/>
    </format>
    <format dxfId="727">
      <pivotArea field="5" type="button" dataOnly="0" labelOnly="1" outline="0" axis="axisCol" fieldPosition="1"/>
    </format>
    <format dxfId="726">
      <pivotArea field="6" type="button" dataOnly="0" labelOnly="1" outline="0" axis="axisCol" fieldPosition="2"/>
    </format>
    <format dxfId="725">
      <pivotArea type="topRight" dataOnly="0" labelOnly="1" outline="0" fieldPosition="0"/>
    </format>
    <format dxfId="724">
      <pivotArea dataOnly="0" labelOnly="1" outline="0" fieldPosition="0">
        <references count="1">
          <reference field="8" count="0"/>
        </references>
      </pivotArea>
    </format>
    <format dxfId="723">
      <pivotArea dataOnly="0" labelOnly="1" outline="0" fieldPosition="0">
        <references count="1">
          <reference field="8" count="0"/>
        </references>
      </pivotArea>
    </format>
    <format dxfId="722">
      <pivotArea dataOnly="0" labelOnly="1" outline="0" fieldPosition="0">
        <references count="1">
          <reference field="7" count="0"/>
        </references>
      </pivotArea>
    </format>
    <format dxfId="721">
      <pivotArea field="7" type="button" dataOnly="0" labelOnly="1" outline="0" axis="axisPage" fieldPosition="0"/>
    </format>
    <format dxfId="720">
      <pivotArea type="origin" dataOnly="0" labelOnly="1" outline="0" fieldPosition="0"/>
    </format>
    <format dxfId="719">
      <pivotArea field="0" type="button" dataOnly="0" labelOnly="1" outline="0" axis="axisRow" fieldPosition="0"/>
    </format>
    <format dxfId="718">
      <pivotArea dataOnly="0" labelOnly="1" outline="0" fieldPosition="0">
        <references count="1">
          <reference field="0" count="1">
            <x v="0"/>
          </reference>
        </references>
      </pivotArea>
    </format>
    <format dxfId="717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716">
      <pivotArea dataOnly="0" labelOnly="1" outline="0" fieldPosition="0">
        <references count="1">
          <reference field="0" count="1">
            <x v="1"/>
          </reference>
        </references>
      </pivotArea>
    </format>
    <format dxfId="715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714">
      <pivotArea dataOnly="0" labelOnly="1" outline="0" fieldPosition="0">
        <references count="1">
          <reference field="0" count="1">
            <x v="2"/>
          </reference>
        </references>
      </pivotArea>
    </format>
    <format dxfId="713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712">
      <pivotArea dataOnly="0" labelOnly="1" outline="0" fieldPosition="0">
        <references count="1">
          <reference field="0" count="1">
            <x v="3"/>
          </reference>
        </references>
      </pivotArea>
    </format>
    <format dxfId="71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710">
      <pivotArea dataOnly="0" labelOnly="1" grandRow="1" outline="0" fieldPosition="0"/>
    </format>
    <format dxfId="709">
      <pivotArea dataOnly="0" labelOnly="1" outline="0" fieldPosition="0">
        <references count="1">
          <reference field="2" count="0"/>
        </references>
      </pivotArea>
    </format>
    <format dxfId="708">
      <pivotArea dataOnly="0" labelOnly="1" outline="0" fieldPosition="0">
        <references count="1">
          <reference field="1" count="0"/>
        </references>
      </pivotArea>
    </format>
    <format dxfId="707">
      <pivotArea field="8" type="button" dataOnly="0" labelOnly="1" outline="0" axis="axisCol" fieldPosition="0"/>
    </format>
    <format dxfId="706">
      <pivotArea field="5" type="button" dataOnly="0" labelOnly="1" outline="0" axis="axisCol" fieldPosition="1"/>
    </format>
    <format dxfId="705">
      <pivotArea field="6" type="button" dataOnly="0" labelOnly="1" outline="0" axis="axisCol" fieldPosition="2"/>
    </format>
    <format dxfId="704">
      <pivotArea field="8" type="button" dataOnly="0" labelOnly="1" outline="0" axis="axisCol" fieldPosition="0"/>
    </format>
    <format dxfId="703">
      <pivotArea field="5" type="button" dataOnly="0" labelOnly="1" outline="0" axis="axisCol" fieldPosition="1"/>
    </format>
    <format dxfId="702">
      <pivotArea field="6" type="button" dataOnly="0" labelOnly="1" outline="0" axis="axisCol" fieldPosition="2"/>
    </format>
    <format dxfId="701">
      <pivotArea dataOnly="0" labelOnly="1" outline="0" fieldPosition="0">
        <references count="1">
          <reference field="8" count="0"/>
        </references>
      </pivotArea>
    </format>
    <format dxfId="700">
      <pivotArea dataOnly="0" labelOnly="1" outline="0" fieldPosition="0">
        <references count="1">
          <reference field="8" count="0"/>
        </references>
      </pivotArea>
    </format>
    <format dxfId="699">
      <pivotArea type="all" dataOnly="0" outline="0" fieldPosition="0"/>
    </format>
    <format dxfId="698">
      <pivotArea dataOnly="0" labelOnly="1" outline="0" fieldPosition="0">
        <references count="1">
          <reference field="8" count="0"/>
        </references>
      </pivotArea>
    </format>
    <format dxfId="697">
      <pivotArea dataOnly="0" labelOnly="1" outline="0" fieldPosition="0">
        <references count="1">
          <reference field="8" count="0"/>
        </references>
      </pivotArea>
    </format>
    <format dxfId="696">
      <pivotArea type="all" dataOnly="0" outline="0" fieldPosition="0"/>
    </format>
    <format dxfId="695">
      <pivotArea dataOnly="0" labelOnly="1" outline="0" fieldPosition="0">
        <references count="1">
          <reference field="8" count="0"/>
        </references>
      </pivotArea>
    </format>
    <format dxfId="694">
      <pivotArea dataOnly="0" labelOnly="1" outline="0" fieldPosition="0">
        <references count="1">
          <reference field="8" count="0"/>
        </references>
      </pivotArea>
    </format>
    <format dxfId="693">
      <pivotArea type="all" dataOnly="0" outline="0" fieldPosition="0"/>
    </format>
    <format dxfId="692">
      <pivotArea dataOnly="0" labelOnly="1" outline="0" fieldPosition="0">
        <references count="1">
          <reference field="8" count="0"/>
        </references>
      </pivotArea>
    </format>
    <format dxfId="691">
      <pivotArea dataOnly="0" labelOnly="1" outline="0" fieldPosition="0">
        <references count="1">
          <reference field="8" count="0"/>
        </references>
      </pivotArea>
    </format>
    <format dxfId="690">
      <pivotArea type="all" dataOnly="0" outline="0" fieldPosition="0"/>
    </format>
    <format dxfId="689">
      <pivotArea dataOnly="0" labelOnly="1" outline="0" fieldPosition="0">
        <references count="1">
          <reference field="8" count="0"/>
        </references>
      </pivotArea>
    </format>
    <format dxfId="688">
      <pivotArea dataOnly="0" labelOnly="1" outline="0" fieldPosition="0">
        <references count="1">
          <reference field="8" count="0"/>
        </references>
      </pivotArea>
    </format>
    <format dxfId="687">
      <pivotArea type="all" dataOnly="0" outline="0" fieldPosition="0"/>
    </format>
    <format dxfId="686">
      <pivotArea dataOnly="0" labelOnly="1" outline="0" fieldPosition="0">
        <references count="1">
          <reference field="8" count="0"/>
        </references>
      </pivotArea>
    </format>
    <format dxfId="685">
      <pivotArea dataOnly="0" labelOnly="1" outline="0" fieldPosition="0">
        <references count="1">
          <reference field="8" count="0"/>
        </references>
      </pivotArea>
    </format>
    <format dxfId="684">
      <pivotArea type="all" dataOnly="0" outline="0" fieldPosition="0"/>
    </format>
    <format dxfId="683">
      <pivotArea dataOnly="0" labelOnly="1" outline="0" fieldPosition="0">
        <references count="1">
          <reference field="8" count="0"/>
        </references>
      </pivotArea>
    </format>
    <format dxfId="682">
      <pivotArea type="all" dataOnly="0" outline="0" fieldPosition="0"/>
    </format>
    <format dxfId="681">
      <pivotArea dataOnly="0" labelOnly="1" outline="0" fieldPosition="0">
        <references count="1">
          <reference field="8" count="0"/>
        </references>
      </pivotArea>
    </format>
    <format dxfId="680">
      <pivotArea dataOnly="0" labelOnly="1" outline="0" fieldPosition="0">
        <references count="1">
          <reference field="8" count="0"/>
        </references>
      </pivotArea>
    </format>
    <format dxfId="679">
      <pivotArea type="all" dataOnly="0" outline="0" fieldPosition="0"/>
    </format>
    <format dxfId="678">
      <pivotArea dataOnly="0" labelOnly="1" outline="0" fieldPosition="0">
        <references count="1">
          <reference field="8" count="0"/>
        </references>
      </pivotArea>
    </format>
    <format dxfId="677">
      <pivotArea dataOnly="0" labelOnly="1" outline="0" fieldPosition="0">
        <references count="1">
          <reference field="8" count="0"/>
        </references>
      </pivotArea>
    </format>
    <format dxfId="676">
      <pivotArea type="all" dataOnly="0" outline="0" fieldPosition="0"/>
    </format>
    <format dxfId="675">
      <pivotArea dataOnly="0" labelOnly="1" outline="0" fieldPosition="0">
        <references count="1">
          <reference field="8" count="0"/>
        </references>
      </pivotArea>
    </format>
    <format dxfId="674">
      <pivotArea dataOnly="0" labelOnly="1" outline="0" fieldPosition="0">
        <references count="1">
          <reference field="8" count="0"/>
        </references>
      </pivotArea>
    </format>
    <format dxfId="673">
      <pivotArea type="all" dataOnly="0" outline="0" fieldPosition="0"/>
    </format>
    <format dxfId="672">
      <pivotArea field="6" type="button" dataOnly="0" labelOnly="1" outline="0" axis="axisCol" fieldPosition="2"/>
    </format>
    <format dxfId="671">
      <pivotArea type="topRight" dataOnly="0" labelOnly="1" outline="0" fieldPosition="0"/>
    </format>
    <format dxfId="67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  <reference field="12" count="1">
            <x v="3"/>
          </reference>
        </references>
      </pivotArea>
    </format>
    <format dxfId="669">
      <pivotArea dataOnly="0" labelOnly="1" outline="0" fieldPosition="0">
        <references count="1">
          <reference field="8" count="0"/>
        </references>
      </pivotArea>
    </format>
    <format dxfId="668">
      <pivotArea dataOnly="0" labelOnly="1" outline="0" fieldPosition="0">
        <references count="1">
          <reference field="8" count="0"/>
        </references>
      </pivotArea>
    </format>
    <format dxfId="667">
      <pivotArea field="8" type="button" dataOnly="0" labelOnly="1" outline="0" axis="axisCol" fieldPosition="0"/>
    </format>
    <format dxfId="666">
      <pivotArea field="5" type="button" dataOnly="0" labelOnly="1" outline="0" axis="axisCol" fieldPosition="1"/>
    </format>
    <format dxfId="665">
      <pivotArea dataOnly="0" labelOnly="1" outline="0" fieldPosition="0">
        <references count="1">
          <reference field="8" count="0"/>
        </references>
      </pivotArea>
    </format>
    <format dxfId="664">
      <pivotArea field="8" type="button" dataOnly="0" labelOnly="1" outline="0" axis="axisCol" fieldPosition="0"/>
    </format>
    <format dxfId="663">
      <pivotArea field="5" type="button" dataOnly="0" labelOnly="1" outline="0" axis="axisCol" fieldPosition="1"/>
    </format>
    <format dxfId="662">
      <pivotArea field="6" type="button" dataOnly="0" labelOnly="1" outline="0" axis="axisCol" fieldPosition="2"/>
    </format>
    <format dxfId="661">
      <pivotArea field="8" type="button" dataOnly="0" labelOnly="1" outline="0" axis="axisCol" fieldPosition="0"/>
    </format>
    <format dxfId="660">
      <pivotArea field="5" type="button" dataOnly="0" labelOnly="1" outline="0" axis="axisCol" fieldPosition="1"/>
    </format>
    <format dxfId="659">
      <pivotArea field="6" type="button" dataOnly="0" labelOnly="1" outline="0" axis="axisCol" fieldPosition="2"/>
    </format>
    <format dxfId="658">
      <pivotArea type="topRight" dataOnly="0" labelOnly="1" outline="0" fieldPosition="0"/>
    </format>
    <format dxfId="657">
      <pivotArea dataOnly="0" labelOnly="1" outline="0" fieldPosition="0">
        <references count="1">
          <reference field="8" count="0"/>
        </references>
      </pivotArea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field="8" type="button" dataOnly="0" labelOnly="1" outline="0" axis="axisCol" fieldPosition="0"/>
    </format>
    <format dxfId="653">
      <pivotArea field="5" type="button" dataOnly="0" labelOnly="1" outline="0" axis="axisCol" fieldPosition="1"/>
    </format>
    <format dxfId="652">
      <pivotArea field="6" type="button" dataOnly="0" labelOnly="1" outline="0" axis="axisCol" fieldPosition="2"/>
    </format>
    <format dxfId="651">
      <pivotArea type="topRight" dataOnly="0" labelOnly="1" outline="0" fieldPosition="0"/>
    </format>
    <format dxfId="65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  <reference field="12" count="3">
            <x v="3"/>
            <x v="8"/>
            <x v="9"/>
          </reference>
        </references>
      </pivotArea>
    </format>
    <format dxfId="64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7"/>
          </reference>
          <reference field="12" count="3">
            <x v="2"/>
            <x v="10"/>
            <x v="11"/>
          </reference>
        </references>
      </pivotArea>
    </format>
    <format dxfId="648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  <reference field="12" count="1" selected="0">
            <x v="8"/>
          </reference>
          <reference field="13" count="1">
            <x v="64"/>
          </reference>
        </references>
      </pivotArea>
    </format>
    <format dxfId="647">
      <pivotArea dataOnly="0" labelOnly="1" outline="0" fieldPosition="0">
        <references count="1">
          <reference field="8" count="0"/>
        </references>
      </pivotArea>
    </format>
    <format dxfId="646">
      <pivotArea dataOnly="0" labelOnly="1" grandCol="1" outline="0" fieldPosition="0"/>
    </format>
    <format dxfId="645">
      <pivotArea outline="0" collapsedLevelsAreSubtotals="1" fieldPosition="0"/>
    </format>
    <format dxfId="644">
      <pivotArea field="8" type="button" dataOnly="0" labelOnly="1" outline="0" axis="axisCol" fieldPosition="0"/>
    </format>
    <format dxfId="643">
      <pivotArea field="5" type="button" dataOnly="0" labelOnly="1" outline="0" axis="axisCol" fieldPosition="1"/>
    </format>
    <format dxfId="642">
      <pivotArea field="6" type="button" dataOnly="0" labelOnly="1" outline="0" axis="axisCol" fieldPosition="2"/>
    </format>
    <format dxfId="641">
      <pivotArea type="topRight" dataOnly="0" labelOnly="1" outline="0" fieldPosition="0"/>
    </format>
    <format dxfId="640">
      <pivotArea dataOnly="0" labelOnly="1" outline="0" fieldPosition="0">
        <references count="1">
          <reference field="8" count="0"/>
        </references>
      </pivotArea>
    </format>
    <format dxfId="639">
      <pivotArea dataOnly="0" labelOnly="1" grandCol="1" outline="0" fieldPosition="0"/>
    </format>
    <format dxfId="638">
      <pivotArea type="all" dataOnly="0" outline="0" fieldPosition="0"/>
    </format>
    <format dxfId="637">
      <pivotArea dataOnly="0" labelOnly="1" outline="0" fieldPosition="0">
        <references count="1">
          <reference field="8" count="0"/>
        </references>
      </pivotArea>
    </format>
    <format dxfId="636">
      <pivotArea dataOnly="0" labelOnly="1" outline="0" fieldPosition="0">
        <references count="1">
          <reference field="8" count="0"/>
        </references>
      </pivotArea>
    </format>
    <format dxfId="635">
      <pivotArea type="all" dataOnly="0" outline="0" fieldPosition="0"/>
    </format>
    <format dxfId="634">
      <pivotArea dataOnly="0" labelOnly="1" outline="0" fieldPosition="0">
        <references count="1">
          <reference field="8" count="0"/>
        </references>
      </pivotArea>
    </format>
    <format dxfId="633">
      <pivotArea dataOnly="0" labelOnly="1" outline="0" fieldPosition="0">
        <references count="1">
          <reference field="8" count="0"/>
        </references>
      </pivotArea>
    </format>
    <format dxfId="632">
      <pivotArea type="all" dataOnly="0" outline="0" fieldPosition="0"/>
    </format>
    <format dxfId="631">
      <pivotArea dataOnly="0" labelOnly="1" outline="0" fieldPosition="0">
        <references count="1">
          <reference field="8" count="0"/>
        </references>
      </pivotArea>
    </format>
    <format dxfId="630">
      <pivotArea type="all" dataOnly="0" outline="0" fieldPosition="0"/>
    </format>
    <format dxfId="629">
      <pivotArea dataOnly="0" labelOnly="1" outline="0" fieldPosition="0">
        <references count="1">
          <reference field="8" count="0"/>
        </references>
      </pivotArea>
    </format>
    <format dxfId="628">
      <pivotArea type="all" dataOnly="0" outline="0" fieldPosition="0"/>
    </format>
    <format dxfId="627">
      <pivotArea dataOnly="0" labelOnly="1" outline="0" fieldPosition="0">
        <references count="4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4">
            <x v="0"/>
            <x v="13"/>
            <x v="15"/>
            <x v="18"/>
          </reference>
        </references>
      </pivotArea>
    </format>
    <format dxfId="626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7"/>
          </reference>
          <reference field="12" count="5">
            <x v="2"/>
            <x v="10"/>
            <x v="11"/>
            <x v="16"/>
            <x v="17"/>
          </reference>
        </references>
      </pivotArea>
    </format>
    <format dxfId="625">
      <pivotArea dataOnly="0" labelOnly="1" outline="0" fieldPosition="0">
        <references count="1">
          <reference field="5" count="0"/>
        </references>
      </pivotArea>
    </format>
    <format dxfId="624">
      <pivotArea dataOnly="0" labelOnly="1" outline="0" fieldPosition="0">
        <references count="1">
          <reference field="6" count="0"/>
        </references>
      </pivotArea>
    </format>
    <format dxfId="623">
      <pivotArea type="all" dataOnly="0" outline="0" fieldPosition="0"/>
    </format>
    <format dxfId="622">
      <pivotArea outline="0" collapsedLevelsAreSubtotals="1" fieldPosition="0"/>
    </format>
    <format dxfId="621">
      <pivotArea type="origin" dataOnly="0" labelOnly="1" outline="0" fieldPosition="0"/>
    </format>
    <format dxfId="620">
      <pivotArea type="topRight" dataOnly="0" labelOnly="1" outline="0" fieldPosition="0"/>
    </format>
    <format dxfId="619">
      <pivotArea field="0" type="button" dataOnly="0" labelOnly="1" outline="0" axis="axisRow" fieldPosition="0"/>
    </format>
    <format dxfId="618">
      <pivotArea field="1" type="button" dataOnly="0" labelOnly="1" outline="0" axis="axisRow" fieldPosition="1"/>
    </format>
    <format dxfId="617">
      <pivotArea field="2" type="button" dataOnly="0" labelOnly="1" outline="0" axis="axisRow" fieldPosition="2"/>
    </format>
    <format dxfId="616">
      <pivotArea field="12" type="button" dataOnly="0" labelOnly="1" outline="0" axis="axisRow" fieldPosition="3"/>
    </format>
    <format dxfId="615">
      <pivotArea field="13" type="button" dataOnly="0" labelOnly="1" outline="0" axis="axisRow" fieldPosition="4"/>
    </format>
    <format dxfId="614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613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612">
      <pivotArea dataOnly="0" labelOnly="1" grandRow="1" outline="0" fieldPosition="0"/>
    </format>
    <format dxfId="611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610">
      <pivotArea dataOnly="0" labelOnly="1" outline="0" fieldPosition="0">
        <references count="2">
          <reference field="0" count="1" selected="0">
            <x v="0"/>
          </reference>
          <reference field="1" count="0" defaultSubtotal="1"/>
        </references>
      </pivotArea>
    </format>
    <format dxfId="609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608">
      <pivotArea dataOnly="0" labelOnly="1" outline="0" fieldPosition="0">
        <references count="2">
          <reference field="0" count="1" selected="0">
            <x v="1"/>
          </reference>
          <reference field="1" count="0" defaultSubtotal="1"/>
        </references>
      </pivotArea>
    </format>
    <format dxfId="607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606">
      <pivotArea dataOnly="0" labelOnly="1" outline="0" fieldPosition="0">
        <references count="2">
          <reference field="0" count="1" selected="0">
            <x v="2"/>
          </reference>
          <reference field="1" count="0" defaultSubtotal="1"/>
        </references>
      </pivotArea>
    </format>
    <format dxfId="605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604">
      <pivotArea dataOnly="0" labelOnly="1" outline="0" fieldPosition="0">
        <references count="2">
          <reference field="0" count="1" selected="0">
            <x v="3"/>
          </reference>
          <reference field="1" count="0" defaultSubtotal="1"/>
        </references>
      </pivotArea>
    </format>
    <format dxfId="603">
      <pivotArea dataOnly="0" labelOnly="1" outline="0" fieldPosition="0">
        <references count="3">
          <reference field="0" count="1" selected="0">
            <x v="0"/>
          </reference>
          <reference field="1" count="0" selected="0"/>
          <reference field="2" count="4">
            <x v="3"/>
            <x v="4"/>
            <x v="7"/>
            <x v="9"/>
          </reference>
        </references>
      </pivotArea>
    </format>
    <format dxfId="602">
      <pivotArea dataOnly="0" labelOnly="1" outline="0" fieldPosition="0">
        <references count="3">
          <reference field="0" count="1" selected="0">
            <x v="0"/>
          </reference>
          <reference field="1" count="0" selected="0"/>
          <reference field="2" count="4" defaultSubtotal="1">
            <x v="3"/>
            <x v="4"/>
            <x v="7"/>
            <x v="9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1"/>
          </reference>
          <reference field="1" count="0" selected="0"/>
          <reference field="2" count="1">
            <x v="1"/>
          </reference>
        </references>
      </pivotArea>
    </format>
    <format dxfId="600">
      <pivotArea dataOnly="0" labelOnly="1" outline="0" fieldPosition="0">
        <references count="3">
          <reference field="0" count="1" selected="0">
            <x v="1"/>
          </reference>
          <reference field="1" count="0" selected="0"/>
          <reference field="2" count="1" defaultSubtotal="1">
            <x v="1"/>
          </reference>
        </references>
      </pivotArea>
    </format>
    <format dxfId="599">
      <pivotArea dataOnly="0" labelOnly="1" outline="0" fieldPosition="0">
        <references count="3">
          <reference field="0" count="1" selected="0">
            <x v="2"/>
          </reference>
          <reference field="1" count="0" selected="0"/>
          <reference field="2" count="1">
            <x v="7"/>
          </reference>
        </references>
      </pivotArea>
    </format>
    <format dxfId="598">
      <pivotArea dataOnly="0" labelOnly="1" outline="0" fieldPosition="0">
        <references count="3">
          <reference field="0" count="1" selected="0">
            <x v="2"/>
          </reference>
          <reference field="1" count="0" selected="0"/>
          <reference field="2" count="1" defaultSubtotal="1">
            <x v="7"/>
          </reference>
        </references>
      </pivotArea>
    </format>
    <format dxfId="597">
      <pivotArea dataOnly="0" labelOnly="1" outline="0" fieldPosition="0">
        <references count="3">
          <reference field="0" count="1" selected="0">
            <x v="3"/>
          </reference>
          <reference field="1" count="0" selected="0"/>
          <reference field="2" count="3">
            <x v="3"/>
            <x v="4"/>
            <x v="7"/>
          </reference>
        </references>
      </pivotArea>
    </format>
    <format dxfId="596">
      <pivotArea dataOnly="0" labelOnly="1" outline="0" fieldPosition="0">
        <references count="3">
          <reference field="0" count="1" selected="0">
            <x v="3"/>
          </reference>
          <reference field="1" count="0" selected="0"/>
          <reference field="2" count="3" defaultSubtotal="1">
            <x v="3"/>
            <x v="4"/>
            <x v="7"/>
          </reference>
        </references>
      </pivotArea>
    </format>
    <format dxfId="595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3">
            <x v="3"/>
            <x v="4"/>
            <x v="8"/>
          </reference>
        </references>
      </pivotArea>
    </format>
    <format dxfId="594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4"/>
          </reference>
          <reference field="12" count="2">
            <x v="1"/>
            <x v="19"/>
          </reference>
        </references>
      </pivotArea>
    </format>
    <format dxfId="593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7"/>
          </reference>
          <reference field="12" count="5">
            <x v="2"/>
            <x v="10"/>
            <x v="11"/>
            <x v="16"/>
            <x v="17"/>
          </reference>
        </references>
      </pivotArea>
    </format>
    <format dxfId="592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9"/>
          </reference>
          <reference field="12" count="1">
            <x v="6"/>
          </reference>
        </references>
      </pivotArea>
    </format>
    <format dxfId="591">
      <pivotArea dataOnly="0" labelOnly="1" outline="0" fieldPosition="0">
        <references count="4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4">
            <x v="0"/>
            <x v="13"/>
            <x v="15"/>
            <x v="18"/>
          </reference>
        </references>
      </pivotArea>
    </format>
    <format dxfId="590">
      <pivotArea dataOnly="0" labelOnly="1" outline="0" fieldPosition="0">
        <references count="4">
          <reference field="0" count="1" selected="0">
            <x v="2"/>
          </reference>
          <reference field="1" count="0" selected="0"/>
          <reference field="2" count="1" selected="0">
            <x v="7"/>
          </reference>
          <reference field="12" count="1">
            <x v="2"/>
          </reference>
        </references>
      </pivotArea>
    </format>
    <format dxfId="589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3"/>
          </reference>
          <reference field="12" count="2">
            <x v="3"/>
            <x v="9"/>
          </reference>
        </references>
      </pivotArea>
    </format>
    <format dxfId="588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4"/>
          </reference>
          <reference field="12" count="2">
            <x v="7"/>
            <x v="21"/>
          </reference>
        </references>
      </pivotArea>
    </format>
    <format dxfId="587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7"/>
          </reference>
          <reference field="12" count="2">
            <x v="16"/>
            <x v="17"/>
          </reference>
        </references>
      </pivotArea>
    </format>
    <format dxfId="586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1" selected="0">
            <x v="3"/>
          </reference>
          <reference field="13" count="1">
            <x v="41"/>
          </reference>
        </references>
      </pivotArea>
    </format>
    <format dxfId="585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1" selected="0">
            <x v="4"/>
          </reference>
          <reference field="13" count="1">
            <x v="73"/>
          </reference>
        </references>
      </pivotArea>
    </format>
    <format dxfId="584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1" selected="0">
            <x v="8"/>
          </reference>
          <reference field="13" count="1">
            <x v="64"/>
          </reference>
        </references>
      </pivotArea>
    </format>
    <format dxfId="583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4"/>
          </reference>
          <reference field="12" count="1" selected="0">
            <x v="1"/>
          </reference>
          <reference field="13" count="1">
            <x v="74"/>
          </reference>
        </references>
      </pivotArea>
    </format>
    <format dxfId="582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4"/>
          </reference>
          <reference field="12" count="1" selected="0">
            <x v="19"/>
          </reference>
          <reference field="13" count="1">
            <x v="43"/>
          </reference>
        </references>
      </pivotArea>
    </format>
    <format dxfId="581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7"/>
          </reference>
          <reference field="12" count="1" selected="0">
            <x v="16"/>
          </reference>
          <reference field="13" count="1">
            <x v="60"/>
          </reference>
        </references>
      </pivotArea>
    </format>
    <format dxfId="580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9"/>
          </reference>
          <reference field="12" count="1" selected="0">
            <x v="6"/>
          </reference>
          <reference field="13" count="1">
            <x v="38"/>
          </reference>
        </references>
      </pivotArea>
    </format>
    <format dxfId="579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0"/>
          </reference>
          <reference field="13" count="1">
            <x v="40"/>
          </reference>
        </references>
      </pivotArea>
    </format>
    <format dxfId="578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13"/>
          </reference>
          <reference field="13" count="1">
            <x v="51"/>
          </reference>
        </references>
      </pivotArea>
    </format>
    <format dxfId="577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15"/>
          </reference>
          <reference field="13" count="1">
            <x v="50"/>
          </reference>
        </references>
      </pivotArea>
    </format>
    <format dxfId="576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18"/>
          </reference>
          <reference field="13" count="1">
            <x v="39"/>
          </reference>
        </references>
      </pivotArea>
    </format>
    <format dxfId="575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3"/>
          </reference>
          <reference field="12" count="1" selected="0">
            <x v="3"/>
          </reference>
          <reference field="13" count="1">
            <x v="41"/>
          </reference>
        </references>
      </pivotArea>
    </format>
    <format dxfId="574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3"/>
          </reference>
          <reference field="12" count="1" selected="0">
            <x v="9"/>
          </reference>
          <reference field="13" count="1">
            <x v="42"/>
          </reference>
        </references>
      </pivotArea>
    </format>
    <format dxfId="573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4"/>
          </reference>
          <reference field="12" count="1" selected="0">
            <x v="7"/>
          </reference>
          <reference field="13" count="1">
            <x v="81"/>
          </reference>
        </references>
      </pivotArea>
    </format>
    <format dxfId="572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4"/>
          </reference>
          <reference field="12" count="1" selected="0">
            <x v="21"/>
          </reference>
          <reference field="13" count="1">
            <x v="53"/>
          </reference>
        </references>
      </pivotArea>
    </format>
    <format dxfId="571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7"/>
          </reference>
          <reference field="12" count="1" selected="0">
            <x v="16"/>
          </reference>
          <reference field="13" count="1">
            <x v="60"/>
          </reference>
        </references>
      </pivotArea>
    </format>
    <format dxfId="570">
      <pivotArea dataOnly="0" labelOnly="1" outline="0" fieldPosition="0">
        <references count="1">
          <reference field="8" count="0"/>
        </references>
      </pivotArea>
    </format>
    <format dxfId="569">
      <pivotArea dataOnly="0" labelOnly="1" grandCol="1" outline="0" fieldPosition="0"/>
    </format>
    <format dxfId="568">
      <pivotArea type="topRight" dataOnly="0" labelOnly="1" outline="0" offset="A1:J1" fieldPosition="0"/>
    </format>
    <format dxfId="567">
      <pivotArea type="topRight" dataOnly="0" labelOnly="1" outline="0" offset="A1:C1" fieldPosition="0"/>
    </format>
    <format dxfId="566">
      <pivotArea type="topRight" dataOnly="0" labelOnly="1" outline="0" offset="C1" fieldPosition="0"/>
    </format>
    <format dxfId="565">
      <pivotArea field="6" type="button" dataOnly="0" labelOnly="1" outline="0" axis="axisCol" fieldPosition="2"/>
    </format>
    <format dxfId="564">
      <pivotArea type="topRight" dataOnly="0" labelOnly="1" outline="0" offset="A1:B1" fieldPosition="0"/>
    </format>
    <format dxfId="563">
      <pivotArea field="8" type="button" dataOnly="0" labelOnly="1" outline="0" axis="axisCol" fieldPosition="0"/>
    </format>
    <format dxfId="562">
      <pivotArea field="5" type="button" dataOnly="0" labelOnly="1" outline="0" axis="axisCol" fieldPosition="1"/>
    </format>
    <format dxfId="561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5" count="0" selected="0"/>
          <reference field="6" count="0" selected="0"/>
          <reference field="8" count="0" selected="0"/>
          <reference field="12" count="4" selected="0">
            <x v="3"/>
            <x v="4"/>
            <x v="8"/>
            <x v="9"/>
          </reference>
          <reference field="13" count="4" selected="0">
            <x v="41"/>
            <x v="42"/>
            <x v="64"/>
            <x v="73"/>
          </reference>
        </references>
      </pivotArea>
    </format>
    <format dxfId="560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5" count="0" selected="0"/>
          <reference field="6" count="0" selected="0"/>
          <reference field="8" count="0" selected="0"/>
          <reference field="12" count="2" selected="0">
            <x v="1"/>
            <x v="19"/>
          </reference>
          <reference field="13" count="2" selected="0">
            <x v="43"/>
            <x v="74"/>
          </reference>
        </references>
      </pivotArea>
    </format>
    <format dxfId="559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7" selected="0">
            <x v="2"/>
            <x v="10"/>
            <x v="11"/>
            <x v="16"/>
            <x v="17"/>
            <x v="27"/>
            <x v="28"/>
          </reference>
          <reference field="13" count="6" selected="0">
            <x v="20"/>
            <x v="22"/>
            <x v="31"/>
            <x v="37"/>
            <x v="60"/>
            <x v="62"/>
          </reference>
        </references>
      </pivotArea>
    </format>
    <format dxfId="55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0"/>
          </reference>
          <reference field="13" count="1">
            <x v="22"/>
          </reference>
        </references>
      </pivotArea>
    </format>
    <format dxfId="55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1"/>
          </reference>
          <reference field="13" count="1">
            <x v="20"/>
          </reference>
        </references>
      </pivotArea>
    </format>
    <format dxfId="55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6"/>
          </reference>
          <reference field="13" count="1">
            <x v="60"/>
          </reference>
        </references>
      </pivotArea>
    </format>
    <format dxfId="55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7"/>
          </reference>
          <reference field="13" count="1">
            <x v="62"/>
          </reference>
        </references>
      </pivotArea>
    </format>
    <format dxfId="55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27"/>
          </reference>
          <reference field="13" count="1">
            <x v="31"/>
          </reference>
        </references>
      </pivotArea>
    </format>
    <format dxfId="55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28"/>
          </reference>
          <reference field="13" count="1">
            <x v="37"/>
          </reference>
        </references>
      </pivotArea>
    </format>
    <format dxfId="552">
      <pivotArea outline="0" fieldPosition="0">
        <references count="8">
          <reference field="0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1" selected="0">
            <x v="12"/>
          </reference>
          <reference field="13" count="1" selected="0">
            <x v="16"/>
          </reference>
        </references>
      </pivotArea>
    </format>
    <format dxfId="55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12" count="1" selected="0">
            <x v="12"/>
          </reference>
          <reference field="13" count="1">
            <x v="16"/>
          </reference>
        </references>
      </pivotArea>
    </format>
    <format dxfId="550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  <reference field="5" count="0" selected="0"/>
          <reference field="6" count="0" selected="0"/>
          <reference field="8" count="0" selected="0"/>
          <reference field="12" count="1" selected="0">
            <x v="6"/>
          </reference>
          <reference field="13" count="1" selected="0">
            <x v="38"/>
          </reference>
        </references>
      </pivotArea>
    </format>
    <format dxfId="549">
      <pivotArea outline="0" fieldPosition="0">
        <references count="8">
          <reference field="0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2" selected="0">
            <x v="22"/>
            <x v="30"/>
          </reference>
          <reference field="13" count="2" selected="0">
            <x v="21"/>
            <x v="36"/>
          </reference>
        </references>
      </pivotArea>
    </format>
    <format dxfId="54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  <reference field="12" count="1" selected="0">
            <x v="22"/>
          </reference>
          <reference field="13" count="1">
            <x v="21"/>
          </reference>
        </references>
      </pivotArea>
    </format>
    <format dxfId="54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  <reference field="12" count="1" selected="0">
            <x v="30"/>
          </reference>
          <reference field="13" count="1">
            <x v="36"/>
          </reference>
        </references>
      </pivotArea>
    </format>
    <format dxfId="546">
      <pivotArea outline="0" fieldPosition="0">
        <references count="8">
          <reference field="0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2" selected="0">
            <x v="20"/>
            <x v="29"/>
          </reference>
          <reference field="13" count="2" selected="0">
            <x v="19"/>
            <x v="34"/>
          </reference>
        </references>
      </pivotArea>
    </format>
    <format dxfId="54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  <reference field="12" count="1" selected="0">
            <x v="20"/>
          </reference>
          <reference field="13" count="1">
            <x v="19"/>
          </reference>
        </references>
      </pivotArea>
    </format>
    <format dxfId="54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  <reference field="12" count="1" selected="0">
            <x v="29"/>
          </reference>
          <reference field="13" count="1">
            <x v="34"/>
          </reference>
        </references>
      </pivotArea>
    </format>
    <format dxfId="543">
      <pivotArea field="8" type="button" dataOnly="0" labelOnly="1" outline="0" axis="axisCol" fieldPosition="0"/>
    </format>
    <format dxfId="542">
      <pivotArea field="5" type="button" dataOnly="0" labelOnly="1" outline="0" axis="axisCol" fieldPosition="1"/>
    </format>
    <format dxfId="541">
      <pivotArea field="6" type="button" dataOnly="0" labelOnly="1" outline="0" axis="axisCol" fieldPosition="2"/>
    </format>
    <format dxfId="540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D9B60-8AA4-4E4E-B961-B472900F818A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201:I208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x="5"/>
        <item h="1"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8"/>
        <item x="4"/>
        <item x="6"/>
        <item x="0"/>
        <item x="5"/>
        <item x="2"/>
        <item x="3"/>
        <item x="7"/>
        <item t="default"/>
      </items>
    </pivotField>
    <pivotField axis="axisRow" compact="0" outline="0" showAll="0" defaultSubtotal="0">
      <items count="10">
        <item x="1"/>
        <item x="3"/>
        <item x="2"/>
        <item x="4"/>
        <item x="5"/>
        <item x="0"/>
        <item x="6"/>
        <item x="8"/>
        <item m="1" x="9"/>
        <item x="7"/>
      </items>
    </pivotField>
    <pivotField compact="0" outline="0" showAll="0"/>
    <pivotField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00">
        <item x="81"/>
        <item m="1" x="97"/>
        <item x="0"/>
        <item x="17"/>
        <item x="16"/>
        <item x="42"/>
        <item x="43"/>
        <item x="68"/>
        <item x="4"/>
        <item x="19"/>
        <item x="14"/>
        <item x="26"/>
        <item x="25"/>
        <item x="67"/>
        <item x="59"/>
        <item x="64"/>
        <item x="18"/>
        <item x="56"/>
        <item x="24"/>
        <item x="48"/>
        <item x="13"/>
        <item x="57"/>
        <item m="1" x="94"/>
        <item x="3"/>
        <item x="9"/>
        <item x="45"/>
        <item x="22"/>
        <item x="34"/>
        <item x="2"/>
        <item x="72"/>
        <item x="58"/>
        <item x="46"/>
        <item x="63"/>
        <item x="5"/>
        <item x="69"/>
        <item x="74"/>
        <item x="70"/>
        <item x="71"/>
        <item x="10"/>
        <item x="11"/>
        <item x="1"/>
        <item x="15"/>
        <item x="6"/>
        <item x="60"/>
        <item m="1" x="96"/>
        <item m="1" x="95"/>
        <item x="21"/>
        <item x="23"/>
        <item x="8"/>
        <item x="73"/>
        <item x="77"/>
        <item x="36"/>
        <item x="47"/>
        <item x="7"/>
        <item m="1" x="89"/>
        <item m="1" x="88"/>
        <item m="1" x="87"/>
        <item m="1" x="83"/>
        <item x="55"/>
        <item x="49"/>
        <item x="44"/>
        <item x="65"/>
        <item x="38"/>
        <item x="37"/>
        <item x="35"/>
        <item x="76"/>
        <item x="75"/>
        <item x="62"/>
        <item x="79"/>
        <item x="78"/>
        <item m="1" x="98"/>
        <item m="1" x="99"/>
        <item m="1" x="91"/>
        <item m="1" x="92"/>
        <item m="1" x="86"/>
        <item x="27"/>
        <item x="28"/>
        <item x="29"/>
        <item x="31"/>
        <item x="33"/>
        <item x="32"/>
        <item x="66"/>
        <item m="1" x="93"/>
        <item x="80"/>
        <item x="20"/>
        <item x="30"/>
        <item x="39"/>
        <item x="41"/>
        <item x="40"/>
        <item x="61"/>
        <item x="50"/>
        <item x="12"/>
        <item x="53"/>
        <item x="52"/>
        <item x="54"/>
        <item x="51"/>
        <item m="1" x="82"/>
        <item m="1" x="90"/>
        <item m="1" x="84"/>
        <item m="1" x="85"/>
      </items>
    </pivotField>
    <pivotField axis="axisRow" compact="0" outline="0" showAll="0">
      <items count="101">
        <item x="1"/>
        <item x="3"/>
        <item x="26"/>
        <item x="22"/>
        <item x="55"/>
        <item x="44"/>
        <item m="1" x="98"/>
        <item x="81"/>
        <item x="0"/>
        <item x="68"/>
        <item m="1" x="97"/>
        <item x="27"/>
        <item x="8"/>
        <item x="9"/>
        <item x="14"/>
        <item x="6"/>
        <item x="21"/>
        <item x="2"/>
        <item x="23"/>
        <item x="65"/>
        <item x="62"/>
        <item x="64"/>
        <item x="15"/>
        <item x="4"/>
        <item x="13"/>
        <item x="20"/>
        <item x="36"/>
        <item x="63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38"/>
        <item x="10"/>
        <item x="11"/>
        <item x="19"/>
        <item m="1" x="93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90" outline="0" showAll="0"/>
  </pivotFields>
  <rowFields count="5">
    <field x="0"/>
    <field x="1"/>
    <field x="2"/>
    <field x="12"/>
    <field x="13"/>
  </rowFields>
  <rowItems count="4">
    <i>
      <x v="4"/>
      <x v="1"/>
      <x v="7"/>
      <x/>
      <x v="7"/>
    </i>
    <i t="default" r="1">
      <x v="1"/>
    </i>
    <i t="default">
      <x v="4"/>
    </i>
    <i t="grand">
      <x/>
    </i>
  </rowItems>
  <colFields count="3">
    <field x="8"/>
    <field x="5"/>
    <field x="6"/>
  </colFields>
  <colItems count="4">
    <i>
      <x v="6"/>
      <x v="9"/>
      <x v="8"/>
    </i>
    <i>
      <x v="7"/>
      <x v="10"/>
      <x v="9"/>
    </i>
    <i>
      <x v="8"/>
      <x v="5"/>
      <x v="5"/>
    </i>
    <i t="grand">
      <x/>
    </i>
  </colItems>
  <pageFields count="1">
    <pageField fld="7" hier="-1"/>
  </pageFields>
  <dataFields count="1">
    <dataField name="Sum of Quantity (CAR)" fld="24" baseField="0" baseItem="0"/>
  </dataFields>
  <formats count="232">
    <format dxfId="1022">
      <pivotArea outline="0" collapsedLevelsAreSubtotals="1" fieldPosition="0"/>
    </format>
    <format dxfId="1021">
      <pivotArea type="all" dataOnly="0" outline="0" fieldPosition="0"/>
    </format>
    <format dxfId="1020">
      <pivotArea type="origin" dataOnly="0" labelOnly="1" outline="0" fieldPosition="0"/>
    </format>
    <format dxfId="1019">
      <pivotArea field="7" type="button" dataOnly="0" labelOnly="1" outline="0" axis="axisPage" fieldPosition="0"/>
    </format>
    <format dxfId="1018">
      <pivotArea field="0" type="button" dataOnly="0" labelOnly="1" outline="0" axis="axisRow" fieldPosition="0"/>
    </format>
    <format dxfId="1017">
      <pivotArea field="1" type="button" dataOnly="0" labelOnly="1" outline="0" axis="axisRow" fieldPosition="1"/>
    </format>
    <format dxfId="1016">
      <pivotArea field="2" type="button" dataOnly="0" labelOnly="1" outline="0" axis="axisRow" fieldPosition="2"/>
    </format>
    <format dxfId="1015">
      <pivotArea field="12" type="button" dataOnly="0" labelOnly="1" outline="0" axis="axisRow" fieldPosition="3"/>
    </format>
    <format dxfId="1014">
      <pivotArea field="13" type="button" dataOnly="0" labelOnly="1" outline="0" axis="axisRow" fieldPosition="4"/>
    </format>
    <format dxfId="1013">
      <pivotArea dataOnly="0" labelOnly="1" grandRow="1" outline="0" fieldPosition="0"/>
    </format>
    <format dxfId="1012">
      <pivotArea field="7" type="button" dataOnly="0" labelOnly="1" outline="0" axis="axisPage" fieldPosition="0"/>
    </format>
    <format dxfId="1011">
      <pivotArea outline="0" collapsedLevelsAreSubtotals="1" fieldPosition="0"/>
    </format>
    <format dxfId="1010">
      <pivotArea field="8" type="button" dataOnly="0" labelOnly="1" outline="0" axis="axisCol" fieldPosition="0"/>
    </format>
    <format dxfId="1009">
      <pivotArea field="5" type="button" dataOnly="0" labelOnly="1" outline="0" axis="axisCol" fieldPosition="1"/>
    </format>
    <format dxfId="1008">
      <pivotArea field="6" type="button" dataOnly="0" labelOnly="1" outline="0" axis="axisCol" fieldPosition="2"/>
    </format>
    <format dxfId="1007">
      <pivotArea type="topRight" dataOnly="0" labelOnly="1" outline="0" fieldPosition="0"/>
    </format>
    <format dxfId="1006">
      <pivotArea dataOnly="0" labelOnly="1" grandCol="1" outline="0" fieldPosition="0"/>
    </format>
    <format dxfId="1005">
      <pivotArea outline="0" collapsedLevelsAreSubtotals="1" fieldPosition="0"/>
    </format>
    <format dxfId="1004">
      <pivotArea field="8" type="button" dataOnly="0" labelOnly="1" outline="0" axis="axisCol" fieldPosition="0"/>
    </format>
    <format dxfId="1003">
      <pivotArea field="5" type="button" dataOnly="0" labelOnly="1" outline="0" axis="axisCol" fieldPosition="1"/>
    </format>
    <format dxfId="1002">
      <pivotArea grandCol="1" outline="0" collapsedLevelsAreSubtotals="1" fieldPosition="0"/>
    </format>
    <format dxfId="1001">
      <pivotArea field="6" type="button" dataOnly="0" labelOnly="1" outline="0" axis="axisCol" fieldPosition="2"/>
    </format>
    <format dxfId="1000">
      <pivotArea type="topRight" dataOnly="0" labelOnly="1" outline="0" fieldPosition="0"/>
    </format>
    <format dxfId="999">
      <pivotArea dataOnly="0" labelOnly="1" grandCol="1" outline="0" fieldPosition="0"/>
    </format>
    <format dxfId="998">
      <pivotArea type="all" dataOnly="0" outline="0" fieldPosition="0"/>
    </format>
    <format dxfId="997">
      <pivotArea dataOnly="0" labelOnly="1" outline="0" fieldPosition="0">
        <references count="2">
          <reference field="0" count="1" selected="0">
            <x v="4"/>
          </reference>
          <reference field="1" count="1">
            <x v="0"/>
          </reference>
        </references>
      </pivotArea>
    </format>
    <format dxfId="996">
      <pivotArea dataOnly="0" labelOnly="1" outline="0" fieldPosition="0">
        <references count="2">
          <reference field="0" count="1" selected="0">
            <x v="4"/>
          </reference>
          <reference field="1" count="1" defaultSubtotal="1">
            <x v="0"/>
          </reference>
        </references>
      </pivotArea>
    </format>
    <format dxfId="99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/>
        </references>
      </pivotArea>
    </format>
    <format dxfId="99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 defaultSubtotal="1"/>
        </references>
      </pivotArea>
    </format>
    <format dxfId="993">
      <pivotArea type="all" dataOnly="0" outline="0" fieldPosition="0"/>
    </format>
    <format dxfId="992">
      <pivotArea outline="0" collapsedLevelsAreSubtotals="1" fieldPosition="0"/>
    </format>
    <format dxfId="991">
      <pivotArea type="origin" dataOnly="0" labelOnly="1" outline="0" fieldPosition="0"/>
    </format>
    <format dxfId="990">
      <pivotArea field="8" type="button" dataOnly="0" labelOnly="1" outline="0" axis="axisCol" fieldPosition="0"/>
    </format>
    <format dxfId="989">
      <pivotArea field="5" type="button" dataOnly="0" labelOnly="1" outline="0" axis="axisCol" fieldPosition="1"/>
    </format>
    <format dxfId="988">
      <pivotArea field="6" type="button" dataOnly="0" labelOnly="1" outline="0" axis="axisCol" fieldPosition="2"/>
    </format>
    <format dxfId="987">
      <pivotArea type="topRight" dataOnly="0" labelOnly="1" outline="0" fieldPosition="0"/>
    </format>
    <format dxfId="986">
      <pivotArea field="0" type="button" dataOnly="0" labelOnly="1" outline="0" axis="axisRow" fieldPosition="0"/>
    </format>
    <format dxfId="985">
      <pivotArea field="1" type="button" dataOnly="0" labelOnly="1" outline="0" axis="axisRow" fieldPosition="1"/>
    </format>
    <format dxfId="984">
      <pivotArea field="2" type="button" dataOnly="0" labelOnly="1" outline="0" axis="axisRow" fieldPosition="2"/>
    </format>
    <format dxfId="983">
      <pivotArea field="12" type="button" dataOnly="0" labelOnly="1" outline="0" axis="axisRow" fieldPosition="3"/>
    </format>
    <format dxfId="982">
      <pivotArea field="13" type="button" dataOnly="0" labelOnly="1" outline="0" axis="axisRow" fieldPosition="4"/>
    </format>
    <format dxfId="981">
      <pivotArea dataOnly="0" labelOnly="1" outline="0" fieldPosition="0">
        <references count="1">
          <reference field="0" count="0"/>
        </references>
      </pivotArea>
    </format>
    <format dxfId="980">
      <pivotArea dataOnly="0" labelOnly="1" outline="0" fieldPosition="0">
        <references count="1">
          <reference field="0" count="0" defaultSubtotal="1"/>
        </references>
      </pivotArea>
    </format>
    <format dxfId="979">
      <pivotArea dataOnly="0" labelOnly="1" grandRow="1" outline="0" fieldPosition="0"/>
    </format>
    <format dxfId="97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977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976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97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974">
      <pivotArea dataOnly="0" labelOnly="1" outline="0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973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0"/>
          </reference>
        </references>
      </pivotArea>
    </format>
    <format dxfId="972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971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 defaultSubtotal="1">
            <x v="2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 defaultSubtotal="1">
            <x v="1"/>
          </reference>
        </references>
      </pivotArea>
    </format>
    <format dxfId="962">
      <pivotArea dataOnly="0" labelOnly="1" outline="0" fieldPosition="0">
        <references count="1">
          <reference field="8" count="0"/>
        </references>
      </pivotArea>
    </format>
    <format dxfId="961">
      <pivotArea dataOnly="0" labelOnly="1" grandCol="1" outline="0" fieldPosition="0"/>
    </format>
    <format dxfId="960">
      <pivotArea outline="0" collapsedLevelsAreSubtotals="1" fieldPosition="0"/>
    </format>
    <format dxfId="959">
      <pivotArea field="8" type="button" dataOnly="0" labelOnly="1" outline="0" axis="axisCol" fieldPosition="0"/>
    </format>
    <format dxfId="958">
      <pivotArea field="5" type="button" dataOnly="0" labelOnly="1" outline="0" axis="axisCol" fieldPosition="1"/>
    </format>
    <format dxfId="957">
      <pivotArea field="6" type="button" dataOnly="0" labelOnly="1" outline="0" axis="axisCol" fieldPosition="2"/>
    </format>
    <format dxfId="956">
      <pivotArea type="topRight" dataOnly="0" labelOnly="1" outline="0" fieldPosition="0"/>
    </format>
    <format dxfId="955">
      <pivotArea field="8" type="button" dataOnly="0" labelOnly="1" outline="0" axis="axisCol" fieldPosition="0"/>
    </format>
    <format dxfId="954">
      <pivotArea field="5" type="button" dataOnly="0" labelOnly="1" outline="0" axis="axisCol" fieldPosition="1"/>
    </format>
    <format dxfId="953">
      <pivotArea type="topRight" dataOnly="0" labelOnly="1" outline="0" offset="A1:B1" fieldPosition="0"/>
    </format>
    <format dxfId="952">
      <pivotArea dataOnly="0" labelOnly="1" outline="0" fieldPosition="0">
        <references count="1">
          <reference field="8" count="0"/>
        </references>
      </pivotArea>
    </format>
    <format dxfId="951">
      <pivotArea type="topRight" dataOnly="0" labelOnly="1" outline="0" offset="A1:C1" fieldPosition="0"/>
    </format>
    <format dxfId="950">
      <pivotArea type="topRight" dataOnly="0" labelOnly="1" outline="0" offset="A1:B1" fieldPosition="0"/>
    </format>
    <format dxfId="949">
      <pivotArea field="6" type="button" dataOnly="0" labelOnly="1" outline="0" axis="axisCol" fieldPosition="2"/>
    </format>
    <format dxfId="948">
      <pivotArea type="topRight" dataOnly="0" labelOnly="1" outline="0" offset="A1" fieldPosition="0"/>
    </format>
    <format dxfId="947">
      <pivotArea field="8" type="button" dataOnly="0" labelOnly="1" outline="0" axis="axisCol" fieldPosition="0"/>
    </format>
    <format dxfId="946">
      <pivotArea field="5" type="button" dataOnly="0" labelOnly="1" outline="0" axis="axisCol" fieldPosition="1"/>
    </format>
    <format dxfId="945">
      <pivotArea field="6" type="button" dataOnly="0" labelOnly="1" outline="0" axis="axisCol" fieldPosition="2"/>
    </format>
    <format dxfId="944">
      <pivotArea field="8" type="button" dataOnly="0" labelOnly="1" outline="0" axis="axisCol" fieldPosition="0"/>
    </format>
    <format dxfId="943">
      <pivotArea field="5" type="button" dataOnly="0" labelOnly="1" outline="0" axis="axisCol" fieldPosition="1"/>
    </format>
    <format dxfId="942">
      <pivotArea field="6" type="button" dataOnly="0" labelOnly="1" outline="0" axis="axisCol" fieldPosition="2"/>
    </format>
    <format dxfId="941">
      <pivotArea type="topRight" dataOnly="0" labelOnly="1" outline="0" fieldPosition="0"/>
    </format>
    <format dxfId="940">
      <pivotArea field="5" type="button" dataOnly="0" labelOnly="1" outline="0" axis="axisCol" fieldPosition="1"/>
    </format>
    <format dxfId="939">
      <pivotArea field="6" type="button" dataOnly="0" labelOnly="1" outline="0" axis="axisCol" fieldPosition="2"/>
    </format>
    <format dxfId="938">
      <pivotArea type="topRight" dataOnly="0" labelOnly="1" outline="0" offset="A1:B1" fieldPosition="0"/>
    </format>
    <format dxfId="937">
      <pivotArea field="5" type="button" dataOnly="0" labelOnly="1" outline="0" axis="axisCol" fieldPosition="1"/>
    </format>
    <format dxfId="936">
      <pivotArea field="6" type="button" dataOnly="0" labelOnly="1" outline="0" axis="axisCol" fieldPosition="2"/>
    </format>
    <format dxfId="935">
      <pivotArea field="5" type="button" dataOnly="0" labelOnly="1" outline="0" axis="axisCol" fieldPosition="1"/>
    </format>
    <format dxfId="934">
      <pivotArea field="6" type="button" dataOnly="0" labelOnly="1" outline="0" axis="axisCol" fieldPosition="2"/>
    </format>
    <format dxfId="933">
      <pivotArea type="topRight" dataOnly="0" labelOnly="1" outline="0" offset="A1:B1" fieldPosition="0"/>
    </format>
    <format dxfId="932">
      <pivotArea field="5" type="button" dataOnly="0" labelOnly="1" outline="0" axis="axisCol" fieldPosition="1"/>
    </format>
    <format dxfId="931">
      <pivotArea field="6" type="button" dataOnly="0" labelOnly="1" outline="0" axis="axisCol" fieldPosition="2"/>
    </format>
    <format dxfId="930">
      <pivotArea type="topRight" dataOnly="0" labelOnly="1" outline="0" offset="A1:B1" fieldPosition="0"/>
    </format>
    <format dxfId="929">
      <pivotArea field="5" type="button" dataOnly="0" labelOnly="1" outline="0" axis="axisCol" fieldPosition="1"/>
    </format>
    <format dxfId="928">
      <pivotArea field="6" type="button" dataOnly="0" labelOnly="1" outline="0" axis="axisCol" fieldPosition="2"/>
    </format>
    <format dxfId="927">
      <pivotArea type="topRight" dataOnly="0" labelOnly="1" outline="0" offset="A1:B1" fieldPosition="0"/>
    </format>
    <format dxfId="926">
      <pivotArea field="5" type="button" dataOnly="0" labelOnly="1" outline="0" axis="axisCol" fieldPosition="1"/>
    </format>
    <format dxfId="925">
      <pivotArea field="6" type="button" dataOnly="0" labelOnly="1" outline="0" axis="axisCol" fieldPosition="2"/>
    </format>
    <format dxfId="924">
      <pivotArea type="topRight" dataOnly="0" labelOnly="1" outline="0" fieldPosition="0"/>
    </format>
    <format dxfId="923">
      <pivotArea dataOnly="0" labelOnly="1" outline="0" fieldPosition="0">
        <references count="1">
          <reference field="8" count="0"/>
        </references>
      </pivotArea>
    </format>
    <format dxfId="922">
      <pivotArea type="topRight" dataOnly="0" labelOnly="1" outline="0" offset="D1:F1" fieldPosition="0"/>
    </format>
    <format dxfId="921">
      <pivotArea dataOnly="0" labelOnly="1" grandCol="1" outline="0" fieldPosition="0"/>
    </format>
    <format dxfId="920">
      <pivotArea field="5" type="button" dataOnly="0" labelOnly="1" outline="0" axis="axisCol" fieldPosition="1"/>
    </format>
    <format dxfId="919">
      <pivotArea field="6" type="button" dataOnly="0" labelOnly="1" outline="0" axis="axisCol" fieldPosition="2"/>
    </format>
    <format dxfId="918">
      <pivotArea type="topRight" dataOnly="0" labelOnly="1" outline="0" offset="A1:Q1" fieldPosition="0"/>
    </format>
    <format dxfId="917">
      <pivotArea field="8" type="button" dataOnly="0" labelOnly="1" outline="0" axis="axisCol" fieldPosition="0"/>
    </format>
    <format dxfId="916">
      <pivotArea field="8" type="button" dataOnly="0" labelOnly="1" outline="0" axis="axisCol" fieldPosition="0"/>
    </format>
    <format dxfId="915">
      <pivotArea field="5" type="button" dataOnly="0" labelOnly="1" outline="0" axis="axisCol" fieldPosition="1"/>
    </format>
    <format dxfId="914">
      <pivotArea field="8" type="button" dataOnly="0" labelOnly="1" outline="0" axis="axisCol" fieldPosition="0"/>
    </format>
    <format dxfId="913">
      <pivotArea field="5" type="button" dataOnly="0" labelOnly="1" outline="0" axis="axisCol" fieldPosition="1"/>
    </format>
    <format dxfId="912">
      <pivotArea field="6" type="button" dataOnly="0" labelOnly="1" outline="0" axis="axisCol" fieldPosition="2"/>
    </format>
    <format dxfId="911">
      <pivotArea field="6" type="button" dataOnly="0" labelOnly="1" outline="0" axis="axisCol" fieldPosition="2"/>
    </format>
    <format dxfId="910">
      <pivotArea type="topRight" dataOnly="0" labelOnly="1" outline="0" fieldPosition="0"/>
    </format>
    <format dxfId="909">
      <pivotArea field="8" type="button" dataOnly="0" labelOnly="1" outline="0" axis="axisCol" fieldPosition="0"/>
    </format>
    <format dxfId="908">
      <pivotArea field="5" type="button" dataOnly="0" labelOnly="1" outline="0" axis="axisCol" fieldPosition="1"/>
    </format>
    <format dxfId="907">
      <pivotArea field="8" type="button" dataOnly="0" labelOnly="1" outline="0" axis="axisCol" fieldPosition="0"/>
    </format>
    <format dxfId="906">
      <pivotArea field="5" type="button" dataOnly="0" labelOnly="1" outline="0" axis="axisCol" fieldPosition="1"/>
    </format>
    <format dxfId="905">
      <pivotArea field="8" type="button" dataOnly="0" labelOnly="1" outline="0" axis="axisCol" fieldPosition="0"/>
    </format>
    <format dxfId="904">
      <pivotArea field="5" type="button" dataOnly="0" labelOnly="1" outline="0" axis="axisCol" fieldPosition="1"/>
    </format>
    <format dxfId="903">
      <pivotArea field="8" type="button" dataOnly="0" labelOnly="1" outline="0" axis="axisCol" fieldPosition="0"/>
    </format>
    <format dxfId="902">
      <pivotArea field="5" type="button" dataOnly="0" labelOnly="1" outline="0" axis="axisCol" fieldPosition="1"/>
    </format>
    <format dxfId="901">
      <pivotArea type="topRight" dataOnly="0" labelOnly="1" outline="0" fieldPosition="0"/>
    </format>
    <format dxfId="900">
      <pivotArea field="12" type="button" dataOnly="0" labelOnly="1" outline="0" axis="axisRow" fieldPosition="3"/>
    </format>
    <format dxfId="899">
      <pivotArea dataOnly="0" labelOnly="1" outline="0" fieldPosition="0">
        <references count="1">
          <reference field="12" count="0"/>
        </references>
      </pivotArea>
    </format>
    <format dxfId="898">
      <pivotArea field="7" type="button" dataOnly="0" labelOnly="1" outline="0" axis="axisPage" fieldPosition="0"/>
    </format>
    <format dxfId="897">
      <pivotArea type="origin" dataOnly="0" labelOnly="1" outline="0" fieldPosition="0"/>
    </format>
    <format dxfId="896">
      <pivotArea field="0" type="button" dataOnly="0" labelOnly="1" outline="0" axis="axisRow" fieldPosition="0"/>
    </format>
    <format dxfId="895">
      <pivotArea dataOnly="0" labelOnly="1" outline="0" fieldPosition="0">
        <references count="1">
          <reference field="0" count="0"/>
        </references>
      </pivotArea>
    </format>
    <format dxfId="894">
      <pivotArea dataOnly="0" labelOnly="1" outline="0" fieldPosition="0">
        <references count="1">
          <reference field="0" count="0" defaultSubtotal="1"/>
        </references>
      </pivotArea>
    </format>
    <format dxfId="893">
      <pivotArea dataOnly="0" labelOnly="1" grandRow="1" outline="0" fieldPosition="0"/>
    </format>
    <format dxfId="892">
      <pivotArea field="6" type="button" dataOnly="0" labelOnly="1" outline="0" axis="axisCol" fieldPosition="2"/>
    </format>
    <format dxfId="891">
      <pivotArea field="6" type="button" dataOnly="0" labelOnly="1" outline="0" axis="axisCol" fieldPosition="2"/>
    </format>
    <format dxfId="890">
      <pivotArea field="6" type="button" dataOnly="0" labelOnly="1" outline="0" axis="axisCol" fieldPosition="2"/>
    </format>
    <format dxfId="889">
      <pivotArea field="8" type="button" dataOnly="0" labelOnly="1" outline="0" axis="axisCol" fieldPosition="0"/>
    </format>
    <format dxfId="888">
      <pivotArea field="5" type="button" dataOnly="0" labelOnly="1" outline="0" axis="axisCol" fieldPosition="1"/>
    </format>
    <format dxfId="887">
      <pivotArea field="8" type="button" dataOnly="0" labelOnly="1" outline="0" axis="axisCol" fieldPosition="0"/>
    </format>
    <format dxfId="886">
      <pivotArea field="5" type="button" dataOnly="0" labelOnly="1" outline="0" axis="axisCol" fieldPosition="1"/>
    </format>
    <format dxfId="885">
      <pivotArea field="6" type="button" dataOnly="0" labelOnly="1" outline="0" axis="axisCol" fieldPosition="2"/>
    </format>
    <format dxfId="884">
      <pivotArea type="topRight" dataOnly="0" labelOnly="1" outline="0" fieldPosition="0"/>
    </format>
    <format dxfId="883">
      <pivotArea field="6" type="button" dataOnly="0" labelOnly="1" outline="0" axis="axisCol" fieldPosition="2"/>
    </format>
    <format dxfId="882">
      <pivotArea field="6" type="button" dataOnly="0" labelOnly="1" outline="0" axis="axisCol" fieldPosition="2"/>
    </format>
    <format dxfId="881">
      <pivotArea field="6" type="button" dataOnly="0" labelOnly="1" outline="0" axis="axisCol" fieldPosition="2"/>
    </format>
    <format dxfId="880">
      <pivotArea type="topRight" dataOnly="0" labelOnly="1" outline="0" fieldPosition="0"/>
    </format>
    <format dxfId="879">
      <pivotArea type="all" dataOnly="0" outline="0" fieldPosition="0"/>
    </format>
    <format dxfId="878">
      <pivotArea dataOnly="0" labelOnly="1" outline="0" fieldPosition="0">
        <references count="1">
          <reference field="8" count="0"/>
        </references>
      </pivotArea>
    </format>
    <format dxfId="877">
      <pivotArea dataOnly="0" labelOnly="1" outline="0" fieldPosition="0">
        <references count="1">
          <reference field="8" count="0"/>
        </references>
      </pivotArea>
    </format>
    <format dxfId="876">
      <pivotArea type="all" dataOnly="0" outline="0" fieldPosition="0"/>
    </format>
    <format dxfId="875">
      <pivotArea type="all" dataOnly="0" outline="0" fieldPosition="0"/>
    </format>
    <format dxfId="874">
      <pivotArea type="all" dataOnly="0" outline="0" fieldPosition="0"/>
    </format>
    <format dxfId="873">
      <pivotArea type="all" dataOnly="0" outline="0" fieldPosition="0"/>
    </format>
    <format dxfId="872">
      <pivotArea type="all" dataOnly="0" outline="0" fieldPosition="0"/>
    </format>
    <format dxfId="871">
      <pivotArea type="topRight" dataOnly="0" labelOnly="1" outline="0" fieldPosition="0"/>
    </format>
    <format dxfId="870">
      <pivotArea field="8" type="button" dataOnly="0" labelOnly="1" outline="0" axis="axisCol" fieldPosition="0"/>
    </format>
    <format dxfId="869">
      <pivotArea field="5" type="button" dataOnly="0" labelOnly="1" outline="0" axis="axisCol" fieldPosition="1"/>
    </format>
    <format dxfId="868">
      <pivotArea field="6" type="button" dataOnly="0" labelOnly="1" outline="0" axis="axisCol" fieldPosition="2"/>
    </format>
    <format dxfId="867">
      <pivotArea type="topRight" dataOnly="0" labelOnly="1" outline="0" offset="A1:C1" fieldPosition="0"/>
    </format>
    <format dxfId="866">
      <pivotArea field="8" type="button" dataOnly="0" labelOnly="1" outline="0" axis="axisCol" fieldPosition="0"/>
    </format>
    <format dxfId="865">
      <pivotArea field="5" type="button" dataOnly="0" labelOnly="1" outline="0" axis="axisCol" fieldPosition="1"/>
    </format>
    <format dxfId="864">
      <pivotArea field="6" type="button" dataOnly="0" labelOnly="1" outline="0" axis="axisCol" fieldPosition="2"/>
    </format>
    <format dxfId="863">
      <pivotArea type="topRight" dataOnly="0" labelOnly="1" outline="0" fieldPosition="0"/>
    </format>
    <format dxfId="862">
      <pivotArea type="all" dataOnly="0" outline="0" fieldPosition="0"/>
    </format>
    <format dxfId="861">
      <pivotArea type="all" dataOnly="0" outline="0" fieldPosition="0"/>
    </format>
    <format dxfId="860">
      <pivotArea dataOnly="0" labelOnly="1" outline="0" fieldPosition="0">
        <references count="1">
          <reference field="8" count="0"/>
        </references>
      </pivotArea>
    </format>
    <format dxfId="859">
      <pivotArea type="all" dataOnly="0" outline="0" fieldPosition="0"/>
    </format>
    <format dxfId="858">
      <pivotArea dataOnly="0" labelOnly="1" outline="0" fieldPosition="0">
        <references count="1">
          <reference field="8" count="0"/>
        </references>
      </pivotArea>
    </format>
    <format dxfId="857">
      <pivotArea type="all" dataOnly="0" outline="0" fieldPosition="0"/>
    </format>
    <format dxfId="856">
      <pivotArea type="all" dataOnly="0" outline="0" fieldPosition="0"/>
    </format>
    <format dxfId="855">
      <pivotArea dataOnly="0" labelOnly="1" outline="0" fieldPosition="0">
        <references count="1">
          <reference field="8" count="0"/>
        </references>
      </pivotArea>
    </format>
    <format dxfId="854">
      <pivotArea type="all" dataOnly="0" outline="0" fieldPosition="0"/>
    </format>
    <format dxfId="853">
      <pivotArea dataOnly="0" labelOnly="1" outline="0" fieldPosition="0">
        <references count="1">
          <reference field="8" count="0"/>
        </references>
      </pivotArea>
    </format>
    <format dxfId="852">
      <pivotArea dataOnly="0" labelOnly="1" outline="0" fieldPosition="0">
        <references count="1">
          <reference field="8" count="0"/>
        </references>
      </pivotArea>
    </format>
    <format dxfId="851">
      <pivotArea type="all" dataOnly="0" outline="0" fieldPosition="0"/>
    </format>
    <format dxfId="850">
      <pivotArea dataOnly="0" labelOnly="1" outline="0" fieldPosition="0">
        <references count="1">
          <reference field="8" count="0"/>
        </references>
      </pivotArea>
    </format>
    <format dxfId="849">
      <pivotArea dataOnly="0" labelOnly="1" outline="0" fieldPosition="0">
        <references count="1">
          <reference field="8" count="0"/>
        </references>
      </pivotArea>
    </format>
    <format dxfId="848">
      <pivotArea type="all" dataOnly="0" outline="0" fieldPosition="0"/>
    </format>
    <format dxfId="847">
      <pivotArea field="6" type="button" dataOnly="0" labelOnly="1" outline="0" axis="axisCol" fieldPosition="2"/>
    </format>
    <format dxfId="846">
      <pivotArea type="topRight" dataOnly="0" labelOnly="1" outline="0" fieldPosition="0"/>
    </format>
    <format dxfId="845">
      <pivotArea field="8" type="button" dataOnly="0" labelOnly="1" outline="0" axis="axisCol" fieldPosition="0"/>
    </format>
    <format dxfId="844">
      <pivotArea field="5" type="button" dataOnly="0" labelOnly="1" outline="0" axis="axisCol" fieldPosition="1"/>
    </format>
    <format dxfId="843">
      <pivotArea field="8" type="button" dataOnly="0" labelOnly="1" outline="0" axis="axisCol" fieldPosition="0"/>
    </format>
    <format dxfId="842">
      <pivotArea field="5" type="button" dataOnly="0" labelOnly="1" outline="0" axis="axisCol" fieldPosition="1"/>
    </format>
    <format dxfId="841">
      <pivotArea field="6" type="button" dataOnly="0" labelOnly="1" outline="0" axis="axisCol" fieldPosition="2"/>
    </format>
    <format dxfId="840">
      <pivotArea field="8" type="button" dataOnly="0" labelOnly="1" outline="0" axis="axisCol" fieldPosition="0"/>
    </format>
    <format dxfId="839">
      <pivotArea field="5" type="button" dataOnly="0" labelOnly="1" outline="0" axis="axisCol" fieldPosition="1"/>
    </format>
    <format dxfId="838">
      <pivotArea field="6" type="button" dataOnly="0" labelOnly="1" outline="0" axis="axisCol" fieldPosition="2"/>
    </format>
    <format dxfId="837">
      <pivotArea type="topRight" dataOnly="0" labelOnly="1" outline="0" fieldPosition="0"/>
    </format>
    <format dxfId="836">
      <pivotArea type="all" dataOnly="0" outline="0" fieldPosition="0"/>
    </format>
    <format dxfId="835">
      <pivotArea outline="0" collapsedLevelsAreSubtotals="1" fieldPosition="0"/>
    </format>
    <format dxfId="834">
      <pivotArea field="8" type="button" dataOnly="0" labelOnly="1" outline="0" axis="axisCol" fieldPosition="0"/>
    </format>
    <format dxfId="833">
      <pivotArea field="5" type="button" dataOnly="0" labelOnly="1" outline="0" axis="axisCol" fieldPosition="1"/>
    </format>
    <format dxfId="832">
      <pivotArea field="6" type="button" dataOnly="0" labelOnly="1" outline="0" axis="axisCol" fieldPosition="2"/>
    </format>
    <format dxfId="831">
      <pivotArea type="topRight" dataOnly="0" labelOnly="1" outline="0" fieldPosition="0"/>
    </format>
    <format dxfId="830">
      <pivotArea dataOnly="0" labelOnly="1" grandCol="1" outline="0" fieldPosition="0"/>
    </format>
    <format dxfId="829">
      <pivotArea outline="0" collapsedLevelsAreSubtotals="1" fieldPosition="0"/>
    </format>
    <format dxfId="828">
      <pivotArea field="8" type="button" dataOnly="0" labelOnly="1" outline="0" axis="axisCol" fieldPosition="0"/>
    </format>
    <format dxfId="827">
      <pivotArea field="5" type="button" dataOnly="0" labelOnly="1" outline="0" axis="axisCol" fieldPosition="1"/>
    </format>
    <format dxfId="826">
      <pivotArea field="6" type="button" dataOnly="0" labelOnly="1" outline="0" axis="axisCol" fieldPosition="2"/>
    </format>
    <format dxfId="825">
      <pivotArea type="topRight" dataOnly="0" labelOnly="1" outline="0" fieldPosition="0"/>
    </format>
    <format dxfId="824">
      <pivotArea dataOnly="0" labelOnly="1" grandCol="1" outline="0" fieldPosition="0"/>
    </format>
    <format dxfId="823">
      <pivotArea type="all" dataOnly="0" outline="0" fieldPosition="0"/>
    </format>
    <format dxfId="822">
      <pivotArea type="all" dataOnly="0" outline="0" fieldPosition="0"/>
    </format>
    <format dxfId="821">
      <pivotArea type="all" dataOnly="0" outline="0" fieldPosition="0"/>
    </format>
    <format dxfId="820">
      <pivotArea type="all" dataOnly="0" outline="0" fieldPosition="0"/>
    </format>
    <format dxfId="819">
      <pivotArea type="all" dataOnly="0" outline="0" fieldPosition="0"/>
    </format>
    <format dxfId="818">
      <pivotArea type="all" dataOnly="0" outline="0" fieldPosition="0"/>
    </format>
    <format dxfId="817">
      <pivotArea type="all" dataOnly="0" outline="0" fieldPosition="0"/>
    </format>
    <format dxfId="816">
      <pivotArea type="all" dataOnly="0" outline="0" fieldPosition="0"/>
    </format>
    <format dxfId="815">
      <pivotArea dataOnly="0" labelOnly="1" outline="0" fieldPosition="0">
        <references count="1">
          <reference field="5" count="0"/>
        </references>
      </pivotArea>
    </format>
    <format dxfId="814">
      <pivotArea dataOnly="0" labelOnly="1" outline="0" fieldPosition="0">
        <references count="1">
          <reference field="6" count="0"/>
        </references>
      </pivotArea>
    </format>
    <format dxfId="813">
      <pivotArea type="all" dataOnly="0" outline="0" fieldPosition="0"/>
    </format>
    <format dxfId="812">
      <pivotArea outline="0" collapsedLevelsAreSubtotals="1" fieldPosition="0"/>
    </format>
    <format dxfId="811">
      <pivotArea type="origin" dataOnly="0" labelOnly="1" outline="0" fieldPosition="0"/>
    </format>
    <format dxfId="810">
      <pivotArea type="topRight" dataOnly="0" labelOnly="1" outline="0" fieldPosition="0"/>
    </format>
    <format dxfId="809">
      <pivotArea field="0" type="button" dataOnly="0" labelOnly="1" outline="0" axis="axisRow" fieldPosition="0"/>
    </format>
    <format dxfId="808">
      <pivotArea field="1" type="button" dataOnly="0" labelOnly="1" outline="0" axis="axisRow" fieldPosition="1"/>
    </format>
    <format dxfId="807">
      <pivotArea field="2" type="button" dataOnly="0" labelOnly="1" outline="0" axis="axisRow" fieldPosition="2"/>
    </format>
    <format dxfId="806">
      <pivotArea field="12" type="button" dataOnly="0" labelOnly="1" outline="0" axis="axisRow" fieldPosition="3"/>
    </format>
    <format dxfId="805">
      <pivotArea field="13" type="button" dataOnly="0" labelOnly="1" outline="0" axis="axisRow" fieldPosition="4"/>
    </format>
    <format dxfId="804">
      <pivotArea dataOnly="0" labelOnly="1" outline="0" fieldPosition="0">
        <references count="1">
          <reference field="0" count="0"/>
        </references>
      </pivotArea>
    </format>
    <format dxfId="803">
      <pivotArea dataOnly="0" labelOnly="1" outline="0" fieldPosition="0">
        <references count="1">
          <reference field="0" count="0" defaultSubtotal="1"/>
        </references>
      </pivotArea>
    </format>
    <format dxfId="802">
      <pivotArea dataOnly="0" labelOnly="1" grandRow="1" outline="0" fieldPosition="0"/>
    </format>
    <format dxfId="801">
      <pivotArea dataOnly="0" labelOnly="1" outline="0" fieldPosition="0">
        <references count="2">
          <reference field="0" count="0" selected="0"/>
          <reference field="1" count="1">
            <x v="1"/>
          </reference>
        </references>
      </pivotArea>
    </format>
    <format dxfId="800">
      <pivotArea dataOnly="0" labelOnly="1" outline="0" fieldPosition="0">
        <references count="2">
          <reference field="0" count="0" selected="0"/>
          <reference field="1" count="1" defaultSubtotal="1">
            <x v="1"/>
          </reference>
        </references>
      </pivotArea>
    </format>
    <format dxfId="799">
      <pivotArea dataOnly="0" labelOnly="1" grandCol="1" outline="0" fieldPosition="0"/>
    </format>
    <format dxfId="798">
      <pivotArea type="topRight" dataOnly="0" labelOnly="1" outline="0" offset="A1:B1" fieldPosition="0"/>
    </format>
    <format dxfId="797">
      <pivotArea field="8" type="button" dataOnly="0" labelOnly="1" outline="0" axis="axisCol" fieldPosition="0"/>
    </format>
    <format dxfId="796">
      <pivotArea field="5" type="button" dataOnly="0" labelOnly="1" outline="0" axis="axisCol" fieldPosition="1"/>
    </format>
    <format dxfId="795">
      <pivotArea field="6" type="button" dataOnly="0" labelOnly="1" outline="0" axis="axisCol" fieldPosition="2"/>
    </format>
    <format dxfId="794">
      <pivotArea field="8" type="button" dataOnly="0" labelOnly="1" outline="0" axis="axisCol" fieldPosition="0"/>
    </format>
    <format dxfId="793">
      <pivotArea field="5" type="button" dataOnly="0" labelOnly="1" outline="0" axis="axisCol" fieldPosition="1"/>
    </format>
    <format dxfId="792">
      <pivotArea field="6" type="button" dataOnly="0" labelOnly="1" outline="0" axis="axisCol" fieldPosition="2"/>
    </format>
    <format dxfId="791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53ECA-EB4B-4145-8975-36960662931B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221:H225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h="1" x="5"/>
        <item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8"/>
        <item x="4"/>
        <item x="6"/>
        <item x="0"/>
        <item x="5"/>
        <item x="2"/>
        <item x="3"/>
        <item x="7"/>
        <item t="default"/>
      </items>
    </pivotField>
    <pivotField axis="axisRow" compact="0" outline="0" showAll="0" defaultSubtotal="0">
      <items count="10">
        <item x="1"/>
        <item x="3"/>
        <item x="2"/>
        <item x="4"/>
        <item x="5"/>
        <item x="0"/>
        <item x="6"/>
        <item x="8"/>
        <item m="1" x="9"/>
        <item x="7"/>
      </items>
    </pivotField>
    <pivotField compact="0" outline="0" showAll="0"/>
    <pivotField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multipleItemSelectionAllowed="1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00">
        <item x="81"/>
        <item m="1" x="97"/>
        <item x="0"/>
        <item x="17"/>
        <item x="16"/>
        <item x="42"/>
        <item x="43"/>
        <item x="68"/>
        <item x="4"/>
        <item x="19"/>
        <item x="14"/>
        <item x="26"/>
        <item x="25"/>
        <item x="67"/>
        <item x="59"/>
        <item x="64"/>
        <item x="18"/>
        <item x="56"/>
        <item x="24"/>
        <item x="48"/>
        <item x="13"/>
        <item x="57"/>
        <item m="1" x="94"/>
        <item x="3"/>
        <item x="9"/>
        <item x="45"/>
        <item x="22"/>
        <item x="34"/>
        <item x="2"/>
        <item x="72"/>
        <item x="58"/>
        <item x="46"/>
        <item x="63"/>
        <item x="5"/>
        <item x="69"/>
        <item x="74"/>
        <item x="70"/>
        <item x="71"/>
        <item x="10"/>
        <item x="11"/>
        <item x="1"/>
        <item x="15"/>
        <item x="6"/>
        <item x="60"/>
        <item m="1" x="96"/>
        <item m="1" x="95"/>
        <item x="21"/>
        <item x="23"/>
        <item x="8"/>
        <item x="73"/>
        <item x="77"/>
        <item x="36"/>
        <item x="47"/>
        <item x="7"/>
        <item m="1" x="89"/>
        <item m="1" x="88"/>
        <item m="1" x="87"/>
        <item m="1" x="83"/>
        <item x="55"/>
        <item x="49"/>
        <item x="44"/>
        <item x="65"/>
        <item x="38"/>
        <item x="37"/>
        <item x="35"/>
        <item x="76"/>
        <item x="75"/>
        <item x="62"/>
        <item x="79"/>
        <item x="78"/>
        <item m="1" x="98"/>
        <item m="1" x="99"/>
        <item m="1" x="91"/>
        <item m="1" x="92"/>
        <item m="1" x="86"/>
        <item x="27"/>
        <item x="28"/>
        <item x="29"/>
        <item x="31"/>
        <item x="33"/>
        <item x="32"/>
        <item x="66"/>
        <item m="1" x="93"/>
        <item x="80"/>
        <item x="20"/>
        <item x="30"/>
        <item x="39"/>
        <item x="41"/>
        <item x="40"/>
        <item x="61"/>
        <item x="50"/>
        <item x="12"/>
        <item x="53"/>
        <item x="52"/>
        <item x="54"/>
        <item x="51"/>
        <item m="1" x="82"/>
        <item m="1" x="90"/>
        <item m="1" x="84"/>
        <item m="1" x="85"/>
      </items>
    </pivotField>
    <pivotField axis="axisRow" compact="0" outline="0" showAll="0">
      <items count="101">
        <item x="1"/>
        <item x="3"/>
        <item x="55"/>
        <item x="44"/>
        <item m="1" x="98"/>
        <item x="81"/>
        <item x="26"/>
        <item x="22"/>
        <item x="0"/>
        <item x="68"/>
        <item m="1" x="97"/>
        <item x="27"/>
        <item x="8"/>
        <item x="9"/>
        <item x="14"/>
        <item x="6"/>
        <item x="21"/>
        <item x="2"/>
        <item x="23"/>
        <item x="65"/>
        <item x="62"/>
        <item x="64"/>
        <item x="15"/>
        <item x="4"/>
        <item x="20"/>
        <item x="36"/>
        <item x="63"/>
        <item x="13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38"/>
        <item x="10"/>
        <item x="11"/>
        <item x="19"/>
        <item m="1" x="93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90" outline="0" showAll="0"/>
  </pivotFields>
  <rowFields count="5">
    <field x="0"/>
    <field x="1"/>
    <field x="2"/>
    <field x="12"/>
    <field x="13"/>
  </rowFields>
  <rowItems count="1">
    <i t="grand">
      <x/>
    </i>
  </rowItems>
  <colFields count="3">
    <field x="8"/>
    <field x="5"/>
    <field x="6"/>
  </colFields>
  <colItems count="1">
    <i t="grand">
      <x/>
    </i>
  </colItems>
  <pageFields count="1">
    <pageField fld="7" hier="-1"/>
  </pageFields>
  <dataFields count="1">
    <dataField name="Sum of Quantity (CAR)" fld="24" baseField="0" baseItem="0"/>
  </dataFields>
  <formats count="200">
    <format dxfId="1222">
      <pivotArea outline="0" collapsedLevelsAreSubtotals="1" fieldPosition="0"/>
    </format>
    <format dxfId="1221">
      <pivotArea type="all" dataOnly="0" outline="0" fieldPosition="0"/>
    </format>
    <format dxfId="1220">
      <pivotArea type="origin" dataOnly="0" labelOnly="1" outline="0" fieldPosition="0"/>
    </format>
    <format dxfId="1219">
      <pivotArea field="7" type="button" dataOnly="0" labelOnly="1" outline="0" axis="axisPage" fieldPosition="0"/>
    </format>
    <format dxfId="1218">
      <pivotArea field="0" type="button" dataOnly="0" labelOnly="1" outline="0" axis="axisRow" fieldPosition="0"/>
    </format>
    <format dxfId="1217">
      <pivotArea field="1" type="button" dataOnly="0" labelOnly="1" outline="0" axis="axisRow" fieldPosition="1"/>
    </format>
    <format dxfId="1216">
      <pivotArea field="2" type="button" dataOnly="0" labelOnly="1" outline="0" axis="axisRow" fieldPosition="2"/>
    </format>
    <format dxfId="1215">
      <pivotArea field="12" type="button" dataOnly="0" labelOnly="1" outline="0" axis="axisRow" fieldPosition="3"/>
    </format>
    <format dxfId="1214">
      <pivotArea field="13" type="button" dataOnly="0" labelOnly="1" outline="0" axis="axisRow" fieldPosition="4"/>
    </format>
    <format dxfId="1213">
      <pivotArea dataOnly="0" labelOnly="1" grandRow="1" outline="0" fieldPosition="0"/>
    </format>
    <format dxfId="1212">
      <pivotArea field="7" type="button" dataOnly="0" labelOnly="1" outline="0" axis="axisPage" fieldPosition="0"/>
    </format>
    <format dxfId="1211">
      <pivotArea outline="0" collapsedLevelsAreSubtotals="1" fieldPosition="0"/>
    </format>
    <format dxfId="1210">
      <pivotArea field="8" type="button" dataOnly="0" labelOnly="1" outline="0" axis="axisCol" fieldPosition="0"/>
    </format>
    <format dxfId="1209">
      <pivotArea field="5" type="button" dataOnly="0" labelOnly="1" outline="0" axis="axisCol" fieldPosition="1"/>
    </format>
    <format dxfId="1208">
      <pivotArea field="6" type="button" dataOnly="0" labelOnly="1" outline="0" axis="axisCol" fieldPosition="2"/>
    </format>
    <format dxfId="1207">
      <pivotArea type="topRight" dataOnly="0" labelOnly="1" outline="0" fieldPosition="0"/>
    </format>
    <format dxfId="1206">
      <pivotArea dataOnly="0" labelOnly="1" grandCol="1" outline="0" fieldPosition="0"/>
    </format>
    <format dxfId="1205">
      <pivotArea outline="0" collapsedLevelsAreSubtotals="1" fieldPosition="0"/>
    </format>
    <format dxfId="1204">
      <pivotArea field="8" type="button" dataOnly="0" labelOnly="1" outline="0" axis="axisCol" fieldPosition="0"/>
    </format>
    <format dxfId="1203">
      <pivotArea field="5" type="button" dataOnly="0" labelOnly="1" outline="0" axis="axisCol" fieldPosition="1"/>
    </format>
    <format dxfId="1202">
      <pivotArea grandCol="1" outline="0" collapsedLevelsAreSubtotals="1" fieldPosition="0"/>
    </format>
    <format dxfId="1201">
      <pivotArea field="6" type="button" dataOnly="0" labelOnly="1" outline="0" axis="axisCol" fieldPosition="2"/>
    </format>
    <format dxfId="1200">
      <pivotArea type="topRight" dataOnly="0" labelOnly="1" outline="0" fieldPosition="0"/>
    </format>
    <format dxfId="1199">
      <pivotArea dataOnly="0" labelOnly="1" grandCol="1" outline="0" fieldPosition="0"/>
    </format>
    <format dxfId="1198">
      <pivotArea type="all" dataOnly="0" outline="0" fieldPosition="0"/>
    </format>
    <format dxfId="1197">
      <pivotArea dataOnly="0" labelOnly="1" outline="0" fieldPosition="0">
        <references count="2">
          <reference field="0" count="1" selected="0">
            <x v="4"/>
          </reference>
          <reference field="1" count="1">
            <x v="0"/>
          </reference>
        </references>
      </pivotArea>
    </format>
    <format dxfId="1196">
      <pivotArea dataOnly="0" labelOnly="1" outline="0" fieldPosition="0">
        <references count="2">
          <reference field="0" count="1" selected="0">
            <x v="4"/>
          </reference>
          <reference field="1" count="1" defaultSubtotal="1">
            <x v="0"/>
          </reference>
        </references>
      </pivotArea>
    </format>
    <format dxfId="119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/>
        </references>
      </pivotArea>
    </format>
    <format dxfId="119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 defaultSubtotal="1"/>
        </references>
      </pivotArea>
    </format>
    <format dxfId="1193">
      <pivotArea type="all" dataOnly="0" outline="0" fieldPosition="0"/>
    </format>
    <format dxfId="1192">
      <pivotArea outline="0" collapsedLevelsAreSubtotals="1" fieldPosition="0"/>
    </format>
    <format dxfId="1191">
      <pivotArea type="origin" dataOnly="0" labelOnly="1" outline="0" fieldPosition="0"/>
    </format>
    <format dxfId="1190">
      <pivotArea field="8" type="button" dataOnly="0" labelOnly="1" outline="0" axis="axisCol" fieldPosition="0"/>
    </format>
    <format dxfId="1189">
      <pivotArea field="5" type="button" dataOnly="0" labelOnly="1" outline="0" axis="axisCol" fieldPosition="1"/>
    </format>
    <format dxfId="1188">
      <pivotArea field="6" type="button" dataOnly="0" labelOnly="1" outline="0" axis="axisCol" fieldPosition="2"/>
    </format>
    <format dxfId="1187">
      <pivotArea type="topRight" dataOnly="0" labelOnly="1" outline="0" fieldPosition="0"/>
    </format>
    <format dxfId="1186">
      <pivotArea field="0" type="button" dataOnly="0" labelOnly="1" outline="0" axis="axisRow" fieldPosition="0"/>
    </format>
    <format dxfId="1185">
      <pivotArea field="1" type="button" dataOnly="0" labelOnly="1" outline="0" axis="axisRow" fieldPosition="1"/>
    </format>
    <format dxfId="1184">
      <pivotArea field="2" type="button" dataOnly="0" labelOnly="1" outline="0" axis="axisRow" fieldPosition="2"/>
    </format>
    <format dxfId="1183">
      <pivotArea field="12" type="button" dataOnly="0" labelOnly="1" outline="0" axis="axisRow" fieldPosition="3"/>
    </format>
    <format dxfId="1182">
      <pivotArea field="13" type="button" dataOnly="0" labelOnly="1" outline="0" axis="axisRow" fieldPosition="4"/>
    </format>
    <format dxfId="1181">
      <pivotArea dataOnly="0" labelOnly="1" outline="0" fieldPosition="0">
        <references count="1">
          <reference field="0" count="0"/>
        </references>
      </pivotArea>
    </format>
    <format dxfId="1180">
      <pivotArea dataOnly="0" labelOnly="1" outline="0" fieldPosition="0">
        <references count="1">
          <reference field="0" count="0" defaultSubtotal="1"/>
        </references>
      </pivotArea>
    </format>
    <format dxfId="1179">
      <pivotArea dataOnly="0" labelOnly="1" grandRow="1" outline="0" fieldPosition="0"/>
    </format>
    <format dxfId="117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177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176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17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174">
      <pivotArea dataOnly="0" labelOnly="1" outline="0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1173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0"/>
          </reference>
        </references>
      </pivotArea>
    </format>
    <format dxfId="1172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171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17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16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16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1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16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116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 defaultSubtotal="1">
            <x v="2"/>
          </reference>
        </references>
      </pivotArea>
    </format>
    <format dxfId="116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116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 defaultSubtotal="1">
            <x v="1"/>
          </reference>
        </references>
      </pivotArea>
    </format>
    <format dxfId="1162">
      <pivotArea dataOnly="0" labelOnly="1" outline="0" fieldPosition="0">
        <references count="1">
          <reference field="8" count="0"/>
        </references>
      </pivotArea>
    </format>
    <format dxfId="1161">
      <pivotArea dataOnly="0" labelOnly="1" grandCol="1" outline="0" fieldPosition="0"/>
    </format>
    <format dxfId="1160">
      <pivotArea outline="0" collapsedLevelsAreSubtotals="1" fieldPosition="0"/>
    </format>
    <format dxfId="1159">
      <pivotArea field="8" type="button" dataOnly="0" labelOnly="1" outline="0" axis="axisCol" fieldPosition="0"/>
    </format>
    <format dxfId="1158">
      <pivotArea field="5" type="button" dataOnly="0" labelOnly="1" outline="0" axis="axisCol" fieldPosition="1"/>
    </format>
    <format dxfId="1157">
      <pivotArea field="6" type="button" dataOnly="0" labelOnly="1" outline="0" axis="axisCol" fieldPosition="2"/>
    </format>
    <format dxfId="1156">
      <pivotArea type="topRight" dataOnly="0" labelOnly="1" outline="0" fieldPosition="0"/>
    </format>
    <format dxfId="1155">
      <pivotArea field="8" type="button" dataOnly="0" labelOnly="1" outline="0" axis="axisCol" fieldPosition="0"/>
    </format>
    <format dxfId="1154">
      <pivotArea field="5" type="button" dataOnly="0" labelOnly="1" outline="0" axis="axisCol" fieldPosition="1"/>
    </format>
    <format dxfId="1153">
      <pivotArea type="topRight" dataOnly="0" labelOnly="1" outline="0" offset="A1:B1" fieldPosition="0"/>
    </format>
    <format dxfId="1152">
      <pivotArea dataOnly="0" labelOnly="1" outline="0" fieldPosition="0">
        <references count="1">
          <reference field="8" count="0"/>
        </references>
      </pivotArea>
    </format>
    <format dxfId="1151">
      <pivotArea type="topRight" dataOnly="0" labelOnly="1" outline="0" offset="A1:C1" fieldPosition="0"/>
    </format>
    <format dxfId="1150">
      <pivotArea type="topRight" dataOnly="0" labelOnly="1" outline="0" offset="A1:B1" fieldPosition="0"/>
    </format>
    <format dxfId="1149">
      <pivotArea field="6" type="button" dataOnly="0" labelOnly="1" outline="0" axis="axisCol" fieldPosition="2"/>
    </format>
    <format dxfId="1148">
      <pivotArea type="topRight" dataOnly="0" labelOnly="1" outline="0" offset="A1" fieldPosition="0"/>
    </format>
    <format dxfId="1147">
      <pivotArea field="8" type="button" dataOnly="0" labelOnly="1" outline="0" axis="axisCol" fieldPosition="0"/>
    </format>
    <format dxfId="1146">
      <pivotArea field="5" type="button" dataOnly="0" labelOnly="1" outline="0" axis="axisCol" fieldPosition="1"/>
    </format>
    <format dxfId="1145">
      <pivotArea field="6" type="button" dataOnly="0" labelOnly="1" outline="0" axis="axisCol" fieldPosition="2"/>
    </format>
    <format dxfId="1144">
      <pivotArea field="8" type="button" dataOnly="0" labelOnly="1" outline="0" axis="axisCol" fieldPosition="0"/>
    </format>
    <format dxfId="1143">
      <pivotArea field="5" type="button" dataOnly="0" labelOnly="1" outline="0" axis="axisCol" fieldPosition="1"/>
    </format>
    <format dxfId="1142">
      <pivotArea field="6" type="button" dataOnly="0" labelOnly="1" outline="0" axis="axisCol" fieldPosition="2"/>
    </format>
    <format dxfId="1141">
      <pivotArea type="topRight" dataOnly="0" labelOnly="1" outline="0" fieldPosition="0"/>
    </format>
    <format dxfId="1140">
      <pivotArea field="5" type="button" dataOnly="0" labelOnly="1" outline="0" axis="axisCol" fieldPosition="1"/>
    </format>
    <format dxfId="1139">
      <pivotArea field="6" type="button" dataOnly="0" labelOnly="1" outline="0" axis="axisCol" fieldPosition="2"/>
    </format>
    <format dxfId="1138">
      <pivotArea type="topRight" dataOnly="0" labelOnly="1" outline="0" offset="A1:B1" fieldPosition="0"/>
    </format>
    <format dxfId="1137">
      <pivotArea field="5" type="button" dataOnly="0" labelOnly="1" outline="0" axis="axisCol" fieldPosition="1"/>
    </format>
    <format dxfId="1136">
      <pivotArea field="6" type="button" dataOnly="0" labelOnly="1" outline="0" axis="axisCol" fieldPosition="2"/>
    </format>
    <format dxfId="1135">
      <pivotArea field="5" type="button" dataOnly="0" labelOnly="1" outline="0" axis="axisCol" fieldPosition="1"/>
    </format>
    <format dxfId="1134">
      <pivotArea field="6" type="button" dataOnly="0" labelOnly="1" outline="0" axis="axisCol" fieldPosition="2"/>
    </format>
    <format dxfId="1133">
      <pivotArea type="topRight" dataOnly="0" labelOnly="1" outline="0" offset="A1:B1" fieldPosition="0"/>
    </format>
    <format dxfId="1132">
      <pivotArea field="5" type="button" dataOnly="0" labelOnly="1" outline="0" axis="axisCol" fieldPosition="1"/>
    </format>
    <format dxfId="1131">
      <pivotArea field="6" type="button" dataOnly="0" labelOnly="1" outline="0" axis="axisCol" fieldPosition="2"/>
    </format>
    <format dxfId="1130">
      <pivotArea type="topRight" dataOnly="0" labelOnly="1" outline="0" offset="A1:B1" fieldPosition="0"/>
    </format>
    <format dxfId="1129">
      <pivotArea field="5" type="button" dataOnly="0" labelOnly="1" outline="0" axis="axisCol" fieldPosition="1"/>
    </format>
    <format dxfId="1128">
      <pivotArea field="6" type="button" dataOnly="0" labelOnly="1" outline="0" axis="axisCol" fieldPosition="2"/>
    </format>
    <format dxfId="1127">
      <pivotArea type="topRight" dataOnly="0" labelOnly="1" outline="0" offset="A1:B1" fieldPosition="0"/>
    </format>
    <format dxfId="1126">
      <pivotArea field="5" type="button" dataOnly="0" labelOnly="1" outline="0" axis="axisCol" fieldPosition="1"/>
    </format>
    <format dxfId="1125">
      <pivotArea field="6" type="button" dataOnly="0" labelOnly="1" outline="0" axis="axisCol" fieldPosition="2"/>
    </format>
    <format dxfId="1124">
      <pivotArea type="topRight" dataOnly="0" labelOnly="1" outline="0" fieldPosition="0"/>
    </format>
    <format dxfId="1123">
      <pivotArea dataOnly="0" labelOnly="1" outline="0" fieldPosition="0">
        <references count="1">
          <reference field="8" count="0"/>
        </references>
      </pivotArea>
    </format>
    <format dxfId="1122">
      <pivotArea type="topRight" dataOnly="0" labelOnly="1" outline="0" offset="D1:F1" fieldPosition="0"/>
    </format>
    <format dxfId="1121">
      <pivotArea dataOnly="0" labelOnly="1" grandCol="1" outline="0" fieldPosition="0"/>
    </format>
    <format dxfId="1120">
      <pivotArea field="5" type="button" dataOnly="0" labelOnly="1" outline="0" axis="axisCol" fieldPosition="1"/>
    </format>
    <format dxfId="1119">
      <pivotArea field="6" type="button" dataOnly="0" labelOnly="1" outline="0" axis="axisCol" fieldPosition="2"/>
    </format>
    <format dxfId="1118">
      <pivotArea type="topRight" dataOnly="0" labelOnly="1" outline="0" offset="A1:Q1" fieldPosition="0"/>
    </format>
    <format dxfId="1117">
      <pivotArea field="8" type="button" dataOnly="0" labelOnly="1" outline="0" axis="axisCol" fieldPosition="0"/>
    </format>
    <format dxfId="1116">
      <pivotArea field="8" type="button" dataOnly="0" labelOnly="1" outline="0" axis="axisCol" fieldPosition="0"/>
    </format>
    <format dxfId="1115">
      <pivotArea field="5" type="button" dataOnly="0" labelOnly="1" outline="0" axis="axisCol" fieldPosition="1"/>
    </format>
    <format dxfId="1114">
      <pivotArea field="8" type="button" dataOnly="0" labelOnly="1" outline="0" axis="axisCol" fieldPosition="0"/>
    </format>
    <format dxfId="1113">
      <pivotArea field="5" type="button" dataOnly="0" labelOnly="1" outline="0" axis="axisCol" fieldPosition="1"/>
    </format>
    <format dxfId="1112">
      <pivotArea field="6" type="button" dataOnly="0" labelOnly="1" outline="0" axis="axisCol" fieldPosition="2"/>
    </format>
    <format dxfId="1111">
      <pivotArea field="6" type="button" dataOnly="0" labelOnly="1" outline="0" axis="axisCol" fieldPosition="2"/>
    </format>
    <format dxfId="1110">
      <pivotArea type="topRight" dataOnly="0" labelOnly="1" outline="0" fieldPosition="0"/>
    </format>
    <format dxfId="1109">
      <pivotArea field="8" type="button" dataOnly="0" labelOnly="1" outline="0" axis="axisCol" fieldPosition="0"/>
    </format>
    <format dxfId="1108">
      <pivotArea field="5" type="button" dataOnly="0" labelOnly="1" outline="0" axis="axisCol" fieldPosition="1"/>
    </format>
    <format dxfId="1107">
      <pivotArea field="8" type="button" dataOnly="0" labelOnly="1" outline="0" axis="axisCol" fieldPosition="0"/>
    </format>
    <format dxfId="1106">
      <pivotArea field="5" type="button" dataOnly="0" labelOnly="1" outline="0" axis="axisCol" fieldPosition="1"/>
    </format>
    <format dxfId="1105">
      <pivotArea field="8" type="button" dataOnly="0" labelOnly="1" outline="0" axis="axisCol" fieldPosition="0"/>
    </format>
    <format dxfId="1104">
      <pivotArea field="5" type="button" dataOnly="0" labelOnly="1" outline="0" axis="axisCol" fieldPosition="1"/>
    </format>
    <format dxfId="1103">
      <pivotArea field="8" type="button" dataOnly="0" labelOnly="1" outline="0" axis="axisCol" fieldPosition="0"/>
    </format>
    <format dxfId="1102">
      <pivotArea field="5" type="button" dataOnly="0" labelOnly="1" outline="0" axis="axisCol" fieldPosition="1"/>
    </format>
    <format dxfId="1101">
      <pivotArea field="7" type="button" dataOnly="0" labelOnly="1" outline="0" axis="axisPage" fieldPosition="0"/>
    </format>
    <format dxfId="1100">
      <pivotArea type="origin" dataOnly="0" labelOnly="1" outline="0" fieldPosition="0"/>
    </format>
    <format dxfId="1099">
      <pivotArea field="0" type="button" dataOnly="0" labelOnly="1" outline="0" axis="axisRow" fieldPosition="0"/>
    </format>
    <format dxfId="1098">
      <pivotArea dataOnly="0" labelOnly="1" outline="0" fieldPosition="0">
        <references count="1">
          <reference field="0" count="0"/>
        </references>
      </pivotArea>
    </format>
    <format dxfId="1097">
      <pivotArea dataOnly="0" labelOnly="1" outline="0" fieldPosition="0">
        <references count="1">
          <reference field="0" count="0" defaultSubtotal="1"/>
        </references>
      </pivotArea>
    </format>
    <format dxfId="1096">
      <pivotArea dataOnly="0" labelOnly="1" grandRow="1" outline="0" fieldPosition="0"/>
    </format>
    <format dxfId="1095">
      <pivotArea field="6" type="button" dataOnly="0" labelOnly="1" outline="0" axis="axisCol" fieldPosition="2"/>
    </format>
    <format dxfId="1094">
      <pivotArea field="6" type="button" dataOnly="0" labelOnly="1" outline="0" axis="axisCol" fieldPosition="2"/>
    </format>
    <format dxfId="1093">
      <pivotArea type="all" dataOnly="0" outline="0" fieldPosition="0"/>
    </format>
    <format dxfId="1092">
      <pivotArea type="all" dataOnly="0" outline="0" fieldPosition="0"/>
    </format>
    <format dxfId="1091">
      <pivotArea type="all" dataOnly="0" outline="0" fieldPosition="0"/>
    </format>
    <format dxfId="1090">
      <pivotArea type="all" dataOnly="0" outline="0" fieldPosition="0"/>
    </format>
    <format dxfId="1089">
      <pivotArea type="all" dataOnly="0" outline="0" fieldPosition="0"/>
    </format>
    <format dxfId="1088">
      <pivotArea type="all" dataOnly="0" outline="0" fieldPosition="0"/>
    </format>
    <format dxfId="1087">
      <pivotArea type="all" dataOnly="0" outline="0" fieldPosition="0"/>
    </format>
    <format dxfId="1086">
      <pivotArea type="all" dataOnly="0" outline="0" fieldPosition="0"/>
    </format>
    <format dxfId="1085">
      <pivotArea type="all" dataOnly="0" outline="0" fieldPosition="0"/>
    </format>
    <format dxfId="1084">
      <pivotArea type="all" dataOnly="0" outline="0" fieldPosition="0"/>
    </format>
    <format dxfId="1083">
      <pivotArea type="all" dataOnly="0" outline="0" fieldPosition="0"/>
    </format>
    <format dxfId="1082">
      <pivotArea type="all" dataOnly="0" outline="0" fieldPosition="0"/>
    </format>
    <format dxfId="1081">
      <pivotArea type="all" dataOnly="0" outline="0" fieldPosition="0"/>
    </format>
    <format dxfId="1080">
      <pivotArea type="all" dataOnly="0" outline="0" fieldPosition="0"/>
    </format>
    <format dxfId="1079">
      <pivotArea type="all" dataOnly="0" outline="0" fieldPosition="0"/>
    </format>
    <format dxfId="1078">
      <pivotArea type="all" dataOnly="0" outline="0" fieldPosition="0"/>
    </format>
    <format dxfId="1077">
      <pivotArea type="topRight" dataOnly="0" labelOnly="1" outline="0" fieldPosition="0"/>
    </format>
    <format dxfId="1076">
      <pivotArea dataOnly="0" outline="0" fieldPosition="0">
        <references count="1">
          <reference field="12" count="1">
            <x v="1"/>
          </reference>
        </references>
      </pivotArea>
    </format>
    <format dxfId="1075">
      <pivotArea field="5" type="button" dataOnly="0" labelOnly="1" outline="0" axis="axisCol" fieldPosition="1"/>
    </format>
    <format dxfId="1074">
      <pivotArea field="6" type="button" dataOnly="0" labelOnly="1" outline="0" axis="axisCol" fieldPosition="2"/>
    </format>
    <format dxfId="1073">
      <pivotArea field="8" type="button" dataOnly="0" labelOnly="1" outline="0" axis="axisCol" fieldPosition="0"/>
    </format>
    <format dxfId="1072">
      <pivotArea field="8" type="button" dataOnly="0" labelOnly="1" outline="0" axis="axisCol" fieldPosition="0"/>
    </format>
    <format dxfId="1071">
      <pivotArea field="5" type="button" dataOnly="0" labelOnly="1" outline="0" axis="axisCol" fieldPosition="1"/>
    </format>
    <format dxfId="1070">
      <pivotArea field="6" type="button" dataOnly="0" labelOnly="1" outline="0" axis="axisCol" fieldPosition="2"/>
    </format>
    <format dxfId="1069">
      <pivotArea field="8" type="button" dataOnly="0" labelOnly="1" outline="0" axis="axisCol" fieldPosition="0"/>
    </format>
    <format dxfId="1068">
      <pivotArea field="5" type="button" dataOnly="0" labelOnly="1" outline="0" axis="axisCol" fieldPosition="1"/>
    </format>
    <format dxfId="1067">
      <pivotArea field="6" type="button" dataOnly="0" labelOnly="1" outline="0" axis="axisCol" fieldPosition="2"/>
    </format>
    <format dxfId="1066">
      <pivotArea field="6" type="button" dataOnly="0" labelOnly="1" outline="0" axis="axisCol" fieldPosition="2"/>
    </format>
    <format dxfId="1065">
      <pivotArea dataOnly="0" labelOnly="1" outline="0" fieldPosition="0">
        <references count="1">
          <reference field="5" count="0"/>
        </references>
      </pivotArea>
    </format>
    <format dxfId="1064">
      <pivotArea dataOnly="0" labelOnly="1" outline="0" fieldPosition="0">
        <references count="1">
          <reference field="6" count="0"/>
        </references>
      </pivotArea>
    </format>
    <format dxfId="1063">
      <pivotArea field="6" type="button" dataOnly="0" labelOnly="1" outline="0" axis="axisCol" fieldPosition="2"/>
    </format>
    <format dxfId="1062">
      <pivotArea type="topRight" dataOnly="0" labelOnly="1" outline="0" fieldPosition="0"/>
    </format>
    <format dxfId="1061">
      <pivotArea type="all" dataOnly="0" outline="0" fieldPosition="0"/>
    </format>
    <format dxfId="1060">
      <pivotArea outline="0" collapsedLevelsAreSubtotals="1" fieldPosition="0"/>
    </format>
    <format dxfId="1059">
      <pivotArea field="8" type="button" dataOnly="0" labelOnly="1" outline="0" axis="axisCol" fieldPosition="0"/>
    </format>
    <format dxfId="1058">
      <pivotArea field="5" type="button" dataOnly="0" labelOnly="1" outline="0" axis="axisCol" fieldPosition="1"/>
    </format>
    <format dxfId="1057">
      <pivotArea field="6" type="button" dataOnly="0" labelOnly="1" outline="0" axis="axisCol" fieldPosition="2"/>
    </format>
    <format dxfId="1056">
      <pivotArea type="topRight" dataOnly="0" labelOnly="1" outline="0" fieldPosition="0"/>
    </format>
    <format dxfId="1055">
      <pivotArea dataOnly="0" labelOnly="1" grandCol="1" outline="0" fieldPosition="0"/>
    </format>
    <format dxfId="1054">
      <pivotArea outline="0" collapsedLevelsAreSubtotals="1" fieldPosition="0"/>
    </format>
    <format dxfId="1053">
      <pivotArea field="8" type="button" dataOnly="0" labelOnly="1" outline="0" axis="axisCol" fieldPosition="0"/>
    </format>
    <format dxfId="1052">
      <pivotArea field="5" type="button" dataOnly="0" labelOnly="1" outline="0" axis="axisCol" fieldPosition="1"/>
    </format>
    <format dxfId="1051">
      <pivotArea field="6" type="button" dataOnly="0" labelOnly="1" outline="0" axis="axisCol" fieldPosition="2"/>
    </format>
    <format dxfId="1050">
      <pivotArea type="topRight" dataOnly="0" labelOnly="1" outline="0" fieldPosition="0"/>
    </format>
    <format dxfId="1049">
      <pivotArea dataOnly="0" labelOnly="1" grandCol="1" outline="0" fieldPosition="0"/>
    </format>
    <format dxfId="1048">
      <pivotArea type="all" dataOnly="0" outline="0" fieldPosition="0"/>
    </format>
    <format dxfId="1047">
      <pivotArea type="all" dataOnly="0" outline="0" fieldPosition="0"/>
    </format>
    <format dxfId="1046">
      <pivotArea type="all" dataOnly="0" outline="0" fieldPosition="0"/>
    </format>
    <format dxfId="1045">
      <pivotArea type="all" dataOnly="0" outline="0" fieldPosition="0"/>
    </format>
    <format dxfId="1044">
      <pivotArea type="all" dataOnly="0" outline="0" fieldPosition="0"/>
    </format>
    <format dxfId="1043">
      <pivotArea outline="0" collapsedLevelsAreSubtotals="1" fieldPosition="0"/>
    </format>
    <format dxfId="1042">
      <pivotArea type="origin" dataOnly="0" labelOnly="1" outline="0" fieldPosition="0"/>
    </format>
    <format dxfId="1041">
      <pivotArea type="topRight" dataOnly="0" labelOnly="1" outline="0" fieldPosition="0"/>
    </format>
    <format dxfId="1040">
      <pivotArea field="0" type="button" dataOnly="0" labelOnly="1" outline="0" axis="axisRow" fieldPosition="0"/>
    </format>
    <format dxfId="1039">
      <pivotArea field="1" type="button" dataOnly="0" labelOnly="1" outline="0" axis="axisRow" fieldPosition="1"/>
    </format>
    <format dxfId="1038">
      <pivotArea field="2" type="button" dataOnly="0" labelOnly="1" outline="0" axis="axisRow" fieldPosition="2"/>
    </format>
    <format dxfId="1037">
      <pivotArea field="12" type="button" dataOnly="0" labelOnly="1" outline="0" axis="axisRow" fieldPosition="3"/>
    </format>
    <format dxfId="1036">
      <pivotArea field="13" type="button" dataOnly="0" labelOnly="1" outline="0" axis="axisRow" fieldPosition="4"/>
    </format>
    <format dxfId="1035">
      <pivotArea dataOnly="0" labelOnly="1" outline="0" fieldPosition="0">
        <references count="1">
          <reference field="0" count="0"/>
        </references>
      </pivotArea>
    </format>
    <format dxfId="1034">
      <pivotArea dataOnly="0" labelOnly="1" outline="0" fieldPosition="0">
        <references count="1">
          <reference field="0" count="0" defaultSubtotal="1"/>
        </references>
      </pivotArea>
    </format>
    <format dxfId="1033">
      <pivotArea dataOnly="0" labelOnly="1" grandRow="1" outline="0" fieldPosition="0"/>
    </format>
    <format dxfId="1032">
      <pivotArea dataOnly="0" labelOnly="1" outline="0" fieldPosition="0">
        <references count="2">
          <reference field="0" count="0" selected="0"/>
          <reference field="1" count="1">
            <x v="1"/>
          </reference>
        </references>
      </pivotArea>
    </format>
    <format dxfId="1031">
      <pivotArea dataOnly="0" labelOnly="1" outline="0" fieldPosition="0">
        <references count="2">
          <reference field="0" count="0" selected="0"/>
          <reference field="1" count="1" defaultSubtotal="1">
            <x v="1"/>
          </reference>
        </references>
      </pivotArea>
    </format>
    <format dxfId="1030">
      <pivotArea dataOnly="0" labelOnly="1" grandCol="1" outline="0" fieldPosition="0"/>
    </format>
    <format dxfId="1029">
      <pivotArea field="8" type="button" dataOnly="0" labelOnly="1" outline="0" axis="axisCol" fieldPosition="0"/>
    </format>
    <format dxfId="1028">
      <pivotArea field="5" type="button" dataOnly="0" labelOnly="1" outline="0" axis="axisCol" fieldPosition="1"/>
    </format>
    <format dxfId="1027">
      <pivotArea field="6" type="button" dataOnly="0" labelOnly="1" outline="0" axis="axisCol" fieldPosition="2"/>
    </format>
    <format dxfId="1026">
      <pivotArea field="8" type="button" dataOnly="0" labelOnly="1" outline="0" axis="axisCol" fieldPosition="0"/>
    </format>
    <format dxfId="1025">
      <pivotArea field="5" type="button" dataOnly="0" labelOnly="1" outline="0" axis="axisCol" fieldPosition="1"/>
    </format>
    <format dxfId="1024">
      <pivotArea field="6" type="button" dataOnly="0" labelOnly="1" outline="0" axis="axisCol" fieldPosition="2"/>
    </format>
    <format dxfId="1023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214E5-AD3B-49E9-A60F-A7A4997C30CD}" name="PivotTable4" cacheId="2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88:AK94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m="1" x="8"/>
        <item m="1" x="7"/>
        <item m="1" x="6"/>
        <item x="0"/>
        <item m="1" x="5"/>
        <item t="default"/>
      </items>
    </pivotField>
    <pivotField compact="0" outline="0" subtotalTop="0" showAll="0"/>
    <pivotField axis="axisRow" compact="0" outline="0" subtotalTop="0" showAll="0">
      <items count="10">
        <item x="1"/>
        <item h="1" x="3"/>
        <item h="1" x="4"/>
        <item h="1" x="2"/>
        <item h="1" x="0"/>
        <item h="1" x="5"/>
        <item h="1" x="6"/>
        <item h="1" x="7"/>
        <item h="1" m="1" x="8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334">
        <item m="1" x="248"/>
        <item m="1" x="131"/>
        <item m="1" x="216"/>
        <item m="1" x="303"/>
        <item m="1" x="185"/>
        <item m="1" x="271"/>
        <item m="1" x="154"/>
        <item m="1" x="239"/>
        <item m="1" x="325"/>
        <item m="1" x="207"/>
        <item m="1" x="294"/>
        <item m="1" x="176"/>
        <item m="1" x="262"/>
        <item m="1" x="145"/>
        <item m="1" x="278"/>
        <item m="1" x="161"/>
        <item m="1" x="245"/>
        <item m="1" x="291"/>
        <item m="1" x="173"/>
        <item m="1" x="259"/>
        <item m="1" x="142"/>
        <item m="1" x="228"/>
        <item m="1" x="315"/>
        <item m="1" x="331"/>
        <item m="1" x="213"/>
        <item m="1" x="300"/>
        <item m="1" x="182"/>
        <item m="1" x="268"/>
        <item m="1" x="151"/>
        <item m="1" x="236"/>
        <item m="1" x="322"/>
        <item m="1" x="204"/>
        <item m="1" x="196"/>
        <item m="1" x="283"/>
        <item m="1" x="166"/>
        <item m="1" x="251"/>
        <item m="1" x="134"/>
        <item m="1" x="220"/>
        <item m="1" x="307"/>
        <item m="1" x="189"/>
        <item m="1" x="275"/>
        <item m="1" x="158"/>
        <item m="1" x="243"/>
        <item m="1" x="329"/>
        <item m="1" x="211"/>
        <item m="1" x="298"/>
        <item m="1" x="180"/>
        <item m="1" x="266"/>
        <item m="1" x="149"/>
        <item m="1" x="234"/>
        <item m="1" x="320"/>
        <item m="1" x="202"/>
        <item m="1" x="289"/>
        <item m="1" x="172"/>
        <item m="1" x="257"/>
        <item m="1" x="140"/>
        <item m="1" x="226"/>
        <item m="1" x="313"/>
        <item m="1" x="194"/>
        <item m="1" x="281"/>
        <item m="1" x="164"/>
        <item m="1" x="249"/>
        <item m="1" x="132"/>
        <item m="1" x="217"/>
        <item m="1" x="304"/>
        <item m="1" x="186"/>
        <item m="1" x="272"/>
        <item m="1" x="155"/>
        <item m="1" x="240"/>
        <item m="1" x="326"/>
        <item m="1" x="208"/>
        <item m="1" x="295"/>
        <item m="1" x="177"/>
        <item m="1" x="263"/>
        <item m="1" x="146"/>
        <item m="1" x="231"/>
        <item m="1" x="279"/>
        <item m="1" x="162"/>
        <item m="1" x="246"/>
        <item m="1" x="332"/>
        <item m="1" x="214"/>
        <item m="1" x="301"/>
        <item m="1" x="183"/>
        <item m="1" x="269"/>
        <item m="1" x="152"/>
        <item m="1" x="237"/>
        <item m="1" x="323"/>
        <item m="1" x="205"/>
        <item m="1" x="292"/>
        <item m="1" x="174"/>
        <item m="1" x="260"/>
        <item m="1" x="143"/>
        <item m="1" x="229"/>
        <item m="1" x="316"/>
        <item m="1" x="197"/>
        <item m="1" x="284"/>
        <item m="1" x="167"/>
        <item m="1" x="252"/>
        <item m="1" x="135"/>
        <item m="1" x="221"/>
        <item m="1" x="308"/>
        <item m="1" x="190"/>
        <item m="1" x="276"/>
        <item m="1" x="159"/>
        <item m="1" x="258"/>
        <item m="1" x="141"/>
        <item m="1" x="227"/>
        <item m="1" x="314"/>
        <item m="1" x="195"/>
        <item m="1" x="282"/>
        <item m="1" x="165"/>
        <item m="1" x="250"/>
        <item m="1" x="133"/>
        <item m="1" x="218"/>
        <item m="1" x="305"/>
        <item m="1" x="187"/>
        <item m="1" x="273"/>
        <item m="1" x="156"/>
        <item m="1" x="241"/>
        <item m="1" x="327"/>
        <item m="1" x="209"/>
        <item m="1" x="296"/>
        <item m="1" x="178"/>
        <item m="1" x="264"/>
        <item m="1" x="147"/>
        <item m="1" x="232"/>
        <item m="1" x="318"/>
        <item m="1" x="200"/>
        <item m="1" x="287"/>
        <item m="1" x="170"/>
        <item m="1" x="255"/>
        <item m="1" x="138"/>
        <item m="1" x="224"/>
        <item m="1" x="311"/>
        <item m="1" x="192"/>
        <item m="1" x="238"/>
        <item m="1" x="324"/>
        <item m="1" x="206"/>
        <item m="1" x="293"/>
        <item m="1" x="175"/>
        <item m="1" x="261"/>
        <item m="1" x="144"/>
        <item m="1" x="230"/>
        <item m="1" x="317"/>
        <item m="1" x="198"/>
        <item m="1" x="285"/>
        <item m="1" x="168"/>
        <item m="1" x="253"/>
        <item m="1" x="136"/>
        <item m="1" x="222"/>
        <item m="1" x="309"/>
        <item m="1" x="191"/>
        <item m="1" x="277"/>
        <item m="1" x="160"/>
        <item m="1" x="244"/>
        <item m="1" x="330"/>
        <item m="1" x="212"/>
        <item m="1" x="299"/>
        <item m="1" x="181"/>
        <item m="1" x="267"/>
        <item m="1" x="150"/>
        <item m="1" x="235"/>
        <item m="1" x="321"/>
        <item m="1" x="203"/>
        <item m="1" x="290"/>
        <item m="1" x="219"/>
        <item m="1" x="306"/>
        <item m="1" x="188"/>
        <item m="1" x="274"/>
        <item m="1" x="157"/>
        <item m="1" x="242"/>
        <item m="1" x="328"/>
        <item m="1" x="210"/>
        <item m="1" x="297"/>
        <item m="1" x="179"/>
        <item m="1" x="265"/>
        <item m="1" x="148"/>
        <item m="1" x="233"/>
        <item m="1" x="319"/>
        <item m="1" x="201"/>
        <item m="1" x="288"/>
        <item m="1" x="171"/>
        <item m="1" x="256"/>
        <item m="1" x="139"/>
        <item m="1" x="225"/>
        <item m="1" x="312"/>
        <item m="1" x="193"/>
        <item m="1" x="280"/>
        <item m="1" x="163"/>
        <item m="1" x="247"/>
        <item m="1" x="333"/>
        <item m="1" x="215"/>
        <item m="1" x="302"/>
        <item m="1" x="184"/>
        <item m="1" x="270"/>
        <item m="1" x="153"/>
        <item m="1" x="199"/>
        <item m="1" x="286"/>
        <item m="1" x="169"/>
        <item m="1" x="254"/>
        <item m="1" x="137"/>
        <item m="1" x="223"/>
        <item m="1" x="310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1"/>
        <item x="26"/>
        <item x="32"/>
        <item x="27"/>
        <item x="29"/>
        <item x="34"/>
        <item x="30"/>
        <item x="35"/>
        <item x="3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x="58"/>
        <item x="59"/>
        <item m="1" x="60"/>
      </items>
    </pivotField>
    <pivotField axis="axisCol" compact="0" outline="0" subtotalTop="0" showAll="0">
      <items count="336">
        <item m="1" x="249"/>
        <item m="1" x="131"/>
        <item m="1" x="217"/>
        <item m="1" x="304"/>
        <item m="1" x="185"/>
        <item m="1" x="272"/>
        <item m="1" x="154"/>
        <item m="1" x="240"/>
        <item m="1" x="326"/>
        <item m="1" x="208"/>
        <item m="1" x="295"/>
        <item m="1" x="176"/>
        <item m="1" x="263"/>
        <item m="1" x="145"/>
        <item m="1" x="279"/>
        <item m="1" x="161"/>
        <item m="1" x="246"/>
        <item m="1" x="292"/>
        <item m="1" x="173"/>
        <item m="1" x="260"/>
        <item m="1" x="142"/>
        <item m="1" x="229"/>
        <item m="1" x="316"/>
        <item m="1" x="332"/>
        <item m="1" x="214"/>
        <item m="1" x="301"/>
        <item m="1" x="182"/>
        <item m="1" x="269"/>
        <item m="1" x="151"/>
        <item m="1" x="237"/>
        <item m="1" x="323"/>
        <item m="1" x="205"/>
        <item m="1" x="197"/>
        <item m="1" x="284"/>
        <item m="1" x="166"/>
        <item m="1" x="252"/>
        <item m="1" x="134"/>
        <item m="1" x="221"/>
        <item m="1" x="308"/>
        <item m="1" x="189"/>
        <item m="1" x="276"/>
        <item m="1" x="158"/>
        <item m="1" x="244"/>
        <item m="1" x="330"/>
        <item m="1" x="212"/>
        <item m="1" x="299"/>
        <item m="1" x="180"/>
        <item m="1" x="267"/>
        <item m="1" x="149"/>
        <item m="1" x="235"/>
        <item m="1" x="321"/>
        <item m="1" x="203"/>
        <item m="1" x="290"/>
        <item m="1" x="172"/>
        <item m="1" x="258"/>
        <item m="1" x="140"/>
        <item m="1" x="227"/>
        <item m="1" x="314"/>
        <item m="1" x="195"/>
        <item m="1" x="282"/>
        <item m="1" x="164"/>
        <item m="1" x="250"/>
        <item m="1" x="132"/>
        <item m="1" x="218"/>
        <item m="1" x="305"/>
        <item m="1" x="186"/>
        <item m="1" x="273"/>
        <item m="1" x="155"/>
        <item m="1" x="241"/>
        <item m="1" x="327"/>
        <item m="1" x="209"/>
        <item m="1" x="296"/>
        <item m="1" x="177"/>
        <item m="1" x="264"/>
        <item m="1" x="146"/>
        <item m="1" x="232"/>
        <item m="1" x="280"/>
        <item m="1" x="162"/>
        <item m="1" x="247"/>
        <item m="1" x="333"/>
        <item m="1" x="215"/>
        <item m="1" x="302"/>
        <item m="1" x="183"/>
        <item m="1" x="270"/>
        <item m="1" x="152"/>
        <item m="1" x="238"/>
        <item m="1" x="324"/>
        <item m="1" x="206"/>
        <item m="1" x="293"/>
        <item m="1" x="174"/>
        <item m="1" x="261"/>
        <item m="1" x="143"/>
        <item m="1" x="230"/>
        <item m="1" x="317"/>
        <item m="1" x="198"/>
        <item m="1" x="285"/>
        <item m="1" x="167"/>
        <item m="1" x="253"/>
        <item m="1" x="135"/>
        <item m="1" x="222"/>
        <item m="1" x="309"/>
        <item m="1" x="190"/>
        <item m="1" x="277"/>
        <item m="1" x="159"/>
        <item m="1" x="259"/>
        <item m="1" x="141"/>
        <item m="1" x="228"/>
        <item m="1" x="315"/>
        <item m="1" x="196"/>
        <item m="1" x="283"/>
        <item m="1" x="165"/>
        <item m="1" x="251"/>
        <item m="1" x="133"/>
        <item m="1" x="219"/>
        <item m="1" x="306"/>
        <item m="1" x="187"/>
        <item m="1" x="274"/>
        <item m="1" x="156"/>
        <item m="1" x="242"/>
        <item m="1" x="328"/>
        <item m="1" x="210"/>
        <item m="1" x="297"/>
        <item m="1" x="178"/>
        <item m="1" x="265"/>
        <item m="1" x="147"/>
        <item m="1" x="233"/>
        <item m="1" x="319"/>
        <item m="1" x="201"/>
        <item m="1" x="288"/>
        <item m="1" x="170"/>
        <item m="1" x="256"/>
        <item m="1" x="138"/>
        <item m="1" x="225"/>
        <item m="1" x="312"/>
        <item m="1" x="193"/>
        <item m="1" x="239"/>
        <item m="1" x="325"/>
        <item m="1" x="207"/>
        <item m="1" x="294"/>
        <item m="1" x="175"/>
        <item m="1" x="262"/>
        <item m="1" x="144"/>
        <item m="1" x="231"/>
        <item m="1" x="318"/>
        <item m="1" x="199"/>
        <item m="1" x="286"/>
        <item m="1" x="168"/>
        <item m="1" x="254"/>
        <item m="1" x="136"/>
        <item m="1" x="223"/>
        <item m="1" x="310"/>
        <item m="1" x="191"/>
        <item m="1" x="278"/>
        <item m="1" x="160"/>
        <item m="1" x="245"/>
        <item m="1" x="331"/>
        <item m="1" x="213"/>
        <item m="1" x="300"/>
        <item m="1" x="181"/>
        <item m="1" x="268"/>
        <item m="1" x="150"/>
        <item m="1" x="236"/>
        <item m="1" x="322"/>
        <item m="1" x="204"/>
        <item m="1" x="291"/>
        <item m="1" x="220"/>
        <item m="1" x="307"/>
        <item m="1" x="188"/>
        <item m="1" x="275"/>
        <item m="1" x="157"/>
        <item m="1" x="243"/>
        <item m="1" x="329"/>
        <item m="1" x="211"/>
        <item m="1" x="298"/>
        <item m="1" x="179"/>
        <item m="1" x="266"/>
        <item m="1" x="148"/>
        <item m="1" x="234"/>
        <item m="1" x="320"/>
        <item m="1" x="202"/>
        <item m="1" x="289"/>
        <item m="1" x="171"/>
        <item m="1" x="257"/>
        <item m="1" x="139"/>
        <item m="1" x="226"/>
        <item m="1" x="313"/>
        <item m="1" x="194"/>
        <item m="1" x="281"/>
        <item m="1" x="163"/>
        <item m="1" x="248"/>
        <item m="1" x="334"/>
        <item m="1" x="216"/>
        <item m="1" x="303"/>
        <item m="1" x="184"/>
        <item m="1" x="271"/>
        <item m="1" x="153"/>
        <item m="1" x="200"/>
        <item m="1" x="287"/>
        <item m="1" x="169"/>
        <item m="1" x="255"/>
        <item m="1" x="137"/>
        <item m="1" x="224"/>
        <item m="1" x="311"/>
        <item m="1" x="192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0"/>
        <item x="26"/>
        <item x="31"/>
        <item x="27"/>
        <item x="29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x="58"/>
        <item x="59"/>
        <item m="1" x="60"/>
        <item t="default"/>
      </items>
    </pivotField>
    <pivotField axis="axisCol" compact="0" outline="0" subtotalTop="0" multipleItemSelectionAllowed="1" showAll="0" defaultSubtotal="0">
      <items count="334">
        <item m="1" x="164"/>
        <item m="1" x="249"/>
        <item m="1" x="131"/>
        <item m="1" x="217"/>
        <item m="1" x="304"/>
        <item m="1" x="186"/>
        <item m="1" x="272"/>
        <item m="1" x="154"/>
        <item m="1" x="240"/>
        <item m="1" x="325"/>
        <item m="1" x="208"/>
        <item m="1" x="295"/>
        <item m="1" x="177"/>
        <item m="1" x="263"/>
        <item m="1" x="145"/>
        <item m="1" x="279"/>
        <item m="1" x="161"/>
        <item m="1" x="205"/>
        <item m="1" x="292"/>
        <item m="1" x="174"/>
        <item m="1" x="260"/>
        <item m="1" x="142"/>
        <item m="1" x="229"/>
        <item m="1" x="246"/>
        <item m="1" x="301"/>
        <item m="1" x="183"/>
        <item m="1" x="197"/>
        <item m="1" x="284"/>
        <item m="1" x="331"/>
        <item m="1" x="214"/>
        <item m="1" x="269"/>
        <item m="1" x="151"/>
        <item m="1" x="237"/>
        <item m="1" x="322"/>
        <item m="1" x="315"/>
        <item m="1" x="167"/>
        <item m="1" x="252"/>
        <item m="1" x="134"/>
        <item m="1" x="221"/>
        <item m="1" x="308"/>
        <item m="1" x="190"/>
        <item m="1" x="276"/>
        <item m="1" x="158"/>
        <item m="1" x="244"/>
        <item m="1" x="329"/>
        <item m="1" x="212"/>
        <item m="1" x="299"/>
        <item m="1" x="181"/>
        <item m="1" x="267"/>
        <item m="1" x="149"/>
        <item m="1" x="235"/>
        <item m="1" x="320"/>
        <item m="1" x="203"/>
        <item m="1" x="290"/>
        <item m="1" x="173"/>
        <item m="1" x="258"/>
        <item m="1" x="140"/>
        <item m="1" x="227"/>
        <item m="1" x="313"/>
        <item m="1" x="195"/>
        <item m="1" x="282"/>
        <item m="1" x="165"/>
        <item m="1" x="250"/>
        <item m="1" x="132"/>
        <item m="1" x="218"/>
        <item m="1" x="305"/>
        <item m="1" x="187"/>
        <item m="1" x="273"/>
        <item m="1" x="155"/>
        <item m="1" x="241"/>
        <item m="1" x="326"/>
        <item m="1" x="209"/>
        <item m="1" x="296"/>
        <item m="1" x="178"/>
        <item m="1" x="264"/>
        <item m="1" x="146"/>
        <item m="1" x="232"/>
        <item m="1" x="280"/>
        <item m="1" x="162"/>
        <item m="1" x="247"/>
        <item m="1" x="332"/>
        <item m="1" x="215"/>
        <item m="1" x="302"/>
        <item m="1" x="184"/>
        <item m="1" x="270"/>
        <item m="1" x="152"/>
        <item m="1" x="238"/>
        <item m="1" x="323"/>
        <item m="1" x="206"/>
        <item m="1" x="293"/>
        <item m="1" x="175"/>
        <item m="1" x="261"/>
        <item m="1" x="143"/>
        <item m="1" x="230"/>
        <item m="1" x="316"/>
        <item m="1" x="198"/>
        <item m="1" x="285"/>
        <item m="1" x="168"/>
        <item m="1" x="253"/>
        <item m="1" x="135"/>
        <item m="1" x="222"/>
        <item m="1" x="309"/>
        <item m="1" x="191"/>
        <item m="1" x="277"/>
        <item m="1" x="159"/>
        <item m="1" x="259"/>
        <item m="1" x="141"/>
        <item m="1" x="228"/>
        <item m="1" x="314"/>
        <item m="1" x="196"/>
        <item m="1" x="283"/>
        <item m="1" x="166"/>
        <item m="1" x="251"/>
        <item m="1" x="133"/>
        <item m="1" x="219"/>
        <item m="1" x="306"/>
        <item m="1" x="188"/>
        <item m="1" x="274"/>
        <item m="1" x="156"/>
        <item m="1" x="242"/>
        <item m="1" x="327"/>
        <item m="1" x="210"/>
        <item m="1" x="297"/>
        <item m="1" x="179"/>
        <item m="1" x="265"/>
        <item m="1" x="147"/>
        <item m="1" x="233"/>
        <item m="1" x="318"/>
        <item m="1" x="201"/>
        <item m="1" x="288"/>
        <item m="1" x="171"/>
        <item m="1" x="256"/>
        <item m="1" x="138"/>
        <item m="1" x="225"/>
        <item m="1" x="311"/>
        <item m="1" x="193"/>
        <item m="1" x="239"/>
        <item m="1" x="324"/>
        <item m="1" x="207"/>
        <item m="1" x="294"/>
        <item m="1" x="176"/>
        <item m="1" x="262"/>
        <item m="1" x="144"/>
        <item m="1" x="231"/>
        <item m="1" x="317"/>
        <item m="1" x="199"/>
        <item m="1" x="286"/>
        <item m="1" x="169"/>
        <item m="1" x="254"/>
        <item m="1" x="136"/>
        <item m="1" x="223"/>
        <item m="1" x="310"/>
        <item m="1" x="192"/>
        <item m="1" x="278"/>
        <item m="1" x="160"/>
        <item m="1" x="245"/>
        <item m="1" x="330"/>
        <item m="1" x="213"/>
        <item m="1" x="300"/>
        <item m="1" x="182"/>
        <item m="1" x="268"/>
        <item m="1" x="150"/>
        <item m="1" x="236"/>
        <item m="1" x="321"/>
        <item m="1" x="204"/>
        <item m="1" x="291"/>
        <item m="1" x="220"/>
        <item m="1" x="307"/>
        <item m="1" x="189"/>
        <item m="1" x="275"/>
        <item m="1" x="157"/>
        <item m="1" x="243"/>
        <item m="1" x="328"/>
        <item m="1" x="211"/>
        <item m="1" x="298"/>
        <item m="1" x="180"/>
        <item m="1" x="266"/>
        <item m="1" x="148"/>
        <item m="1" x="234"/>
        <item m="1" x="319"/>
        <item m="1" x="202"/>
        <item m="1" x="289"/>
        <item m="1" x="172"/>
        <item m="1" x="257"/>
        <item m="1" x="139"/>
        <item m="1" x="226"/>
        <item m="1" x="312"/>
        <item m="1" x="194"/>
        <item m="1" x="281"/>
        <item m="1" x="163"/>
        <item m="1" x="248"/>
        <item m="1" x="333"/>
        <item m="1" x="216"/>
        <item m="1" x="303"/>
        <item m="1" x="185"/>
        <item m="1" x="271"/>
        <item m="1" x="153"/>
        <item m="1" x="200"/>
        <item m="1" x="287"/>
        <item m="1" x="170"/>
        <item m="1" x="255"/>
        <item m="1" x="137"/>
        <item m="1" x="224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72">
        <item x="42"/>
        <item x="68"/>
        <item m="1" x="97"/>
        <item x="26"/>
        <item x="25"/>
        <item x="22"/>
        <item x="3"/>
        <item x="69"/>
        <item x="1"/>
        <item m="1" x="94"/>
        <item m="1" x="161"/>
        <item m="1" x="165"/>
        <item m="1" x="156"/>
        <item x="49"/>
        <item x="44"/>
        <item m="1" x="143"/>
        <item x="0"/>
        <item m="1" x="166"/>
        <item m="1" x="144"/>
        <item m="1" x="140"/>
        <item x="55"/>
        <item x="43"/>
        <item m="1" x="110"/>
        <item x="67"/>
        <item m="1" x="147"/>
        <item m="1" x="151"/>
        <item m="1" x="134"/>
        <item x="36"/>
        <item x="47"/>
        <item m="1" x="145"/>
        <item m="1" x="105"/>
        <item m="1" x="150"/>
        <item m="1" x="137"/>
        <item x="27"/>
        <item x="63"/>
        <item x="66"/>
        <item m="1" x="157"/>
        <item m="1" x="146"/>
        <item x="46"/>
        <item m="1" x="109"/>
        <item m="1" x="163"/>
        <item x="8"/>
        <item x="24"/>
        <item m="1" x="111"/>
        <item x="45"/>
        <item m="1" x="153"/>
        <item m="1" x="117"/>
        <item m="1" x="116"/>
        <item x="48"/>
        <item x="9"/>
        <item m="1" x="112"/>
        <item m="1" x="124"/>
        <item x="16"/>
        <item x="14"/>
        <item m="1" x="154"/>
        <item m="1" x="136"/>
        <item x="6"/>
        <item x="21"/>
        <item x="5"/>
        <item x="7"/>
        <item m="1" x="114"/>
        <item x="2"/>
        <item m="1" x="121"/>
        <item x="10"/>
        <item x="23"/>
        <item x="11"/>
        <item m="1" x="118"/>
        <item m="1" x="99"/>
        <item m="1" x="125"/>
        <item m="1" x="139"/>
        <item x="70"/>
        <item x="31"/>
        <item m="1" x="141"/>
        <item x="32"/>
        <item x="71"/>
        <item x="34"/>
        <item m="1" x="149"/>
        <item x="77"/>
        <item x="73"/>
        <item x="74"/>
        <item x="78"/>
        <item x="65"/>
        <item x="62"/>
        <item m="1" x="169"/>
        <item x="79"/>
        <item m="1" x="113"/>
        <item x="76"/>
        <item x="75"/>
        <item x="60"/>
        <item x="58"/>
        <item m="1" x="123"/>
        <item m="1" x="98"/>
        <item x="64"/>
        <item m="1" x="120"/>
        <item x="35"/>
        <item m="1" x="127"/>
        <item m="1" x="126"/>
        <item x="15"/>
        <item x="4"/>
        <item x="38"/>
        <item x="37"/>
        <item x="28"/>
        <item m="1" x="133"/>
        <item m="1" x="167"/>
        <item m="1" x="168"/>
        <item m="1" x="132"/>
        <item m="1" x="106"/>
        <item m="1" x="142"/>
        <item m="1" x="148"/>
        <item m="1" x="130"/>
        <item m="1" x="96"/>
        <item x="29"/>
        <item x="33"/>
        <item m="1" x="152"/>
        <item m="1" x="155"/>
        <item m="1" x="107"/>
        <item m="1" x="135"/>
        <item m="1" x="138"/>
        <item x="72"/>
        <item m="1" x="95"/>
        <item x="13"/>
        <item m="1" x="122"/>
        <item m="1" x="119"/>
        <item m="1" x="131"/>
        <item m="1" x="164"/>
        <item x="20"/>
        <item m="1" x="159"/>
        <item m="1" x="158"/>
        <item m="1" x="92"/>
        <item x="80"/>
        <item m="1" x="160"/>
        <item m="1" x="115"/>
        <item m="1" x="128"/>
        <item m="1" x="108"/>
        <item m="1" x="100"/>
        <item m="1" x="170"/>
        <item m="1" x="162"/>
        <item m="1" x="129"/>
        <item x="39"/>
        <item x="40"/>
        <item x="30"/>
        <item x="41"/>
        <item x="18"/>
        <item x="17"/>
        <item x="50"/>
        <item x="59"/>
        <item x="61"/>
        <item x="12"/>
        <item m="1" x="101"/>
        <item m="1" x="102"/>
        <item m="1" x="103"/>
        <item m="1" x="104"/>
        <item x="19"/>
        <item x="57"/>
        <item x="56"/>
        <item x="51"/>
        <item x="54"/>
        <item x="53"/>
        <item x="52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3">
    <i>
      <x v="1"/>
      <x/>
    </i>
    <i t="default">
      <x v="1"/>
    </i>
    <i t="grand">
      <x/>
    </i>
  </rowItems>
  <colFields count="3">
    <field x="7"/>
    <field x="5"/>
    <field x="6"/>
  </colFields>
  <colItems count="35">
    <i>
      <x v="273"/>
      <x v="273"/>
      <x v="274"/>
    </i>
    <i>
      <x v="274"/>
      <x v="274"/>
      <x v="275"/>
    </i>
    <i>
      <x v="276"/>
      <x v="276"/>
      <x v="277"/>
    </i>
    <i>
      <x v="277"/>
      <x v="277"/>
      <x v="278"/>
    </i>
    <i>
      <x v="278"/>
      <x v="278"/>
      <x v="279"/>
    </i>
    <i>
      <x v="279"/>
      <x v="279"/>
      <x v="280"/>
    </i>
    <i>
      <x v="281"/>
      <x v="281"/>
      <x v="282"/>
    </i>
    <i>
      <x v="282"/>
      <x v="282"/>
      <x v="283"/>
    </i>
    <i>
      <x v="283"/>
      <x v="283"/>
      <x v="284"/>
    </i>
    <i>
      <x v="284"/>
      <x v="284"/>
      <x v="285"/>
    </i>
    <i>
      <x v="285"/>
      <x v="285"/>
      <x v="286"/>
    </i>
    <i>
      <x v="286"/>
      <x v="286"/>
      <x v="287"/>
    </i>
    <i>
      <x v="287"/>
      <x v="287"/>
      <x v="288"/>
    </i>
    <i>
      <x v="288"/>
      <x v="288"/>
      <x v="289"/>
    </i>
    <i>
      <x v="304"/>
      <x v="300"/>
      <x v="303"/>
    </i>
    <i>
      <x v="305"/>
      <x v="302"/>
      <x v="308"/>
    </i>
    <i>
      <x v="306"/>
      <x v="308"/>
      <x v="306"/>
    </i>
    <i>
      <x v="307"/>
      <x v="305"/>
      <x v="307"/>
    </i>
    <i>
      <x v="308"/>
      <x v="307"/>
      <x v="309"/>
    </i>
    <i>
      <x v="311"/>
      <x v="311"/>
      <x v="312"/>
    </i>
    <i>
      <x v="312"/>
      <x v="312"/>
      <x v="313"/>
    </i>
    <i>
      <x v="313"/>
      <x v="313"/>
      <x v="314"/>
    </i>
    <i>
      <x v="314"/>
      <x v="314"/>
      <x v="315"/>
    </i>
    <i>
      <x v="315"/>
      <x v="315"/>
      <x v="316"/>
    </i>
    <i>
      <x v="316"/>
      <x v="316"/>
      <x v="317"/>
    </i>
    <i>
      <x v="324"/>
      <x v="326"/>
      <x v="322"/>
    </i>
    <i>
      <x v="325"/>
      <x v="321"/>
      <x v="327"/>
    </i>
    <i>
      <x v="326"/>
      <x v="328"/>
      <x v="325"/>
    </i>
    <i>
      <x v="327"/>
      <x v="324"/>
      <x v="329"/>
    </i>
    <i>
      <x v="328"/>
      <x v="329"/>
      <x v="330"/>
    </i>
    <i>
      <x v="329"/>
      <x v="330"/>
      <x v="328"/>
    </i>
    <i>
      <x v="330"/>
      <x v="327"/>
      <x v="331"/>
    </i>
    <i>
      <x v="331"/>
      <x v="331"/>
      <x v="332"/>
    </i>
    <i>
      <x v="332"/>
      <x v="332"/>
      <x v="333"/>
    </i>
    <i t="grand">
      <x/>
    </i>
  </colItems>
  <dataFields count="1">
    <dataField name="Sum of Quantity (CAR)" fld="24" baseField="13" baseItem="29"/>
  </dataFields>
  <formats count="52">
    <format dxfId="309">
      <pivotArea type="all" dataOnly="0" outline="0" fieldPosition="0"/>
    </format>
    <format dxfId="308">
      <pivotArea outline="0" collapsedLevelsAreSubtotals="1" fieldPosition="0"/>
    </format>
    <format dxfId="307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306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305">
      <pivotArea dataOnly="0" labelOnly="1" grandRow="1" outline="0" fieldPosition="0"/>
    </format>
    <format dxfId="304">
      <pivotArea dataOnly="0" labelOnly="1" grandCol="1" outline="0" fieldPosition="0"/>
    </format>
    <format dxfId="303">
      <pivotArea type="all" dataOnly="0" outline="0" fieldPosition="0"/>
    </format>
    <format dxfId="302">
      <pivotArea outline="0" collapsedLevelsAreSubtotals="1" fieldPosition="0"/>
    </format>
    <format dxfId="301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300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299">
      <pivotArea dataOnly="0" labelOnly="1" grandRow="1" outline="0" fieldPosition="0"/>
    </format>
    <format dxfId="298">
      <pivotArea dataOnly="0" labelOnly="1" grandCol="1" outline="0" fieldPosition="0"/>
    </format>
    <format dxfId="297">
      <pivotArea type="all" dataOnly="0" outline="0" fieldPosition="0"/>
    </format>
    <format dxfId="296">
      <pivotArea outline="0" collapsedLevelsAreSubtotals="1" fieldPosition="0"/>
    </format>
    <format dxfId="295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294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293">
      <pivotArea dataOnly="0" labelOnly="1" grandRow="1" outline="0" fieldPosition="0"/>
    </format>
    <format dxfId="292">
      <pivotArea dataOnly="0" labelOnly="1" grandCol="1" outline="0" fieldPosition="0"/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288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287">
      <pivotArea dataOnly="0" labelOnly="1" grandCol="1" outline="0" fieldPosition="0"/>
    </format>
    <format dxfId="286">
      <pivotArea outline="0" collapsedLevelsAreSubtotals="1" fieldPosition="0"/>
    </format>
    <format dxfId="285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284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283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282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281">
      <pivotArea dataOnly="0" labelOnly="1" grandRow="1" outline="0" fieldPosition="0"/>
    </format>
    <format dxfId="280">
      <pivotArea field="13" type="button" dataOnly="0" labelOnly="1" outline="0"/>
    </format>
    <format dxfId="279">
      <pivotArea type="origin" dataOnly="0" labelOnly="1" outline="0" fieldPosition="0"/>
    </format>
    <format dxfId="278">
      <pivotArea field="7" type="button" dataOnly="0" labelOnly="1" outline="0" axis="axisCol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type="origin" dataOnly="0" labelOnly="1" outline="0" fieldPosition="0"/>
    </format>
    <format dxfId="274">
      <pivotArea field="7" type="button" dataOnly="0" labelOnly="1" outline="0" axis="axisCol" fieldPosition="0"/>
    </format>
    <format dxfId="273">
      <pivotArea field="5" type="button" dataOnly="0" labelOnly="1" outline="0" axis="axisCol" fieldPosition="1"/>
    </format>
    <format dxfId="272">
      <pivotArea field="6" type="button" dataOnly="0" labelOnly="1" outline="0" axis="axisCol" fieldPosition="2"/>
    </format>
    <format dxfId="271">
      <pivotArea field="0" type="button" dataOnly="0" labelOnly="1" outline="0" axis="axisRow" fieldPosition="0"/>
    </format>
    <format dxfId="270">
      <pivotArea field="2" type="button" dataOnly="0" labelOnly="1" outline="0" axis="axisRow" fieldPosition="1"/>
    </format>
    <format dxfId="269">
      <pivotArea dataOnly="0" labelOnly="1" grandRow="1" outline="0" fieldPosition="0"/>
    </format>
    <format dxfId="268">
      <pivotArea dataOnly="0" labelOnly="1" grandCol="1" outline="0" fieldPosition="0"/>
    </format>
    <format dxfId="267">
      <pivotArea type="all" dataOnly="0" outline="0" fieldPosition="0"/>
    </format>
    <format dxfId="266">
      <pivotArea outline="0" collapsedLevelsAreSubtotals="1" fieldPosition="0"/>
    </format>
    <format dxfId="265">
      <pivotArea type="origin" dataOnly="0" labelOnly="1" outline="0" fieldPosition="0"/>
    </format>
    <format dxfId="264">
      <pivotArea field="7" type="button" dataOnly="0" labelOnly="1" outline="0" axis="axisCol" fieldPosition="0"/>
    </format>
    <format dxfId="263">
      <pivotArea field="5" type="button" dataOnly="0" labelOnly="1" outline="0" axis="axisCol" fieldPosition="1"/>
    </format>
    <format dxfId="262">
      <pivotArea field="6" type="button" dataOnly="0" labelOnly="1" outline="0" axis="axisCol" fieldPosition="2"/>
    </format>
    <format dxfId="261">
      <pivotArea field="0" type="button" dataOnly="0" labelOnly="1" outline="0" axis="axisRow" fieldPosition="0"/>
    </format>
    <format dxfId="260">
      <pivotArea field="2" type="button" dataOnly="0" labelOnly="1" outline="0" axis="axisRow" fieldPosition="1"/>
    </format>
    <format dxfId="259">
      <pivotArea dataOnly="0" labelOnly="1" grandRow="1" outline="0" fieldPosition="0"/>
    </format>
    <format dxfId="258">
      <pivotArea dataOnly="0" labelOnly="1" grandCol="1" outline="0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47F8C-47D4-4FF6-AD75-C492C83C1273}" name="PivotTable7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50:F56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x="5"/>
        <item h="1" m="1" x="8"/>
        <item h="1" x="0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44"/>
        <item x="0"/>
        <item x="55"/>
        <item m="1" x="98"/>
        <item x="68"/>
        <item x="81"/>
        <item x="26"/>
        <item x="22"/>
        <item m="1" x="97"/>
        <item x="27"/>
        <item x="8"/>
        <item x="9"/>
        <item x="6"/>
        <item x="21"/>
        <item x="2"/>
        <item x="23"/>
        <item x="65"/>
        <item x="62"/>
        <item x="64"/>
        <item x="15"/>
        <item x="4"/>
        <item x="13"/>
        <item x="20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10"/>
        <item x="11"/>
        <item x="19"/>
        <item x="14"/>
        <item x="36"/>
        <item m="1" x="93"/>
        <item x="63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3">
    <i>
      <x v="4"/>
      <x v="6"/>
    </i>
    <i t="default">
      <x v="4"/>
    </i>
    <i t="grand">
      <x/>
    </i>
  </rowItems>
  <colFields count="3">
    <field x="7"/>
    <field x="5"/>
    <field x="6"/>
  </colFields>
  <colItems count="4">
    <i>
      <x v="2"/>
      <x v="9"/>
      <x v="8"/>
    </i>
    <i>
      <x v="3"/>
      <x v="10"/>
      <x v="9"/>
    </i>
    <i>
      <x v="4"/>
      <x v="5"/>
      <x v="5"/>
    </i>
    <i t="grand">
      <x/>
    </i>
  </colItems>
  <dataFields count="1">
    <dataField name="Sum of Quantity (CAR)" fld="24" baseField="13" baseItem="29"/>
  </dataFields>
  <formats count="78">
    <format dxfId="387">
      <pivotArea type="all" dataOnly="0" outline="0" fieldPosition="0"/>
    </format>
    <format dxfId="386">
      <pivotArea outline="0" collapsedLevelsAreSubtotals="1" fieldPosition="0"/>
    </format>
    <format dxfId="38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8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83">
      <pivotArea dataOnly="0" labelOnly="1" grandRow="1" outline="0" fieldPosition="0"/>
    </format>
    <format dxfId="382">
      <pivotArea dataOnly="0" labelOnly="1" grandCol="1" outline="0" fieldPosition="0"/>
    </format>
    <format dxfId="381">
      <pivotArea type="all" dataOnly="0" outline="0" fieldPosition="0"/>
    </format>
    <format dxfId="380">
      <pivotArea outline="0" collapsedLevelsAreSubtotals="1" fieldPosition="0"/>
    </format>
    <format dxfId="37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7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77">
      <pivotArea dataOnly="0" labelOnly="1" grandRow="1" outline="0" fieldPosition="0"/>
    </format>
    <format dxfId="376">
      <pivotArea dataOnly="0" labelOnly="1" grandCol="1" outline="0" fieldPosition="0"/>
    </format>
    <format dxfId="375">
      <pivotArea type="all" dataOnly="0" outline="0" fieldPosition="0"/>
    </format>
    <format dxfId="374">
      <pivotArea outline="0" collapsedLevelsAreSubtotals="1" fieldPosition="0"/>
    </format>
    <format dxfId="37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7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71">
      <pivotArea dataOnly="0" labelOnly="1" grandRow="1" outline="0" fieldPosition="0"/>
    </format>
    <format dxfId="370">
      <pivotArea dataOnly="0" labelOnly="1" grandCol="1" outline="0" fieldPosition="0"/>
    </format>
    <format dxfId="369">
      <pivotArea type="all" dataOnly="0" outline="0" fieldPosition="0"/>
    </format>
    <format dxfId="368">
      <pivotArea outline="0" collapsedLevelsAreSubtotals="1" fieldPosition="0"/>
    </format>
    <format dxfId="36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6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62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6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60">
      <pivotArea dataOnly="0" labelOnly="1" grandRow="1" outline="0" fieldPosition="0"/>
    </format>
    <format dxfId="359">
      <pivotArea field="13" type="button" dataOnly="0" labelOnly="1" outline="0"/>
    </format>
    <format dxfId="358">
      <pivotArea type="origin" dataOnly="0" labelOnly="1" outline="0" fieldPosition="0"/>
    </format>
    <format dxfId="357">
      <pivotArea field="7" type="button" dataOnly="0" labelOnly="1" outline="0" axis="axisCol" fieldPosition="0"/>
    </format>
    <format dxfId="356">
      <pivotArea type="all" dataOnly="0" outline="0" fieldPosition="0"/>
    </format>
    <format dxfId="355">
      <pivotArea outline="0" collapsedLevelsAreSubtotals="1" fieldPosition="0"/>
    </format>
    <format dxfId="354">
      <pivotArea type="origin" dataOnly="0" labelOnly="1" outline="0" fieldPosition="0"/>
    </format>
    <format dxfId="353">
      <pivotArea field="7" type="button" dataOnly="0" labelOnly="1" outline="0" axis="axisCol" fieldPosition="0"/>
    </format>
    <format dxfId="352">
      <pivotArea field="5" type="button" dataOnly="0" labelOnly="1" outline="0" axis="axisCol" fieldPosition="1"/>
    </format>
    <format dxfId="351">
      <pivotArea field="6" type="button" dataOnly="0" labelOnly="1" outline="0" axis="axisCol" fieldPosition="2"/>
    </format>
    <format dxfId="350">
      <pivotArea type="topRight" dataOnly="0" labelOnly="1" outline="0" fieldPosition="0"/>
    </format>
    <format dxfId="349">
      <pivotArea field="0" type="button" dataOnly="0" labelOnly="1" outline="0" axis="axisRow" fieldPosition="0"/>
    </format>
    <format dxfId="348">
      <pivotArea field="2" type="button" dataOnly="0" labelOnly="1" outline="0" axis="axisRow" fieldPosition="1"/>
    </format>
    <format dxfId="347">
      <pivotArea dataOnly="0" labelOnly="1" outline="0" fieldPosition="0">
        <references count="1">
          <reference field="0" count="0"/>
        </references>
      </pivotArea>
    </format>
    <format dxfId="346">
      <pivotArea dataOnly="0" labelOnly="1" outline="0" fieldPosition="0">
        <references count="1">
          <reference field="0" count="0" defaultSubtotal="1"/>
        </references>
      </pivotArea>
    </format>
    <format dxfId="345">
      <pivotArea dataOnly="0" labelOnly="1" grandRow="1" outline="0" fieldPosition="0"/>
    </format>
    <format dxfId="344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343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342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341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340">
      <pivotArea dataOnly="0" labelOnly="1" outline="0" fieldPosition="0">
        <references count="1">
          <reference field="7" count="0"/>
        </references>
      </pivotArea>
    </format>
    <format dxfId="339">
      <pivotArea dataOnly="0" labelOnly="1" grandCol="1" outline="0" fieldPosition="0"/>
    </format>
    <format dxfId="338">
      <pivotArea type="all" dataOnly="0" outline="0" fieldPosition="0"/>
    </format>
    <format dxfId="337">
      <pivotArea outline="0" collapsedLevelsAreSubtotals="1" fieldPosition="0"/>
    </format>
    <format dxfId="336">
      <pivotArea type="origin" dataOnly="0" labelOnly="1" outline="0" fieldPosition="0"/>
    </format>
    <format dxfId="335">
      <pivotArea field="7" type="button" dataOnly="0" labelOnly="1" outline="0" axis="axisCol" fieldPosition="0"/>
    </format>
    <format dxfId="334">
      <pivotArea field="5" type="button" dataOnly="0" labelOnly="1" outline="0" axis="axisCol" fieldPosition="1"/>
    </format>
    <format dxfId="333">
      <pivotArea field="6" type="button" dataOnly="0" labelOnly="1" outline="0" axis="axisCol" fieldPosition="2"/>
    </format>
    <format dxfId="332">
      <pivotArea type="topRight" dataOnly="0" labelOnly="1" outline="0" fieldPosition="0"/>
    </format>
    <format dxfId="331">
      <pivotArea field="0" type="button" dataOnly="0" labelOnly="1" outline="0" axis="axisRow" fieldPosition="0"/>
    </format>
    <format dxfId="330">
      <pivotArea field="2" type="button" dataOnly="0" labelOnly="1" outline="0" axis="axisRow" fieldPosition="1"/>
    </format>
    <format dxfId="329">
      <pivotArea dataOnly="0" labelOnly="1" outline="0" fieldPosition="0">
        <references count="1">
          <reference field="0" count="0"/>
        </references>
      </pivotArea>
    </format>
    <format dxfId="328">
      <pivotArea dataOnly="0" labelOnly="1" outline="0" fieldPosition="0">
        <references count="1">
          <reference field="0" count="0" defaultSubtotal="1"/>
        </references>
      </pivotArea>
    </format>
    <format dxfId="327">
      <pivotArea dataOnly="0" labelOnly="1" grandRow="1" outline="0" fieldPosition="0"/>
    </format>
    <format dxfId="326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7"/>
          </reference>
        </references>
      </pivotArea>
    </format>
    <format dxfId="325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324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323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322">
      <pivotArea dataOnly="0" labelOnly="1" outline="0" fieldPosition="0">
        <references count="2">
          <reference field="0" count="1" selected="0">
            <x v="4"/>
          </reference>
          <reference field="2" count="1">
            <x v="6"/>
          </reference>
        </references>
      </pivotArea>
    </format>
    <format dxfId="321">
      <pivotArea dataOnly="0" labelOnly="1" outline="0" fieldPosition="0">
        <references count="2">
          <reference field="0" count="1" selected="0">
            <x v="5"/>
          </reference>
          <reference field="2" count="1">
            <x v="6"/>
          </reference>
        </references>
      </pivotArea>
    </format>
    <format dxfId="320">
      <pivotArea dataOnly="0" labelOnly="1" outline="0" fieldPosition="0">
        <references count="2">
          <reference field="0" count="1" selected="0">
            <x v="6"/>
          </reference>
          <reference field="2" count="1">
            <x v="3"/>
          </reference>
        </references>
      </pivotArea>
    </format>
    <format dxfId="319">
      <pivotArea dataOnly="0" labelOnly="1" outline="0" fieldPosition="0">
        <references count="1">
          <reference field="7" count="0"/>
        </references>
      </pivotArea>
    </format>
    <format dxfId="318">
      <pivotArea dataOnly="0" labelOnly="1" grandCol="1" outline="0" fieldPosition="0"/>
    </format>
    <format dxfId="317">
      <pivotArea field="7" type="button" dataOnly="0" labelOnly="1" outline="0" axis="axisCol" fieldPosition="0"/>
    </format>
    <format dxfId="316">
      <pivotArea field="5" type="button" dataOnly="0" labelOnly="1" outline="0" axis="axisCol" fieldPosition="1"/>
    </format>
    <format dxfId="315">
      <pivotArea field="6" type="button" dataOnly="0" labelOnly="1" outline="0" axis="axisCol" fieldPosition="2"/>
    </format>
    <format dxfId="314">
      <pivotArea type="topRight" dataOnly="0" labelOnly="1" outline="0" offset="A1:B1" fieldPosition="0"/>
    </format>
    <format dxfId="313">
      <pivotArea field="7" type="button" dataOnly="0" labelOnly="1" outline="0" axis="axisCol" fieldPosition="0"/>
    </format>
    <format dxfId="312">
      <pivotArea field="5" type="button" dataOnly="0" labelOnly="1" outline="0" axis="axisCol" fieldPosition="1"/>
    </format>
    <format dxfId="311">
      <pivotArea field="6" type="button" dataOnly="0" labelOnly="1" outline="0" axis="axisCol" fieldPosition="2"/>
    </format>
    <format dxfId="310">
      <pivotArea type="topRight" dataOnly="0" labelOnly="1" outline="0" offset="A1:C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94288-8996-42B5-A837-6E7837170908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L24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h="1" x="5"/>
        <item h="1" m="1" x="8"/>
        <item x="0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44"/>
        <item x="0"/>
        <item x="55"/>
        <item m="1" x="98"/>
        <item x="68"/>
        <item x="81"/>
        <item x="26"/>
        <item x="22"/>
        <item m="1" x="97"/>
        <item x="27"/>
        <item x="8"/>
        <item x="9"/>
        <item x="6"/>
        <item x="21"/>
        <item x="2"/>
        <item x="23"/>
        <item x="65"/>
        <item x="62"/>
        <item x="64"/>
        <item x="15"/>
        <item x="4"/>
        <item x="13"/>
        <item x="20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10"/>
        <item x="11"/>
        <item x="19"/>
        <item x="14"/>
        <item x="36"/>
        <item m="1" x="93"/>
        <item x="63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18">
    <i>
      <x/>
      <x v="1"/>
    </i>
    <i r="1">
      <x v="2"/>
    </i>
    <i r="1">
      <x v="4"/>
    </i>
    <i r="1">
      <x v="5"/>
    </i>
    <i r="1">
      <x v="7"/>
    </i>
    <i t="default">
      <x/>
    </i>
    <i>
      <x v="1"/>
      <x/>
    </i>
    <i t="default">
      <x v="1"/>
    </i>
    <i>
      <x v="2"/>
      <x v="3"/>
    </i>
    <i t="default">
      <x v="2"/>
    </i>
    <i>
      <x v="3"/>
      <x v="1"/>
    </i>
    <i r="1">
      <x v="2"/>
    </i>
    <i r="1">
      <x v="4"/>
    </i>
    <i r="1">
      <x v="9"/>
    </i>
    <i t="default">
      <x v="3"/>
    </i>
    <i>
      <x v="6"/>
      <x v="3"/>
    </i>
    <i t="default">
      <x v="6"/>
    </i>
    <i t="grand">
      <x/>
    </i>
  </rowItems>
  <colFields count="3">
    <field x="7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dataFields count="1">
    <dataField name="Sum of Quantity (CAR)" fld="24" baseField="13" baseItem="29"/>
  </dataFields>
  <formats count="76">
    <format dxfId="463">
      <pivotArea type="all" dataOnly="0" outline="0" fieldPosition="0"/>
    </format>
    <format dxfId="462">
      <pivotArea outline="0" collapsedLevelsAreSubtotals="1" fieldPosition="0"/>
    </format>
    <format dxfId="461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60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59">
      <pivotArea dataOnly="0" labelOnly="1" grandRow="1" outline="0" fieldPosition="0"/>
    </format>
    <format dxfId="458">
      <pivotArea dataOnly="0" labelOnly="1" grandCol="1" outline="0" fieldPosition="0"/>
    </format>
    <format dxfId="457">
      <pivotArea type="all" dataOnly="0" outline="0" fieldPosition="0"/>
    </format>
    <format dxfId="456">
      <pivotArea outline="0" collapsedLevelsAreSubtotals="1" fieldPosition="0"/>
    </format>
    <format dxfId="45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5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53">
      <pivotArea dataOnly="0" labelOnly="1" grandRow="1" outline="0" fieldPosition="0"/>
    </format>
    <format dxfId="452">
      <pivotArea dataOnly="0" labelOnly="1" grandCol="1" outline="0" fieldPosition="0"/>
    </format>
    <format dxfId="451">
      <pivotArea type="all" dataOnly="0" outline="0" fieldPosition="0"/>
    </format>
    <format dxfId="450">
      <pivotArea outline="0" collapsedLevelsAreSubtotals="1" fieldPosition="0"/>
    </format>
    <format dxfId="44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4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47">
      <pivotArea dataOnly="0" labelOnly="1" grandRow="1" outline="0" fieldPosition="0"/>
    </format>
    <format dxfId="446">
      <pivotArea dataOnly="0" labelOnly="1" grandCol="1" outline="0" fieldPosition="0"/>
    </format>
    <format dxfId="445">
      <pivotArea type="all" dataOnly="0" outline="0" fieldPosition="0"/>
    </format>
    <format dxfId="444">
      <pivotArea outline="0" collapsedLevelsAreSubtotals="1" fieldPosition="0"/>
    </format>
    <format dxfId="44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4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41">
      <pivotArea dataOnly="0" labelOnly="1" grandCol="1" outline="0" fieldPosition="0"/>
    </format>
    <format dxfId="440">
      <pivotArea outline="0" collapsedLevelsAreSubtotals="1" fieldPosition="0"/>
    </format>
    <format dxfId="439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438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437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436">
      <pivotArea dataOnly="0" labelOnly="1" grandRow="1" outline="0" fieldPosition="0"/>
    </format>
    <format dxfId="435">
      <pivotArea field="13" type="button" dataOnly="0" labelOnly="1" outline="0"/>
    </format>
    <format dxfId="434">
      <pivotArea type="origin" dataOnly="0" labelOnly="1" outline="0" fieldPosition="0"/>
    </format>
    <format dxfId="433">
      <pivotArea field="7" type="button" dataOnly="0" labelOnly="1" outline="0" axis="axisCol" fieldPosition="0"/>
    </format>
    <format dxfId="432">
      <pivotArea type="all" dataOnly="0" outline="0" fieldPosition="0"/>
    </format>
    <format dxfId="431">
      <pivotArea outline="0" collapsedLevelsAreSubtotals="1" fieldPosition="0"/>
    </format>
    <format dxfId="430">
      <pivotArea type="origin" dataOnly="0" labelOnly="1" outline="0" fieldPosition="0"/>
    </format>
    <format dxfId="429">
      <pivotArea field="7" type="button" dataOnly="0" labelOnly="1" outline="0" axis="axisCol" fieldPosition="0"/>
    </format>
    <format dxfId="428">
      <pivotArea field="5" type="button" dataOnly="0" labelOnly="1" outline="0" axis="axisCol" fieldPosition="1"/>
    </format>
    <format dxfId="427">
      <pivotArea field="6" type="button" dataOnly="0" labelOnly="1" outline="0" axis="axisCol" fieldPosition="2"/>
    </format>
    <format dxfId="426">
      <pivotArea type="topRight" dataOnly="0" labelOnly="1" outline="0" fieldPosition="0"/>
    </format>
    <format dxfId="425">
      <pivotArea field="0" type="button" dataOnly="0" labelOnly="1" outline="0" axis="axisRow" fieldPosition="0"/>
    </format>
    <format dxfId="424">
      <pivotArea field="2" type="button" dataOnly="0" labelOnly="1" outline="0" axis="axisRow" fieldPosition="1"/>
    </format>
    <format dxfId="423">
      <pivotArea dataOnly="0" labelOnly="1" outline="0" fieldPosition="0">
        <references count="1">
          <reference field="0" count="0"/>
        </references>
      </pivotArea>
    </format>
    <format dxfId="422">
      <pivotArea dataOnly="0" labelOnly="1" outline="0" fieldPosition="0">
        <references count="1">
          <reference field="0" count="0" defaultSubtotal="1"/>
        </references>
      </pivotArea>
    </format>
    <format dxfId="421">
      <pivotArea dataOnly="0" labelOnly="1" grandRow="1" outline="0" fieldPosition="0"/>
    </format>
    <format dxfId="420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419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418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417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416">
      <pivotArea dataOnly="0" labelOnly="1" outline="0" fieldPosition="0">
        <references count="1">
          <reference field="7" count="0"/>
        </references>
      </pivotArea>
    </format>
    <format dxfId="415">
      <pivotArea dataOnly="0" labelOnly="1" grandCol="1" outline="0" fieldPosition="0"/>
    </format>
    <format dxfId="414">
      <pivotArea type="all" dataOnly="0" outline="0" fieldPosition="0"/>
    </format>
    <format dxfId="413">
      <pivotArea outline="0" collapsedLevelsAreSubtotals="1" fieldPosition="0"/>
    </format>
    <format dxfId="412">
      <pivotArea type="origin" dataOnly="0" labelOnly="1" outline="0" fieldPosition="0"/>
    </format>
    <format dxfId="411">
      <pivotArea field="7" type="button" dataOnly="0" labelOnly="1" outline="0" axis="axisCol" fieldPosition="0"/>
    </format>
    <format dxfId="410">
      <pivotArea field="5" type="button" dataOnly="0" labelOnly="1" outline="0" axis="axisCol" fieldPosition="1"/>
    </format>
    <format dxfId="409">
      <pivotArea field="6" type="button" dataOnly="0" labelOnly="1" outline="0" axis="axisCol" fieldPosition="2"/>
    </format>
    <format dxfId="408">
      <pivotArea type="topRight" dataOnly="0" labelOnly="1" outline="0" fieldPosition="0"/>
    </format>
    <format dxfId="407">
      <pivotArea field="0" type="button" dataOnly="0" labelOnly="1" outline="0" axis="axisRow" fieldPosition="0"/>
    </format>
    <format dxfId="406">
      <pivotArea field="2" type="button" dataOnly="0" labelOnly="1" outline="0" axis="axisRow" fieldPosition="1"/>
    </format>
    <format dxfId="405">
      <pivotArea dataOnly="0" labelOnly="1" outline="0" fieldPosition="0">
        <references count="1">
          <reference field="0" count="0"/>
        </references>
      </pivotArea>
    </format>
    <format dxfId="404">
      <pivotArea dataOnly="0" labelOnly="1" outline="0" fieldPosition="0">
        <references count="1">
          <reference field="0" count="0" defaultSubtotal="1"/>
        </references>
      </pivotArea>
    </format>
    <format dxfId="403">
      <pivotArea dataOnly="0" labelOnly="1" grandRow="1" outline="0" fieldPosition="0"/>
    </format>
    <format dxfId="402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7"/>
          </reference>
        </references>
      </pivotArea>
    </format>
    <format dxfId="401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400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399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398">
      <pivotArea dataOnly="0" labelOnly="1" outline="0" fieldPosition="0">
        <references count="2">
          <reference field="0" count="1" selected="0">
            <x v="4"/>
          </reference>
          <reference field="2" count="1">
            <x v="6"/>
          </reference>
        </references>
      </pivotArea>
    </format>
    <format dxfId="397">
      <pivotArea dataOnly="0" labelOnly="1" outline="0" fieldPosition="0">
        <references count="2">
          <reference field="0" count="1" selected="0">
            <x v="5"/>
          </reference>
          <reference field="2" count="1">
            <x v="6"/>
          </reference>
        </references>
      </pivotArea>
    </format>
    <format dxfId="396">
      <pivotArea dataOnly="0" labelOnly="1" outline="0" fieldPosition="0">
        <references count="2">
          <reference field="0" count="1" selected="0">
            <x v="6"/>
          </reference>
          <reference field="2" count="1">
            <x v="3"/>
          </reference>
        </references>
      </pivotArea>
    </format>
    <format dxfId="395">
      <pivotArea dataOnly="0" labelOnly="1" outline="0" fieldPosition="0">
        <references count="1">
          <reference field="7" count="0"/>
        </references>
      </pivotArea>
    </format>
    <format dxfId="394">
      <pivotArea dataOnly="0" labelOnly="1" grandCol="1" outline="0" fieldPosition="0"/>
    </format>
    <format dxfId="393">
      <pivotArea field="7" type="button" dataOnly="0" labelOnly="1" outline="0" axis="axisCol" fieldPosition="0"/>
    </format>
    <format dxfId="392">
      <pivotArea field="5" type="button" dataOnly="0" labelOnly="1" outline="0" axis="axisCol" fieldPosition="1"/>
    </format>
    <format dxfId="391">
      <pivotArea field="7" type="button" dataOnly="0" labelOnly="1" outline="0" axis="axisCol" fieldPosition="0"/>
    </format>
    <format dxfId="390">
      <pivotArea field="5" type="button" dataOnly="0" labelOnly="1" outline="0" axis="axisCol" fieldPosition="1"/>
    </format>
    <format dxfId="389">
      <pivotArea field="6" type="button" dataOnly="0" labelOnly="1" outline="0" axis="axisCol" fieldPosition="2"/>
    </format>
    <format dxfId="388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D6A14-DD9F-4591-AB5A-08CF3010D306}" name="PivotTable8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59:E63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h="1" x="5"/>
        <item m="1" x="8"/>
        <item h="1" x="0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44"/>
        <item x="0"/>
        <item x="55"/>
        <item m="1" x="98"/>
        <item x="68"/>
        <item x="81"/>
        <item x="26"/>
        <item x="22"/>
        <item m="1" x="97"/>
        <item x="27"/>
        <item x="8"/>
        <item x="9"/>
        <item x="6"/>
        <item x="21"/>
        <item x="2"/>
        <item x="23"/>
        <item x="65"/>
        <item x="62"/>
        <item x="64"/>
        <item x="15"/>
        <item x="4"/>
        <item x="13"/>
        <item x="20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10"/>
        <item x="11"/>
        <item x="19"/>
        <item x="14"/>
        <item x="36"/>
        <item m="1" x="93"/>
        <item x="63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1">
    <i t="grand">
      <x/>
    </i>
  </rowItems>
  <colFields count="3">
    <field x="7"/>
    <field x="5"/>
    <field x="6"/>
  </colFields>
  <colItems count="1">
    <i t="grand">
      <x/>
    </i>
  </colItems>
  <dataFields count="1">
    <dataField name="Sum of Quantity (CAR)" fld="24" baseField="13" baseItem="29"/>
  </dataFields>
  <formats count="76">
    <format dxfId="539">
      <pivotArea type="all" dataOnly="0" outline="0" fieldPosition="0"/>
    </format>
    <format dxfId="538">
      <pivotArea outline="0" collapsedLevelsAreSubtotals="1" fieldPosition="0"/>
    </format>
    <format dxfId="53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53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535">
      <pivotArea dataOnly="0" labelOnly="1" grandRow="1" outline="0" fieldPosition="0"/>
    </format>
    <format dxfId="534">
      <pivotArea dataOnly="0" labelOnly="1" grandCol="1" outline="0" fieldPosition="0"/>
    </format>
    <format dxfId="533">
      <pivotArea type="all" dataOnly="0" outline="0" fieldPosition="0"/>
    </format>
    <format dxfId="532">
      <pivotArea outline="0" collapsedLevelsAreSubtotals="1" fieldPosition="0"/>
    </format>
    <format dxfId="531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530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529">
      <pivotArea dataOnly="0" labelOnly="1" grandRow="1" outline="0" fieldPosition="0"/>
    </format>
    <format dxfId="528">
      <pivotArea dataOnly="0" labelOnly="1" grandCol="1" outline="0" fieldPosition="0"/>
    </format>
    <format dxfId="527">
      <pivotArea type="all" dataOnly="0" outline="0" fieldPosition="0"/>
    </format>
    <format dxfId="526">
      <pivotArea outline="0" collapsedLevelsAreSubtotals="1" fieldPosition="0"/>
    </format>
    <format dxfId="52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52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523">
      <pivotArea dataOnly="0" labelOnly="1" grandRow="1" outline="0" fieldPosition="0"/>
    </format>
    <format dxfId="522">
      <pivotArea dataOnly="0" labelOnly="1" grandCol="1" outline="0" fieldPosition="0"/>
    </format>
    <format dxfId="521">
      <pivotArea type="all" dataOnly="0" outline="0" fieldPosition="0"/>
    </format>
    <format dxfId="520">
      <pivotArea outline="0" collapsedLevelsAreSubtotals="1" fieldPosition="0"/>
    </format>
    <format dxfId="51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51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517">
      <pivotArea dataOnly="0" labelOnly="1" grandCol="1" outline="0" fieldPosition="0"/>
    </format>
    <format dxfId="516">
      <pivotArea outline="0" collapsedLevelsAreSubtotals="1" fieldPosition="0"/>
    </format>
    <format dxfId="515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514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513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512">
      <pivotArea dataOnly="0" labelOnly="1" grandRow="1" outline="0" fieldPosition="0"/>
    </format>
    <format dxfId="511">
      <pivotArea field="13" type="button" dataOnly="0" labelOnly="1" outline="0"/>
    </format>
    <format dxfId="510">
      <pivotArea type="origin" dataOnly="0" labelOnly="1" outline="0" fieldPosition="0"/>
    </format>
    <format dxfId="509">
      <pivotArea field="7" type="button" dataOnly="0" labelOnly="1" outline="0" axis="axisCol" fieldPosition="0"/>
    </format>
    <format dxfId="508">
      <pivotArea type="all" dataOnly="0" outline="0" fieldPosition="0"/>
    </format>
    <format dxfId="507">
      <pivotArea outline="0" collapsedLevelsAreSubtotals="1" fieldPosition="0"/>
    </format>
    <format dxfId="506">
      <pivotArea type="origin" dataOnly="0" labelOnly="1" outline="0" fieldPosition="0"/>
    </format>
    <format dxfId="505">
      <pivotArea field="7" type="button" dataOnly="0" labelOnly="1" outline="0" axis="axisCol" fieldPosition="0"/>
    </format>
    <format dxfId="504">
      <pivotArea field="5" type="button" dataOnly="0" labelOnly="1" outline="0" axis="axisCol" fieldPosition="1"/>
    </format>
    <format dxfId="503">
      <pivotArea field="6" type="button" dataOnly="0" labelOnly="1" outline="0" axis="axisCol" fieldPosition="2"/>
    </format>
    <format dxfId="502">
      <pivotArea type="topRight" dataOnly="0" labelOnly="1" outline="0" fieldPosition="0"/>
    </format>
    <format dxfId="501">
      <pivotArea field="0" type="button" dataOnly="0" labelOnly="1" outline="0" axis="axisRow" fieldPosition="0"/>
    </format>
    <format dxfId="500">
      <pivotArea field="2" type="button" dataOnly="0" labelOnly="1" outline="0" axis="axisRow" fieldPosition="1"/>
    </format>
    <format dxfId="499">
      <pivotArea dataOnly="0" labelOnly="1" outline="0" fieldPosition="0">
        <references count="1">
          <reference field="0" count="0"/>
        </references>
      </pivotArea>
    </format>
    <format dxfId="498">
      <pivotArea dataOnly="0" labelOnly="1" outline="0" fieldPosition="0">
        <references count="1">
          <reference field="0" count="0" defaultSubtotal="1"/>
        </references>
      </pivotArea>
    </format>
    <format dxfId="497">
      <pivotArea dataOnly="0" labelOnly="1" grandRow="1" outline="0" fieldPosition="0"/>
    </format>
    <format dxfId="496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495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494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493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492">
      <pivotArea dataOnly="0" labelOnly="1" outline="0" fieldPosition="0">
        <references count="1">
          <reference field="7" count="0"/>
        </references>
      </pivotArea>
    </format>
    <format dxfId="491">
      <pivotArea dataOnly="0" labelOnly="1" grandCol="1" outline="0" fieldPosition="0"/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type="origin" dataOnly="0" labelOnly="1" outline="0" fieldPosition="0"/>
    </format>
    <format dxfId="487">
      <pivotArea field="7" type="button" dataOnly="0" labelOnly="1" outline="0" axis="axisCol" fieldPosition="0"/>
    </format>
    <format dxfId="486">
      <pivotArea field="5" type="button" dataOnly="0" labelOnly="1" outline="0" axis="axisCol" fieldPosition="1"/>
    </format>
    <format dxfId="485">
      <pivotArea field="6" type="button" dataOnly="0" labelOnly="1" outline="0" axis="axisCol" fieldPosition="2"/>
    </format>
    <format dxfId="484">
      <pivotArea type="topRight" dataOnly="0" labelOnly="1" outline="0" fieldPosition="0"/>
    </format>
    <format dxfId="483">
      <pivotArea field="0" type="button" dataOnly="0" labelOnly="1" outline="0" axis="axisRow" fieldPosition="0"/>
    </format>
    <format dxfId="482">
      <pivotArea field="2" type="button" dataOnly="0" labelOnly="1" outline="0" axis="axisRow" fieldPosition="1"/>
    </format>
    <format dxfId="481">
      <pivotArea dataOnly="0" labelOnly="1" outline="0" fieldPosition="0">
        <references count="1">
          <reference field="0" count="0"/>
        </references>
      </pivotArea>
    </format>
    <format dxfId="480">
      <pivotArea dataOnly="0" labelOnly="1" outline="0" fieldPosition="0">
        <references count="1">
          <reference field="0" count="0" defaultSubtotal="1"/>
        </references>
      </pivotArea>
    </format>
    <format dxfId="479">
      <pivotArea dataOnly="0" labelOnly="1" grandRow="1" outline="0" fieldPosition="0"/>
    </format>
    <format dxfId="478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7"/>
          </reference>
        </references>
      </pivotArea>
    </format>
    <format dxfId="477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476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475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474">
      <pivotArea dataOnly="0" labelOnly="1" outline="0" fieldPosition="0">
        <references count="2">
          <reference field="0" count="1" selected="0">
            <x v="4"/>
          </reference>
          <reference field="2" count="1">
            <x v="6"/>
          </reference>
        </references>
      </pivotArea>
    </format>
    <format dxfId="473">
      <pivotArea dataOnly="0" labelOnly="1" outline="0" fieldPosition="0">
        <references count="2">
          <reference field="0" count="1" selected="0">
            <x v="5"/>
          </reference>
          <reference field="2" count="1">
            <x v="6"/>
          </reference>
        </references>
      </pivotArea>
    </format>
    <format dxfId="472">
      <pivotArea dataOnly="0" labelOnly="1" outline="0" fieldPosition="0">
        <references count="2">
          <reference field="0" count="1" selected="0">
            <x v="6"/>
          </reference>
          <reference field="2" count="1">
            <x v="3"/>
          </reference>
        </references>
      </pivotArea>
    </format>
    <format dxfId="471">
      <pivotArea dataOnly="0" labelOnly="1" outline="0" fieldPosition="0">
        <references count="1">
          <reference field="7" count="0"/>
        </references>
      </pivotArea>
    </format>
    <format dxfId="470">
      <pivotArea dataOnly="0" labelOnly="1" grandCol="1" outline="0" fieldPosition="0"/>
    </format>
    <format dxfId="469">
      <pivotArea field="7" type="button" dataOnly="0" labelOnly="1" outline="0" axis="axisCol" fieldPosition="0"/>
    </format>
    <format dxfId="468">
      <pivotArea field="5" type="button" dataOnly="0" labelOnly="1" outline="0" axis="axisCol" fieldPosition="1"/>
    </format>
    <format dxfId="467">
      <pivotArea field="7" type="button" dataOnly="0" labelOnly="1" outline="0" axis="axisCol" fieldPosition="0"/>
    </format>
    <format dxfId="466">
      <pivotArea field="5" type="button" dataOnly="0" labelOnly="1" outline="0" axis="axisCol" fieldPosition="1"/>
    </format>
    <format dxfId="465">
      <pivotArea field="6" type="button" dataOnly="0" labelOnly="1" outline="0" axis="axisCol" fieldPosition="2"/>
    </format>
    <format dxfId="464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68301-5EB2-4702-8C2E-4E9673A9D27B}" name="PivotTable3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82:AK88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m="1" x="7"/>
        <item m="1" x="8"/>
        <item m="1" x="6"/>
        <item x="0"/>
        <item m="1" x="5"/>
        <item t="default"/>
      </items>
    </pivotField>
    <pivotField compact="0" outline="0" subtotalTop="0" showAll="0"/>
    <pivotField axis="axisRow" compact="0" outline="0" subtotalTop="0" showAll="0">
      <items count="10">
        <item x="1"/>
        <item h="1" x="3"/>
        <item h="1" x="4"/>
        <item h="1" x="2"/>
        <item h="1" x="0"/>
        <item h="1" x="5"/>
        <item h="1" x="6"/>
        <item h="1" x="7"/>
        <item h="1" m="1" x="8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401">
        <item m="1" x="281"/>
        <item m="1" x="376"/>
        <item m="1" x="246"/>
        <item m="1" x="342"/>
        <item m="1" x="212"/>
        <item m="1" x="307"/>
        <item m="1" x="177"/>
        <item m="1" x="271"/>
        <item m="1" x="367"/>
        <item m="1" x="237"/>
        <item m="1" x="333"/>
        <item m="1" x="202"/>
        <item m="1" x="298"/>
        <item m="1" x="392"/>
        <item m="1" x="262"/>
        <item m="1" x="358"/>
        <item m="1" x="227"/>
        <item m="1" x="323"/>
        <item m="1" x="192"/>
        <item m="1" x="288"/>
        <item m="1" x="339"/>
        <item m="1" x="209"/>
        <item m="1" x="304"/>
        <item m="1" x="398"/>
        <item m="1" x="268"/>
        <item m="1" x="364"/>
        <item m="1" x="234"/>
        <item m="1" x="330"/>
        <item m="1" x="199"/>
        <item m="1" x="295"/>
        <item m="1" x="389"/>
        <item m="1" x="259"/>
        <item m="1" x="355"/>
        <item m="1" x="224"/>
        <item m="1" x="320"/>
        <item m="1" x="189"/>
        <item m="1" x="285"/>
        <item m="1" x="380"/>
        <item m="1" x="250"/>
        <item m="1" x="346"/>
        <item m="1" x="216"/>
        <item m="1" x="311"/>
        <item m="1" x="180"/>
        <item m="1" x="275"/>
        <item m="1" x="370"/>
        <item m="1" x="240"/>
        <item m="1" x="336"/>
        <item m="1" x="205"/>
        <item m="1" x="317"/>
        <item m="1" x="186"/>
        <item m="1" x="282"/>
        <item m="1" x="377"/>
        <item m="1" x="247"/>
        <item m="1" x="343"/>
        <item m="1" x="213"/>
        <item m="1" x="308"/>
        <item m="1" x="178"/>
        <item m="1" x="272"/>
        <item m="1" x="368"/>
        <item m="1" x="238"/>
        <item m="1" x="334"/>
        <item m="1" x="203"/>
        <item m="1" x="299"/>
        <item m="1" x="393"/>
        <item m="1" x="263"/>
        <item m="1" x="359"/>
        <item m="1" x="228"/>
        <item m="1" x="324"/>
        <item m="1" x="193"/>
        <item m="1" x="289"/>
        <item m="1" x="383"/>
        <item m="1" x="253"/>
        <item m="1" x="349"/>
        <item m="1" x="219"/>
        <item m="1" x="314"/>
        <item m="1" x="183"/>
        <item m="1" x="278"/>
        <item m="1" x="373"/>
        <item m="1" x="243"/>
        <item m="1" x="296"/>
        <item m="1" x="390"/>
        <item m="1" x="260"/>
        <item m="1" x="356"/>
        <item m="1" x="225"/>
        <item m="1" x="321"/>
        <item m="1" x="190"/>
        <item m="1" x="286"/>
        <item m="1" x="381"/>
        <item m="1" x="251"/>
        <item m="1" x="347"/>
        <item m="1" x="217"/>
        <item m="1" x="312"/>
        <item m="1" x="181"/>
        <item m="1" x="276"/>
        <item m="1" x="371"/>
        <item m="1" x="241"/>
        <item m="1" x="337"/>
        <item m="1" x="206"/>
        <item m="1" x="301"/>
        <item m="1" x="395"/>
        <item m="1" x="265"/>
        <item m="1" x="361"/>
        <item m="1" x="231"/>
        <item m="1" x="327"/>
        <item m="1" x="196"/>
        <item m="1" x="292"/>
        <item m="1" x="386"/>
        <item m="1" x="256"/>
        <item m="1" x="352"/>
        <item m="1" x="273"/>
        <item m="1" x="369"/>
        <item m="1" x="239"/>
        <item m="1" x="335"/>
        <item m="1" x="204"/>
        <item m="1" x="300"/>
        <item m="1" x="394"/>
        <item m="1" x="264"/>
        <item m="1" x="360"/>
        <item m="1" x="229"/>
        <item m="1" x="325"/>
        <item m="1" x="194"/>
        <item m="1" x="290"/>
        <item m="1" x="384"/>
        <item m="1" x="254"/>
        <item m="1" x="350"/>
        <item m="1" x="220"/>
        <item m="1" x="315"/>
        <item m="1" x="184"/>
        <item m="1" x="279"/>
        <item m="1" x="374"/>
        <item m="1" x="244"/>
        <item m="1" x="340"/>
        <item m="1" x="210"/>
        <item m="1" x="305"/>
        <item m="1" x="399"/>
        <item m="1" x="269"/>
        <item m="1" x="365"/>
        <item m="1" x="235"/>
        <item m="1" x="331"/>
        <item m="1" x="200"/>
        <item m="1" x="252"/>
        <item m="1" x="348"/>
        <item m="1" x="218"/>
        <item m="1" x="313"/>
        <item m="1" x="182"/>
        <item m="1" x="277"/>
        <item m="1" x="372"/>
        <item m="1" x="242"/>
        <item m="1" x="338"/>
        <item m="1" x="207"/>
        <item m="1" x="302"/>
        <item m="1" x="396"/>
        <item m="1" x="266"/>
        <item m="1" x="362"/>
        <item m="1" x="232"/>
        <item m="1" x="328"/>
        <item m="1" x="197"/>
        <item m="1" x="293"/>
        <item m="1" x="387"/>
        <item m="1" x="257"/>
        <item m="1" x="353"/>
        <item m="1" x="222"/>
        <item m="1" x="318"/>
        <item m="1" x="187"/>
        <item m="1" x="283"/>
        <item m="1" x="378"/>
        <item m="1" x="248"/>
        <item m="1" x="344"/>
        <item m="1" x="214"/>
        <item m="1" x="309"/>
        <item m="1" x="230"/>
        <item m="1" x="385"/>
        <item m="1" x="255"/>
        <item m="1" x="326"/>
        <item m="1" x="195"/>
        <item m="1" x="291"/>
        <item m="1" x="351"/>
        <item m="1" x="221"/>
        <item m="1" x="316"/>
        <item m="1" x="185"/>
        <item m="1" x="280"/>
        <item m="1" x="375"/>
        <item m="1" x="245"/>
        <item m="1" x="341"/>
        <item m="1" x="211"/>
        <item m="1" x="306"/>
        <item m="1" x="400"/>
        <item m="1" x="270"/>
        <item m="1" x="366"/>
        <item m="1" x="236"/>
        <item m="1" x="332"/>
        <item m="1" x="201"/>
        <item m="1" x="297"/>
        <item m="1" x="391"/>
        <item m="1" x="261"/>
        <item m="1" x="357"/>
        <item m="1" x="226"/>
        <item m="1" x="322"/>
        <item m="1" x="191"/>
        <item m="1" x="287"/>
        <item m="1" x="382"/>
        <item m="1" x="208"/>
        <item m="1" x="303"/>
        <item m="1" x="397"/>
        <item m="1" x="267"/>
        <item m="1" x="233"/>
        <item m="1" x="363"/>
        <item m="1" x="329"/>
        <item m="1" x="198"/>
        <item m="1" x="294"/>
        <item m="1" x="388"/>
        <item m="1" x="258"/>
        <item m="1" x="354"/>
        <item m="1" x="223"/>
        <item m="1" x="319"/>
        <item m="1" x="188"/>
        <item m="1" x="284"/>
        <item m="1" x="379"/>
        <item m="1" x="249"/>
        <item m="1" x="345"/>
        <item m="1" x="215"/>
        <item m="1" x="310"/>
        <item m="1" x="179"/>
        <item m="1" x="274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56"/>
        <item m="1" x="157"/>
        <item m="1" x="158"/>
        <item m="1" x="159"/>
        <item m="1" x="160"/>
        <item m="1" x="161"/>
        <item m="1" x="162"/>
        <item m="1" x="149"/>
        <item m="1" x="150"/>
        <item m="1" x="151"/>
        <item m="1" x="152"/>
        <item m="1" x="153"/>
        <item m="1" x="154"/>
        <item m="1" x="155"/>
        <item m="1" x="142"/>
        <item m="1" x="143"/>
        <item m="1" x="144"/>
        <item m="1" x="145"/>
        <item m="1" x="146"/>
        <item m="1" x="147"/>
        <item m="1" x="148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1"/>
        <item x="26"/>
        <item x="32"/>
        <item x="27"/>
        <item x="29"/>
        <item x="34"/>
        <item x="30"/>
        <item x="35"/>
        <item x="3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x="58"/>
        <item x="59"/>
        <item m="1" x="60"/>
      </items>
    </pivotField>
    <pivotField axis="axisCol" compact="0" outline="0" subtotalTop="0" showAll="0">
      <items count="403">
        <item m="1" x="281"/>
        <item m="1" x="377"/>
        <item m="1" x="246"/>
        <item m="1" x="342"/>
        <item m="1" x="212"/>
        <item m="1" x="307"/>
        <item m="1" x="177"/>
        <item m="1" x="271"/>
        <item m="1" x="367"/>
        <item m="1" x="237"/>
        <item m="1" x="333"/>
        <item m="1" x="202"/>
        <item m="1" x="298"/>
        <item m="1" x="393"/>
        <item m="1" x="262"/>
        <item m="1" x="358"/>
        <item m="1" x="227"/>
        <item m="1" x="323"/>
        <item m="1" x="192"/>
        <item m="1" x="288"/>
        <item m="1" x="339"/>
        <item m="1" x="209"/>
        <item m="1" x="304"/>
        <item m="1" x="399"/>
        <item m="1" x="268"/>
        <item m="1" x="364"/>
        <item m="1" x="234"/>
        <item m="1" x="330"/>
        <item m="1" x="199"/>
        <item m="1" x="295"/>
        <item m="1" x="390"/>
        <item m="1" x="259"/>
        <item m="1" x="355"/>
        <item m="1" x="224"/>
        <item m="1" x="320"/>
        <item m="1" x="189"/>
        <item m="1" x="285"/>
        <item m="1" x="381"/>
        <item m="1" x="250"/>
        <item m="1" x="346"/>
        <item m="1" x="216"/>
        <item m="1" x="311"/>
        <item m="1" x="180"/>
        <item m="1" x="275"/>
        <item m="1" x="371"/>
        <item m="1" x="240"/>
        <item m="1" x="336"/>
        <item m="1" x="205"/>
        <item m="1" x="317"/>
        <item m="1" x="186"/>
        <item m="1" x="282"/>
        <item m="1" x="378"/>
        <item m="1" x="247"/>
        <item m="1" x="343"/>
        <item m="1" x="213"/>
        <item m="1" x="308"/>
        <item m="1" x="178"/>
        <item m="1" x="272"/>
        <item m="1" x="368"/>
        <item m="1" x="238"/>
        <item m="1" x="334"/>
        <item m="1" x="203"/>
        <item m="1" x="299"/>
        <item m="1" x="394"/>
        <item m="1" x="263"/>
        <item m="1" x="359"/>
        <item m="1" x="228"/>
        <item m="1" x="324"/>
        <item m="1" x="193"/>
        <item m="1" x="289"/>
        <item m="1" x="384"/>
        <item m="1" x="253"/>
        <item m="1" x="349"/>
        <item m="1" x="219"/>
        <item m="1" x="314"/>
        <item m="1" x="183"/>
        <item m="1" x="278"/>
        <item m="1" x="374"/>
        <item m="1" x="243"/>
        <item m="1" x="296"/>
        <item m="1" x="391"/>
        <item m="1" x="260"/>
        <item m="1" x="356"/>
        <item m="1" x="225"/>
        <item m="1" x="321"/>
        <item m="1" x="190"/>
        <item m="1" x="286"/>
        <item m="1" x="382"/>
        <item m="1" x="251"/>
        <item m="1" x="347"/>
        <item m="1" x="217"/>
        <item m="1" x="312"/>
        <item m="1" x="181"/>
        <item m="1" x="276"/>
        <item m="1" x="372"/>
        <item m="1" x="241"/>
        <item m="1" x="337"/>
        <item m="1" x="206"/>
        <item m="1" x="301"/>
        <item m="1" x="396"/>
        <item m="1" x="265"/>
        <item m="1" x="361"/>
        <item m="1" x="231"/>
        <item m="1" x="327"/>
        <item m="1" x="196"/>
        <item m="1" x="292"/>
        <item m="1" x="387"/>
        <item m="1" x="256"/>
        <item m="1" x="352"/>
        <item m="1" x="273"/>
        <item m="1" x="369"/>
        <item m="1" x="239"/>
        <item m="1" x="335"/>
        <item m="1" x="204"/>
        <item m="1" x="300"/>
        <item m="1" x="395"/>
        <item m="1" x="264"/>
        <item m="1" x="360"/>
        <item m="1" x="229"/>
        <item m="1" x="325"/>
        <item m="1" x="194"/>
        <item m="1" x="290"/>
        <item m="1" x="385"/>
        <item m="1" x="254"/>
        <item m="1" x="350"/>
        <item m="1" x="220"/>
        <item m="1" x="315"/>
        <item m="1" x="184"/>
        <item m="1" x="279"/>
        <item m="1" x="375"/>
        <item m="1" x="244"/>
        <item m="1" x="340"/>
        <item m="1" x="210"/>
        <item m="1" x="305"/>
        <item m="1" x="400"/>
        <item m="1" x="269"/>
        <item m="1" x="365"/>
        <item m="1" x="235"/>
        <item m="1" x="331"/>
        <item m="1" x="200"/>
        <item m="1" x="252"/>
        <item m="1" x="348"/>
        <item m="1" x="218"/>
        <item m="1" x="313"/>
        <item m="1" x="182"/>
        <item m="1" x="277"/>
        <item m="1" x="373"/>
        <item m="1" x="242"/>
        <item m="1" x="338"/>
        <item m="1" x="207"/>
        <item m="1" x="302"/>
        <item m="1" x="397"/>
        <item m="1" x="266"/>
        <item m="1" x="362"/>
        <item m="1" x="232"/>
        <item m="1" x="328"/>
        <item m="1" x="197"/>
        <item m="1" x="293"/>
        <item m="1" x="388"/>
        <item m="1" x="257"/>
        <item m="1" x="353"/>
        <item m="1" x="222"/>
        <item m="1" x="318"/>
        <item m="1" x="187"/>
        <item m="1" x="283"/>
        <item m="1" x="379"/>
        <item m="1" x="248"/>
        <item m="1" x="344"/>
        <item m="1" x="214"/>
        <item m="1" x="309"/>
        <item m="1" x="230"/>
        <item m="1" x="326"/>
        <item m="1" x="386"/>
        <item m="1" x="255"/>
        <item m="1" x="195"/>
        <item m="1" x="291"/>
        <item m="1" x="351"/>
        <item m="1" x="221"/>
        <item m="1" x="316"/>
        <item m="1" x="185"/>
        <item m="1" x="280"/>
        <item m="1" x="376"/>
        <item m="1" x="245"/>
        <item m="1" x="341"/>
        <item m="1" x="211"/>
        <item m="1" x="306"/>
        <item m="1" x="401"/>
        <item m="1" x="270"/>
        <item m="1" x="366"/>
        <item m="1" x="236"/>
        <item m="1" x="332"/>
        <item m="1" x="201"/>
        <item m="1" x="297"/>
        <item m="1" x="392"/>
        <item m="1" x="261"/>
        <item m="1" x="357"/>
        <item m="1" x="226"/>
        <item m="1" x="322"/>
        <item m="1" x="191"/>
        <item m="1" x="287"/>
        <item m="1" x="383"/>
        <item m="1" x="208"/>
        <item m="1" x="303"/>
        <item m="1" x="398"/>
        <item m="1" x="267"/>
        <item m="1" x="233"/>
        <item m="1" x="363"/>
        <item m="1" x="329"/>
        <item m="1" x="198"/>
        <item m="1" x="294"/>
        <item m="1" x="389"/>
        <item m="1" x="258"/>
        <item m="1" x="354"/>
        <item m="1" x="223"/>
        <item m="1" x="319"/>
        <item m="1" x="188"/>
        <item m="1" x="284"/>
        <item m="1" x="380"/>
        <item m="1" x="249"/>
        <item m="1" x="345"/>
        <item m="1" x="215"/>
        <item m="1" x="310"/>
        <item m="1" x="179"/>
        <item m="1" x="274"/>
        <item m="1" x="370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56"/>
        <item m="1" x="157"/>
        <item m="1" x="158"/>
        <item m="1" x="159"/>
        <item m="1" x="160"/>
        <item m="1" x="161"/>
        <item m="1" x="162"/>
        <item m="1" x="149"/>
        <item m="1" x="150"/>
        <item m="1" x="151"/>
        <item m="1" x="152"/>
        <item m="1" x="153"/>
        <item m="1" x="154"/>
        <item m="1" x="155"/>
        <item m="1" x="142"/>
        <item m="1" x="143"/>
        <item m="1" x="144"/>
        <item m="1" x="145"/>
        <item m="1" x="146"/>
        <item m="1" x="147"/>
        <item m="1" x="148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0"/>
        <item x="26"/>
        <item x="31"/>
        <item x="27"/>
        <item x="29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x="58"/>
        <item x="59"/>
        <item m="1" x="60"/>
        <item t="default"/>
      </items>
    </pivotField>
    <pivotField axis="axisCol" compact="0" outline="0" subtotalTop="0" multipleItemSelectionAllowed="1" showAll="0" defaultSubtotal="0">
      <items count="401">
        <item m="1" x="186"/>
        <item m="1" x="281"/>
        <item m="1" x="376"/>
        <item m="1" x="247"/>
        <item m="1" x="342"/>
        <item m="1" x="213"/>
        <item m="1" x="307"/>
        <item m="1" x="177"/>
        <item m="1" x="272"/>
        <item m="1" x="367"/>
        <item m="1" x="238"/>
        <item m="1" x="333"/>
        <item m="1" x="203"/>
        <item m="1" x="298"/>
        <item m="1" x="392"/>
        <item m="1" x="263"/>
        <item m="1" x="358"/>
        <item m="1" x="228"/>
        <item m="1" x="323"/>
        <item m="1" x="193"/>
        <item m="1" x="288"/>
        <item m="1" x="339"/>
        <item m="1" x="210"/>
        <item m="1" x="304"/>
        <item m="1" x="398"/>
        <item m="1" x="269"/>
        <item m="1" x="364"/>
        <item m="1" x="235"/>
        <item m="1" x="330"/>
        <item m="1" x="200"/>
        <item m="1" x="295"/>
        <item m="1" x="389"/>
        <item m="1" x="260"/>
        <item m="1" x="355"/>
        <item m="1" x="225"/>
        <item m="1" x="320"/>
        <item m="1" x="190"/>
        <item m="1" x="285"/>
        <item m="1" x="380"/>
        <item m="1" x="251"/>
        <item m="1" x="346"/>
        <item m="1" x="217"/>
        <item m="1" x="311"/>
        <item m="1" x="180"/>
        <item m="1" x="275"/>
        <item m="1" x="370"/>
        <item m="1" x="241"/>
        <item m="1" x="336"/>
        <item m="1" x="206"/>
        <item m="1" x="317"/>
        <item m="1" x="187"/>
        <item m="1" x="282"/>
        <item m="1" x="377"/>
        <item m="1" x="248"/>
        <item m="1" x="343"/>
        <item m="1" x="214"/>
        <item m="1" x="308"/>
        <item m="1" x="178"/>
        <item m="1" x="273"/>
        <item m="1" x="368"/>
        <item m="1" x="239"/>
        <item m="1" x="334"/>
        <item m="1" x="204"/>
        <item m="1" x="299"/>
        <item m="1" x="393"/>
        <item m="1" x="264"/>
        <item m="1" x="359"/>
        <item m="1" x="229"/>
        <item m="1" x="324"/>
        <item m="1" x="194"/>
        <item m="1" x="289"/>
        <item m="1" x="383"/>
        <item m="1" x="254"/>
        <item m="1" x="349"/>
        <item m="1" x="220"/>
        <item m="1" x="314"/>
        <item m="1" x="183"/>
        <item m="1" x="278"/>
        <item m="1" x="373"/>
        <item m="1" x="244"/>
        <item m="1" x="296"/>
        <item m="1" x="390"/>
        <item m="1" x="261"/>
        <item m="1" x="356"/>
        <item m="1" x="226"/>
        <item m="1" x="321"/>
        <item m="1" x="191"/>
        <item m="1" x="286"/>
        <item m="1" x="381"/>
        <item m="1" x="252"/>
        <item m="1" x="347"/>
        <item m="1" x="218"/>
        <item m="1" x="312"/>
        <item m="1" x="181"/>
        <item m="1" x="276"/>
        <item m="1" x="371"/>
        <item m="1" x="242"/>
        <item m="1" x="337"/>
        <item m="1" x="207"/>
        <item m="1" x="301"/>
        <item m="1" x="395"/>
        <item m="1" x="266"/>
        <item m="1" x="361"/>
        <item m="1" x="232"/>
        <item m="1" x="327"/>
        <item m="1" x="197"/>
        <item m="1" x="292"/>
        <item m="1" x="386"/>
        <item m="1" x="257"/>
        <item m="1" x="352"/>
        <item m="1" x="274"/>
        <item m="1" x="369"/>
        <item m="1" x="240"/>
        <item m="1" x="335"/>
        <item m="1" x="205"/>
        <item m="1" x="300"/>
        <item m="1" x="394"/>
        <item m="1" x="265"/>
        <item m="1" x="360"/>
        <item m="1" x="230"/>
        <item m="1" x="325"/>
        <item m="1" x="195"/>
        <item m="1" x="290"/>
        <item m="1" x="384"/>
        <item m="1" x="255"/>
        <item m="1" x="350"/>
        <item m="1" x="221"/>
        <item m="1" x="315"/>
        <item m="1" x="184"/>
        <item m="1" x="279"/>
        <item m="1" x="374"/>
        <item m="1" x="245"/>
        <item m="1" x="340"/>
        <item m="1" x="211"/>
        <item m="1" x="305"/>
        <item m="1" x="399"/>
        <item m="1" x="270"/>
        <item m="1" x="365"/>
        <item m="1" x="236"/>
        <item m="1" x="331"/>
        <item m="1" x="201"/>
        <item m="1" x="253"/>
        <item m="1" x="348"/>
        <item m="1" x="219"/>
        <item m="1" x="313"/>
        <item m="1" x="182"/>
        <item m="1" x="277"/>
        <item m="1" x="372"/>
        <item m="1" x="243"/>
        <item m="1" x="338"/>
        <item m="1" x="208"/>
        <item m="1" x="302"/>
        <item m="1" x="396"/>
        <item m="1" x="267"/>
        <item m="1" x="362"/>
        <item m="1" x="233"/>
        <item m="1" x="328"/>
        <item m="1" x="198"/>
        <item m="1" x="293"/>
        <item m="1" x="387"/>
        <item m="1" x="258"/>
        <item m="1" x="353"/>
        <item m="1" x="223"/>
        <item m="1" x="318"/>
        <item m="1" x="188"/>
        <item m="1" x="283"/>
        <item m="1" x="378"/>
        <item m="1" x="249"/>
        <item m="1" x="344"/>
        <item m="1" x="215"/>
        <item m="1" x="309"/>
        <item m="1" x="231"/>
        <item m="1" x="326"/>
        <item m="1" x="196"/>
        <item m="1" x="291"/>
        <item m="1" x="385"/>
        <item m="1" x="256"/>
        <item m="1" x="351"/>
        <item m="1" x="222"/>
        <item m="1" x="316"/>
        <item m="1" x="185"/>
        <item m="1" x="280"/>
        <item m="1" x="375"/>
        <item m="1" x="246"/>
        <item m="1" x="341"/>
        <item m="1" x="212"/>
        <item m="1" x="306"/>
        <item m="1" x="400"/>
        <item m="1" x="271"/>
        <item m="1" x="366"/>
        <item m="1" x="237"/>
        <item m="1" x="332"/>
        <item m="1" x="202"/>
        <item m="1" x="297"/>
        <item m="1" x="391"/>
        <item m="1" x="262"/>
        <item m="1" x="357"/>
        <item m="1" x="227"/>
        <item m="1" x="322"/>
        <item m="1" x="192"/>
        <item m="1" x="287"/>
        <item m="1" x="382"/>
        <item m="1" x="209"/>
        <item m="1" x="303"/>
        <item m="1" x="397"/>
        <item m="1" x="268"/>
        <item m="1" x="363"/>
        <item m="1" x="234"/>
        <item m="1" x="329"/>
        <item m="1" x="199"/>
        <item m="1" x="294"/>
        <item m="1" x="388"/>
        <item m="1" x="259"/>
        <item m="1" x="354"/>
        <item m="1" x="224"/>
        <item m="1" x="319"/>
        <item m="1" x="189"/>
        <item m="1" x="284"/>
        <item m="1" x="379"/>
        <item m="1" x="250"/>
        <item m="1" x="345"/>
        <item m="1" x="216"/>
        <item m="1" x="310"/>
        <item m="1" x="179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56"/>
        <item m="1" x="157"/>
        <item m="1" x="158"/>
        <item m="1" x="159"/>
        <item m="1" x="160"/>
        <item m="1" x="161"/>
        <item m="1" x="162"/>
        <item m="1" x="150"/>
        <item m="1" x="151"/>
        <item m="1" x="152"/>
        <item m="1" x="153"/>
        <item m="1" x="154"/>
        <item m="1" x="155"/>
        <item m="1" x="149"/>
        <item m="1" x="143"/>
        <item m="1" x="144"/>
        <item m="1" x="145"/>
        <item m="1" x="146"/>
        <item m="1" x="147"/>
        <item m="1" x="142"/>
        <item m="1" x="148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68">
        <item x="42"/>
        <item x="68"/>
        <item m="1" x="97"/>
        <item x="26"/>
        <item x="25"/>
        <item x="22"/>
        <item x="3"/>
        <item x="69"/>
        <item x="1"/>
        <item m="1" x="122"/>
        <item x="49"/>
        <item x="44"/>
        <item x="0"/>
        <item m="1" x="151"/>
        <item x="55"/>
        <item x="43"/>
        <item m="1" x="115"/>
        <item x="67"/>
        <item m="1" x="129"/>
        <item m="1" x="139"/>
        <item m="1" x="149"/>
        <item x="27"/>
        <item x="66"/>
        <item m="1" x="109"/>
        <item m="1" x="163"/>
        <item x="8"/>
        <item x="24"/>
        <item m="1" x="120"/>
        <item x="45"/>
        <item m="1" x="155"/>
        <item m="1" x="126"/>
        <item m="1" x="124"/>
        <item x="48"/>
        <item x="9"/>
        <item m="1" x="110"/>
        <item m="1" x="111"/>
        <item x="16"/>
        <item x="14"/>
        <item m="1" x="156"/>
        <item m="1" x="150"/>
        <item x="6"/>
        <item x="21"/>
        <item x="7"/>
        <item m="1" x="121"/>
        <item x="2"/>
        <item m="1" x="114"/>
        <item x="10"/>
        <item x="23"/>
        <item x="11"/>
        <item m="1" x="112"/>
        <item m="1" x="99"/>
        <item m="1" x="119"/>
        <item x="70"/>
        <item x="31"/>
        <item m="1" x="152"/>
        <item x="32"/>
        <item x="71"/>
        <item x="77"/>
        <item x="78"/>
        <item x="65"/>
        <item x="62"/>
        <item x="79"/>
        <item m="1" x="128"/>
        <item x="76"/>
        <item x="75"/>
        <item m="1" x="117"/>
        <item x="64"/>
        <item m="1" x="118"/>
        <item m="1" x="143"/>
        <item m="1" x="142"/>
        <item x="15"/>
        <item x="4"/>
        <item x="38"/>
        <item x="37"/>
        <item x="28"/>
        <item m="1" x="130"/>
        <item x="72"/>
        <item x="13"/>
        <item m="1" x="125"/>
        <item m="1" x="113"/>
        <item m="1" x="146"/>
        <item m="1" x="116"/>
        <item x="20"/>
        <item m="1" x="92"/>
        <item x="80"/>
        <item m="1" x="161"/>
        <item x="35"/>
        <item m="1" x="105"/>
        <item m="1" x="106"/>
        <item m="1" x="108"/>
        <item x="36"/>
        <item x="58"/>
        <item x="63"/>
        <item x="47"/>
        <item x="5"/>
        <item m="1" x="96"/>
        <item m="1" x="144"/>
        <item m="1" x="98"/>
        <item x="60"/>
        <item m="1" x="164"/>
        <item m="1" x="165"/>
        <item m="1" x="145"/>
        <item m="1" x="127"/>
        <item m="1" x="107"/>
        <item x="29"/>
        <item x="33"/>
        <item m="1" x="158"/>
        <item m="1" x="157"/>
        <item m="1" x="100"/>
        <item m="1" x="166"/>
        <item m="1" x="147"/>
        <item m="1" x="141"/>
        <item m="1" x="140"/>
        <item m="1" x="94"/>
        <item x="34"/>
        <item m="1" x="95"/>
        <item m="1" x="160"/>
        <item m="1" x="123"/>
        <item m="1" x="131"/>
        <item m="1" x="162"/>
        <item x="39"/>
        <item x="40"/>
        <item x="74"/>
        <item x="30"/>
        <item x="41"/>
        <item m="1" x="132"/>
        <item x="46"/>
        <item x="18"/>
        <item x="17"/>
        <item m="1" x="159"/>
        <item m="1" x="153"/>
        <item m="1" x="154"/>
        <item m="1" x="148"/>
        <item x="73"/>
        <item m="1" x="133"/>
        <item m="1" x="134"/>
        <item m="1" x="135"/>
        <item m="1" x="136"/>
        <item m="1" x="137"/>
        <item m="1" x="138"/>
        <item x="50"/>
        <item x="59"/>
        <item x="61"/>
        <item x="12"/>
        <item m="1" x="101"/>
        <item m="1" x="102"/>
        <item m="1" x="103"/>
        <item m="1" x="104"/>
        <item x="19"/>
        <item x="57"/>
        <item x="56"/>
        <item x="51"/>
        <item x="54"/>
        <item x="53"/>
        <item x="52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3">
    <i>
      <x v="1"/>
      <x/>
    </i>
    <i t="default">
      <x v="1"/>
    </i>
    <i t="grand">
      <x/>
    </i>
  </rowItems>
  <colFields count="3">
    <field x="7"/>
    <field x="5"/>
    <field x="6"/>
  </colFields>
  <colItems count="35">
    <i>
      <x v="340"/>
      <x v="340"/>
      <x v="341"/>
    </i>
    <i>
      <x v="341"/>
      <x v="341"/>
      <x v="342"/>
    </i>
    <i>
      <x v="343"/>
      <x v="343"/>
      <x v="344"/>
    </i>
    <i>
      <x v="344"/>
      <x v="344"/>
      <x v="345"/>
    </i>
    <i>
      <x v="345"/>
      <x v="345"/>
      <x v="346"/>
    </i>
    <i>
      <x v="346"/>
      <x v="346"/>
      <x v="347"/>
    </i>
    <i>
      <x v="348"/>
      <x v="348"/>
      <x v="349"/>
    </i>
    <i>
      <x v="349"/>
      <x v="349"/>
      <x v="350"/>
    </i>
    <i>
      <x v="350"/>
      <x v="350"/>
      <x v="351"/>
    </i>
    <i>
      <x v="351"/>
      <x v="351"/>
      <x v="352"/>
    </i>
    <i>
      <x v="352"/>
      <x v="352"/>
      <x v="353"/>
    </i>
    <i>
      <x v="353"/>
      <x v="353"/>
      <x v="354"/>
    </i>
    <i>
      <x v="354"/>
      <x v="354"/>
      <x v="355"/>
    </i>
    <i>
      <x v="355"/>
      <x v="355"/>
      <x v="356"/>
    </i>
    <i>
      <x v="371"/>
      <x v="367"/>
      <x v="370"/>
    </i>
    <i>
      <x v="372"/>
      <x v="369"/>
      <x v="375"/>
    </i>
    <i>
      <x v="373"/>
      <x v="375"/>
      <x v="373"/>
    </i>
    <i>
      <x v="374"/>
      <x v="372"/>
      <x v="374"/>
    </i>
    <i>
      <x v="375"/>
      <x v="374"/>
      <x v="376"/>
    </i>
    <i>
      <x v="378"/>
      <x v="378"/>
      <x v="379"/>
    </i>
    <i>
      <x v="379"/>
      <x v="379"/>
      <x v="380"/>
    </i>
    <i>
      <x v="380"/>
      <x v="380"/>
      <x v="381"/>
    </i>
    <i>
      <x v="381"/>
      <x v="381"/>
      <x v="382"/>
    </i>
    <i>
      <x v="382"/>
      <x v="382"/>
      <x v="383"/>
    </i>
    <i>
      <x v="383"/>
      <x v="383"/>
      <x v="384"/>
    </i>
    <i>
      <x v="391"/>
      <x v="393"/>
      <x v="389"/>
    </i>
    <i>
      <x v="392"/>
      <x v="388"/>
      <x v="394"/>
    </i>
    <i>
      <x v="393"/>
      <x v="395"/>
      <x v="392"/>
    </i>
    <i>
      <x v="394"/>
      <x v="391"/>
      <x v="396"/>
    </i>
    <i>
      <x v="395"/>
      <x v="396"/>
      <x v="397"/>
    </i>
    <i>
      <x v="396"/>
      <x v="397"/>
      <x v="395"/>
    </i>
    <i>
      <x v="397"/>
      <x v="394"/>
      <x v="398"/>
    </i>
    <i>
      <x v="398"/>
      <x v="398"/>
      <x v="399"/>
    </i>
    <i>
      <x v="399"/>
      <x v="399"/>
      <x v="400"/>
    </i>
    <i t="grand">
      <x/>
    </i>
  </colItems>
  <dataFields count="1">
    <dataField name="Sum of Pallet" fld="4" baseField="13" baseItem="32"/>
  </dataFields>
  <formats count="52"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49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48">
      <pivotArea dataOnly="0" labelOnly="1" grandRow="1" outline="0" fieldPosition="0"/>
    </format>
    <format dxfId="47">
      <pivotArea dataOnly="0" labelOnly="1" grandCol="1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43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42">
      <pivotArea dataOnly="0" labelOnly="1" grandRow="1" outline="0" fieldPosition="0"/>
    </format>
    <format dxfId="41">
      <pivotArea dataOnly="0" labelOnly="1" grandCol="1" outline="0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37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36">
      <pivotArea dataOnly="0" labelOnly="1" grandRow="1" outline="0" fieldPosition="0"/>
    </format>
    <format dxfId="35">
      <pivotArea dataOnly="0" labelOnly="1" grandCol="1" outline="0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31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30">
      <pivotArea dataOnly="0" labelOnly="1" grandCol="1" outline="0" fieldPosition="0"/>
    </format>
    <format dxfId="29">
      <pivotArea outline="0" collapsedLevelsAreSubtotals="1" fieldPosition="0"/>
    </format>
    <format dxfId="28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27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26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25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24">
      <pivotArea dataOnly="0" labelOnly="1" grandRow="1" outline="0" fieldPosition="0"/>
    </format>
    <format dxfId="23">
      <pivotArea field="13" type="button" dataOnly="0" labelOnly="1" outline="0"/>
    </format>
    <format dxfId="22">
      <pivotArea type="origin" dataOnly="0" labelOnly="1" outline="0" fieldPosition="0"/>
    </format>
    <format dxfId="21">
      <pivotArea field="7" type="button" dataOnly="0" labelOnly="1" outline="0" axis="axisCol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7" type="button" dataOnly="0" labelOnly="1" outline="0" axis="axisCol" fieldPosition="0"/>
    </format>
    <format dxfId="16">
      <pivotArea field="5" type="button" dataOnly="0" labelOnly="1" outline="0" axis="axisCol" fieldPosition="1"/>
    </format>
    <format dxfId="15">
      <pivotArea field="6" type="button" dataOnly="0" labelOnly="1" outline="0" axis="axisCol" fieldPosition="2"/>
    </format>
    <format dxfId="14">
      <pivotArea field="0" type="button" dataOnly="0" labelOnly="1" outline="0" axis="axisRow" fieldPosition="0"/>
    </format>
    <format dxfId="13">
      <pivotArea field="2" type="button" dataOnly="0" labelOnly="1" outline="0" axis="axisRow" fieldPosition="1"/>
    </format>
    <format dxfId="12">
      <pivotArea dataOnly="0" labelOnly="1" grandRow="1" outline="0" fieldPosition="0"/>
    </format>
    <format dxfId="11">
      <pivotArea dataOnly="0" labelOnly="1" grandCol="1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7" type="button" dataOnly="0" labelOnly="1" outline="0" axis="axisCol" fieldPosition="0"/>
    </format>
    <format dxfId="6">
      <pivotArea field="5" type="button" dataOnly="0" labelOnly="1" outline="0" axis="axisCol" fieldPosition="1"/>
    </format>
    <format dxfId="5">
      <pivotArea field="6" type="button" dataOnly="0" labelOnly="1" outline="0" axis="axisCol" fieldPosition="2"/>
    </format>
    <format dxfId="4">
      <pivotArea field="0" type="button" dataOnly="0" labelOnly="1" outline="0" axis="axisRow" fieldPosition="0"/>
    </format>
    <format dxfId="3">
      <pivotArea field="2" type="button" dataOnly="0" labelOnly="1" outline="0" axis="axisRow" fieldPosition="1"/>
    </format>
    <format dxfId="2">
      <pivotArea dataOnly="0" labelOnly="1" grandRow="1" outline="0" fieldPosition="0"/>
    </format>
    <format dxfId="1">
      <pivotArea dataOnly="0" labelOnly="1" grandCol="1" outline="0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0391E-E99B-4171-9DF3-51C40AB41C91}" name="PivotTable4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46:E50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h="1" x="0"/>
        <item h="1" x="5"/>
        <item m="1" x="8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68"/>
        <item x="0"/>
        <item x="55"/>
        <item x="44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81"/>
        <item m="1" x="99"/>
        <item m="1" x="98"/>
        <item m="1" x="97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1">
    <i t="grand">
      <x/>
    </i>
  </rowItems>
  <colFields count="3">
    <field x="7"/>
    <field x="5"/>
    <field x="6"/>
  </colFields>
  <colItems count="1">
    <i t="grand">
      <x/>
    </i>
  </colItems>
  <dataFields count="1">
    <dataField name="Sum of Pallet" fld="4" baseField="13" baseItem="32"/>
  </dataFields>
  <formats count="64">
    <format dxfId="116">
      <pivotArea type="all" dataOnly="0" outline="0" fieldPosition="0"/>
    </format>
    <format dxfId="115">
      <pivotArea outline="0" collapsedLevelsAreSubtotals="1" fieldPosition="0"/>
    </format>
    <format dxfId="114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13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12">
      <pivotArea dataOnly="0" labelOnly="1" grandRow="1" outline="0" fieldPosition="0"/>
    </format>
    <format dxfId="111">
      <pivotArea dataOnly="0" labelOnly="1" grandCol="1" outline="0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07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06">
      <pivotArea dataOnly="0" labelOnly="1" grandRow="1" outline="0" fieldPosition="0"/>
    </format>
    <format dxfId="105">
      <pivotArea dataOnly="0" labelOnly="1" grandCol="1" outline="0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01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00">
      <pivotArea dataOnly="0" labelOnly="1" grandRow="1" outline="0" fieldPosition="0"/>
    </format>
    <format dxfId="99">
      <pivotArea dataOnly="0" labelOnly="1" grandCol="1" outline="0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95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94">
      <pivotArea dataOnly="0" labelOnly="1" grandCol="1" outline="0" fieldPosition="0"/>
    </format>
    <format dxfId="93">
      <pivotArea outline="0" collapsedLevelsAreSubtotals="1" fieldPosition="0"/>
    </format>
    <format dxfId="92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91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90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89">
      <pivotArea dataOnly="0" labelOnly="1" grandRow="1" outline="0" fieldPosition="0"/>
    </format>
    <format dxfId="88">
      <pivotArea field="13" type="button" dataOnly="0" labelOnly="1" outline="0"/>
    </format>
    <format dxfId="87">
      <pivotArea type="origin" dataOnly="0" labelOnly="1" outline="0" fieldPosition="0"/>
    </format>
    <format dxfId="86">
      <pivotArea field="7" type="button" dataOnly="0" labelOnly="1" outline="0" axis="axisCol" fieldPosition="0"/>
    </format>
    <format dxfId="85">
      <pivotArea dataOnly="0" labelOnly="1" outline="0" fieldPosition="0">
        <references count="1">
          <reference field="7" count="0"/>
        </references>
      </pivotArea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7" type="button" dataOnly="0" labelOnly="1" outline="0" axis="axisCol" fieldPosition="0"/>
    </format>
    <format dxfId="80">
      <pivotArea field="5" type="button" dataOnly="0" labelOnly="1" outline="0" axis="axisCol" fieldPosition="1"/>
    </format>
    <format dxfId="79">
      <pivotArea field="6" type="button" dataOnly="0" labelOnly="1" outline="0" axis="axisCol" fieldPosition="2"/>
    </format>
    <format dxfId="78">
      <pivotArea type="topRight" dataOnly="0" labelOnly="1" outline="0" fieldPosition="0"/>
    </format>
    <format dxfId="77">
      <pivotArea field="0" type="button" dataOnly="0" labelOnly="1" outline="0" axis="axisRow" fieldPosition="0"/>
    </format>
    <format dxfId="76">
      <pivotArea field="2" type="button" dataOnly="0" labelOnly="1" outline="0" axis="axisRow" fieldPosition="1"/>
    </format>
    <format dxfId="75">
      <pivotArea dataOnly="0" labelOnly="1" outline="0" fieldPosition="0">
        <references count="1">
          <reference field="0" count="0"/>
        </references>
      </pivotArea>
    </format>
    <format dxfId="74">
      <pivotArea dataOnly="0" labelOnly="1" outline="0" fieldPosition="0">
        <references count="1">
          <reference field="0" count="0" defaultSubtotal="1"/>
        </references>
      </pivotArea>
    </format>
    <format dxfId="73">
      <pivotArea dataOnly="0" labelOnly="1" grandRow="1" outline="0" fieldPosition="0"/>
    </format>
    <format dxfId="72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71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70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69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68">
      <pivotArea dataOnly="0" labelOnly="1" outline="0" fieldPosition="0">
        <references count="1">
          <reference field="7" count="0"/>
        </references>
      </pivotArea>
    </format>
    <format dxfId="67">
      <pivotArea dataOnly="0" labelOnly="1" grandCol="1" outline="0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7" type="button" dataOnly="0" labelOnly="1" outline="0" axis="axisCol" fieldPosition="0"/>
    </format>
    <format dxfId="62">
      <pivotArea field="5" type="button" dataOnly="0" labelOnly="1" outline="0" axis="axisCol" fieldPosition="1"/>
    </format>
    <format dxfId="61">
      <pivotArea field="6" type="button" dataOnly="0" labelOnly="1" outline="0" axis="axisCol" fieldPosition="2"/>
    </format>
    <format dxfId="60">
      <pivotArea type="topRight" dataOnly="0" labelOnly="1" outline="0" fieldPosition="0"/>
    </format>
    <format dxfId="59">
      <pivotArea field="0" type="button" dataOnly="0" labelOnly="1" outline="0" axis="axisRow" fieldPosition="0"/>
    </format>
    <format dxfId="58">
      <pivotArea field="2" type="button" dataOnly="0" labelOnly="1" outline="0" axis="axisRow" fieldPosition="1"/>
    </format>
    <format dxfId="57">
      <pivotArea dataOnly="0" labelOnly="1" outline="0" fieldPosition="0">
        <references count="1">
          <reference field="0" count="0"/>
        </references>
      </pivotArea>
    </format>
    <format dxfId="56">
      <pivotArea dataOnly="0" labelOnly="1" outline="0" fieldPosition="0">
        <references count="1">
          <reference field="0" count="0" defaultSubtotal="1"/>
        </references>
      </pivotArea>
    </format>
    <format dxfId="55">
      <pivotArea dataOnly="0" labelOnly="1" grandRow="1" outline="0" fieldPosition="0"/>
    </format>
    <format dxfId="54">
      <pivotArea dataOnly="0" labelOnly="1" outline="0" fieldPosition="0">
        <references count="2">
          <reference field="0" count="0" selected="0"/>
          <reference field="2" count="1">
            <x v="6"/>
          </reference>
        </references>
      </pivotArea>
    </format>
    <format dxfId="53">
      <pivotArea dataOnly="0" labelOnly="1" grandCol="1" outline="0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3A229-0F2A-46E9-8896-BB88739AAB43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L24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x="0"/>
        <item h="1" x="5"/>
        <item h="1" m="1" x="8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6"/>
        <item x="8"/>
        <item m="1" x="9"/>
        <item x="7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68"/>
        <item x="0"/>
        <item x="55"/>
        <item x="44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81"/>
        <item m="1" x="99"/>
        <item m="1" x="97"/>
        <item m="1" x="98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18">
    <i>
      <x/>
      <x v="1"/>
    </i>
    <i r="1">
      <x v="2"/>
    </i>
    <i r="1">
      <x v="4"/>
    </i>
    <i r="1">
      <x v="5"/>
    </i>
    <i r="1">
      <x v="6"/>
    </i>
    <i t="default">
      <x/>
    </i>
    <i>
      <x v="1"/>
      <x/>
    </i>
    <i t="default">
      <x v="1"/>
    </i>
    <i>
      <x v="2"/>
      <x v="3"/>
    </i>
    <i t="default">
      <x v="2"/>
    </i>
    <i>
      <x v="3"/>
      <x v="1"/>
    </i>
    <i r="1">
      <x v="2"/>
    </i>
    <i r="1">
      <x v="4"/>
    </i>
    <i r="1">
      <x v="9"/>
    </i>
    <i t="default">
      <x v="3"/>
    </i>
    <i>
      <x v="4"/>
      <x v="3"/>
    </i>
    <i t="default">
      <x v="4"/>
    </i>
    <i t="grand">
      <x/>
    </i>
  </rowItems>
  <colFields count="3">
    <field x="7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dataFields count="1">
    <dataField name="Sum of Pallet" fld="4" baseField="13" baseItem="32"/>
  </dataFields>
  <formats count="73">
    <format dxfId="189">
      <pivotArea type="all" dataOnly="0" outline="0" fieldPosition="0"/>
    </format>
    <format dxfId="188">
      <pivotArea outline="0" collapsedLevelsAreSubtotals="1" fieldPosition="0"/>
    </format>
    <format dxfId="18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8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85">
      <pivotArea dataOnly="0" labelOnly="1" grandRow="1" outline="0" fieldPosition="0"/>
    </format>
    <format dxfId="184">
      <pivotArea dataOnly="0" labelOnly="1" grandCol="1" outline="0" fieldPosition="0"/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80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79">
      <pivotArea dataOnly="0" labelOnly="1" grandRow="1" outline="0" fieldPosition="0"/>
    </format>
    <format dxfId="178">
      <pivotArea dataOnly="0" labelOnly="1" grandCol="1" outline="0" fieldPosition="0"/>
    </format>
    <format dxfId="177">
      <pivotArea type="all" dataOnly="0" outline="0" fieldPosition="0"/>
    </format>
    <format dxfId="176">
      <pivotArea outline="0" collapsedLevelsAreSubtotals="1" fieldPosition="0"/>
    </format>
    <format dxfId="17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7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73">
      <pivotArea dataOnly="0" labelOnly="1" grandRow="1" outline="0" fieldPosition="0"/>
    </format>
    <format dxfId="172">
      <pivotArea dataOnly="0" labelOnly="1" grandCol="1" outline="0" fieldPosition="0"/>
    </format>
    <format dxfId="171">
      <pivotArea type="all" dataOnly="0" outline="0" fieldPosition="0"/>
    </format>
    <format dxfId="170">
      <pivotArea outline="0" collapsedLevelsAreSubtotals="1" fieldPosition="0"/>
    </format>
    <format dxfId="16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6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67">
      <pivotArea dataOnly="0" labelOnly="1" grandCol="1" outline="0" fieldPosition="0"/>
    </format>
    <format dxfId="166">
      <pivotArea outline="0" collapsedLevelsAreSubtotals="1" fieldPosition="0"/>
    </format>
    <format dxfId="165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164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163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162">
      <pivotArea dataOnly="0" labelOnly="1" grandRow="1" outline="0" fieldPosition="0"/>
    </format>
    <format dxfId="161">
      <pivotArea field="13" type="button" dataOnly="0" labelOnly="1" outline="0"/>
    </format>
    <format dxfId="160">
      <pivotArea type="origin" dataOnly="0" labelOnly="1" outline="0" fieldPosition="0"/>
    </format>
    <format dxfId="159">
      <pivotArea field="7" type="button" dataOnly="0" labelOnly="1" outline="0" axis="axisCol" fieldPosition="0"/>
    </format>
    <format dxfId="158">
      <pivotArea dataOnly="0" labelOnly="1" outline="0" fieldPosition="0">
        <references count="1">
          <reference field="7" count="0"/>
        </references>
      </pivotArea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type="origin" dataOnly="0" labelOnly="1" outline="0" fieldPosition="0"/>
    </format>
    <format dxfId="154">
      <pivotArea field="7" type="button" dataOnly="0" labelOnly="1" outline="0" axis="axisCol" fieldPosition="0"/>
    </format>
    <format dxfId="153">
      <pivotArea field="5" type="button" dataOnly="0" labelOnly="1" outline="0" axis="axisCol" fieldPosition="1"/>
    </format>
    <format dxfId="152">
      <pivotArea field="6" type="button" dataOnly="0" labelOnly="1" outline="0" axis="axisCol" fieldPosition="2"/>
    </format>
    <format dxfId="151">
      <pivotArea type="topRight" dataOnly="0" labelOnly="1" outline="0" fieldPosition="0"/>
    </format>
    <format dxfId="150">
      <pivotArea field="0" type="button" dataOnly="0" labelOnly="1" outline="0" axis="axisRow" fieldPosition="0"/>
    </format>
    <format dxfId="149">
      <pivotArea field="2" type="button" dataOnly="0" labelOnly="1" outline="0" axis="axisRow" fieldPosition="1"/>
    </format>
    <format dxfId="148">
      <pivotArea dataOnly="0" labelOnly="1" outline="0" fieldPosition="0">
        <references count="1">
          <reference field="0" count="0"/>
        </references>
      </pivotArea>
    </format>
    <format dxfId="147">
      <pivotArea dataOnly="0" labelOnly="1" outline="0" fieldPosition="0">
        <references count="1">
          <reference field="0" count="0" defaultSubtotal="1"/>
        </references>
      </pivotArea>
    </format>
    <format dxfId="146">
      <pivotArea dataOnly="0" labelOnly="1" grandRow="1" outline="0" fieldPosition="0"/>
    </format>
    <format dxfId="145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144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143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142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141">
      <pivotArea dataOnly="0" labelOnly="1" outline="0" fieldPosition="0">
        <references count="1">
          <reference field="7" count="0"/>
        </references>
      </pivotArea>
    </format>
    <format dxfId="140">
      <pivotArea dataOnly="0" labelOnly="1" grandCol="1" outline="0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origin" dataOnly="0" labelOnly="1" outline="0" fieldPosition="0"/>
    </format>
    <format dxfId="136">
      <pivotArea field="7" type="button" dataOnly="0" labelOnly="1" outline="0" axis="axisCol" fieldPosition="0"/>
    </format>
    <format dxfId="135">
      <pivotArea field="5" type="button" dataOnly="0" labelOnly="1" outline="0" axis="axisCol" fieldPosition="1"/>
    </format>
    <format dxfId="134">
      <pivotArea field="6" type="button" dataOnly="0" labelOnly="1" outline="0" axis="axisCol" fieldPosition="2"/>
    </format>
    <format dxfId="133">
      <pivotArea type="topRight" dataOnly="0" labelOnly="1" outline="0" fieldPosition="0"/>
    </format>
    <format dxfId="132">
      <pivotArea field="0" type="button" dataOnly="0" labelOnly="1" outline="0" axis="axisRow" fieldPosition="0"/>
    </format>
    <format dxfId="131">
      <pivotArea field="2" type="button" dataOnly="0" labelOnly="1" outline="0" axis="axisRow" fieldPosition="1"/>
    </format>
    <format dxfId="130">
      <pivotArea dataOnly="0" labelOnly="1" outline="0" fieldPosition="0">
        <references count="1">
          <reference field="0" count="0"/>
        </references>
      </pivotArea>
    </format>
    <format dxfId="129">
      <pivotArea dataOnly="0" labelOnly="1" outline="0" fieldPosition="0">
        <references count="1">
          <reference field="0" count="0" defaultSubtotal="1"/>
        </references>
      </pivotArea>
    </format>
    <format dxfId="128">
      <pivotArea dataOnly="0" labelOnly="1" grandRow="1" outline="0" fieldPosition="0"/>
    </format>
    <format dxfId="127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6"/>
          </reference>
        </references>
      </pivotArea>
    </format>
    <format dxfId="126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125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124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123">
      <pivotArea dataOnly="0" labelOnly="1" outline="0" fieldPosition="0">
        <references count="2">
          <reference field="0" count="1" selected="0">
            <x v="4"/>
          </reference>
          <reference field="2" count="1">
            <x v="3"/>
          </reference>
        </references>
      </pivotArea>
    </format>
    <format dxfId="122">
      <pivotArea dataOnly="0" labelOnly="1" outline="0" fieldPosition="0">
        <references count="1">
          <reference field="7" count="0"/>
        </references>
      </pivotArea>
    </format>
    <format dxfId="121">
      <pivotArea dataOnly="0" labelOnly="1" grandCol="1" outline="0" fieldPosition="0"/>
    </format>
    <format dxfId="120">
      <pivotArea field="7" type="button" dataOnly="0" labelOnly="1" outline="0" axis="axisCol" fieldPosition="0"/>
    </format>
    <format dxfId="119">
      <pivotArea field="5" type="button" dataOnly="0" labelOnly="1" outline="0" axis="axisCol" fieldPosition="1"/>
    </format>
    <format dxfId="118">
      <pivotArea field="6" type="button" dataOnly="0" labelOnly="1" outline="0" axis="axisCol" fieldPosition="2"/>
    </format>
    <format dxfId="117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DB072-48E8-4D20-993C-390F511592FE}" name="PivotTable2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7:F43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h="1" x="0"/>
        <item x="5"/>
        <item h="1" m="1" x="8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68"/>
        <item x="0"/>
        <item x="55"/>
        <item x="44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81"/>
        <item m="1" x="99"/>
        <item m="1" x="98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m="1" x="97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3">
    <i>
      <x v="5"/>
      <x v="6"/>
    </i>
    <i t="default">
      <x v="5"/>
    </i>
    <i t="grand">
      <x/>
    </i>
  </rowItems>
  <colFields count="3">
    <field x="7"/>
    <field x="5"/>
    <field x="6"/>
  </colFields>
  <colItems count="4">
    <i>
      <x v="2"/>
      <x v="9"/>
      <x v="8"/>
    </i>
    <i>
      <x v="3"/>
      <x v="10"/>
      <x v="9"/>
    </i>
    <i>
      <x v="4"/>
      <x v="5"/>
      <x v="5"/>
    </i>
    <i t="grand">
      <x/>
    </i>
  </colItems>
  <dataFields count="1">
    <dataField name="Sum of Pallet" fld="4" baseField="13" baseItem="32"/>
  </dataFields>
  <formats count="68">
    <format dxfId="257">
      <pivotArea type="all" dataOnly="0" outline="0" fieldPosition="0"/>
    </format>
    <format dxfId="256">
      <pivotArea outline="0" collapsedLevelsAreSubtotals="1" fieldPosition="0"/>
    </format>
    <format dxfId="25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5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all" dataOnly="0" outline="0" fieldPosition="0"/>
    </format>
    <format dxfId="250">
      <pivotArea outline="0" collapsedLevelsAreSubtotals="1" fieldPosition="0"/>
    </format>
    <format dxfId="24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4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47">
      <pivotArea dataOnly="0" labelOnly="1" grandRow="1" outline="0" fieldPosition="0"/>
    </format>
    <format dxfId="246">
      <pivotArea dataOnly="0" labelOnly="1" grandCol="1" outline="0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4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3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35">
      <pivotArea dataOnly="0" labelOnly="1" grandCol="1" outline="0" fieldPosition="0"/>
    </format>
    <format dxfId="234">
      <pivotArea outline="0" collapsedLevelsAreSubtotals="1" fieldPosition="0"/>
    </format>
    <format dxfId="233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232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23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230">
      <pivotArea dataOnly="0" labelOnly="1" grandRow="1" outline="0" fieldPosition="0"/>
    </format>
    <format dxfId="229">
      <pivotArea field="13" type="button" dataOnly="0" labelOnly="1" outline="0"/>
    </format>
    <format dxfId="228">
      <pivotArea type="origin" dataOnly="0" labelOnly="1" outline="0" fieldPosition="0"/>
    </format>
    <format dxfId="227">
      <pivotArea field="7" type="button" dataOnly="0" labelOnly="1" outline="0" axis="axisCol" fieldPosition="0"/>
    </format>
    <format dxfId="226">
      <pivotArea dataOnly="0" labelOnly="1" outline="0" fieldPosition="0">
        <references count="1">
          <reference field="7" count="0"/>
        </references>
      </pivotArea>
    </format>
    <format dxfId="225">
      <pivotArea type="all" dataOnly="0" outline="0" fieldPosition="0"/>
    </format>
    <format dxfId="224">
      <pivotArea outline="0" collapsedLevelsAreSubtotals="1" fieldPosition="0"/>
    </format>
    <format dxfId="223">
      <pivotArea type="origin" dataOnly="0" labelOnly="1" outline="0" fieldPosition="0"/>
    </format>
    <format dxfId="222">
      <pivotArea field="7" type="button" dataOnly="0" labelOnly="1" outline="0" axis="axisCol" fieldPosition="0"/>
    </format>
    <format dxfId="221">
      <pivotArea field="5" type="button" dataOnly="0" labelOnly="1" outline="0" axis="axisCol" fieldPosition="1"/>
    </format>
    <format dxfId="220">
      <pivotArea field="6" type="button" dataOnly="0" labelOnly="1" outline="0" axis="axisCol" fieldPosition="2"/>
    </format>
    <format dxfId="219">
      <pivotArea type="topRight" dataOnly="0" labelOnly="1" outline="0" fieldPosition="0"/>
    </format>
    <format dxfId="218">
      <pivotArea field="0" type="button" dataOnly="0" labelOnly="1" outline="0" axis="axisRow" fieldPosition="0"/>
    </format>
    <format dxfId="217">
      <pivotArea field="2" type="button" dataOnly="0" labelOnly="1" outline="0" axis="axisRow" fieldPosition="1"/>
    </format>
    <format dxfId="216">
      <pivotArea dataOnly="0" labelOnly="1" outline="0" fieldPosition="0">
        <references count="1">
          <reference field="0" count="0"/>
        </references>
      </pivotArea>
    </format>
    <format dxfId="215">
      <pivotArea dataOnly="0" labelOnly="1" outline="0" fieldPosition="0">
        <references count="1">
          <reference field="0" count="0" defaultSubtotal="1"/>
        </references>
      </pivotArea>
    </format>
    <format dxfId="214">
      <pivotArea dataOnly="0" labelOnly="1" grandRow="1" outline="0" fieldPosition="0"/>
    </format>
    <format dxfId="213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212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211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210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209">
      <pivotArea dataOnly="0" labelOnly="1" outline="0" fieldPosition="0">
        <references count="1">
          <reference field="7" count="0"/>
        </references>
      </pivotArea>
    </format>
    <format dxfId="208">
      <pivotArea dataOnly="0" labelOnly="1" grandCol="1" outline="0" fieldPosition="0"/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type="origin" dataOnly="0" labelOnly="1" outline="0" fieldPosition="0"/>
    </format>
    <format dxfId="204">
      <pivotArea field="7" type="button" dataOnly="0" labelOnly="1" outline="0" axis="axisCol" fieldPosition="0"/>
    </format>
    <format dxfId="203">
      <pivotArea field="5" type="button" dataOnly="0" labelOnly="1" outline="0" axis="axisCol" fieldPosition="1"/>
    </format>
    <format dxfId="202">
      <pivotArea field="6" type="button" dataOnly="0" labelOnly="1" outline="0" axis="axisCol" fieldPosition="2"/>
    </format>
    <format dxfId="201">
      <pivotArea type="topRight" dataOnly="0" labelOnly="1" outline="0" fieldPosition="0"/>
    </format>
    <format dxfId="200">
      <pivotArea field="0" type="button" dataOnly="0" labelOnly="1" outline="0" axis="axisRow" fieldPosition="0"/>
    </format>
    <format dxfId="199">
      <pivotArea field="2" type="button" dataOnly="0" labelOnly="1" outline="0" axis="axisRow" fieldPosition="1"/>
    </format>
    <format dxfId="198">
      <pivotArea dataOnly="0" labelOnly="1" outline="0" fieldPosition="0">
        <references count="1">
          <reference field="0" count="0"/>
        </references>
      </pivotArea>
    </format>
    <format dxfId="197">
      <pivotArea dataOnly="0" labelOnly="1" outline="0" fieldPosition="0">
        <references count="1">
          <reference field="0" count="0" defaultSubtotal="1"/>
        </references>
      </pivotArea>
    </format>
    <format dxfId="196">
      <pivotArea dataOnly="0" labelOnly="1" grandRow="1" outline="0" fieldPosition="0"/>
    </format>
    <format dxfId="195">
      <pivotArea dataOnly="0" labelOnly="1" outline="0" fieldPosition="0">
        <references count="2">
          <reference field="0" count="0" selected="0"/>
          <reference field="2" count="1">
            <x v="6"/>
          </reference>
        </references>
      </pivotArea>
    </format>
    <format dxfId="194">
      <pivotArea dataOnly="0" labelOnly="1" grandCol="1" outline="0" fieldPosition="0"/>
    </format>
    <format dxfId="193">
      <pivotArea field="7" type="button" dataOnly="0" labelOnly="1" outline="0" axis="axisCol" fieldPosition="0"/>
    </format>
    <format dxfId="192">
      <pivotArea field="5" type="button" dataOnly="0" labelOnly="1" outline="0" axis="axisCol" fieldPosition="1"/>
    </format>
    <format dxfId="191">
      <pivotArea field="6" type="button" dataOnly="0" labelOnly="1" outline="0" axis="axisCol" fieldPosition="2"/>
    </format>
    <format dxfId="190">
      <pivotArea type="topRight" dataOnly="0" labelOnly="1" outline="0" offset="A1:C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L200"/>
  <sheetViews>
    <sheetView showGridLines="0" zoomScale="90" zoomScaleNormal="90" workbookViewId="0">
      <pane xSplit="5" ySplit="4" topLeftCell="F5" activePane="bottomRight" state="frozen"/>
      <selection activeCell="F20" sqref="F20"/>
      <selection pane="topRight" activeCell="F20" sqref="F20"/>
      <selection pane="bottomLeft" activeCell="F20" sqref="F20"/>
      <selection pane="bottomRight" activeCell="B18" sqref="B5:B86"/>
    </sheetView>
  </sheetViews>
  <sheetFormatPr defaultColWidth="9.3984375" defaultRowHeight="17.850000000000001" customHeight="1"/>
  <cols>
    <col min="1" max="1" width="29.3984375" style="52" customWidth="1"/>
    <col min="2" max="2" width="37.296875" style="52" bestFit="1" customWidth="1"/>
    <col min="3" max="3" width="17.5" style="52" bestFit="1" customWidth="1"/>
    <col min="4" max="5" width="17.5" style="53" bestFit="1" customWidth="1"/>
    <col min="6" max="63" width="17.5" style="52" bestFit="1" customWidth="1"/>
    <col min="64" max="64" width="9.8984375" style="52" bestFit="1" customWidth="1"/>
    <col min="65" max="16384" width="9.3984375" style="52"/>
  </cols>
  <sheetData>
    <row r="1" spans="1:64" ht="17.850000000000001" customHeight="1">
      <c r="A1" s="50" t="s">
        <v>990</v>
      </c>
      <c r="B1" s="51"/>
    </row>
    <row r="3" spans="1:64" ht="13.2">
      <c r="A3" s="400" t="s">
        <v>39</v>
      </c>
      <c r="B3" s="400"/>
      <c r="C3" s="403" t="s">
        <v>2</v>
      </c>
      <c r="D3" s="403"/>
      <c r="E3" s="403"/>
      <c r="F3" s="403"/>
      <c r="G3" s="403"/>
      <c r="H3" s="399"/>
      <c r="I3" s="399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399"/>
      <c r="V3" s="399"/>
      <c r="W3" s="399"/>
      <c r="X3" s="399"/>
      <c r="Y3" s="399"/>
      <c r="Z3" s="399"/>
      <c r="AA3" s="399"/>
      <c r="AB3" s="399"/>
      <c r="AC3" s="399"/>
      <c r="AD3" s="399"/>
      <c r="AE3" s="399"/>
      <c r="AF3" s="399"/>
      <c r="AG3" s="399"/>
      <c r="AH3" s="399"/>
      <c r="AI3" s="399"/>
      <c r="AJ3" s="399"/>
      <c r="AK3" s="399"/>
      <c r="AL3" s="399"/>
      <c r="AM3" s="399"/>
      <c r="AN3" s="399"/>
      <c r="AO3" s="399"/>
      <c r="AP3" s="399"/>
      <c r="AQ3" s="399"/>
      <c r="AR3" s="399"/>
      <c r="AS3" s="399"/>
      <c r="AT3" s="399"/>
      <c r="AU3" s="399"/>
      <c r="AV3" s="399"/>
      <c r="AW3" s="399"/>
      <c r="AX3" s="399"/>
      <c r="AY3" s="399"/>
      <c r="AZ3" s="399"/>
      <c r="BA3" s="399"/>
      <c r="BB3" s="399"/>
      <c r="BC3" s="399"/>
      <c r="BD3" s="399"/>
      <c r="BE3" s="399"/>
      <c r="BF3" s="399"/>
      <c r="BG3" s="399"/>
      <c r="BH3" s="399"/>
      <c r="BI3" s="399"/>
      <c r="BJ3" s="399"/>
      <c r="BK3" s="399"/>
      <c r="BL3" s="399"/>
    </row>
    <row r="4" spans="1:64" ht="13.2">
      <c r="A4" s="399" t="s">
        <v>7</v>
      </c>
      <c r="B4" s="399" t="s">
        <v>8</v>
      </c>
      <c r="C4" s="401">
        <v>45352</v>
      </c>
      <c r="D4" s="401">
        <v>45353</v>
      </c>
      <c r="E4" s="401">
        <v>45354</v>
      </c>
      <c r="F4" s="401">
        <v>45355</v>
      </c>
      <c r="G4" s="401">
        <v>45356</v>
      </c>
      <c r="H4" s="401">
        <v>45357</v>
      </c>
      <c r="I4" s="401">
        <v>45358</v>
      </c>
      <c r="J4" s="401">
        <v>45359</v>
      </c>
      <c r="K4" s="401">
        <v>45360</v>
      </c>
      <c r="L4" s="401">
        <v>45361</v>
      </c>
      <c r="M4" s="401">
        <v>45362</v>
      </c>
      <c r="N4" s="401">
        <v>45363</v>
      </c>
      <c r="O4" s="401">
        <v>45364</v>
      </c>
      <c r="P4" s="401">
        <v>45365</v>
      </c>
      <c r="Q4" s="401">
        <v>45366</v>
      </c>
      <c r="R4" s="401">
        <v>45367</v>
      </c>
      <c r="S4" s="401">
        <v>45368</v>
      </c>
      <c r="T4" s="401">
        <v>45369</v>
      </c>
      <c r="U4" s="401">
        <v>45370</v>
      </c>
      <c r="V4" s="401">
        <v>45371</v>
      </c>
      <c r="W4" s="401">
        <v>45372</v>
      </c>
      <c r="X4" s="401">
        <v>45373</v>
      </c>
      <c r="Y4" s="401">
        <v>45374</v>
      </c>
      <c r="Z4" s="401">
        <v>45375</v>
      </c>
      <c r="AA4" s="401">
        <v>45376</v>
      </c>
      <c r="AB4" s="401">
        <v>45377</v>
      </c>
      <c r="AC4" s="401">
        <v>45378</v>
      </c>
      <c r="AD4" s="401">
        <v>45379</v>
      </c>
      <c r="AE4" s="401">
        <v>45380</v>
      </c>
      <c r="AF4" s="401">
        <v>45381</v>
      </c>
      <c r="AG4" s="401">
        <v>45382</v>
      </c>
      <c r="AH4" s="401">
        <v>45383</v>
      </c>
      <c r="AI4" s="401">
        <v>45384</v>
      </c>
      <c r="AJ4" s="401">
        <v>45385</v>
      </c>
      <c r="AK4" s="401">
        <v>45386</v>
      </c>
      <c r="AL4" s="401">
        <v>45387</v>
      </c>
      <c r="AM4" s="401">
        <v>45388</v>
      </c>
      <c r="AN4" s="401">
        <v>45389</v>
      </c>
      <c r="AO4" s="401">
        <v>45390</v>
      </c>
      <c r="AP4" s="401">
        <v>45391</v>
      </c>
      <c r="AQ4" s="401">
        <v>45392</v>
      </c>
      <c r="AR4" s="401">
        <v>45393</v>
      </c>
      <c r="AS4" s="401">
        <v>45394</v>
      </c>
      <c r="AT4" s="401">
        <v>45395</v>
      </c>
      <c r="AU4" s="401">
        <v>45396</v>
      </c>
      <c r="AV4" s="401">
        <v>45397</v>
      </c>
      <c r="AW4" s="401">
        <v>45398</v>
      </c>
      <c r="AX4" s="401">
        <v>45399</v>
      </c>
      <c r="AY4" s="401">
        <v>45400</v>
      </c>
      <c r="AZ4" s="401">
        <v>45401</v>
      </c>
      <c r="BA4" s="401">
        <v>45402</v>
      </c>
      <c r="BB4" s="401">
        <v>45403</v>
      </c>
      <c r="BC4" s="401">
        <v>45404</v>
      </c>
      <c r="BD4" s="401">
        <v>45405</v>
      </c>
      <c r="BE4" s="401">
        <v>45406</v>
      </c>
      <c r="BF4" s="401">
        <v>45407</v>
      </c>
      <c r="BG4" s="401">
        <v>45408</v>
      </c>
      <c r="BH4" s="401">
        <v>45409</v>
      </c>
      <c r="BI4" s="401">
        <v>45410</v>
      </c>
      <c r="BJ4" s="401">
        <v>45411</v>
      </c>
      <c r="BK4" s="401">
        <v>45412</v>
      </c>
      <c r="BL4" s="399" t="s">
        <v>24</v>
      </c>
    </row>
    <row r="5" spans="1:64" ht="13.2">
      <c r="A5" s="399">
        <v>310002953</v>
      </c>
      <c r="B5" s="400" t="s">
        <v>48</v>
      </c>
      <c r="C5" s="402">
        <v>21267</v>
      </c>
      <c r="D5" s="402"/>
      <c r="E5" s="402"/>
      <c r="F5" s="402"/>
      <c r="G5" s="402">
        <v>2417</v>
      </c>
      <c r="H5" s="402">
        <v>3384</v>
      </c>
      <c r="I5" s="402"/>
      <c r="J5" s="402"/>
      <c r="K5" s="402">
        <v>9667</v>
      </c>
      <c r="L5" s="402">
        <v>3384</v>
      </c>
      <c r="M5" s="402"/>
      <c r="N5" s="402"/>
      <c r="O5" s="402"/>
      <c r="P5" s="402">
        <v>11600</v>
      </c>
      <c r="Q5" s="402">
        <v>6284</v>
      </c>
      <c r="R5" s="402">
        <v>1450</v>
      </c>
      <c r="S5" s="402"/>
      <c r="T5" s="402"/>
      <c r="U5" s="402"/>
      <c r="V5" s="402"/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402">
        <v>5317</v>
      </c>
      <c r="AL5" s="402">
        <v>1483</v>
      </c>
      <c r="AM5" s="402"/>
      <c r="AN5" s="402"/>
      <c r="AO5" s="402">
        <v>2417</v>
      </c>
      <c r="AP5" s="402">
        <v>8217</v>
      </c>
      <c r="AQ5" s="402"/>
      <c r="AR5" s="402"/>
      <c r="AS5" s="402"/>
      <c r="AT5" s="402"/>
      <c r="AU5" s="402"/>
      <c r="AV5" s="402"/>
      <c r="AW5" s="402"/>
      <c r="AX5" s="402"/>
      <c r="AY5" s="402"/>
      <c r="AZ5" s="402"/>
      <c r="BA5" s="402"/>
      <c r="BB5" s="402">
        <v>8217</v>
      </c>
      <c r="BC5" s="402">
        <v>9666</v>
      </c>
      <c r="BD5" s="402">
        <v>11600</v>
      </c>
      <c r="BE5" s="402">
        <v>5317</v>
      </c>
      <c r="BF5" s="402"/>
      <c r="BG5" s="402"/>
      <c r="BH5" s="402"/>
      <c r="BI5" s="402"/>
      <c r="BJ5" s="402">
        <v>5800</v>
      </c>
      <c r="BK5" s="402">
        <v>11600</v>
      </c>
      <c r="BL5" s="402">
        <v>129087</v>
      </c>
    </row>
    <row r="6" spans="1:64" ht="13.2">
      <c r="A6" s="399">
        <v>310002000</v>
      </c>
      <c r="B6" s="400" t="s">
        <v>476</v>
      </c>
      <c r="C6" s="402"/>
      <c r="D6" s="402"/>
      <c r="E6" s="402"/>
      <c r="F6" s="402"/>
      <c r="G6" s="402">
        <v>28000</v>
      </c>
      <c r="H6" s="402">
        <v>28000</v>
      </c>
      <c r="I6" s="402">
        <v>28000</v>
      </c>
      <c r="J6" s="402">
        <v>28000</v>
      </c>
      <c r="K6" s="402">
        <v>28000</v>
      </c>
      <c r="L6" s="402">
        <v>17500</v>
      </c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2"/>
      <c r="AA6" s="402"/>
      <c r="AB6" s="402"/>
      <c r="AC6" s="402"/>
      <c r="AD6" s="402"/>
      <c r="AE6" s="402"/>
      <c r="AF6" s="402"/>
      <c r="AG6" s="402"/>
      <c r="AH6" s="402"/>
      <c r="AI6" s="402"/>
      <c r="AJ6" s="402"/>
      <c r="AK6" s="402"/>
      <c r="AL6" s="402">
        <v>23333</v>
      </c>
      <c r="AM6" s="402">
        <v>28000</v>
      </c>
      <c r="AN6" s="402">
        <v>28000</v>
      </c>
      <c r="AO6" s="402">
        <v>28000</v>
      </c>
      <c r="AP6" s="402">
        <v>2667</v>
      </c>
      <c r="AQ6" s="402"/>
      <c r="AR6" s="402"/>
      <c r="AS6" s="402"/>
      <c r="AT6" s="402"/>
      <c r="AU6" s="402"/>
      <c r="AV6" s="402"/>
      <c r="AW6" s="402"/>
      <c r="AX6" s="402"/>
      <c r="AY6" s="402"/>
      <c r="AZ6" s="402"/>
      <c r="BA6" s="402"/>
      <c r="BB6" s="402">
        <v>4334</v>
      </c>
      <c r="BC6" s="402">
        <v>27166</v>
      </c>
      <c r="BD6" s="402">
        <v>28000</v>
      </c>
      <c r="BE6" s="402">
        <v>20500</v>
      </c>
      <c r="BF6" s="402"/>
      <c r="BG6" s="402"/>
      <c r="BH6" s="402"/>
      <c r="BI6" s="402"/>
      <c r="BJ6" s="402"/>
      <c r="BK6" s="402"/>
      <c r="BL6" s="402">
        <v>347500</v>
      </c>
    </row>
    <row r="7" spans="1:64" ht="13.2">
      <c r="A7" s="399">
        <v>310002641</v>
      </c>
      <c r="B7" s="400" t="s">
        <v>119</v>
      </c>
      <c r="C7" s="402">
        <v>41562</v>
      </c>
      <c r="D7" s="402">
        <v>8315</v>
      </c>
      <c r="E7" s="402">
        <v>3171</v>
      </c>
      <c r="F7" s="402"/>
      <c r="G7" s="402"/>
      <c r="H7" s="402"/>
      <c r="I7" s="402"/>
      <c r="J7" s="402"/>
      <c r="K7" s="402"/>
      <c r="L7" s="402"/>
      <c r="M7" s="402">
        <v>2000</v>
      </c>
      <c r="N7" s="402">
        <v>16000</v>
      </c>
      <c r="O7" s="402">
        <v>16000</v>
      </c>
      <c r="P7" s="402">
        <v>16000</v>
      </c>
      <c r="Q7" s="402">
        <v>3167</v>
      </c>
      <c r="R7" s="402"/>
      <c r="S7" s="402"/>
      <c r="T7" s="402"/>
      <c r="U7" s="402"/>
      <c r="V7" s="402"/>
      <c r="W7" s="402"/>
      <c r="X7" s="402"/>
      <c r="Y7" s="402"/>
      <c r="Z7" s="402">
        <v>18144</v>
      </c>
      <c r="AA7" s="402">
        <v>13000</v>
      </c>
      <c r="AB7" s="402">
        <v>18720</v>
      </c>
      <c r="AC7" s="402">
        <v>13000</v>
      </c>
      <c r="AD7" s="402">
        <v>13000</v>
      </c>
      <c r="AE7" s="402">
        <v>18000</v>
      </c>
      <c r="AF7" s="402">
        <v>28000</v>
      </c>
      <c r="AG7" s="402">
        <v>25667</v>
      </c>
      <c r="AH7" s="402">
        <v>14000</v>
      </c>
      <c r="AI7" s="402">
        <v>13000</v>
      </c>
      <c r="AJ7" s="402">
        <v>13000</v>
      </c>
      <c r="AK7" s="402">
        <v>13000</v>
      </c>
      <c r="AL7" s="402">
        <v>13000</v>
      </c>
      <c r="AM7" s="402">
        <v>18000</v>
      </c>
      <c r="AN7" s="402">
        <v>28000</v>
      </c>
      <c r="AO7" s="402">
        <v>14000</v>
      </c>
      <c r="AP7" s="402"/>
      <c r="AQ7" s="402"/>
      <c r="AR7" s="402"/>
      <c r="AS7" s="402"/>
      <c r="AT7" s="402"/>
      <c r="AU7" s="402"/>
      <c r="AV7" s="402">
        <v>12167</v>
      </c>
      <c r="AW7" s="402">
        <v>18000</v>
      </c>
      <c r="AX7" s="402">
        <v>18000</v>
      </c>
      <c r="AY7" s="402">
        <v>18000</v>
      </c>
      <c r="AZ7" s="402">
        <v>28000</v>
      </c>
      <c r="BA7" s="402">
        <v>28000</v>
      </c>
      <c r="BB7" s="402">
        <v>2333</v>
      </c>
      <c r="BC7" s="402"/>
      <c r="BD7" s="402"/>
      <c r="BE7" s="402"/>
      <c r="BF7" s="402"/>
      <c r="BG7" s="402"/>
      <c r="BH7" s="402"/>
      <c r="BI7" s="402"/>
      <c r="BJ7" s="402"/>
      <c r="BK7" s="402"/>
      <c r="BL7" s="402">
        <v>504246</v>
      </c>
    </row>
    <row r="8" spans="1:64" ht="13.2">
      <c r="A8" s="399">
        <v>310003573</v>
      </c>
      <c r="B8" s="400" t="s">
        <v>257</v>
      </c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>
        <v>21375</v>
      </c>
      <c r="P8" s="402">
        <v>27000</v>
      </c>
      <c r="Q8" s="402">
        <v>11625</v>
      </c>
      <c r="R8" s="402"/>
      <c r="S8" s="402"/>
      <c r="T8" s="402"/>
      <c r="U8" s="402"/>
      <c r="V8" s="402"/>
      <c r="W8" s="402"/>
      <c r="X8" s="402"/>
      <c r="Y8" s="402">
        <v>10728</v>
      </c>
      <c r="Z8" s="402">
        <v>24840</v>
      </c>
      <c r="AA8" s="402">
        <v>24432</v>
      </c>
      <c r="AB8" s="402"/>
      <c r="AC8" s="402"/>
      <c r="AD8" s="402"/>
      <c r="AE8" s="402"/>
      <c r="AF8" s="402"/>
      <c r="AG8" s="402"/>
      <c r="AH8" s="402"/>
      <c r="AI8" s="402"/>
      <c r="AJ8" s="402"/>
      <c r="AK8" s="402"/>
      <c r="AL8" s="402"/>
      <c r="AM8" s="402"/>
      <c r="AN8" s="402"/>
      <c r="AO8" s="402"/>
      <c r="AP8" s="402"/>
      <c r="AQ8" s="402"/>
      <c r="AR8" s="402"/>
      <c r="AS8" s="402"/>
      <c r="AT8" s="402"/>
      <c r="AU8" s="402"/>
      <c r="AV8" s="402"/>
      <c r="AW8" s="402">
        <v>9625</v>
      </c>
      <c r="AX8" s="402">
        <v>27000</v>
      </c>
      <c r="AY8" s="402">
        <v>13375</v>
      </c>
      <c r="AZ8" s="402"/>
      <c r="BA8" s="402"/>
      <c r="BB8" s="402"/>
      <c r="BC8" s="402"/>
      <c r="BD8" s="402">
        <v>4500</v>
      </c>
      <c r="BE8" s="402">
        <v>24375</v>
      </c>
      <c r="BF8" s="402"/>
      <c r="BG8" s="402"/>
      <c r="BH8" s="402"/>
      <c r="BI8" s="402"/>
      <c r="BJ8" s="402">
        <v>15750</v>
      </c>
      <c r="BK8" s="402">
        <v>27000</v>
      </c>
      <c r="BL8" s="402">
        <v>241625</v>
      </c>
    </row>
    <row r="9" spans="1:64" ht="13.2">
      <c r="A9" s="399">
        <v>310003571</v>
      </c>
      <c r="B9" s="400" t="s">
        <v>254</v>
      </c>
      <c r="C9" s="402"/>
      <c r="D9" s="402"/>
      <c r="E9" s="402"/>
      <c r="F9" s="402"/>
      <c r="G9" s="402"/>
      <c r="H9" s="402"/>
      <c r="I9" s="402"/>
      <c r="J9" s="402"/>
      <c r="K9" s="402"/>
      <c r="L9" s="402"/>
      <c r="M9" s="402"/>
      <c r="N9" s="402"/>
      <c r="O9" s="402"/>
      <c r="P9" s="402"/>
      <c r="Q9" s="402"/>
      <c r="R9" s="402"/>
      <c r="S9" s="402"/>
      <c r="T9" s="402">
        <v>21240</v>
      </c>
      <c r="U9" s="402">
        <v>23688</v>
      </c>
      <c r="V9" s="402">
        <v>12888</v>
      </c>
      <c r="W9" s="402">
        <v>22320</v>
      </c>
      <c r="X9" s="402">
        <v>27864</v>
      </c>
      <c r="Y9" s="402">
        <v>3183</v>
      </c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402"/>
      <c r="AL9" s="402"/>
      <c r="AM9" s="402"/>
      <c r="AN9" s="402">
        <v>11250</v>
      </c>
      <c r="AO9" s="402">
        <v>27000</v>
      </c>
      <c r="AP9" s="402">
        <v>27000</v>
      </c>
      <c r="AQ9" s="402">
        <v>27000</v>
      </c>
      <c r="AR9" s="402">
        <v>27000</v>
      </c>
      <c r="AS9" s="402">
        <v>750</v>
      </c>
      <c r="AT9" s="402"/>
      <c r="AU9" s="402"/>
      <c r="AV9" s="402"/>
      <c r="AW9" s="402"/>
      <c r="AX9" s="402"/>
      <c r="AY9" s="402"/>
      <c r="AZ9" s="402"/>
      <c r="BA9" s="402"/>
      <c r="BB9" s="402"/>
      <c r="BC9" s="402"/>
      <c r="BD9" s="402"/>
      <c r="BE9" s="402"/>
      <c r="BF9" s="402"/>
      <c r="BG9" s="402"/>
      <c r="BH9" s="402"/>
      <c r="BI9" s="402"/>
      <c r="BJ9" s="402"/>
      <c r="BK9" s="402"/>
      <c r="BL9" s="402">
        <v>231183</v>
      </c>
    </row>
    <row r="10" spans="1:64" ht="13.2">
      <c r="A10" s="399">
        <v>310001586</v>
      </c>
      <c r="B10" s="400" t="s">
        <v>415</v>
      </c>
      <c r="C10" s="402">
        <v>17150</v>
      </c>
      <c r="D10" s="402">
        <v>18864</v>
      </c>
      <c r="E10" s="402"/>
      <c r="F10" s="402">
        <v>37816</v>
      </c>
      <c r="G10" s="402">
        <v>16172</v>
      </c>
      <c r="H10" s="402">
        <v>28700</v>
      </c>
      <c r="I10" s="402">
        <v>28700</v>
      </c>
      <c r="J10" s="402">
        <v>28700</v>
      </c>
      <c r="K10" s="402">
        <v>28700</v>
      </c>
      <c r="L10" s="402">
        <v>5512</v>
      </c>
      <c r="M10" s="402"/>
      <c r="N10" s="402"/>
      <c r="O10" s="402">
        <v>9800</v>
      </c>
      <c r="P10" s="402">
        <v>9800</v>
      </c>
      <c r="Q10" s="402">
        <v>9800</v>
      </c>
      <c r="R10" s="402">
        <v>9800</v>
      </c>
      <c r="S10" s="402"/>
      <c r="T10" s="402">
        <v>13031</v>
      </c>
      <c r="U10" s="402">
        <v>26044</v>
      </c>
      <c r="V10" s="402">
        <v>31895</v>
      </c>
      <c r="W10" s="402">
        <v>28260</v>
      </c>
      <c r="X10" s="402">
        <v>27406</v>
      </c>
      <c r="Y10" s="402">
        <v>31763</v>
      </c>
      <c r="Z10" s="402">
        <v>5438</v>
      </c>
      <c r="AA10" s="402">
        <v>11273</v>
      </c>
      <c r="AB10" s="402">
        <v>12589</v>
      </c>
      <c r="AC10" s="402">
        <v>19600</v>
      </c>
      <c r="AD10" s="402">
        <v>14688</v>
      </c>
      <c r="AE10" s="402">
        <v>14688</v>
      </c>
      <c r="AF10" s="402">
        <v>14688</v>
      </c>
      <c r="AG10" s="402"/>
      <c r="AH10" s="402">
        <v>9800</v>
      </c>
      <c r="AI10" s="402">
        <v>9800</v>
      </c>
      <c r="AJ10" s="402">
        <v>23188</v>
      </c>
      <c r="AK10" s="402">
        <v>28700</v>
      </c>
      <c r="AL10" s="402">
        <v>28700</v>
      </c>
      <c r="AM10" s="402">
        <v>18900</v>
      </c>
      <c r="AN10" s="402">
        <v>9360</v>
      </c>
      <c r="AO10" s="402"/>
      <c r="AP10" s="402"/>
      <c r="AQ10" s="402"/>
      <c r="AR10" s="402"/>
      <c r="AS10" s="402"/>
      <c r="AT10" s="402"/>
      <c r="AU10" s="402"/>
      <c r="AV10" s="402"/>
      <c r="AW10" s="402"/>
      <c r="AX10" s="402">
        <v>13388</v>
      </c>
      <c r="AY10" s="402">
        <v>18900</v>
      </c>
      <c r="AZ10" s="402">
        <v>18900</v>
      </c>
      <c r="BA10" s="402">
        <v>18900</v>
      </c>
      <c r="BB10" s="402">
        <v>9360</v>
      </c>
      <c r="BC10" s="402"/>
      <c r="BD10" s="402"/>
      <c r="BE10" s="402"/>
      <c r="BF10" s="402"/>
      <c r="BG10" s="402"/>
      <c r="BH10" s="402"/>
      <c r="BI10" s="402"/>
      <c r="BJ10" s="402"/>
      <c r="BK10" s="402"/>
      <c r="BL10" s="402">
        <v>708773</v>
      </c>
    </row>
    <row r="11" spans="1:64" ht="13.2">
      <c r="A11" s="399">
        <v>310001198</v>
      </c>
      <c r="B11" s="400" t="s">
        <v>82</v>
      </c>
      <c r="C11" s="402"/>
      <c r="D11" s="402"/>
      <c r="E11" s="402">
        <v>6402</v>
      </c>
      <c r="F11" s="402">
        <v>4792</v>
      </c>
      <c r="G11" s="402">
        <v>3400</v>
      </c>
      <c r="H11" s="402">
        <v>3252</v>
      </c>
      <c r="I11" s="402">
        <v>12992</v>
      </c>
      <c r="J11" s="402">
        <v>11705</v>
      </c>
      <c r="K11" s="402">
        <v>9736</v>
      </c>
      <c r="L11" s="402"/>
      <c r="M11" s="402"/>
      <c r="N11" s="402"/>
      <c r="O11" s="402"/>
      <c r="P11" s="402"/>
      <c r="Q11" s="402"/>
      <c r="R11" s="402"/>
      <c r="S11" s="402"/>
      <c r="T11" s="402"/>
      <c r="U11" s="402"/>
      <c r="V11" s="402"/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402"/>
      <c r="AL11" s="402"/>
      <c r="AM11" s="402"/>
      <c r="AN11" s="402"/>
      <c r="AO11" s="402"/>
      <c r="AP11" s="402"/>
      <c r="AQ11" s="402"/>
      <c r="AR11" s="402"/>
      <c r="AS11" s="402"/>
      <c r="AT11" s="402"/>
      <c r="AU11" s="402"/>
      <c r="AV11" s="402"/>
      <c r="AW11" s="402"/>
      <c r="AX11" s="402"/>
      <c r="AY11" s="402"/>
      <c r="AZ11" s="402"/>
      <c r="BA11" s="402"/>
      <c r="BB11" s="402"/>
      <c r="BC11" s="402"/>
      <c r="BD11" s="402"/>
      <c r="BE11" s="402"/>
      <c r="BF11" s="402"/>
      <c r="BG11" s="402"/>
      <c r="BH11" s="402"/>
      <c r="BI11" s="402"/>
      <c r="BJ11" s="402"/>
      <c r="BK11" s="402"/>
      <c r="BL11" s="402">
        <v>52279</v>
      </c>
    </row>
    <row r="12" spans="1:64" ht="13.2">
      <c r="A12" s="399">
        <v>310001995</v>
      </c>
      <c r="B12" s="400" t="s">
        <v>121</v>
      </c>
      <c r="C12" s="402"/>
      <c r="D12" s="402"/>
      <c r="E12" s="402"/>
      <c r="F12" s="402"/>
      <c r="G12" s="402"/>
      <c r="H12" s="402"/>
      <c r="I12" s="402"/>
      <c r="J12" s="402"/>
      <c r="K12" s="402"/>
      <c r="L12" s="402"/>
      <c r="M12" s="402"/>
      <c r="N12" s="402"/>
      <c r="O12" s="402"/>
      <c r="P12" s="402"/>
      <c r="Q12" s="402"/>
      <c r="R12" s="402"/>
      <c r="S12" s="402"/>
      <c r="T12" s="402"/>
      <c r="U12" s="402"/>
      <c r="V12" s="402"/>
      <c r="W12" s="402"/>
      <c r="X12" s="402"/>
      <c r="Y12" s="402"/>
      <c r="Z12" s="402"/>
      <c r="AA12" s="402">
        <v>27440</v>
      </c>
      <c r="AB12" s="402">
        <v>32340</v>
      </c>
      <c r="AC12" s="402">
        <v>6333</v>
      </c>
      <c r="AD12" s="402"/>
      <c r="AE12" s="402"/>
      <c r="AF12" s="402"/>
      <c r="AG12" s="402"/>
      <c r="AH12" s="402"/>
      <c r="AI12" s="402"/>
      <c r="AJ12" s="402"/>
      <c r="AK12" s="402"/>
      <c r="AL12" s="402"/>
      <c r="AM12" s="402"/>
      <c r="AN12" s="402"/>
      <c r="AO12" s="402"/>
      <c r="AP12" s="402"/>
      <c r="AQ12" s="402"/>
      <c r="AR12" s="402"/>
      <c r="AS12" s="402">
        <v>1167</v>
      </c>
      <c r="AT12" s="402">
        <v>28000</v>
      </c>
      <c r="AU12" s="402">
        <v>27333</v>
      </c>
      <c r="AV12" s="402">
        <v>3500</v>
      </c>
      <c r="AW12" s="402"/>
      <c r="AX12" s="402"/>
      <c r="AY12" s="402"/>
      <c r="AZ12" s="402"/>
      <c r="BA12" s="402"/>
      <c r="BB12" s="402"/>
      <c r="BC12" s="402"/>
      <c r="BD12" s="402"/>
      <c r="BE12" s="402"/>
      <c r="BF12" s="402"/>
      <c r="BG12" s="402"/>
      <c r="BH12" s="402"/>
      <c r="BI12" s="402"/>
      <c r="BJ12" s="402"/>
      <c r="BK12" s="402"/>
      <c r="BL12" s="402">
        <v>126113</v>
      </c>
    </row>
    <row r="13" spans="1:64" ht="13.2">
      <c r="A13" s="399">
        <v>310004069</v>
      </c>
      <c r="B13" s="400" t="s">
        <v>350</v>
      </c>
      <c r="C13" s="402"/>
      <c r="D13" s="402"/>
      <c r="E13" s="402"/>
      <c r="F13" s="402"/>
      <c r="G13" s="402"/>
      <c r="H13" s="402"/>
      <c r="I13" s="402"/>
      <c r="J13" s="402"/>
      <c r="K13" s="402">
        <v>18667</v>
      </c>
      <c r="L13" s="402">
        <v>12333</v>
      </c>
      <c r="M13" s="402"/>
      <c r="N13" s="402"/>
      <c r="O13" s="402"/>
      <c r="P13" s="402"/>
      <c r="Q13" s="402"/>
      <c r="R13" s="402"/>
      <c r="S13" s="402"/>
      <c r="T13" s="402"/>
      <c r="U13" s="402"/>
      <c r="V13" s="402"/>
      <c r="W13" s="402"/>
      <c r="X13" s="402"/>
      <c r="Y13" s="402"/>
      <c r="Z13" s="402"/>
      <c r="AA13" s="402"/>
      <c r="AB13" s="402"/>
      <c r="AC13" s="402"/>
      <c r="AD13" s="402"/>
      <c r="AE13" s="402"/>
      <c r="AF13" s="402"/>
      <c r="AG13" s="402"/>
      <c r="AH13" s="402"/>
      <c r="AI13" s="402"/>
      <c r="AJ13" s="402"/>
      <c r="AK13" s="402"/>
      <c r="AL13" s="402"/>
      <c r="AM13" s="402"/>
      <c r="AN13" s="402"/>
      <c r="AO13" s="402"/>
      <c r="AP13" s="402"/>
      <c r="AQ13" s="402"/>
      <c r="AR13" s="402"/>
      <c r="AS13" s="402"/>
      <c r="AT13" s="402"/>
      <c r="AU13" s="402">
        <v>25000</v>
      </c>
      <c r="AV13" s="402"/>
      <c r="AW13" s="402"/>
      <c r="AX13" s="402"/>
      <c r="AY13" s="402"/>
      <c r="AZ13" s="402"/>
      <c r="BA13" s="402"/>
      <c r="BB13" s="402"/>
      <c r="BC13" s="402"/>
      <c r="BD13" s="402"/>
      <c r="BE13" s="402"/>
      <c r="BF13" s="402"/>
      <c r="BG13" s="402"/>
      <c r="BH13" s="402"/>
      <c r="BI13" s="402"/>
      <c r="BJ13" s="402"/>
      <c r="BK13" s="402"/>
      <c r="BL13" s="402">
        <v>56000</v>
      </c>
    </row>
    <row r="14" spans="1:64" ht="13.2">
      <c r="A14" s="399">
        <v>310003155</v>
      </c>
      <c r="B14" s="400" t="s">
        <v>178</v>
      </c>
      <c r="C14" s="402">
        <v>16920</v>
      </c>
      <c r="D14" s="402">
        <v>10944</v>
      </c>
      <c r="E14" s="402">
        <v>5739</v>
      </c>
      <c r="F14" s="402">
        <v>25920</v>
      </c>
      <c r="G14" s="402">
        <v>10334</v>
      </c>
      <c r="H14" s="402"/>
      <c r="I14" s="402"/>
      <c r="J14" s="402"/>
      <c r="K14" s="402"/>
      <c r="L14" s="402"/>
      <c r="M14" s="402"/>
      <c r="N14" s="402"/>
      <c r="O14" s="402"/>
      <c r="P14" s="402"/>
      <c r="Q14" s="402"/>
      <c r="R14" s="402"/>
      <c r="S14" s="402"/>
      <c r="T14" s="402"/>
      <c r="U14" s="402"/>
      <c r="V14" s="402"/>
      <c r="W14" s="402"/>
      <c r="X14" s="402"/>
      <c r="Y14" s="402"/>
      <c r="Z14" s="402"/>
      <c r="AA14" s="402"/>
      <c r="AB14" s="402"/>
      <c r="AC14" s="402"/>
      <c r="AD14" s="402"/>
      <c r="AE14" s="402"/>
      <c r="AF14" s="402"/>
      <c r="AG14" s="402"/>
      <c r="AH14" s="402"/>
      <c r="AI14" s="402"/>
      <c r="AJ14" s="402">
        <v>22167</v>
      </c>
      <c r="AK14" s="402">
        <v>28000</v>
      </c>
      <c r="AL14" s="402">
        <v>28000</v>
      </c>
      <c r="AM14" s="402">
        <v>21833</v>
      </c>
      <c r="AN14" s="402"/>
      <c r="AO14" s="402"/>
      <c r="AP14" s="402"/>
      <c r="AQ14" s="402"/>
      <c r="AR14" s="402"/>
      <c r="AS14" s="402"/>
      <c r="AT14" s="402"/>
      <c r="AU14" s="402"/>
      <c r="AV14" s="402"/>
      <c r="AW14" s="402"/>
      <c r="AX14" s="402"/>
      <c r="AY14" s="402"/>
      <c r="AZ14" s="402"/>
      <c r="BA14" s="402"/>
      <c r="BB14" s="402"/>
      <c r="BC14" s="402"/>
      <c r="BD14" s="402"/>
      <c r="BE14" s="402"/>
      <c r="BF14" s="402"/>
      <c r="BG14" s="402"/>
      <c r="BH14" s="402"/>
      <c r="BI14" s="402"/>
      <c r="BJ14" s="402"/>
      <c r="BK14" s="402"/>
      <c r="BL14" s="402">
        <v>169857</v>
      </c>
    </row>
    <row r="15" spans="1:64" ht="13.2">
      <c r="A15" s="399">
        <v>310002642</v>
      </c>
      <c r="B15" s="400" t="s">
        <v>118</v>
      </c>
      <c r="C15" s="402">
        <v>16669</v>
      </c>
      <c r="D15" s="402">
        <v>15120</v>
      </c>
      <c r="E15" s="402"/>
      <c r="F15" s="402"/>
      <c r="G15" s="402"/>
      <c r="H15" s="402"/>
      <c r="I15" s="402"/>
      <c r="J15" s="402"/>
      <c r="K15" s="402"/>
      <c r="L15" s="402"/>
      <c r="M15" s="402">
        <v>12000</v>
      </c>
      <c r="N15" s="402">
        <v>12000</v>
      </c>
      <c r="O15" s="402">
        <v>12000</v>
      </c>
      <c r="P15" s="402">
        <v>12000</v>
      </c>
      <c r="Q15" s="402">
        <v>12000</v>
      </c>
      <c r="R15" s="402"/>
      <c r="S15" s="402"/>
      <c r="T15" s="402"/>
      <c r="U15" s="402"/>
      <c r="V15" s="402"/>
      <c r="W15" s="402"/>
      <c r="X15" s="402"/>
      <c r="Y15" s="402"/>
      <c r="Z15" s="402"/>
      <c r="AA15" s="402">
        <v>15469</v>
      </c>
      <c r="AB15" s="402">
        <v>14976</v>
      </c>
      <c r="AC15" s="402">
        <v>15000</v>
      </c>
      <c r="AD15" s="402">
        <v>15000</v>
      </c>
      <c r="AE15" s="402">
        <v>10000</v>
      </c>
      <c r="AF15" s="402"/>
      <c r="AG15" s="402"/>
      <c r="AH15" s="402"/>
      <c r="AI15" s="402">
        <v>15000</v>
      </c>
      <c r="AJ15" s="402">
        <v>15000</v>
      </c>
      <c r="AK15" s="402">
        <v>15000</v>
      </c>
      <c r="AL15" s="402">
        <v>15000</v>
      </c>
      <c r="AM15" s="402">
        <v>10000</v>
      </c>
      <c r="AN15" s="402"/>
      <c r="AO15" s="402"/>
      <c r="AP15" s="402"/>
      <c r="AQ15" s="402"/>
      <c r="AR15" s="402"/>
      <c r="AS15" s="402"/>
      <c r="AT15" s="402"/>
      <c r="AU15" s="402"/>
      <c r="AV15" s="402">
        <v>10000</v>
      </c>
      <c r="AW15" s="402">
        <v>10000</v>
      </c>
      <c r="AX15" s="402">
        <v>10000</v>
      </c>
      <c r="AY15" s="402">
        <v>10000</v>
      </c>
      <c r="AZ15" s="402"/>
      <c r="BA15" s="402"/>
      <c r="BB15" s="402"/>
      <c r="BC15" s="402"/>
      <c r="BD15" s="402"/>
      <c r="BE15" s="402"/>
      <c r="BF15" s="402"/>
      <c r="BG15" s="402"/>
      <c r="BH15" s="402"/>
      <c r="BI15" s="402"/>
      <c r="BJ15" s="402"/>
      <c r="BK15" s="402"/>
      <c r="BL15" s="402">
        <v>272234</v>
      </c>
    </row>
    <row r="16" spans="1:64" ht="13.2">
      <c r="A16" s="399">
        <v>310001984</v>
      </c>
      <c r="B16" s="400" t="s">
        <v>455</v>
      </c>
      <c r="C16" s="402"/>
      <c r="D16" s="402"/>
      <c r="E16" s="402"/>
      <c r="F16" s="402">
        <v>7163</v>
      </c>
      <c r="G16" s="402"/>
      <c r="H16" s="402"/>
      <c r="I16" s="402"/>
      <c r="J16" s="402"/>
      <c r="K16" s="402"/>
      <c r="L16" s="402"/>
      <c r="M16" s="402"/>
      <c r="N16" s="402"/>
      <c r="O16" s="402"/>
      <c r="P16" s="402"/>
      <c r="Q16" s="402"/>
      <c r="R16" s="402"/>
      <c r="S16" s="402"/>
      <c r="T16" s="402"/>
      <c r="U16" s="402"/>
      <c r="V16" s="402"/>
      <c r="W16" s="402"/>
      <c r="X16" s="402"/>
      <c r="Y16" s="402"/>
      <c r="Z16" s="402"/>
      <c r="AA16" s="402"/>
      <c r="AB16" s="402"/>
      <c r="AC16" s="402"/>
      <c r="AD16" s="402"/>
      <c r="AE16" s="402">
        <v>2000</v>
      </c>
      <c r="AF16" s="402">
        <v>10000</v>
      </c>
      <c r="AG16" s="402"/>
      <c r="AH16" s="402"/>
      <c r="AI16" s="402"/>
      <c r="AJ16" s="402"/>
      <c r="AK16" s="402"/>
      <c r="AL16" s="402"/>
      <c r="AM16" s="402"/>
      <c r="AN16" s="402"/>
      <c r="AO16" s="402"/>
      <c r="AP16" s="402"/>
      <c r="AQ16" s="402"/>
      <c r="AR16" s="402"/>
      <c r="AS16" s="402"/>
      <c r="AT16" s="402"/>
      <c r="AU16" s="402"/>
      <c r="AV16" s="402"/>
      <c r="AW16" s="402"/>
      <c r="AX16" s="402"/>
      <c r="AY16" s="402"/>
      <c r="AZ16" s="402"/>
      <c r="BA16" s="402"/>
      <c r="BB16" s="402"/>
      <c r="BC16" s="402"/>
      <c r="BD16" s="402"/>
      <c r="BE16" s="402"/>
      <c r="BF16" s="402"/>
      <c r="BG16" s="402"/>
      <c r="BH16" s="402">
        <v>3000</v>
      </c>
      <c r="BI16" s="402">
        <v>10000</v>
      </c>
      <c r="BJ16" s="402"/>
      <c r="BK16" s="402"/>
      <c r="BL16" s="402">
        <v>32163</v>
      </c>
    </row>
    <row r="17" spans="1:64" ht="13.2">
      <c r="A17" s="399">
        <v>310002099</v>
      </c>
      <c r="B17" s="400" t="s">
        <v>456</v>
      </c>
      <c r="C17" s="402"/>
      <c r="D17" s="402"/>
      <c r="E17" s="402"/>
      <c r="F17" s="402">
        <v>9349</v>
      </c>
      <c r="G17" s="402">
        <v>28000</v>
      </c>
      <c r="H17" s="402"/>
      <c r="I17" s="402"/>
      <c r="J17" s="402"/>
      <c r="K17" s="402"/>
      <c r="L17" s="402"/>
      <c r="M17" s="402"/>
      <c r="N17" s="402"/>
      <c r="O17" s="402"/>
      <c r="P17" s="402"/>
      <c r="Q17" s="402"/>
      <c r="R17" s="402"/>
      <c r="S17" s="402"/>
      <c r="T17" s="402"/>
      <c r="U17" s="402"/>
      <c r="V17" s="402"/>
      <c r="W17" s="402"/>
      <c r="X17" s="402"/>
      <c r="Y17" s="402"/>
      <c r="Z17" s="402"/>
      <c r="AA17" s="402"/>
      <c r="AB17" s="402"/>
      <c r="AC17" s="402"/>
      <c r="AD17" s="402"/>
      <c r="AE17" s="402">
        <v>13167</v>
      </c>
      <c r="AF17" s="402">
        <v>18000</v>
      </c>
      <c r="AG17" s="402">
        <v>28000</v>
      </c>
      <c r="AH17" s="402">
        <v>5833</v>
      </c>
      <c r="AI17" s="402"/>
      <c r="AJ17" s="402"/>
      <c r="AK17" s="402"/>
      <c r="AL17" s="402"/>
      <c r="AM17" s="402"/>
      <c r="AN17" s="402"/>
      <c r="AO17" s="402"/>
      <c r="AP17" s="402"/>
      <c r="AQ17" s="402"/>
      <c r="AR17" s="402"/>
      <c r="AS17" s="402"/>
      <c r="AT17" s="402"/>
      <c r="AU17" s="402"/>
      <c r="AV17" s="402"/>
      <c r="AW17" s="402"/>
      <c r="AX17" s="402"/>
      <c r="AY17" s="402"/>
      <c r="AZ17" s="402"/>
      <c r="BA17" s="402"/>
      <c r="BB17" s="402"/>
      <c r="BC17" s="402"/>
      <c r="BD17" s="402"/>
      <c r="BE17" s="402"/>
      <c r="BF17" s="402"/>
      <c r="BG17" s="402"/>
      <c r="BH17" s="402">
        <v>21500</v>
      </c>
      <c r="BI17" s="402">
        <v>18000</v>
      </c>
      <c r="BJ17" s="402">
        <v>28000</v>
      </c>
      <c r="BK17" s="402">
        <v>2500</v>
      </c>
      <c r="BL17" s="402">
        <v>172349</v>
      </c>
    </row>
    <row r="18" spans="1:64" ht="13.2">
      <c r="A18" s="399">
        <v>310002972</v>
      </c>
      <c r="B18" s="400" t="s">
        <v>147</v>
      </c>
      <c r="C18" s="402">
        <v>2333</v>
      </c>
      <c r="D18" s="402">
        <v>6984</v>
      </c>
      <c r="E18" s="402"/>
      <c r="F18" s="402"/>
      <c r="G18" s="402"/>
      <c r="H18" s="402"/>
      <c r="I18" s="402"/>
      <c r="J18" s="402"/>
      <c r="K18" s="402"/>
      <c r="L18" s="402"/>
      <c r="M18" s="402"/>
      <c r="N18" s="402"/>
      <c r="O18" s="402"/>
      <c r="P18" s="402"/>
      <c r="Q18" s="402"/>
      <c r="R18" s="402"/>
      <c r="S18" s="402"/>
      <c r="T18" s="402"/>
      <c r="U18" s="402"/>
      <c r="V18" s="402"/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402"/>
      <c r="AL18" s="402"/>
      <c r="AM18" s="402"/>
      <c r="AN18" s="402"/>
      <c r="AO18" s="402"/>
      <c r="AP18" s="402"/>
      <c r="AQ18" s="402"/>
      <c r="AR18" s="402"/>
      <c r="AS18" s="402"/>
      <c r="AT18" s="402"/>
      <c r="AU18" s="402"/>
      <c r="AV18" s="402"/>
      <c r="AW18" s="402"/>
      <c r="AX18" s="402"/>
      <c r="AY18" s="402"/>
      <c r="AZ18" s="402"/>
      <c r="BA18" s="402"/>
      <c r="BB18" s="402"/>
      <c r="BC18" s="402"/>
      <c r="BD18" s="402"/>
      <c r="BE18" s="402"/>
      <c r="BF18" s="402"/>
      <c r="BG18" s="402">
        <v>2300</v>
      </c>
      <c r="BH18" s="402"/>
      <c r="BI18" s="402"/>
      <c r="BJ18" s="402"/>
      <c r="BK18" s="402"/>
      <c r="BL18" s="402">
        <v>11617</v>
      </c>
    </row>
    <row r="19" spans="1:64" ht="13.2">
      <c r="A19" s="399">
        <v>310003079</v>
      </c>
      <c r="B19" s="400" t="s">
        <v>54</v>
      </c>
      <c r="C19" s="402"/>
      <c r="D19" s="402"/>
      <c r="E19" s="402"/>
      <c r="F19" s="402"/>
      <c r="G19" s="402"/>
      <c r="H19" s="402">
        <v>6284</v>
      </c>
      <c r="I19" s="402">
        <v>3867</v>
      </c>
      <c r="J19" s="402"/>
      <c r="K19" s="402"/>
      <c r="L19" s="402"/>
      <c r="M19" s="402"/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402"/>
      <c r="Y19" s="402"/>
      <c r="Z19" s="402"/>
      <c r="AA19" s="402"/>
      <c r="AB19" s="402"/>
      <c r="AC19" s="402"/>
      <c r="AD19" s="402"/>
      <c r="AE19" s="402"/>
      <c r="AF19" s="402"/>
      <c r="AG19" s="402"/>
      <c r="AH19" s="402"/>
      <c r="AI19" s="402"/>
      <c r="AJ19" s="402">
        <v>3900</v>
      </c>
      <c r="AK19" s="402"/>
      <c r="AL19" s="402"/>
      <c r="AM19" s="402"/>
      <c r="AN19" s="402"/>
      <c r="AO19" s="402"/>
      <c r="AP19" s="402"/>
      <c r="AQ19" s="402"/>
      <c r="AR19" s="402"/>
      <c r="AS19" s="402">
        <v>7733</v>
      </c>
      <c r="AT19" s="402"/>
      <c r="AU19" s="402"/>
      <c r="AV19" s="402"/>
      <c r="AW19" s="402"/>
      <c r="AX19" s="402"/>
      <c r="AY19" s="402"/>
      <c r="AZ19" s="402"/>
      <c r="BA19" s="402"/>
      <c r="BB19" s="402"/>
      <c r="BC19" s="402"/>
      <c r="BD19" s="402"/>
      <c r="BE19" s="402"/>
      <c r="BF19" s="402"/>
      <c r="BG19" s="402">
        <v>5317</v>
      </c>
      <c r="BH19" s="402">
        <v>7733</v>
      </c>
      <c r="BI19" s="402"/>
      <c r="BJ19" s="402"/>
      <c r="BK19" s="402"/>
      <c r="BL19" s="402">
        <v>34834</v>
      </c>
    </row>
    <row r="20" spans="1:64" ht="13.2">
      <c r="A20" s="399">
        <v>310002654</v>
      </c>
      <c r="B20" s="400" t="s">
        <v>46</v>
      </c>
      <c r="C20" s="402">
        <v>39457</v>
      </c>
      <c r="D20" s="402">
        <v>301</v>
      </c>
      <c r="E20" s="402">
        <v>32076</v>
      </c>
      <c r="F20" s="402"/>
      <c r="G20" s="402"/>
      <c r="H20" s="402"/>
      <c r="I20" s="402"/>
      <c r="J20" s="402"/>
      <c r="K20" s="402"/>
      <c r="L20" s="402"/>
      <c r="M20" s="402"/>
      <c r="N20" s="402"/>
      <c r="O20" s="402">
        <v>24466</v>
      </c>
      <c r="P20" s="402">
        <v>28000</v>
      </c>
      <c r="Q20" s="402">
        <v>30367</v>
      </c>
      <c r="R20" s="402">
        <v>28000</v>
      </c>
      <c r="S20" s="402">
        <v>28000</v>
      </c>
      <c r="T20" s="402">
        <v>31374</v>
      </c>
      <c r="U20" s="402">
        <v>14424</v>
      </c>
      <c r="V20" s="402">
        <v>16092</v>
      </c>
      <c r="W20" s="402">
        <v>30186</v>
      </c>
      <c r="X20" s="402">
        <v>31482</v>
      </c>
      <c r="Y20" s="402">
        <v>28458</v>
      </c>
      <c r="Z20" s="402">
        <v>32832</v>
      </c>
      <c r="AA20" s="402">
        <v>32724</v>
      </c>
      <c r="AB20" s="402">
        <v>30942</v>
      </c>
      <c r="AC20" s="402">
        <v>2333</v>
      </c>
      <c r="AD20" s="402"/>
      <c r="AE20" s="402">
        <v>11667</v>
      </c>
      <c r="AF20" s="402">
        <v>28000</v>
      </c>
      <c r="AG20" s="402">
        <v>28000</v>
      </c>
      <c r="AH20" s="402">
        <v>28000</v>
      </c>
      <c r="AI20" s="402">
        <v>28000</v>
      </c>
      <c r="AJ20" s="402">
        <v>11667</v>
      </c>
      <c r="AK20" s="402"/>
      <c r="AL20" s="402"/>
      <c r="AM20" s="402"/>
      <c r="AN20" s="402"/>
      <c r="AO20" s="402"/>
      <c r="AP20" s="402"/>
      <c r="AQ20" s="402"/>
      <c r="AR20" s="402"/>
      <c r="AS20" s="402"/>
      <c r="AT20" s="402"/>
      <c r="AU20" s="402"/>
      <c r="AV20" s="402">
        <v>24166</v>
      </c>
      <c r="AW20" s="402">
        <v>28000</v>
      </c>
      <c r="AX20" s="402">
        <v>28000</v>
      </c>
      <c r="AY20" s="402">
        <v>28000</v>
      </c>
      <c r="AZ20" s="402">
        <v>28000</v>
      </c>
      <c r="BA20" s="402">
        <v>26833</v>
      </c>
      <c r="BB20" s="402"/>
      <c r="BC20" s="402"/>
      <c r="BD20" s="402"/>
      <c r="BE20" s="402">
        <v>2333</v>
      </c>
      <c r="BF20" s="402">
        <v>28000</v>
      </c>
      <c r="BG20" s="402">
        <v>28000</v>
      </c>
      <c r="BH20" s="402">
        <v>28000</v>
      </c>
      <c r="BI20" s="402">
        <v>17667</v>
      </c>
      <c r="BJ20" s="402">
        <v>28000</v>
      </c>
      <c r="BK20" s="402">
        <v>28000</v>
      </c>
      <c r="BL20" s="402">
        <v>919847</v>
      </c>
    </row>
    <row r="21" spans="1:64" ht="13.2">
      <c r="A21" s="399">
        <v>310003080</v>
      </c>
      <c r="B21" s="400" t="s">
        <v>57</v>
      </c>
      <c r="C21" s="402"/>
      <c r="D21" s="402"/>
      <c r="E21" s="402"/>
      <c r="F21" s="402"/>
      <c r="G21" s="402"/>
      <c r="H21" s="402"/>
      <c r="I21" s="402">
        <v>7250</v>
      </c>
      <c r="J21" s="402"/>
      <c r="K21" s="402"/>
      <c r="L21" s="402"/>
      <c r="M21" s="402"/>
      <c r="N21" s="402"/>
      <c r="O21" s="402"/>
      <c r="P21" s="402"/>
      <c r="Q21" s="402"/>
      <c r="R21" s="402"/>
      <c r="S21" s="402"/>
      <c r="T21" s="402"/>
      <c r="U21" s="402"/>
      <c r="V21" s="402"/>
      <c r="W21" s="402"/>
      <c r="X21" s="402"/>
      <c r="Y21" s="402"/>
      <c r="Z21" s="402"/>
      <c r="AA21" s="402"/>
      <c r="AB21" s="402"/>
      <c r="AC21" s="402"/>
      <c r="AD21" s="402"/>
      <c r="AE21" s="402"/>
      <c r="AF21" s="402"/>
      <c r="AG21" s="402"/>
      <c r="AH21" s="402"/>
      <c r="AI21" s="402"/>
      <c r="AJ21" s="402">
        <v>4800</v>
      </c>
      <c r="AK21" s="402"/>
      <c r="AL21" s="402"/>
      <c r="AM21" s="402"/>
      <c r="AN21" s="402"/>
      <c r="AO21" s="402"/>
      <c r="AP21" s="402"/>
      <c r="AQ21" s="402"/>
      <c r="AR21" s="402">
        <v>3867</v>
      </c>
      <c r="AS21" s="402"/>
      <c r="AT21" s="402"/>
      <c r="AU21" s="402"/>
      <c r="AV21" s="402"/>
      <c r="AW21" s="402"/>
      <c r="AX21" s="402"/>
      <c r="AY21" s="402"/>
      <c r="AZ21" s="402"/>
      <c r="BA21" s="402"/>
      <c r="BB21" s="402"/>
      <c r="BC21" s="402"/>
      <c r="BD21" s="402"/>
      <c r="BE21" s="402"/>
      <c r="BF21" s="402"/>
      <c r="BG21" s="402">
        <v>2900</v>
      </c>
      <c r="BH21" s="402"/>
      <c r="BI21" s="402"/>
      <c r="BJ21" s="402"/>
      <c r="BK21" s="402"/>
      <c r="BL21" s="402">
        <v>18817</v>
      </c>
    </row>
    <row r="22" spans="1:64" ht="13.2">
      <c r="A22" s="399">
        <v>310002016</v>
      </c>
      <c r="B22" s="400" t="s">
        <v>152</v>
      </c>
      <c r="C22" s="402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402"/>
      <c r="O22" s="402"/>
      <c r="P22" s="402"/>
      <c r="Q22" s="402"/>
      <c r="R22" s="402"/>
      <c r="S22" s="402"/>
      <c r="T22" s="402"/>
      <c r="U22" s="402"/>
      <c r="V22" s="402">
        <v>13500</v>
      </c>
      <c r="W22" s="402">
        <v>16500</v>
      </c>
      <c r="X22" s="402"/>
      <c r="Y22" s="402"/>
      <c r="Z22" s="402"/>
      <c r="AA22" s="402"/>
      <c r="AB22" s="402"/>
      <c r="AC22" s="402"/>
      <c r="AD22" s="402"/>
      <c r="AE22" s="402"/>
      <c r="AF22" s="402"/>
      <c r="AG22" s="402"/>
      <c r="AH22" s="402"/>
      <c r="AI22" s="402"/>
      <c r="AJ22" s="402"/>
      <c r="AK22" s="402"/>
      <c r="AL22" s="402"/>
      <c r="AM22" s="402"/>
      <c r="AN22" s="402"/>
      <c r="AO22" s="402"/>
      <c r="AP22" s="402"/>
      <c r="AQ22" s="402"/>
      <c r="AR22" s="402"/>
      <c r="AS22" s="402"/>
      <c r="AT22" s="402"/>
      <c r="AU22" s="402"/>
      <c r="AV22" s="402"/>
      <c r="AW22" s="402"/>
      <c r="AX22" s="402"/>
      <c r="AY22" s="402"/>
      <c r="AZ22" s="402">
        <v>5000</v>
      </c>
      <c r="BA22" s="402">
        <v>10000</v>
      </c>
      <c r="BB22" s="402">
        <v>10000</v>
      </c>
      <c r="BC22" s="402"/>
      <c r="BD22" s="402"/>
      <c r="BE22" s="402"/>
      <c r="BF22" s="402"/>
      <c r="BG22" s="402"/>
      <c r="BH22" s="402"/>
      <c r="BI22" s="402"/>
      <c r="BJ22" s="402"/>
      <c r="BK22" s="402"/>
      <c r="BL22" s="402">
        <v>55000</v>
      </c>
    </row>
    <row r="23" spans="1:64" ht="13.2">
      <c r="A23" s="399">
        <v>310002015</v>
      </c>
      <c r="B23" s="400" t="s">
        <v>462</v>
      </c>
      <c r="C23" s="402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  <c r="O23" s="402"/>
      <c r="P23" s="402"/>
      <c r="Q23" s="402"/>
      <c r="R23" s="402"/>
      <c r="S23" s="402"/>
      <c r="T23" s="402"/>
      <c r="U23" s="402">
        <v>405</v>
      </c>
      <c r="V23" s="402">
        <v>12312</v>
      </c>
      <c r="W23" s="402">
        <v>14257</v>
      </c>
      <c r="X23" s="402">
        <v>31320</v>
      </c>
      <c r="Y23" s="402">
        <v>1918</v>
      </c>
      <c r="Z23" s="402"/>
      <c r="AA23" s="402"/>
      <c r="AB23" s="402"/>
      <c r="AC23" s="402"/>
      <c r="AD23" s="402"/>
      <c r="AE23" s="402"/>
      <c r="AF23" s="402"/>
      <c r="AG23" s="402"/>
      <c r="AH23" s="402"/>
      <c r="AI23" s="402"/>
      <c r="AJ23" s="402"/>
      <c r="AK23" s="402"/>
      <c r="AL23" s="402"/>
      <c r="AM23" s="402"/>
      <c r="AN23" s="402"/>
      <c r="AO23" s="402"/>
      <c r="AP23" s="402"/>
      <c r="AQ23" s="402"/>
      <c r="AR23" s="402"/>
      <c r="AS23" s="402"/>
      <c r="AT23" s="402"/>
      <c r="AU23" s="402"/>
      <c r="AV23" s="402"/>
      <c r="AW23" s="402"/>
      <c r="AX23" s="402"/>
      <c r="AY23" s="402">
        <v>535</v>
      </c>
      <c r="AZ23" s="402">
        <v>17167</v>
      </c>
      <c r="BA23" s="402">
        <v>18000</v>
      </c>
      <c r="BB23" s="402">
        <v>18000</v>
      </c>
      <c r="BC23" s="402">
        <v>28000</v>
      </c>
      <c r="BD23" s="402">
        <v>18833</v>
      </c>
      <c r="BE23" s="402"/>
      <c r="BF23" s="402"/>
      <c r="BG23" s="402"/>
      <c r="BH23" s="402"/>
      <c r="BI23" s="402"/>
      <c r="BJ23" s="402"/>
      <c r="BK23" s="402"/>
      <c r="BL23" s="402">
        <v>160747</v>
      </c>
    </row>
    <row r="24" spans="1:64" ht="13.2">
      <c r="A24" s="399">
        <v>310002954</v>
      </c>
      <c r="B24" s="400" t="s">
        <v>120</v>
      </c>
      <c r="C24" s="402"/>
      <c r="D24" s="402"/>
      <c r="E24" s="402"/>
      <c r="F24" s="402">
        <v>7272</v>
      </c>
      <c r="G24" s="402">
        <v>9183</v>
      </c>
      <c r="H24" s="402"/>
      <c r="I24" s="402"/>
      <c r="J24" s="402"/>
      <c r="K24" s="402"/>
      <c r="L24" s="402"/>
      <c r="M24" s="402"/>
      <c r="N24" s="402"/>
      <c r="O24" s="402"/>
      <c r="P24" s="402"/>
      <c r="Q24" s="402"/>
      <c r="R24" s="402">
        <v>6767</v>
      </c>
      <c r="S24" s="402"/>
      <c r="T24" s="402"/>
      <c r="U24" s="402"/>
      <c r="V24" s="402"/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402">
        <v>4800</v>
      </c>
      <c r="AL24" s="402"/>
      <c r="AM24" s="402"/>
      <c r="AN24" s="402"/>
      <c r="AO24" s="402"/>
      <c r="AP24" s="402">
        <v>3383</v>
      </c>
      <c r="AQ24" s="402">
        <v>3383</v>
      </c>
      <c r="AR24" s="402"/>
      <c r="AS24" s="402"/>
      <c r="AT24" s="402"/>
      <c r="AU24" s="402"/>
      <c r="AV24" s="402"/>
      <c r="AW24" s="402"/>
      <c r="AX24" s="402"/>
      <c r="AY24" s="402"/>
      <c r="AZ24" s="402"/>
      <c r="BA24" s="402"/>
      <c r="BB24" s="402"/>
      <c r="BC24" s="402"/>
      <c r="BD24" s="402"/>
      <c r="BE24" s="402">
        <v>4350</v>
      </c>
      <c r="BF24" s="402">
        <v>11600</v>
      </c>
      <c r="BG24" s="402">
        <v>1450</v>
      </c>
      <c r="BH24" s="402"/>
      <c r="BI24" s="402"/>
      <c r="BJ24" s="402"/>
      <c r="BK24" s="402"/>
      <c r="BL24" s="402">
        <v>52188</v>
      </c>
    </row>
    <row r="25" spans="1:64" ht="13.2">
      <c r="A25" s="399">
        <v>310001998</v>
      </c>
      <c r="B25" s="400" t="s">
        <v>116</v>
      </c>
      <c r="C25" s="402">
        <v>24378</v>
      </c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402"/>
      <c r="O25" s="402"/>
      <c r="P25" s="402"/>
      <c r="Q25" s="402"/>
      <c r="R25" s="402"/>
      <c r="S25" s="402"/>
      <c r="T25" s="402"/>
      <c r="U25" s="402"/>
      <c r="V25" s="402"/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>
        <v>3500</v>
      </c>
      <c r="AI25" s="402">
        <v>16592</v>
      </c>
      <c r="AJ25" s="402">
        <v>28000</v>
      </c>
      <c r="AK25" s="402">
        <v>28000</v>
      </c>
      <c r="AL25" s="402">
        <v>26000</v>
      </c>
      <c r="AM25" s="402"/>
      <c r="AN25" s="402"/>
      <c r="AO25" s="402"/>
      <c r="AP25" s="402"/>
      <c r="AQ25" s="402"/>
      <c r="AR25" s="402"/>
      <c r="AS25" s="402"/>
      <c r="AT25" s="402"/>
      <c r="AU25" s="402"/>
      <c r="AV25" s="402"/>
      <c r="AW25" s="402"/>
      <c r="AX25" s="402"/>
      <c r="AY25" s="402"/>
      <c r="AZ25" s="402"/>
      <c r="BA25" s="402"/>
      <c r="BB25" s="402"/>
      <c r="BC25" s="402"/>
      <c r="BD25" s="402"/>
      <c r="BE25" s="402"/>
      <c r="BF25" s="402"/>
      <c r="BG25" s="402"/>
      <c r="BH25" s="402"/>
      <c r="BI25" s="402"/>
      <c r="BJ25" s="402"/>
      <c r="BK25" s="402"/>
      <c r="BL25" s="402">
        <v>126470</v>
      </c>
    </row>
    <row r="26" spans="1:64" ht="13.2">
      <c r="A26" s="399">
        <v>310002226</v>
      </c>
      <c r="B26" s="400" t="s">
        <v>149</v>
      </c>
      <c r="C26" s="402"/>
      <c r="D26" s="402">
        <v>28296</v>
      </c>
      <c r="E26" s="402"/>
      <c r="F26" s="402"/>
      <c r="G26" s="402"/>
      <c r="H26" s="402"/>
      <c r="I26" s="402"/>
      <c r="J26" s="402"/>
      <c r="K26" s="402"/>
      <c r="L26" s="402"/>
      <c r="M26" s="402"/>
      <c r="N26" s="402"/>
      <c r="O26" s="402"/>
      <c r="P26" s="402"/>
      <c r="Q26" s="402"/>
      <c r="R26" s="402"/>
      <c r="S26" s="402"/>
      <c r="T26" s="402"/>
      <c r="U26" s="402"/>
      <c r="V26" s="402"/>
      <c r="W26" s="402"/>
      <c r="X26" s="402"/>
      <c r="Y26" s="402"/>
      <c r="Z26" s="402"/>
      <c r="AA26" s="402"/>
      <c r="AB26" s="402"/>
      <c r="AC26" s="402">
        <v>4000</v>
      </c>
      <c r="AD26" s="402"/>
      <c r="AE26" s="402"/>
      <c r="AF26" s="402"/>
      <c r="AG26" s="402"/>
      <c r="AH26" s="402"/>
      <c r="AI26" s="402"/>
      <c r="AJ26" s="402"/>
      <c r="AK26" s="402"/>
      <c r="AL26" s="402"/>
      <c r="AM26" s="402"/>
      <c r="AN26" s="402"/>
      <c r="AO26" s="402"/>
      <c r="AP26" s="402"/>
      <c r="AQ26" s="402"/>
      <c r="AR26" s="402"/>
      <c r="AS26" s="402"/>
      <c r="AT26" s="402"/>
      <c r="AU26" s="402"/>
      <c r="AV26" s="402"/>
      <c r="AW26" s="402"/>
      <c r="AX26" s="402"/>
      <c r="AY26" s="402"/>
      <c r="AZ26" s="402"/>
      <c r="BA26" s="402"/>
      <c r="BB26" s="402"/>
      <c r="BC26" s="402"/>
      <c r="BD26" s="402"/>
      <c r="BE26" s="402"/>
      <c r="BF26" s="402"/>
      <c r="BG26" s="402"/>
      <c r="BH26" s="402"/>
      <c r="BI26" s="402"/>
      <c r="BJ26" s="402"/>
      <c r="BK26" s="402"/>
      <c r="BL26" s="402">
        <v>32296</v>
      </c>
    </row>
    <row r="27" spans="1:64" ht="13.2">
      <c r="A27" s="399">
        <v>310004339</v>
      </c>
      <c r="B27" s="400" t="s">
        <v>390</v>
      </c>
      <c r="C27" s="402"/>
      <c r="D27" s="402"/>
      <c r="E27" s="402"/>
      <c r="F27" s="402"/>
      <c r="G27" s="402">
        <v>2333</v>
      </c>
      <c r="H27" s="402">
        <v>27667</v>
      </c>
      <c r="I27" s="402"/>
      <c r="J27" s="402"/>
      <c r="K27" s="402"/>
      <c r="L27" s="402"/>
      <c r="M27" s="402"/>
      <c r="N27" s="402"/>
      <c r="O27" s="402"/>
      <c r="P27" s="402"/>
      <c r="Q27" s="402"/>
      <c r="R27" s="402"/>
      <c r="S27" s="402"/>
      <c r="T27" s="402"/>
      <c r="U27" s="402"/>
      <c r="V27" s="402"/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402"/>
      <c r="AL27" s="402"/>
      <c r="AM27" s="402"/>
      <c r="AN27" s="402"/>
      <c r="AO27" s="402"/>
      <c r="AP27" s="402"/>
      <c r="AQ27" s="402"/>
      <c r="AR27" s="402"/>
      <c r="AS27" s="402">
        <v>16333</v>
      </c>
      <c r="AT27" s="402">
        <v>3667</v>
      </c>
      <c r="AU27" s="402"/>
      <c r="AV27" s="402"/>
      <c r="AW27" s="402"/>
      <c r="AX27" s="402"/>
      <c r="AY27" s="402"/>
      <c r="AZ27" s="402"/>
      <c r="BA27" s="402"/>
      <c r="BB27" s="402"/>
      <c r="BC27" s="402"/>
      <c r="BD27" s="402"/>
      <c r="BE27" s="402"/>
      <c r="BF27" s="402"/>
      <c r="BG27" s="402"/>
      <c r="BH27" s="402"/>
      <c r="BI27" s="402"/>
      <c r="BJ27" s="402"/>
      <c r="BK27" s="402"/>
      <c r="BL27" s="402">
        <v>50000</v>
      </c>
    </row>
    <row r="28" spans="1:64" ht="13.2">
      <c r="A28" s="399">
        <v>310004445</v>
      </c>
      <c r="B28" s="400" t="s">
        <v>467</v>
      </c>
      <c r="C28" s="402"/>
      <c r="D28" s="402">
        <v>10440</v>
      </c>
      <c r="E28" s="402">
        <v>9852</v>
      </c>
      <c r="F28" s="402"/>
      <c r="G28" s="402"/>
      <c r="H28" s="402"/>
      <c r="I28" s="402"/>
      <c r="J28" s="402"/>
      <c r="K28" s="402"/>
      <c r="L28" s="402"/>
      <c r="M28" s="402"/>
      <c r="N28" s="402"/>
      <c r="O28" s="402"/>
      <c r="P28" s="402"/>
      <c r="Q28" s="402"/>
      <c r="R28" s="402"/>
      <c r="S28" s="402"/>
      <c r="T28" s="402"/>
      <c r="U28" s="402"/>
      <c r="V28" s="402"/>
      <c r="W28" s="402"/>
      <c r="X28" s="402"/>
      <c r="Y28" s="402"/>
      <c r="Z28" s="402"/>
      <c r="AA28" s="402"/>
      <c r="AB28" s="402"/>
      <c r="AC28" s="402">
        <v>2333</v>
      </c>
      <c r="AD28" s="402">
        <v>28000</v>
      </c>
      <c r="AE28" s="402">
        <v>9667</v>
      </c>
      <c r="AF28" s="402"/>
      <c r="AG28" s="402"/>
      <c r="AH28" s="402"/>
      <c r="AI28" s="402"/>
      <c r="AJ28" s="402"/>
      <c r="AK28" s="402"/>
      <c r="AL28" s="402"/>
      <c r="AM28" s="402"/>
      <c r="AN28" s="402"/>
      <c r="AO28" s="402"/>
      <c r="AP28" s="402"/>
      <c r="AQ28" s="402"/>
      <c r="AR28" s="402"/>
      <c r="AS28" s="402"/>
      <c r="AT28" s="402"/>
      <c r="AU28" s="402"/>
      <c r="AV28" s="402"/>
      <c r="AW28" s="402"/>
      <c r="AX28" s="402"/>
      <c r="AY28" s="402"/>
      <c r="AZ28" s="402"/>
      <c r="BA28" s="402"/>
      <c r="BB28" s="402"/>
      <c r="BC28" s="402"/>
      <c r="BD28" s="402"/>
      <c r="BE28" s="402"/>
      <c r="BF28" s="402"/>
      <c r="BG28" s="402">
        <v>24500</v>
      </c>
      <c r="BH28" s="402">
        <v>500</v>
      </c>
      <c r="BI28" s="402"/>
      <c r="BJ28" s="402"/>
      <c r="BK28" s="402"/>
      <c r="BL28" s="402">
        <v>85292</v>
      </c>
    </row>
    <row r="29" spans="1:64" ht="13.2">
      <c r="A29" s="399">
        <v>310002142</v>
      </c>
      <c r="B29" s="400" t="s">
        <v>56</v>
      </c>
      <c r="C29" s="402"/>
      <c r="D29" s="402"/>
      <c r="E29" s="402"/>
      <c r="F29" s="402"/>
      <c r="G29" s="402"/>
      <c r="H29" s="402"/>
      <c r="I29" s="402">
        <v>20314</v>
      </c>
      <c r="J29" s="402">
        <v>28000</v>
      </c>
      <c r="K29" s="402"/>
      <c r="L29" s="402"/>
      <c r="M29" s="402"/>
      <c r="N29" s="402"/>
      <c r="O29" s="402"/>
      <c r="P29" s="402"/>
      <c r="Q29" s="402"/>
      <c r="R29" s="402"/>
      <c r="S29" s="402"/>
      <c r="T29" s="402"/>
      <c r="U29" s="402"/>
      <c r="V29" s="402"/>
      <c r="W29" s="402"/>
      <c r="X29" s="402"/>
      <c r="Y29" s="402"/>
      <c r="Z29" s="402"/>
      <c r="AA29" s="402"/>
      <c r="AB29" s="402"/>
      <c r="AC29" s="402"/>
      <c r="AD29" s="402"/>
      <c r="AE29" s="402"/>
      <c r="AF29" s="402"/>
      <c r="AG29" s="402"/>
      <c r="AH29" s="402"/>
      <c r="AI29" s="402"/>
      <c r="AJ29" s="402"/>
      <c r="AK29" s="402"/>
      <c r="AL29" s="402"/>
      <c r="AM29" s="402"/>
      <c r="AN29" s="402"/>
      <c r="AO29" s="402">
        <v>5911</v>
      </c>
      <c r="AP29" s="402">
        <v>28000</v>
      </c>
      <c r="AQ29" s="402">
        <v>11167</v>
      </c>
      <c r="AR29" s="402"/>
      <c r="AS29" s="402"/>
      <c r="AT29" s="402"/>
      <c r="AU29" s="402"/>
      <c r="AV29" s="402"/>
      <c r="AW29" s="402"/>
      <c r="AX29" s="402"/>
      <c r="AY29" s="402"/>
      <c r="AZ29" s="402"/>
      <c r="BA29" s="402"/>
      <c r="BB29" s="402"/>
      <c r="BC29" s="402"/>
      <c r="BD29" s="402"/>
      <c r="BE29" s="402"/>
      <c r="BF29" s="402"/>
      <c r="BG29" s="402"/>
      <c r="BH29" s="402"/>
      <c r="BI29" s="402">
        <v>13000</v>
      </c>
      <c r="BJ29" s="402">
        <v>24000</v>
      </c>
      <c r="BK29" s="402">
        <v>7000</v>
      </c>
      <c r="BL29" s="402">
        <v>137392</v>
      </c>
    </row>
    <row r="30" spans="1:64" ht="13.2">
      <c r="A30" s="399">
        <v>310002949</v>
      </c>
      <c r="B30" s="400" t="s">
        <v>122</v>
      </c>
      <c r="C30" s="402"/>
      <c r="D30" s="402"/>
      <c r="E30" s="402"/>
      <c r="F30" s="402"/>
      <c r="G30" s="402"/>
      <c r="H30" s="402"/>
      <c r="I30" s="402"/>
      <c r="J30" s="402"/>
      <c r="K30" s="402"/>
      <c r="L30" s="402"/>
      <c r="M30" s="402"/>
      <c r="N30" s="402"/>
      <c r="O30" s="402"/>
      <c r="P30" s="402"/>
      <c r="Q30" s="402"/>
      <c r="R30" s="402"/>
      <c r="S30" s="402"/>
      <c r="T30" s="402"/>
      <c r="U30" s="402"/>
      <c r="V30" s="402"/>
      <c r="W30" s="402"/>
      <c r="X30" s="402"/>
      <c r="Y30" s="402"/>
      <c r="Z30" s="402"/>
      <c r="AA30" s="402"/>
      <c r="AB30" s="402"/>
      <c r="AC30" s="402"/>
      <c r="AD30" s="402"/>
      <c r="AE30" s="402"/>
      <c r="AF30" s="402"/>
      <c r="AG30" s="402"/>
      <c r="AH30" s="402"/>
      <c r="AI30" s="402">
        <v>2400</v>
      </c>
      <c r="AJ30" s="402"/>
      <c r="AK30" s="402"/>
      <c r="AL30" s="402"/>
      <c r="AM30" s="402"/>
      <c r="AN30" s="402"/>
      <c r="AO30" s="402"/>
      <c r="AP30" s="402"/>
      <c r="AQ30" s="402"/>
      <c r="AR30" s="402"/>
      <c r="AS30" s="402"/>
      <c r="AT30" s="402">
        <v>3383</v>
      </c>
      <c r="AU30" s="402"/>
      <c r="AV30" s="402"/>
      <c r="AW30" s="402"/>
      <c r="AX30" s="402"/>
      <c r="AY30" s="402"/>
      <c r="AZ30" s="402"/>
      <c r="BA30" s="402"/>
      <c r="BB30" s="402"/>
      <c r="BC30" s="402"/>
      <c r="BD30" s="402"/>
      <c r="BE30" s="402"/>
      <c r="BF30" s="402"/>
      <c r="BG30" s="402"/>
      <c r="BH30" s="402">
        <v>1933</v>
      </c>
      <c r="BI30" s="402">
        <v>3383</v>
      </c>
      <c r="BJ30" s="402"/>
      <c r="BK30" s="402"/>
      <c r="BL30" s="402">
        <v>11099</v>
      </c>
    </row>
    <row r="31" spans="1:64" ht="13.2">
      <c r="A31" s="399">
        <v>310002950</v>
      </c>
      <c r="B31" s="400" t="s">
        <v>151</v>
      </c>
      <c r="C31" s="402"/>
      <c r="D31" s="402"/>
      <c r="E31" s="402"/>
      <c r="F31" s="402"/>
      <c r="G31" s="402"/>
      <c r="H31" s="402"/>
      <c r="I31" s="402"/>
      <c r="J31" s="402"/>
      <c r="K31" s="402"/>
      <c r="L31" s="402"/>
      <c r="M31" s="402"/>
      <c r="N31" s="402"/>
      <c r="O31" s="402"/>
      <c r="P31" s="402"/>
      <c r="Q31" s="402"/>
      <c r="R31" s="402"/>
      <c r="S31" s="402"/>
      <c r="T31" s="402"/>
      <c r="U31" s="402"/>
      <c r="V31" s="402"/>
      <c r="W31" s="402"/>
      <c r="X31" s="402"/>
      <c r="Y31" s="402"/>
      <c r="Z31" s="402"/>
      <c r="AA31" s="402"/>
      <c r="AB31" s="402"/>
      <c r="AC31" s="402"/>
      <c r="AD31" s="402"/>
      <c r="AE31" s="402"/>
      <c r="AF31" s="402"/>
      <c r="AG31" s="402"/>
      <c r="AH31" s="402"/>
      <c r="AI31" s="402">
        <v>3400</v>
      </c>
      <c r="AJ31" s="402"/>
      <c r="AK31" s="402"/>
      <c r="AL31" s="402"/>
      <c r="AM31" s="402"/>
      <c r="AN31" s="402"/>
      <c r="AO31" s="402"/>
      <c r="AP31" s="402"/>
      <c r="AQ31" s="402"/>
      <c r="AR31" s="402"/>
      <c r="AS31" s="402">
        <v>1933</v>
      </c>
      <c r="AT31" s="402"/>
      <c r="AU31" s="402"/>
      <c r="AV31" s="402"/>
      <c r="AW31" s="402"/>
      <c r="AX31" s="402"/>
      <c r="AY31" s="402"/>
      <c r="AZ31" s="402"/>
      <c r="BA31" s="402"/>
      <c r="BB31" s="402"/>
      <c r="BC31" s="402"/>
      <c r="BD31" s="402"/>
      <c r="BE31" s="402"/>
      <c r="BF31" s="402"/>
      <c r="BG31" s="402"/>
      <c r="BH31" s="402"/>
      <c r="BI31" s="402">
        <v>2417</v>
      </c>
      <c r="BJ31" s="402"/>
      <c r="BK31" s="402"/>
      <c r="BL31" s="402">
        <v>7750</v>
      </c>
    </row>
    <row r="32" spans="1:64" ht="13.2">
      <c r="A32" s="399">
        <v>310002900</v>
      </c>
      <c r="B32" s="400" t="s">
        <v>117</v>
      </c>
      <c r="C32" s="402"/>
      <c r="D32" s="402"/>
      <c r="E32" s="402"/>
      <c r="F32" s="402"/>
      <c r="G32" s="402"/>
      <c r="H32" s="402"/>
      <c r="I32" s="402"/>
      <c r="J32" s="402"/>
      <c r="K32" s="402"/>
      <c r="L32" s="402"/>
      <c r="M32" s="402"/>
      <c r="N32" s="402"/>
      <c r="O32" s="402"/>
      <c r="P32" s="402"/>
      <c r="Q32" s="402"/>
      <c r="R32" s="402"/>
      <c r="S32" s="402"/>
      <c r="T32" s="402"/>
      <c r="U32" s="402"/>
      <c r="V32" s="402"/>
      <c r="W32" s="402"/>
      <c r="X32" s="402"/>
      <c r="Y32" s="402"/>
      <c r="Z32" s="402"/>
      <c r="AA32" s="402"/>
      <c r="AB32" s="402"/>
      <c r="AC32" s="402">
        <v>5833</v>
      </c>
      <c r="AD32" s="402">
        <v>28000</v>
      </c>
      <c r="AE32" s="402">
        <v>16167</v>
      </c>
      <c r="AF32" s="402"/>
      <c r="AG32" s="402"/>
      <c r="AH32" s="402"/>
      <c r="AI32" s="402"/>
      <c r="AJ32" s="402"/>
      <c r="AK32" s="402"/>
      <c r="AL32" s="402"/>
      <c r="AM32" s="402"/>
      <c r="AN32" s="402"/>
      <c r="AO32" s="402"/>
      <c r="AP32" s="402"/>
      <c r="AQ32" s="402"/>
      <c r="AR32" s="402"/>
      <c r="AS32" s="402"/>
      <c r="AT32" s="402"/>
      <c r="AU32" s="402">
        <v>26833</v>
      </c>
      <c r="AV32" s="402">
        <v>3167</v>
      </c>
      <c r="AW32" s="402"/>
      <c r="AX32" s="402"/>
      <c r="AY32" s="402"/>
      <c r="AZ32" s="402"/>
      <c r="BA32" s="402"/>
      <c r="BB32" s="402"/>
      <c r="BC32" s="402"/>
      <c r="BD32" s="402"/>
      <c r="BE32" s="402"/>
      <c r="BF32" s="402"/>
      <c r="BG32" s="402"/>
      <c r="BH32" s="402"/>
      <c r="BI32" s="402">
        <v>9500</v>
      </c>
      <c r="BJ32" s="402">
        <v>28000</v>
      </c>
      <c r="BK32" s="402">
        <v>28000</v>
      </c>
      <c r="BL32" s="402">
        <v>145500</v>
      </c>
    </row>
    <row r="33" spans="1:64" ht="13.2">
      <c r="A33" s="399">
        <v>310002644</v>
      </c>
      <c r="B33" s="400" t="s">
        <v>142</v>
      </c>
      <c r="C33" s="402"/>
      <c r="D33" s="402"/>
      <c r="E33" s="402"/>
      <c r="F33" s="402"/>
      <c r="G33" s="402"/>
      <c r="H33" s="402"/>
      <c r="I33" s="402"/>
      <c r="J33" s="402"/>
      <c r="K33" s="402"/>
      <c r="L33" s="402"/>
      <c r="M33" s="402"/>
      <c r="N33" s="402"/>
      <c r="O33" s="402"/>
      <c r="P33" s="402"/>
      <c r="Q33" s="402"/>
      <c r="R33" s="402">
        <v>26833</v>
      </c>
      <c r="S33" s="402">
        <v>28000</v>
      </c>
      <c r="T33" s="402">
        <v>28224</v>
      </c>
      <c r="U33" s="402">
        <v>13779</v>
      </c>
      <c r="V33" s="402"/>
      <c r="W33" s="402"/>
      <c r="X33" s="402"/>
      <c r="Y33" s="402"/>
      <c r="Z33" s="402"/>
      <c r="AA33" s="402"/>
      <c r="AB33" s="402"/>
      <c r="AC33" s="402"/>
      <c r="AD33" s="402"/>
      <c r="AE33" s="402"/>
      <c r="AF33" s="402"/>
      <c r="AG33" s="402"/>
      <c r="AH33" s="402"/>
      <c r="AI33" s="402"/>
      <c r="AJ33" s="402"/>
      <c r="AK33" s="402"/>
      <c r="AL33" s="402"/>
      <c r="AM33" s="402"/>
      <c r="AN33" s="402"/>
      <c r="AO33" s="402"/>
      <c r="AP33" s="402"/>
      <c r="AQ33" s="402"/>
      <c r="AR33" s="402"/>
      <c r="AS33" s="402"/>
      <c r="AT33" s="402"/>
      <c r="AU33" s="402"/>
      <c r="AV33" s="402"/>
      <c r="AW33" s="402"/>
      <c r="AX33" s="402"/>
      <c r="AY33" s="402"/>
      <c r="AZ33" s="402"/>
      <c r="BA33" s="402"/>
      <c r="BB33" s="402">
        <v>4667</v>
      </c>
      <c r="BC33" s="402">
        <v>28000</v>
      </c>
      <c r="BD33" s="402">
        <v>28000</v>
      </c>
      <c r="BE33" s="402">
        <v>19333</v>
      </c>
      <c r="BF33" s="402"/>
      <c r="BG33" s="402"/>
      <c r="BH33" s="402"/>
      <c r="BI33" s="402"/>
      <c r="BJ33" s="402"/>
      <c r="BK33" s="402"/>
      <c r="BL33" s="402">
        <v>176836</v>
      </c>
    </row>
    <row r="34" spans="1:64" ht="13.2">
      <c r="A34" s="399">
        <v>310001993</v>
      </c>
      <c r="B34" s="400" t="s">
        <v>156</v>
      </c>
      <c r="C34" s="402"/>
      <c r="D34" s="402"/>
      <c r="E34" s="402"/>
      <c r="F34" s="402"/>
      <c r="G34" s="402"/>
      <c r="H34" s="402"/>
      <c r="I34" s="402"/>
      <c r="J34" s="402"/>
      <c r="K34" s="402"/>
      <c r="L34" s="402"/>
      <c r="M34" s="402"/>
      <c r="N34" s="402"/>
      <c r="O34" s="402">
        <v>5000</v>
      </c>
      <c r="P34" s="402">
        <v>10000</v>
      </c>
      <c r="Q34" s="402"/>
      <c r="R34" s="402"/>
      <c r="S34" s="402"/>
      <c r="T34" s="402"/>
      <c r="U34" s="402"/>
      <c r="V34" s="402"/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402"/>
      <c r="AL34" s="402"/>
      <c r="AM34" s="402"/>
      <c r="AN34" s="402"/>
      <c r="AO34" s="402"/>
      <c r="AP34" s="402"/>
      <c r="AQ34" s="402"/>
      <c r="AR34" s="402"/>
      <c r="AS34" s="402"/>
      <c r="AT34" s="402"/>
      <c r="AU34" s="402"/>
      <c r="AV34" s="402">
        <v>2000</v>
      </c>
      <c r="AW34" s="402"/>
      <c r="AX34" s="402"/>
      <c r="AY34" s="402"/>
      <c r="AZ34" s="402"/>
      <c r="BA34" s="402"/>
      <c r="BB34" s="402"/>
      <c r="BC34" s="402"/>
      <c r="BD34" s="402"/>
      <c r="BE34" s="402"/>
      <c r="BF34" s="402"/>
      <c r="BG34" s="402"/>
      <c r="BH34" s="402"/>
      <c r="BI34" s="402"/>
      <c r="BJ34" s="402"/>
      <c r="BK34" s="402"/>
      <c r="BL34" s="402">
        <v>17000</v>
      </c>
    </row>
    <row r="35" spans="1:64" ht="13.2">
      <c r="A35" s="399">
        <v>310001994</v>
      </c>
      <c r="B35" s="400" t="s">
        <v>478</v>
      </c>
      <c r="C35" s="402"/>
      <c r="D35" s="402"/>
      <c r="E35" s="402"/>
      <c r="F35" s="402"/>
      <c r="G35" s="402"/>
      <c r="H35" s="402"/>
      <c r="I35" s="402"/>
      <c r="J35" s="402"/>
      <c r="K35" s="402"/>
      <c r="L35" s="402"/>
      <c r="M35" s="402"/>
      <c r="N35" s="402"/>
      <c r="O35" s="402">
        <v>11333</v>
      </c>
      <c r="P35" s="402">
        <v>18000</v>
      </c>
      <c r="Q35" s="402">
        <v>28000</v>
      </c>
      <c r="R35" s="402"/>
      <c r="S35" s="402"/>
      <c r="T35" s="402"/>
      <c r="U35" s="402"/>
      <c r="V35" s="402"/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402"/>
      <c r="AL35" s="402"/>
      <c r="AM35" s="402"/>
      <c r="AN35" s="402"/>
      <c r="AO35" s="402"/>
      <c r="AP35" s="402"/>
      <c r="AQ35" s="402"/>
      <c r="AR35" s="402"/>
      <c r="AS35" s="402"/>
      <c r="AT35" s="402"/>
      <c r="AU35" s="402"/>
      <c r="AV35" s="402">
        <v>13167</v>
      </c>
      <c r="AW35" s="402">
        <v>21833</v>
      </c>
      <c r="AX35" s="402"/>
      <c r="AY35" s="402"/>
      <c r="AZ35" s="402"/>
      <c r="BA35" s="402"/>
      <c r="BB35" s="402"/>
      <c r="BC35" s="402"/>
      <c r="BD35" s="402"/>
      <c r="BE35" s="402"/>
      <c r="BF35" s="402"/>
      <c r="BG35" s="402"/>
      <c r="BH35" s="402"/>
      <c r="BI35" s="402"/>
      <c r="BJ35" s="402"/>
      <c r="BK35" s="402"/>
      <c r="BL35" s="402">
        <v>92333</v>
      </c>
    </row>
    <row r="36" spans="1:64" ht="13.2">
      <c r="A36" s="399">
        <v>310002225</v>
      </c>
      <c r="B36" s="400" t="s">
        <v>160</v>
      </c>
      <c r="C36" s="402"/>
      <c r="D36" s="402"/>
      <c r="E36" s="402"/>
      <c r="F36" s="402"/>
      <c r="G36" s="402"/>
      <c r="H36" s="402"/>
      <c r="I36" s="402"/>
      <c r="J36" s="402"/>
      <c r="K36" s="402"/>
      <c r="L36" s="402"/>
      <c r="M36" s="402"/>
      <c r="N36" s="402"/>
      <c r="O36" s="402"/>
      <c r="P36" s="402"/>
      <c r="Q36" s="402"/>
      <c r="R36" s="402">
        <v>6450</v>
      </c>
      <c r="S36" s="402"/>
      <c r="T36" s="402"/>
      <c r="U36" s="402"/>
      <c r="V36" s="402"/>
      <c r="W36" s="402"/>
      <c r="X36" s="402"/>
      <c r="Y36" s="402"/>
      <c r="Z36" s="402"/>
      <c r="AA36" s="402"/>
      <c r="AB36" s="402"/>
      <c r="AC36" s="402"/>
      <c r="AD36" s="402"/>
      <c r="AE36" s="402"/>
      <c r="AF36" s="402"/>
      <c r="AG36" s="402"/>
      <c r="AH36" s="402"/>
      <c r="AI36" s="402"/>
      <c r="AJ36" s="402"/>
      <c r="AK36" s="402"/>
      <c r="AL36" s="402"/>
      <c r="AM36" s="402"/>
      <c r="AN36" s="402"/>
      <c r="AO36" s="402"/>
      <c r="AP36" s="402"/>
      <c r="AQ36" s="402"/>
      <c r="AR36" s="402"/>
      <c r="AS36" s="402"/>
      <c r="AT36" s="402"/>
      <c r="AU36" s="402"/>
      <c r="AV36" s="402"/>
      <c r="AW36" s="402"/>
      <c r="AX36" s="402"/>
      <c r="AY36" s="402"/>
      <c r="AZ36" s="402"/>
      <c r="BA36" s="402"/>
      <c r="BB36" s="402"/>
      <c r="BC36" s="402"/>
      <c r="BD36" s="402"/>
      <c r="BE36" s="402"/>
      <c r="BF36" s="402"/>
      <c r="BG36" s="402"/>
      <c r="BH36" s="402"/>
      <c r="BI36" s="402"/>
      <c r="BJ36" s="402"/>
      <c r="BK36" s="402"/>
      <c r="BL36" s="402">
        <v>6450</v>
      </c>
    </row>
    <row r="37" spans="1:64" ht="13.2">
      <c r="A37" s="399">
        <v>310004444</v>
      </c>
      <c r="B37" s="400" t="s">
        <v>465</v>
      </c>
      <c r="C37" s="402"/>
      <c r="D37" s="402"/>
      <c r="E37" s="402"/>
      <c r="F37" s="402"/>
      <c r="G37" s="402"/>
      <c r="H37" s="402"/>
      <c r="I37" s="402"/>
      <c r="J37" s="402"/>
      <c r="K37" s="402"/>
      <c r="L37" s="402"/>
      <c r="M37" s="402"/>
      <c r="N37" s="402"/>
      <c r="O37" s="402"/>
      <c r="P37" s="402"/>
      <c r="Q37" s="402"/>
      <c r="R37" s="402">
        <v>7000</v>
      </c>
      <c r="S37" s="402">
        <v>28000</v>
      </c>
      <c r="T37" s="402"/>
      <c r="U37" s="402"/>
      <c r="V37" s="402"/>
      <c r="W37" s="402"/>
      <c r="X37" s="402"/>
      <c r="Y37" s="402"/>
      <c r="Z37" s="402"/>
      <c r="AA37" s="402"/>
      <c r="AB37" s="402"/>
      <c r="AC37" s="402"/>
      <c r="AD37" s="402"/>
      <c r="AE37" s="402"/>
      <c r="AF37" s="402"/>
      <c r="AG37" s="402"/>
      <c r="AH37" s="402"/>
      <c r="AI37" s="402"/>
      <c r="AJ37" s="402"/>
      <c r="AK37" s="402"/>
      <c r="AL37" s="402"/>
      <c r="AM37" s="402"/>
      <c r="AN37" s="402"/>
      <c r="AO37" s="402"/>
      <c r="AP37" s="402"/>
      <c r="AQ37" s="402"/>
      <c r="AR37" s="402"/>
      <c r="AS37" s="402"/>
      <c r="AT37" s="402"/>
      <c r="AU37" s="402"/>
      <c r="AV37" s="402"/>
      <c r="AW37" s="402">
        <v>2333</v>
      </c>
      <c r="AX37" s="402">
        <v>17667</v>
      </c>
      <c r="AY37" s="402"/>
      <c r="AZ37" s="402"/>
      <c r="BA37" s="402"/>
      <c r="BB37" s="402"/>
      <c r="BC37" s="402"/>
      <c r="BD37" s="402"/>
      <c r="BE37" s="402"/>
      <c r="BF37" s="402"/>
      <c r="BG37" s="402"/>
      <c r="BH37" s="402"/>
      <c r="BI37" s="402"/>
      <c r="BJ37" s="402"/>
      <c r="BK37" s="402"/>
      <c r="BL37" s="402">
        <v>55000</v>
      </c>
    </row>
    <row r="38" spans="1:64" ht="13.2">
      <c r="A38" s="399">
        <v>310004070</v>
      </c>
      <c r="B38" s="400" t="s">
        <v>351</v>
      </c>
      <c r="C38" s="402"/>
      <c r="D38" s="402"/>
      <c r="E38" s="402"/>
      <c r="F38" s="402"/>
      <c r="G38" s="402"/>
      <c r="H38" s="402"/>
      <c r="I38" s="402"/>
      <c r="J38" s="402"/>
      <c r="K38" s="402"/>
      <c r="L38" s="402">
        <v>8000</v>
      </c>
      <c r="M38" s="402">
        <v>3000</v>
      </c>
      <c r="N38" s="402"/>
      <c r="O38" s="402"/>
      <c r="P38" s="402"/>
      <c r="Q38" s="402"/>
      <c r="R38" s="402"/>
      <c r="S38" s="402"/>
      <c r="T38" s="402"/>
      <c r="U38" s="402"/>
      <c r="V38" s="402"/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402"/>
      <c r="AL38" s="402"/>
      <c r="AM38" s="402"/>
      <c r="AN38" s="402"/>
      <c r="AO38" s="402"/>
      <c r="AP38" s="402"/>
      <c r="AQ38" s="402"/>
      <c r="AR38" s="402"/>
      <c r="AS38" s="402"/>
      <c r="AT38" s="402"/>
      <c r="AU38" s="402"/>
      <c r="AV38" s="402"/>
      <c r="AW38" s="402"/>
      <c r="AX38" s="402"/>
      <c r="AY38" s="402"/>
      <c r="AZ38" s="402"/>
      <c r="BA38" s="402"/>
      <c r="BB38" s="402"/>
      <c r="BC38" s="402"/>
      <c r="BD38" s="402"/>
      <c r="BE38" s="402"/>
      <c r="BF38" s="402"/>
      <c r="BG38" s="402"/>
      <c r="BH38" s="402"/>
      <c r="BI38" s="402"/>
      <c r="BJ38" s="402"/>
      <c r="BK38" s="402"/>
      <c r="BL38" s="402">
        <v>11000</v>
      </c>
    </row>
    <row r="39" spans="1:64" ht="13.2">
      <c r="A39" s="399">
        <v>310002951</v>
      </c>
      <c r="B39" s="400" t="s">
        <v>124</v>
      </c>
      <c r="C39" s="402"/>
      <c r="D39" s="402">
        <v>758</v>
      </c>
      <c r="E39" s="402"/>
      <c r="F39" s="402"/>
      <c r="G39" s="402"/>
      <c r="H39" s="402"/>
      <c r="I39" s="402"/>
      <c r="J39" s="402"/>
      <c r="K39" s="402"/>
      <c r="L39" s="402"/>
      <c r="M39" s="402"/>
      <c r="N39" s="402"/>
      <c r="O39" s="402"/>
      <c r="P39" s="402"/>
      <c r="Q39" s="402"/>
      <c r="R39" s="402"/>
      <c r="S39" s="402"/>
      <c r="T39" s="402"/>
      <c r="U39" s="402"/>
      <c r="V39" s="402"/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402"/>
      <c r="AL39" s="402"/>
      <c r="AM39" s="402"/>
      <c r="AN39" s="402"/>
      <c r="AO39" s="402"/>
      <c r="AP39" s="402"/>
      <c r="AQ39" s="402">
        <v>6283</v>
      </c>
      <c r="AR39" s="402"/>
      <c r="AS39" s="402"/>
      <c r="AT39" s="402"/>
      <c r="AU39" s="402"/>
      <c r="AV39" s="402"/>
      <c r="AW39" s="402"/>
      <c r="AX39" s="402"/>
      <c r="AY39" s="402"/>
      <c r="AZ39" s="402"/>
      <c r="BA39" s="402"/>
      <c r="BB39" s="402"/>
      <c r="BC39" s="402"/>
      <c r="BD39" s="402"/>
      <c r="BE39" s="402"/>
      <c r="BF39" s="402"/>
      <c r="BG39" s="402"/>
      <c r="BH39" s="402"/>
      <c r="BI39" s="402"/>
      <c r="BJ39" s="402"/>
      <c r="BK39" s="402"/>
      <c r="BL39" s="402">
        <v>7041</v>
      </c>
    </row>
    <row r="40" spans="1:64" ht="13.2">
      <c r="A40" s="399">
        <v>310002952</v>
      </c>
      <c r="B40" s="400" t="s">
        <v>140</v>
      </c>
      <c r="C40" s="402"/>
      <c r="D40" s="402">
        <v>1404</v>
      </c>
      <c r="E40" s="402"/>
      <c r="F40" s="402"/>
      <c r="G40" s="402"/>
      <c r="H40" s="402"/>
      <c r="I40" s="402"/>
      <c r="J40" s="402"/>
      <c r="K40" s="402"/>
      <c r="L40" s="402"/>
      <c r="M40" s="402"/>
      <c r="N40" s="402"/>
      <c r="O40" s="402"/>
      <c r="P40" s="402"/>
      <c r="Q40" s="402"/>
      <c r="R40" s="402"/>
      <c r="S40" s="402"/>
      <c r="T40" s="402"/>
      <c r="U40" s="402"/>
      <c r="V40" s="402"/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>
        <v>1450</v>
      </c>
      <c r="AI40" s="402">
        <v>3450</v>
      </c>
      <c r="AJ40" s="402"/>
      <c r="AK40" s="402"/>
      <c r="AL40" s="402"/>
      <c r="AM40" s="402"/>
      <c r="AN40" s="402"/>
      <c r="AO40" s="402"/>
      <c r="AP40" s="402"/>
      <c r="AQ40" s="402"/>
      <c r="AR40" s="402">
        <v>5800</v>
      </c>
      <c r="AS40" s="402"/>
      <c r="AT40" s="402"/>
      <c r="AU40" s="402"/>
      <c r="AV40" s="402"/>
      <c r="AW40" s="402"/>
      <c r="AX40" s="402"/>
      <c r="AY40" s="402"/>
      <c r="AZ40" s="402"/>
      <c r="BA40" s="402"/>
      <c r="BB40" s="402"/>
      <c r="BC40" s="402"/>
      <c r="BD40" s="402"/>
      <c r="BE40" s="402"/>
      <c r="BF40" s="402"/>
      <c r="BG40" s="402"/>
      <c r="BH40" s="402"/>
      <c r="BI40" s="402"/>
      <c r="BJ40" s="402"/>
      <c r="BK40" s="402"/>
      <c r="BL40" s="402">
        <v>12104</v>
      </c>
    </row>
    <row r="41" spans="1:64" ht="13.2">
      <c r="A41" s="399">
        <v>310002001</v>
      </c>
      <c r="B41" s="400" t="s">
        <v>53</v>
      </c>
      <c r="C41" s="402"/>
      <c r="D41" s="402"/>
      <c r="E41" s="402">
        <v>8532</v>
      </c>
      <c r="F41" s="402">
        <v>4596</v>
      </c>
      <c r="G41" s="402"/>
      <c r="H41" s="402"/>
      <c r="I41" s="402"/>
      <c r="J41" s="402"/>
      <c r="K41" s="402"/>
      <c r="L41" s="402"/>
      <c r="M41" s="402"/>
      <c r="N41" s="402"/>
      <c r="O41" s="402"/>
      <c r="P41" s="402"/>
      <c r="Q41" s="402"/>
      <c r="R41" s="402"/>
      <c r="S41" s="402"/>
      <c r="T41" s="402"/>
      <c r="U41" s="402"/>
      <c r="V41" s="402"/>
      <c r="W41" s="402"/>
      <c r="X41" s="402"/>
      <c r="Y41" s="402"/>
      <c r="Z41" s="402"/>
      <c r="AA41" s="402"/>
      <c r="AB41" s="402"/>
      <c r="AC41" s="402"/>
      <c r="AD41" s="402"/>
      <c r="AE41" s="402"/>
      <c r="AF41" s="402"/>
      <c r="AG41" s="402"/>
      <c r="AH41" s="402"/>
      <c r="AI41" s="402"/>
      <c r="AJ41" s="402"/>
      <c r="AK41" s="402">
        <v>25667</v>
      </c>
      <c r="AL41" s="402">
        <v>4333</v>
      </c>
      <c r="AM41" s="402"/>
      <c r="AN41" s="402"/>
      <c r="AO41" s="402"/>
      <c r="AP41" s="402"/>
      <c r="AQ41" s="402"/>
      <c r="AR41" s="402"/>
      <c r="AS41" s="402"/>
      <c r="AT41" s="402"/>
      <c r="AU41" s="402"/>
      <c r="AV41" s="402"/>
      <c r="AW41" s="402"/>
      <c r="AX41" s="402"/>
      <c r="AY41" s="402"/>
      <c r="AZ41" s="402"/>
      <c r="BA41" s="402"/>
      <c r="BB41" s="402">
        <v>15000</v>
      </c>
      <c r="BC41" s="402"/>
      <c r="BD41" s="402"/>
      <c r="BE41" s="402"/>
      <c r="BF41" s="402"/>
      <c r="BG41" s="402"/>
      <c r="BH41" s="402"/>
      <c r="BI41" s="402"/>
      <c r="BJ41" s="402"/>
      <c r="BK41" s="402"/>
      <c r="BL41" s="402">
        <v>58128</v>
      </c>
    </row>
    <row r="42" spans="1:64" ht="13.2">
      <c r="A42" s="399">
        <v>310003399</v>
      </c>
      <c r="B42" s="400" t="s">
        <v>214</v>
      </c>
      <c r="C42" s="402"/>
      <c r="D42" s="402"/>
      <c r="E42" s="402"/>
      <c r="F42" s="402"/>
      <c r="G42" s="402"/>
      <c r="H42" s="402"/>
      <c r="I42" s="402"/>
      <c r="J42" s="402"/>
      <c r="K42" s="402"/>
      <c r="L42" s="402"/>
      <c r="M42" s="402"/>
      <c r="N42" s="402">
        <v>461</v>
      </c>
      <c r="O42" s="402"/>
      <c r="P42" s="402"/>
      <c r="Q42" s="402"/>
      <c r="R42" s="402"/>
      <c r="S42" s="402"/>
      <c r="T42" s="402"/>
      <c r="U42" s="402"/>
      <c r="V42" s="402">
        <v>430</v>
      </c>
      <c r="W42" s="402"/>
      <c r="X42" s="402"/>
      <c r="Y42" s="402"/>
      <c r="Z42" s="402"/>
      <c r="AA42" s="402"/>
      <c r="AB42" s="402"/>
      <c r="AC42" s="402"/>
      <c r="AD42" s="402"/>
      <c r="AE42" s="402"/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>
        <v>1167</v>
      </c>
      <c r="AU42" s="402">
        <v>605</v>
      </c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2"/>
      <c r="BH42" s="402"/>
      <c r="BI42" s="402"/>
      <c r="BJ42" s="402"/>
      <c r="BK42" s="402"/>
      <c r="BL42" s="402">
        <v>2663</v>
      </c>
    </row>
    <row r="43" spans="1:64" ht="13.2">
      <c r="A43" s="399">
        <v>310002002</v>
      </c>
      <c r="B43" s="400" t="s">
        <v>132</v>
      </c>
      <c r="C43" s="402"/>
      <c r="D43" s="402"/>
      <c r="E43" s="402"/>
      <c r="F43" s="402"/>
      <c r="G43" s="402"/>
      <c r="H43" s="402"/>
      <c r="I43" s="402">
        <v>10167</v>
      </c>
      <c r="J43" s="402">
        <v>18000</v>
      </c>
      <c r="K43" s="402">
        <v>18000</v>
      </c>
      <c r="L43" s="402">
        <v>18000</v>
      </c>
      <c r="M43" s="402">
        <v>28000</v>
      </c>
      <c r="N43" s="402">
        <v>27833</v>
      </c>
      <c r="O43" s="402"/>
      <c r="P43" s="402"/>
      <c r="Q43" s="402"/>
      <c r="R43" s="402"/>
      <c r="S43" s="402"/>
      <c r="T43" s="402"/>
      <c r="U43" s="402"/>
      <c r="V43" s="402"/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402"/>
      <c r="AL43" s="402"/>
      <c r="AM43" s="402">
        <v>10500</v>
      </c>
      <c r="AN43" s="402">
        <v>18000</v>
      </c>
      <c r="AO43" s="402">
        <v>18000</v>
      </c>
      <c r="AP43" s="402">
        <v>28000</v>
      </c>
      <c r="AQ43" s="402">
        <v>28000</v>
      </c>
      <c r="AR43" s="402">
        <v>28000</v>
      </c>
      <c r="AS43" s="402">
        <v>17500</v>
      </c>
      <c r="AT43" s="402"/>
      <c r="AU43" s="402"/>
      <c r="AV43" s="402"/>
      <c r="AW43" s="402"/>
      <c r="AX43" s="402"/>
      <c r="AY43" s="402"/>
      <c r="AZ43" s="402"/>
      <c r="BA43" s="402"/>
      <c r="BB43" s="402"/>
      <c r="BC43" s="402"/>
      <c r="BD43" s="402"/>
      <c r="BE43" s="402"/>
      <c r="BF43" s="402"/>
      <c r="BG43" s="402"/>
      <c r="BH43" s="402"/>
      <c r="BI43" s="402"/>
      <c r="BJ43" s="402"/>
      <c r="BK43" s="402"/>
      <c r="BL43" s="402">
        <v>268000</v>
      </c>
    </row>
    <row r="44" spans="1:64" ht="13.2">
      <c r="A44" s="399">
        <v>310002646</v>
      </c>
      <c r="B44" s="400" t="s">
        <v>133</v>
      </c>
      <c r="C44" s="402"/>
      <c r="D44" s="402"/>
      <c r="E44" s="402"/>
      <c r="F44" s="402"/>
      <c r="G44" s="402"/>
      <c r="H44" s="402">
        <v>16333</v>
      </c>
      <c r="I44" s="402">
        <v>28000</v>
      </c>
      <c r="J44" s="402">
        <v>28000</v>
      </c>
      <c r="K44" s="402">
        <v>28000</v>
      </c>
      <c r="L44" s="402">
        <v>28000</v>
      </c>
      <c r="M44" s="402"/>
      <c r="N44" s="402"/>
      <c r="O44" s="402"/>
      <c r="P44" s="402"/>
      <c r="Q44" s="402"/>
      <c r="R44" s="402"/>
      <c r="S44" s="402"/>
      <c r="T44" s="402"/>
      <c r="U44" s="402"/>
      <c r="V44" s="402"/>
      <c r="W44" s="402"/>
      <c r="X44" s="402"/>
      <c r="Y44" s="402"/>
      <c r="Z44" s="402"/>
      <c r="AA44" s="402"/>
      <c r="AB44" s="402"/>
      <c r="AC44" s="402"/>
      <c r="AD44" s="402"/>
      <c r="AE44" s="402">
        <v>1167</v>
      </c>
      <c r="AF44" s="402">
        <v>28000</v>
      </c>
      <c r="AG44" s="402">
        <v>28000</v>
      </c>
      <c r="AH44" s="402">
        <v>28000</v>
      </c>
      <c r="AI44" s="402">
        <v>4833</v>
      </c>
      <c r="AJ44" s="402"/>
      <c r="AK44" s="402"/>
      <c r="AL44" s="402"/>
      <c r="AM44" s="402"/>
      <c r="AN44" s="402"/>
      <c r="AO44" s="402"/>
      <c r="AP44" s="402"/>
      <c r="AQ44" s="402"/>
      <c r="AR44" s="402"/>
      <c r="AS44" s="402"/>
      <c r="AT44" s="402"/>
      <c r="AU44" s="402"/>
      <c r="AV44" s="402"/>
      <c r="AW44" s="402"/>
      <c r="AX44" s="402"/>
      <c r="AY44" s="402"/>
      <c r="AZ44" s="402"/>
      <c r="BA44" s="402"/>
      <c r="BB44" s="402"/>
      <c r="BC44" s="402"/>
      <c r="BD44" s="402"/>
      <c r="BE44" s="402"/>
      <c r="BF44" s="402"/>
      <c r="BG44" s="402"/>
      <c r="BH44" s="402"/>
      <c r="BI44" s="402"/>
      <c r="BJ44" s="402"/>
      <c r="BK44" s="402"/>
      <c r="BL44" s="402">
        <v>218333</v>
      </c>
    </row>
    <row r="45" spans="1:64" ht="13.2">
      <c r="A45" s="399">
        <v>310002013</v>
      </c>
      <c r="B45" s="400" t="s">
        <v>490</v>
      </c>
      <c r="C45" s="402"/>
      <c r="D45" s="402"/>
      <c r="E45" s="402"/>
      <c r="F45" s="402"/>
      <c r="G45" s="402"/>
      <c r="H45" s="402"/>
      <c r="I45" s="402"/>
      <c r="J45" s="402"/>
      <c r="K45" s="402"/>
      <c r="L45" s="402"/>
      <c r="M45" s="402"/>
      <c r="N45" s="402"/>
      <c r="O45" s="402"/>
      <c r="P45" s="402"/>
      <c r="Q45" s="402"/>
      <c r="R45" s="402"/>
      <c r="S45" s="402"/>
      <c r="T45" s="402"/>
      <c r="U45" s="402"/>
      <c r="V45" s="402"/>
      <c r="W45" s="402"/>
      <c r="X45" s="402"/>
      <c r="Y45" s="402"/>
      <c r="Z45" s="402">
        <v>27848</v>
      </c>
      <c r="AA45" s="402">
        <v>4000</v>
      </c>
      <c r="AB45" s="402"/>
      <c r="AC45" s="402"/>
      <c r="AD45" s="402"/>
      <c r="AE45" s="402"/>
      <c r="AF45" s="402"/>
      <c r="AG45" s="402"/>
      <c r="AH45" s="402"/>
      <c r="AI45" s="402"/>
      <c r="AJ45" s="402"/>
      <c r="AK45" s="402"/>
      <c r="AL45" s="402"/>
      <c r="AM45" s="402"/>
      <c r="AN45" s="402"/>
      <c r="AO45" s="402"/>
      <c r="AP45" s="402"/>
      <c r="AQ45" s="402">
        <v>9170</v>
      </c>
      <c r="AR45" s="402">
        <v>28000</v>
      </c>
      <c r="AS45" s="402">
        <v>3833</v>
      </c>
      <c r="AT45" s="402"/>
      <c r="AU45" s="402"/>
      <c r="AV45" s="402"/>
      <c r="AW45" s="402"/>
      <c r="AX45" s="402"/>
      <c r="AY45" s="402"/>
      <c r="AZ45" s="402"/>
      <c r="BA45" s="402"/>
      <c r="BB45" s="402"/>
      <c r="BC45" s="402"/>
      <c r="BD45" s="402"/>
      <c r="BE45" s="402"/>
      <c r="BF45" s="402"/>
      <c r="BG45" s="402"/>
      <c r="BH45" s="402"/>
      <c r="BI45" s="402"/>
      <c r="BJ45" s="402"/>
      <c r="BK45" s="402"/>
      <c r="BL45" s="402">
        <v>72851</v>
      </c>
    </row>
    <row r="46" spans="1:64" ht="13.2">
      <c r="A46" s="399">
        <v>310003711</v>
      </c>
      <c r="B46" s="400" t="s">
        <v>302</v>
      </c>
      <c r="C46" s="402"/>
      <c r="D46" s="402"/>
      <c r="E46" s="402"/>
      <c r="F46" s="402"/>
      <c r="G46" s="402"/>
      <c r="H46" s="402"/>
      <c r="I46" s="402"/>
      <c r="J46" s="402"/>
      <c r="K46" s="402"/>
      <c r="L46" s="402"/>
      <c r="M46" s="402"/>
      <c r="N46" s="402"/>
      <c r="O46" s="402"/>
      <c r="P46" s="402"/>
      <c r="Q46" s="402"/>
      <c r="R46" s="402"/>
      <c r="S46" s="402"/>
      <c r="T46" s="402"/>
      <c r="U46" s="402"/>
      <c r="V46" s="402">
        <v>936</v>
      </c>
      <c r="W46" s="402">
        <v>17928</v>
      </c>
      <c r="X46" s="402">
        <v>28152</v>
      </c>
      <c r="Y46" s="402">
        <v>18878</v>
      </c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402"/>
      <c r="AL46" s="402"/>
      <c r="AM46" s="402"/>
      <c r="AN46" s="402"/>
      <c r="AO46" s="402"/>
      <c r="AP46" s="402"/>
      <c r="AQ46" s="402"/>
      <c r="AR46" s="402"/>
      <c r="AS46" s="402"/>
      <c r="AT46" s="402"/>
      <c r="AU46" s="402"/>
      <c r="AV46" s="402"/>
      <c r="AW46" s="402"/>
      <c r="AX46" s="402"/>
      <c r="AY46" s="402"/>
      <c r="AZ46" s="402"/>
      <c r="BA46" s="402"/>
      <c r="BB46" s="402"/>
      <c r="BC46" s="402"/>
      <c r="BD46" s="402"/>
      <c r="BE46" s="402">
        <v>1167</v>
      </c>
      <c r="BF46" s="402">
        <v>18000</v>
      </c>
      <c r="BG46" s="402">
        <v>18000</v>
      </c>
      <c r="BH46" s="402">
        <v>28000</v>
      </c>
      <c r="BI46" s="402">
        <v>4833</v>
      </c>
      <c r="BJ46" s="402"/>
      <c r="BK46" s="402"/>
      <c r="BL46" s="402">
        <v>135894</v>
      </c>
    </row>
    <row r="47" spans="1:64" ht="13.2">
      <c r="A47" s="399">
        <v>310003649</v>
      </c>
      <c r="B47" s="400" t="s">
        <v>261</v>
      </c>
      <c r="C47" s="402"/>
      <c r="D47" s="402"/>
      <c r="E47" s="402"/>
      <c r="F47" s="402"/>
      <c r="G47" s="402"/>
      <c r="H47" s="402"/>
      <c r="I47" s="402"/>
      <c r="J47" s="402"/>
      <c r="K47" s="402"/>
      <c r="L47" s="402"/>
      <c r="M47" s="402"/>
      <c r="N47" s="402"/>
      <c r="O47" s="402"/>
      <c r="P47" s="402"/>
      <c r="Q47" s="402"/>
      <c r="R47" s="402"/>
      <c r="S47" s="402"/>
      <c r="T47" s="402"/>
      <c r="U47" s="402"/>
      <c r="V47" s="402"/>
      <c r="W47" s="402">
        <v>14832</v>
      </c>
      <c r="X47" s="402">
        <v>5184</v>
      </c>
      <c r="Y47" s="402"/>
      <c r="Z47" s="402"/>
      <c r="AA47" s="402"/>
      <c r="AB47" s="402"/>
      <c r="AC47" s="402"/>
      <c r="AD47" s="402"/>
      <c r="AE47" s="402"/>
      <c r="AF47" s="402"/>
      <c r="AG47" s="402"/>
      <c r="AH47" s="402"/>
      <c r="AI47" s="402"/>
      <c r="AJ47" s="402"/>
      <c r="AK47" s="402"/>
      <c r="AL47" s="402"/>
      <c r="AM47" s="402"/>
      <c r="AN47" s="402"/>
      <c r="AO47" s="402"/>
      <c r="AP47" s="402"/>
      <c r="AQ47" s="402"/>
      <c r="AR47" s="402"/>
      <c r="AS47" s="402"/>
      <c r="AT47" s="402"/>
      <c r="AU47" s="402"/>
      <c r="AV47" s="402"/>
      <c r="AW47" s="402"/>
      <c r="AX47" s="402"/>
      <c r="AY47" s="402"/>
      <c r="AZ47" s="402"/>
      <c r="BA47" s="402"/>
      <c r="BB47" s="402"/>
      <c r="BC47" s="402"/>
      <c r="BD47" s="402"/>
      <c r="BE47" s="402"/>
      <c r="BF47" s="402">
        <v>10000</v>
      </c>
      <c r="BG47" s="402">
        <v>10000</v>
      </c>
      <c r="BH47" s="402"/>
      <c r="BI47" s="402"/>
      <c r="BJ47" s="402"/>
      <c r="BK47" s="402"/>
      <c r="BL47" s="402">
        <v>40016</v>
      </c>
    </row>
    <row r="48" spans="1:64" ht="13.2">
      <c r="A48" s="399">
        <v>310004209</v>
      </c>
      <c r="B48" s="400" t="s">
        <v>372</v>
      </c>
      <c r="C48" s="402"/>
      <c r="D48" s="402"/>
      <c r="E48" s="402"/>
      <c r="F48" s="402"/>
      <c r="G48" s="402"/>
      <c r="H48" s="402"/>
      <c r="I48" s="402"/>
      <c r="J48" s="402"/>
      <c r="K48" s="402"/>
      <c r="L48" s="402"/>
      <c r="M48" s="402"/>
      <c r="N48" s="402"/>
      <c r="O48" s="402"/>
      <c r="P48" s="402"/>
      <c r="Q48" s="402"/>
      <c r="R48" s="402"/>
      <c r="S48" s="402"/>
      <c r="T48" s="402"/>
      <c r="U48" s="402"/>
      <c r="V48" s="402"/>
      <c r="W48" s="402"/>
      <c r="X48" s="402"/>
      <c r="Y48" s="402">
        <v>11718</v>
      </c>
      <c r="Z48" s="402">
        <v>24581</v>
      </c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402"/>
      <c r="AL48" s="402"/>
      <c r="AM48" s="402"/>
      <c r="AN48" s="402"/>
      <c r="AO48" s="402"/>
      <c r="AP48" s="402"/>
      <c r="AQ48" s="402"/>
      <c r="AR48" s="402"/>
      <c r="AS48" s="402"/>
      <c r="AT48" s="402"/>
      <c r="AU48" s="402"/>
      <c r="AV48" s="402"/>
      <c r="AW48" s="402"/>
      <c r="AX48" s="402"/>
      <c r="AY48" s="402"/>
      <c r="AZ48" s="402"/>
      <c r="BA48" s="402"/>
      <c r="BB48" s="402"/>
      <c r="BC48" s="402"/>
      <c r="BD48" s="402"/>
      <c r="BE48" s="402">
        <v>23958</v>
      </c>
      <c r="BF48" s="402">
        <v>16042</v>
      </c>
      <c r="BG48" s="402"/>
      <c r="BH48" s="402"/>
      <c r="BI48" s="402"/>
      <c r="BJ48" s="402"/>
      <c r="BK48" s="402"/>
      <c r="BL48" s="402">
        <v>76299</v>
      </c>
    </row>
    <row r="49" spans="1:64" ht="13.2">
      <c r="A49" s="399">
        <v>310002704</v>
      </c>
      <c r="B49" s="400" t="s">
        <v>137</v>
      </c>
      <c r="C49" s="402"/>
      <c r="D49" s="402"/>
      <c r="E49" s="402"/>
      <c r="F49" s="402"/>
      <c r="G49" s="402"/>
      <c r="H49" s="402"/>
      <c r="I49" s="402"/>
      <c r="J49" s="402"/>
      <c r="K49" s="402"/>
      <c r="L49" s="402"/>
      <c r="M49" s="402"/>
      <c r="N49" s="402"/>
      <c r="O49" s="402"/>
      <c r="P49" s="402"/>
      <c r="Q49" s="402"/>
      <c r="R49" s="402"/>
      <c r="S49" s="402"/>
      <c r="T49" s="402"/>
      <c r="U49" s="402"/>
      <c r="V49" s="402">
        <v>2404</v>
      </c>
      <c r="W49" s="402"/>
      <c r="X49" s="402"/>
      <c r="Y49" s="402"/>
      <c r="Z49" s="402"/>
      <c r="AA49" s="402"/>
      <c r="AB49" s="402"/>
      <c r="AC49" s="402">
        <v>3603</v>
      </c>
      <c r="AD49" s="402"/>
      <c r="AE49" s="402"/>
      <c r="AF49" s="402"/>
      <c r="AG49" s="402"/>
      <c r="AH49" s="402"/>
      <c r="AI49" s="402"/>
      <c r="AJ49" s="402"/>
      <c r="AK49" s="402"/>
      <c r="AL49" s="402"/>
      <c r="AM49" s="402"/>
      <c r="AN49" s="402"/>
      <c r="AO49" s="402"/>
      <c r="AP49" s="402"/>
      <c r="AQ49" s="402"/>
      <c r="AR49" s="402"/>
      <c r="AS49" s="402"/>
      <c r="AT49" s="402"/>
      <c r="AU49" s="402"/>
      <c r="AV49" s="402"/>
      <c r="AW49" s="402"/>
      <c r="AX49" s="402"/>
      <c r="AY49" s="402"/>
      <c r="AZ49" s="402"/>
      <c r="BA49" s="402"/>
      <c r="BB49" s="402"/>
      <c r="BC49" s="402"/>
      <c r="BD49" s="402"/>
      <c r="BE49" s="402"/>
      <c r="BF49" s="402"/>
      <c r="BG49" s="402"/>
      <c r="BH49" s="402"/>
      <c r="BI49" s="402"/>
      <c r="BJ49" s="402"/>
      <c r="BK49" s="402"/>
      <c r="BL49" s="402">
        <v>6007</v>
      </c>
    </row>
    <row r="50" spans="1:64" ht="13.2">
      <c r="A50" s="399">
        <v>310003657</v>
      </c>
      <c r="B50" s="400" t="s">
        <v>263</v>
      </c>
      <c r="C50" s="402"/>
      <c r="D50" s="402"/>
      <c r="E50" s="402"/>
      <c r="F50" s="402"/>
      <c r="G50" s="402"/>
      <c r="H50" s="402"/>
      <c r="I50" s="402"/>
      <c r="J50" s="402"/>
      <c r="K50" s="402"/>
      <c r="L50" s="402"/>
      <c r="M50" s="402"/>
      <c r="N50" s="402">
        <v>15000</v>
      </c>
      <c r="O50" s="402"/>
      <c r="P50" s="402"/>
      <c r="Q50" s="402"/>
      <c r="R50" s="402"/>
      <c r="S50" s="402"/>
      <c r="T50" s="402"/>
      <c r="U50" s="402"/>
      <c r="V50" s="402"/>
      <c r="W50" s="402"/>
      <c r="X50" s="402"/>
      <c r="Y50" s="402"/>
      <c r="Z50" s="402"/>
      <c r="AA50" s="402"/>
      <c r="AB50" s="402"/>
      <c r="AC50" s="402"/>
      <c r="AD50" s="402"/>
      <c r="AE50" s="402"/>
      <c r="AF50" s="402"/>
      <c r="AG50" s="402"/>
      <c r="AH50" s="402"/>
      <c r="AI50" s="402"/>
      <c r="AJ50" s="402"/>
      <c r="AK50" s="402"/>
      <c r="AL50" s="402"/>
      <c r="AM50" s="402"/>
      <c r="AN50" s="402">
        <v>8000</v>
      </c>
      <c r="AO50" s="402"/>
      <c r="AP50" s="402"/>
      <c r="AQ50" s="402"/>
      <c r="AR50" s="402"/>
      <c r="AS50" s="402"/>
      <c r="AT50" s="402"/>
      <c r="AU50" s="402"/>
      <c r="AV50" s="402"/>
      <c r="AW50" s="402"/>
      <c r="AX50" s="402"/>
      <c r="AY50" s="402"/>
      <c r="AZ50" s="402"/>
      <c r="BA50" s="402"/>
      <c r="BB50" s="402"/>
      <c r="BC50" s="402"/>
      <c r="BD50" s="402"/>
      <c r="BE50" s="402"/>
      <c r="BF50" s="402"/>
      <c r="BG50" s="402"/>
      <c r="BH50" s="402"/>
      <c r="BI50" s="402"/>
      <c r="BJ50" s="402"/>
      <c r="BK50" s="402"/>
      <c r="BL50" s="402">
        <v>23000</v>
      </c>
    </row>
    <row r="51" spans="1:64" ht="13.2">
      <c r="A51" s="399">
        <v>310003659</v>
      </c>
      <c r="B51" s="400" t="s">
        <v>264</v>
      </c>
      <c r="C51" s="402"/>
      <c r="D51" s="402"/>
      <c r="E51" s="402"/>
      <c r="F51" s="402"/>
      <c r="G51" s="402"/>
      <c r="H51" s="402"/>
      <c r="I51" s="402"/>
      <c r="J51" s="402"/>
      <c r="K51" s="402"/>
      <c r="L51" s="402"/>
      <c r="M51" s="402">
        <v>1125</v>
      </c>
      <c r="N51" s="402">
        <v>747</v>
      </c>
      <c r="O51" s="402"/>
      <c r="P51" s="402"/>
      <c r="Q51" s="402"/>
      <c r="R51" s="402"/>
      <c r="S51" s="402"/>
      <c r="T51" s="402"/>
      <c r="U51" s="402"/>
      <c r="V51" s="402"/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402"/>
      <c r="AL51" s="402"/>
      <c r="AM51" s="402"/>
      <c r="AN51" s="402">
        <v>699</v>
      </c>
      <c r="AO51" s="402"/>
      <c r="AP51" s="402"/>
      <c r="AQ51" s="402"/>
      <c r="AR51" s="402"/>
      <c r="AS51" s="402"/>
      <c r="AT51" s="402"/>
      <c r="AU51" s="402"/>
      <c r="AV51" s="402"/>
      <c r="AW51" s="402"/>
      <c r="AX51" s="402"/>
      <c r="AY51" s="402"/>
      <c r="AZ51" s="402"/>
      <c r="BA51" s="402"/>
      <c r="BB51" s="402"/>
      <c r="BC51" s="402"/>
      <c r="BD51" s="402"/>
      <c r="BE51" s="402"/>
      <c r="BF51" s="402"/>
      <c r="BG51" s="402"/>
      <c r="BH51" s="402"/>
      <c r="BI51" s="402"/>
      <c r="BJ51" s="402"/>
      <c r="BK51" s="402"/>
      <c r="BL51" s="402">
        <v>2571</v>
      </c>
    </row>
    <row r="52" spans="1:64" ht="13.2">
      <c r="A52" s="399">
        <v>310003655</v>
      </c>
      <c r="B52" s="400" t="s">
        <v>283</v>
      </c>
      <c r="C52" s="402"/>
      <c r="D52" s="402"/>
      <c r="E52" s="402"/>
      <c r="F52" s="402"/>
      <c r="G52" s="402"/>
      <c r="H52" s="402"/>
      <c r="I52" s="402"/>
      <c r="J52" s="402"/>
      <c r="K52" s="402"/>
      <c r="L52" s="402"/>
      <c r="M52" s="402"/>
      <c r="N52" s="402">
        <v>10000</v>
      </c>
      <c r="O52" s="402"/>
      <c r="P52" s="402"/>
      <c r="Q52" s="402"/>
      <c r="R52" s="402"/>
      <c r="S52" s="402"/>
      <c r="T52" s="402"/>
      <c r="U52" s="402"/>
      <c r="V52" s="402"/>
      <c r="W52" s="402"/>
      <c r="X52" s="402"/>
      <c r="Y52" s="402"/>
      <c r="Z52" s="402"/>
      <c r="AA52" s="402"/>
      <c r="AB52" s="402"/>
      <c r="AC52" s="402"/>
      <c r="AD52" s="402"/>
      <c r="AE52" s="402"/>
      <c r="AF52" s="402"/>
      <c r="AG52" s="402"/>
      <c r="AH52" s="402"/>
      <c r="AI52" s="402"/>
      <c r="AJ52" s="402"/>
      <c r="AK52" s="402"/>
      <c r="AL52" s="402"/>
      <c r="AM52" s="402"/>
      <c r="AN52" s="402"/>
      <c r="AO52" s="402"/>
      <c r="AP52" s="402"/>
      <c r="AQ52" s="402"/>
      <c r="AR52" s="402"/>
      <c r="AS52" s="402"/>
      <c r="AT52" s="402"/>
      <c r="AU52" s="402"/>
      <c r="AV52" s="402"/>
      <c r="AW52" s="402"/>
      <c r="AX52" s="402"/>
      <c r="AY52" s="402"/>
      <c r="AZ52" s="402"/>
      <c r="BA52" s="402"/>
      <c r="BB52" s="402"/>
      <c r="BC52" s="402"/>
      <c r="BD52" s="402"/>
      <c r="BE52" s="402"/>
      <c r="BF52" s="402"/>
      <c r="BG52" s="402"/>
      <c r="BH52" s="402"/>
      <c r="BI52" s="402"/>
      <c r="BJ52" s="402"/>
      <c r="BK52" s="402"/>
      <c r="BL52" s="402">
        <v>10000</v>
      </c>
    </row>
    <row r="53" spans="1:64" ht="13.2">
      <c r="A53" s="399">
        <v>310002973</v>
      </c>
      <c r="B53" s="400" t="s">
        <v>295</v>
      </c>
      <c r="C53" s="402"/>
      <c r="D53" s="402"/>
      <c r="E53" s="402"/>
      <c r="F53" s="402"/>
      <c r="G53" s="402"/>
      <c r="H53" s="402"/>
      <c r="I53" s="402"/>
      <c r="J53" s="402"/>
      <c r="K53" s="402"/>
      <c r="L53" s="402"/>
      <c r="M53" s="402"/>
      <c r="N53" s="402"/>
      <c r="O53" s="402"/>
      <c r="P53" s="402"/>
      <c r="Q53" s="402"/>
      <c r="R53" s="402"/>
      <c r="S53" s="402"/>
      <c r="T53" s="402"/>
      <c r="U53" s="402">
        <v>1500</v>
      </c>
      <c r="V53" s="402"/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402"/>
      <c r="AL53" s="402"/>
      <c r="AM53" s="402"/>
      <c r="AN53" s="402"/>
      <c r="AO53" s="402"/>
      <c r="AP53" s="402"/>
      <c r="AQ53" s="402"/>
      <c r="AR53" s="402"/>
      <c r="AS53" s="402"/>
      <c r="AT53" s="402"/>
      <c r="AU53" s="402"/>
      <c r="AV53" s="402"/>
      <c r="AW53" s="402"/>
      <c r="AX53" s="402"/>
      <c r="AY53" s="402"/>
      <c r="AZ53" s="402"/>
      <c r="BA53" s="402"/>
      <c r="BB53" s="402"/>
      <c r="BC53" s="402"/>
      <c r="BD53" s="402"/>
      <c r="BE53" s="402"/>
      <c r="BF53" s="402"/>
      <c r="BG53" s="402"/>
      <c r="BH53" s="402"/>
      <c r="BI53" s="402"/>
      <c r="BJ53" s="402"/>
      <c r="BK53" s="402"/>
      <c r="BL53" s="402">
        <v>1500</v>
      </c>
    </row>
    <row r="54" spans="1:64" ht="13.2">
      <c r="A54" s="399">
        <v>310004443</v>
      </c>
      <c r="B54" s="400" t="s">
        <v>466</v>
      </c>
      <c r="C54" s="402"/>
      <c r="D54" s="402"/>
      <c r="E54" s="402"/>
      <c r="F54" s="402"/>
      <c r="G54" s="402"/>
      <c r="H54" s="402"/>
      <c r="I54" s="402"/>
      <c r="J54" s="402"/>
      <c r="K54" s="402"/>
      <c r="L54" s="402"/>
      <c r="M54" s="402"/>
      <c r="N54" s="402"/>
      <c r="O54" s="402"/>
      <c r="P54" s="402"/>
      <c r="Q54" s="402"/>
      <c r="R54" s="402"/>
      <c r="S54" s="402"/>
      <c r="T54" s="402"/>
      <c r="U54" s="402">
        <v>7722</v>
      </c>
      <c r="V54" s="402">
        <v>2278</v>
      </c>
      <c r="W54" s="402"/>
      <c r="X54" s="402"/>
      <c r="Y54" s="402"/>
      <c r="Z54" s="402"/>
      <c r="AA54" s="402"/>
      <c r="AB54" s="402"/>
      <c r="AC54" s="402"/>
      <c r="AD54" s="402"/>
      <c r="AE54" s="402"/>
      <c r="AF54" s="402"/>
      <c r="AG54" s="402"/>
      <c r="AH54" s="402"/>
      <c r="AI54" s="402"/>
      <c r="AJ54" s="402"/>
      <c r="AK54" s="402"/>
      <c r="AL54" s="402"/>
      <c r="AM54" s="402"/>
      <c r="AN54" s="402"/>
      <c r="AO54" s="402"/>
      <c r="AP54" s="402"/>
      <c r="AQ54" s="402"/>
      <c r="AR54" s="402"/>
      <c r="AS54" s="402"/>
      <c r="AT54" s="402"/>
      <c r="AU54" s="402"/>
      <c r="AV54" s="402"/>
      <c r="AW54" s="402"/>
      <c r="AX54" s="402"/>
      <c r="AY54" s="402">
        <v>24500</v>
      </c>
      <c r="AZ54" s="402">
        <v>5500</v>
      </c>
      <c r="BA54" s="402"/>
      <c r="BB54" s="402"/>
      <c r="BC54" s="402"/>
      <c r="BD54" s="402"/>
      <c r="BE54" s="402"/>
      <c r="BF54" s="402"/>
      <c r="BG54" s="402"/>
      <c r="BH54" s="402"/>
      <c r="BI54" s="402"/>
      <c r="BJ54" s="402"/>
      <c r="BK54" s="402"/>
      <c r="BL54" s="402">
        <v>40000</v>
      </c>
    </row>
    <row r="55" spans="1:64" ht="13.2">
      <c r="A55" s="399">
        <v>310002003</v>
      </c>
      <c r="B55" s="400" t="s">
        <v>131</v>
      </c>
      <c r="C55" s="402"/>
      <c r="D55" s="402"/>
      <c r="E55" s="402"/>
      <c r="F55" s="402"/>
      <c r="G55" s="402"/>
      <c r="H55" s="402"/>
      <c r="I55" s="402">
        <v>5000</v>
      </c>
      <c r="J55" s="402">
        <v>10000</v>
      </c>
      <c r="K55" s="402">
        <v>10000</v>
      </c>
      <c r="L55" s="402">
        <v>10000</v>
      </c>
      <c r="M55" s="402"/>
      <c r="N55" s="402"/>
      <c r="O55" s="402"/>
      <c r="P55" s="402"/>
      <c r="Q55" s="402"/>
      <c r="R55" s="402"/>
      <c r="S55" s="402"/>
      <c r="T55" s="402"/>
      <c r="U55" s="402"/>
      <c r="V55" s="402"/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402"/>
      <c r="AL55" s="402"/>
      <c r="AM55" s="402"/>
      <c r="AN55" s="402">
        <v>10000</v>
      </c>
      <c r="AO55" s="402">
        <v>10000</v>
      </c>
      <c r="AP55" s="402"/>
      <c r="AQ55" s="402"/>
      <c r="AR55" s="402"/>
      <c r="AS55" s="402"/>
      <c r="AT55" s="402"/>
      <c r="AU55" s="402"/>
      <c r="AV55" s="402"/>
      <c r="AW55" s="402"/>
      <c r="AX55" s="402"/>
      <c r="AY55" s="402"/>
      <c r="AZ55" s="402"/>
      <c r="BA55" s="402"/>
      <c r="BB55" s="402"/>
      <c r="BC55" s="402"/>
      <c r="BD55" s="402"/>
      <c r="BE55" s="402"/>
      <c r="BF55" s="402"/>
      <c r="BG55" s="402"/>
      <c r="BH55" s="402"/>
      <c r="BI55" s="402"/>
      <c r="BJ55" s="402"/>
      <c r="BK55" s="402"/>
      <c r="BL55" s="402">
        <v>55000</v>
      </c>
    </row>
    <row r="56" spans="1:64" ht="13.2">
      <c r="A56" s="399">
        <v>310002702</v>
      </c>
      <c r="B56" s="400" t="s">
        <v>126</v>
      </c>
      <c r="C56" s="402"/>
      <c r="D56" s="402"/>
      <c r="E56" s="402"/>
      <c r="F56" s="402"/>
      <c r="G56" s="402"/>
      <c r="H56" s="402"/>
      <c r="I56" s="402"/>
      <c r="J56" s="402"/>
      <c r="K56" s="402"/>
      <c r="L56" s="402"/>
      <c r="M56" s="402"/>
      <c r="N56" s="402"/>
      <c r="O56" s="402"/>
      <c r="P56" s="402"/>
      <c r="Q56" s="402"/>
      <c r="R56" s="402"/>
      <c r="S56" s="402"/>
      <c r="T56" s="402"/>
      <c r="U56" s="402">
        <v>2404</v>
      </c>
      <c r="V56" s="402"/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402"/>
      <c r="AL56" s="402"/>
      <c r="AM56" s="402"/>
      <c r="AN56" s="402"/>
      <c r="AO56" s="402"/>
      <c r="AP56" s="402"/>
      <c r="AQ56" s="402"/>
      <c r="AR56" s="402"/>
      <c r="AS56" s="402"/>
      <c r="AT56" s="402"/>
      <c r="AU56" s="402"/>
      <c r="AV56" s="402"/>
      <c r="AW56" s="402"/>
      <c r="AX56" s="402"/>
      <c r="AY56" s="402">
        <v>2402</v>
      </c>
      <c r="AZ56" s="402"/>
      <c r="BA56" s="402"/>
      <c r="BB56" s="402"/>
      <c r="BC56" s="402"/>
      <c r="BD56" s="402"/>
      <c r="BE56" s="402"/>
      <c r="BF56" s="402"/>
      <c r="BG56" s="402"/>
      <c r="BH56" s="402"/>
      <c r="BI56" s="402"/>
      <c r="BJ56" s="402"/>
      <c r="BK56" s="402"/>
      <c r="BL56" s="402">
        <v>4806</v>
      </c>
    </row>
    <row r="57" spans="1:64" ht="13.2">
      <c r="A57" s="399">
        <v>310003572</v>
      </c>
      <c r="B57" s="400" t="s">
        <v>249</v>
      </c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402"/>
      <c r="Q57" s="402"/>
      <c r="R57" s="402">
        <v>27000</v>
      </c>
      <c r="S57" s="402">
        <v>25875</v>
      </c>
      <c r="T57" s="402"/>
      <c r="U57" s="402"/>
      <c r="V57" s="402"/>
      <c r="W57" s="402"/>
      <c r="X57" s="402"/>
      <c r="Y57" s="402"/>
      <c r="Z57" s="402"/>
      <c r="AA57" s="402"/>
      <c r="AB57" s="402">
        <v>28800</v>
      </c>
      <c r="AC57" s="402">
        <v>27000</v>
      </c>
      <c r="AD57" s="402">
        <v>27000</v>
      </c>
      <c r="AE57" s="402">
        <v>7875</v>
      </c>
      <c r="AF57" s="402"/>
      <c r="AG57" s="402"/>
      <c r="AH57" s="402"/>
      <c r="AI57" s="402"/>
      <c r="AJ57" s="402"/>
      <c r="AK57" s="402"/>
      <c r="AL57" s="402"/>
      <c r="AM57" s="402"/>
      <c r="AN57" s="402"/>
      <c r="AO57" s="402"/>
      <c r="AP57" s="402"/>
      <c r="AQ57" s="402"/>
      <c r="AR57" s="402"/>
      <c r="AS57" s="402">
        <v>13500</v>
      </c>
      <c r="AT57" s="402">
        <v>27000</v>
      </c>
      <c r="AU57" s="402">
        <v>27000</v>
      </c>
      <c r="AV57" s="402">
        <v>27000</v>
      </c>
      <c r="AW57" s="402">
        <v>16375</v>
      </c>
      <c r="AX57" s="402"/>
      <c r="AY57" s="402">
        <v>1125</v>
      </c>
      <c r="AZ57" s="402">
        <v>27000</v>
      </c>
      <c r="BA57" s="402">
        <v>27000</v>
      </c>
      <c r="BB57" s="402">
        <v>27000</v>
      </c>
      <c r="BC57" s="402">
        <v>27000</v>
      </c>
      <c r="BD57" s="402">
        <v>22500</v>
      </c>
      <c r="BE57" s="402"/>
      <c r="BF57" s="402">
        <v>16875</v>
      </c>
      <c r="BG57" s="402">
        <v>27000</v>
      </c>
      <c r="BH57" s="402">
        <v>27000</v>
      </c>
      <c r="BI57" s="402">
        <v>27000</v>
      </c>
      <c r="BJ57" s="402">
        <v>11125</v>
      </c>
      <c r="BK57" s="402"/>
      <c r="BL57" s="402">
        <v>495050</v>
      </c>
    </row>
    <row r="58" spans="1:64" ht="13.2">
      <c r="A58" s="399">
        <v>310002653</v>
      </c>
      <c r="B58" s="400" t="s">
        <v>166</v>
      </c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2">
        <v>28000</v>
      </c>
      <c r="N58" s="402">
        <v>3083</v>
      </c>
      <c r="O58" s="402"/>
      <c r="P58" s="402"/>
      <c r="Q58" s="402"/>
      <c r="R58" s="402"/>
      <c r="S58" s="402"/>
      <c r="T58" s="402"/>
      <c r="U58" s="402"/>
      <c r="V58" s="402"/>
      <c r="W58" s="402"/>
      <c r="X58" s="402"/>
      <c r="Y58" s="402"/>
      <c r="Z58" s="402"/>
      <c r="AA58" s="402"/>
      <c r="AB58" s="402"/>
      <c r="AC58" s="402"/>
      <c r="AD58" s="402"/>
      <c r="AE58" s="402"/>
      <c r="AF58" s="402"/>
      <c r="AG58" s="402"/>
      <c r="AH58" s="402"/>
      <c r="AI58" s="402"/>
      <c r="AJ58" s="402"/>
      <c r="AK58" s="402"/>
      <c r="AL58" s="402"/>
      <c r="AM58" s="402"/>
      <c r="AN58" s="402"/>
      <c r="AO58" s="402"/>
      <c r="AP58" s="402"/>
      <c r="AQ58" s="402"/>
      <c r="AR58" s="402"/>
      <c r="AS58" s="402">
        <v>15167</v>
      </c>
      <c r="AT58" s="402">
        <v>17083</v>
      </c>
      <c r="AU58" s="402"/>
      <c r="AV58" s="402"/>
      <c r="AW58" s="402"/>
      <c r="AX58" s="402"/>
      <c r="AY58" s="402"/>
      <c r="AZ58" s="402"/>
      <c r="BA58" s="402"/>
      <c r="BB58" s="402"/>
      <c r="BC58" s="402"/>
      <c r="BD58" s="402"/>
      <c r="BE58" s="402"/>
      <c r="BF58" s="402"/>
      <c r="BG58" s="402"/>
      <c r="BH58" s="402"/>
      <c r="BI58" s="402"/>
      <c r="BJ58" s="402"/>
      <c r="BK58" s="402"/>
      <c r="BL58" s="402">
        <v>63333</v>
      </c>
    </row>
    <row r="59" spans="1:64" ht="13.2">
      <c r="A59" s="399">
        <v>310001991</v>
      </c>
      <c r="B59" s="400" t="s">
        <v>136</v>
      </c>
      <c r="C59" s="402"/>
      <c r="D59" s="402"/>
      <c r="E59" s="402"/>
      <c r="F59" s="402">
        <v>30444</v>
      </c>
      <c r="G59" s="402">
        <v>18500</v>
      </c>
      <c r="H59" s="402"/>
      <c r="I59" s="402"/>
      <c r="J59" s="402"/>
      <c r="K59" s="402"/>
      <c r="L59" s="402"/>
      <c r="M59" s="402"/>
      <c r="N59" s="402"/>
      <c r="O59" s="402"/>
      <c r="P59" s="402"/>
      <c r="Q59" s="402"/>
      <c r="R59" s="402"/>
      <c r="S59" s="402"/>
      <c r="T59" s="402"/>
      <c r="U59" s="402">
        <v>10462</v>
      </c>
      <c r="V59" s="402">
        <v>19578</v>
      </c>
      <c r="W59" s="402"/>
      <c r="X59" s="402"/>
      <c r="Y59" s="402"/>
      <c r="Z59" s="402"/>
      <c r="AA59" s="402"/>
      <c r="AB59" s="402"/>
      <c r="AC59" s="402"/>
      <c r="AD59" s="402"/>
      <c r="AE59" s="402"/>
      <c r="AF59" s="402"/>
      <c r="AG59" s="402"/>
      <c r="AH59" s="402"/>
      <c r="AI59" s="402"/>
      <c r="AJ59" s="402"/>
      <c r="AK59" s="402"/>
      <c r="AL59" s="402"/>
      <c r="AM59" s="402"/>
      <c r="AN59" s="402"/>
      <c r="AO59" s="402"/>
      <c r="AP59" s="402"/>
      <c r="AQ59" s="402"/>
      <c r="AR59" s="402"/>
      <c r="AS59" s="402"/>
      <c r="AT59" s="402"/>
      <c r="AU59" s="402"/>
      <c r="AV59" s="402"/>
      <c r="AW59" s="402"/>
      <c r="AX59" s="402"/>
      <c r="AY59" s="402"/>
      <c r="AZ59" s="402"/>
      <c r="BA59" s="402"/>
      <c r="BB59" s="402">
        <v>6523</v>
      </c>
      <c r="BC59" s="402"/>
      <c r="BD59" s="402"/>
      <c r="BE59" s="402"/>
      <c r="BF59" s="402"/>
      <c r="BG59" s="402"/>
      <c r="BH59" s="402"/>
      <c r="BI59" s="402"/>
      <c r="BJ59" s="402"/>
      <c r="BK59" s="402"/>
      <c r="BL59" s="402">
        <v>85507</v>
      </c>
    </row>
    <row r="60" spans="1:64" ht="13.2">
      <c r="A60" s="399">
        <v>310003401</v>
      </c>
      <c r="B60" s="400" t="s">
        <v>213</v>
      </c>
      <c r="C60" s="402">
        <v>301</v>
      </c>
      <c r="D60" s="402"/>
      <c r="E60" s="402"/>
      <c r="F60" s="402"/>
      <c r="G60" s="402"/>
      <c r="H60" s="402"/>
      <c r="I60" s="402"/>
      <c r="J60" s="402"/>
      <c r="K60" s="402"/>
      <c r="L60" s="402"/>
      <c r="M60" s="402"/>
      <c r="N60" s="402"/>
      <c r="O60" s="402"/>
      <c r="P60" s="402"/>
      <c r="Q60" s="402"/>
      <c r="R60" s="402"/>
      <c r="S60" s="402"/>
      <c r="T60" s="402"/>
      <c r="U60" s="402"/>
      <c r="V60" s="402"/>
      <c r="W60" s="402"/>
      <c r="X60" s="402"/>
      <c r="Y60" s="402"/>
      <c r="Z60" s="402"/>
      <c r="AA60" s="402"/>
      <c r="AB60" s="402"/>
      <c r="AC60" s="402">
        <v>723</v>
      </c>
      <c r="AD60" s="402"/>
      <c r="AE60" s="402"/>
      <c r="AF60" s="402"/>
      <c r="AG60" s="402"/>
      <c r="AH60" s="402"/>
      <c r="AI60" s="402"/>
      <c r="AJ60" s="402"/>
      <c r="AK60" s="402"/>
      <c r="AL60" s="402"/>
      <c r="AM60" s="402"/>
      <c r="AN60" s="402"/>
      <c r="AO60" s="402"/>
      <c r="AP60" s="402"/>
      <c r="AQ60" s="402"/>
      <c r="AR60" s="402"/>
      <c r="AS60" s="402"/>
      <c r="AT60" s="402"/>
      <c r="AU60" s="402"/>
      <c r="AV60" s="402"/>
      <c r="AW60" s="402"/>
      <c r="AX60" s="402"/>
      <c r="AY60" s="402"/>
      <c r="AZ60" s="402"/>
      <c r="BA60" s="402"/>
      <c r="BB60" s="402"/>
      <c r="BC60" s="402"/>
      <c r="BD60" s="402"/>
      <c r="BE60" s="402"/>
      <c r="BF60" s="402"/>
      <c r="BG60" s="402">
        <v>304</v>
      </c>
      <c r="BH60" s="402"/>
      <c r="BI60" s="402"/>
      <c r="BJ60" s="402"/>
      <c r="BK60" s="402"/>
      <c r="BL60" s="402">
        <v>1328</v>
      </c>
    </row>
    <row r="61" spans="1:64" ht="13.2">
      <c r="A61" s="399">
        <v>310002100</v>
      </c>
      <c r="B61" s="400" t="s">
        <v>497</v>
      </c>
      <c r="C61" s="402"/>
      <c r="D61" s="402"/>
      <c r="E61" s="402"/>
      <c r="F61" s="402"/>
      <c r="G61" s="402"/>
      <c r="H61" s="402"/>
      <c r="I61" s="402"/>
      <c r="J61" s="402"/>
      <c r="K61" s="402"/>
      <c r="L61" s="402"/>
      <c r="M61" s="402"/>
      <c r="N61" s="402"/>
      <c r="O61" s="402"/>
      <c r="P61" s="402"/>
      <c r="Q61" s="402"/>
      <c r="R61" s="402"/>
      <c r="S61" s="402"/>
      <c r="T61" s="402">
        <v>28728</v>
      </c>
      <c r="U61" s="402"/>
      <c r="V61" s="402"/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402"/>
      <c r="AL61" s="402"/>
      <c r="AM61" s="402"/>
      <c r="AN61" s="402"/>
      <c r="AO61" s="402"/>
      <c r="AP61" s="402"/>
      <c r="AQ61" s="402"/>
      <c r="AR61" s="402"/>
      <c r="AS61" s="402"/>
      <c r="AT61" s="402"/>
      <c r="AU61" s="402"/>
      <c r="AV61" s="402"/>
      <c r="AW61" s="402"/>
      <c r="AX61" s="402"/>
      <c r="AY61" s="402"/>
      <c r="AZ61" s="402"/>
      <c r="BA61" s="402"/>
      <c r="BB61" s="402"/>
      <c r="BC61" s="402"/>
      <c r="BD61" s="402"/>
      <c r="BE61" s="402"/>
      <c r="BF61" s="402"/>
      <c r="BG61" s="402"/>
      <c r="BH61" s="402"/>
      <c r="BI61" s="402"/>
      <c r="BJ61" s="402"/>
      <c r="BK61" s="402"/>
      <c r="BL61" s="402">
        <v>28728</v>
      </c>
    </row>
    <row r="62" spans="1:64" ht="13.2">
      <c r="A62" s="399">
        <v>310002381</v>
      </c>
      <c r="B62" s="400" t="s">
        <v>498</v>
      </c>
      <c r="C62" s="402"/>
      <c r="D62" s="402"/>
      <c r="E62" s="402"/>
      <c r="F62" s="402"/>
      <c r="G62" s="402"/>
      <c r="H62" s="402"/>
      <c r="I62" s="402"/>
      <c r="J62" s="402"/>
      <c r="K62" s="402"/>
      <c r="L62" s="402"/>
      <c r="M62" s="402"/>
      <c r="N62" s="402"/>
      <c r="O62" s="402"/>
      <c r="P62" s="402"/>
      <c r="Q62" s="402"/>
      <c r="R62" s="402"/>
      <c r="S62" s="402"/>
      <c r="T62" s="402">
        <v>2500</v>
      </c>
      <c r="U62" s="402"/>
      <c r="V62" s="402"/>
      <c r="W62" s="402"/>
      <c r="X62" s="402"/>
      <c r="Y62" s="402"/>
      <c r="Z62" s="402"/>
      <c r="AA62" s="402"/>
      <c r="AB62" s="402"/>
      <c r="AC62" s="402"/>
      <c r="AD62" s="402"/>
      <c r="AE62" s="402"/>
      <c r="AF62" s="402"/>
      <c r="AG62" s="402"/>
      <c r="AH62" s="402"/>
      <c r="AI62" s="402"/>
      <c r="AJ62" s="402"/>
      <c r="AK62" s="402"/>
      <c r="AL62" s="402"/>
      <c r="AM62" s="402"/>
      <c r="AN62" s="402"/>
      <c r="AO62" s="402"/>
      <c r="AP62" s="402"/>
      <c r="AQ62" s="402"/>
      <c r="AR62" s="402"/>
      <c r="AS62" s="402"/>
      <c r="AT62" s="402"/>
      <c r="AU62" s="402"/>
      <c r="AV62" s="402"/>
      <c r="AW62" s="402"/>
      <c r="AX62" s="402"/>
      <c r="AY62" s="402"/>
      <c r="AZ62" s="402"/>
      <c r="BA62" s="402"/>
      <c r="BB62" s="402"/>
      <c r="BC62" s="402"/>
      <c r="BD62" s="402"/>
      <c r="BE62" s="402"/>
      <c r="BF62" s="402"/>
      <c r="BG62" s="402"/>
      <c r="BH62" s="402"/>
      <c r="BI62" s="402"/>
      <c r="BJ62" s="402"/>
      <c r="BK62" s="402"/>
      <c r="BL62" s="402">
        <v>2500</v>
      </c>
    </row>
    <row r="63" spans="1:64" ht="13.2">
      <c r="A63" s="399">
        <v>310003400</v>
      </c>
      <c r="B63" s="400" t="s">
        <v>215</v>
      </c>
      <c r="C63" s="402"/>
      <c r="D63" s="402"/>
      <c r="E63" s="402"/>
      <c r="F63" s="402"/>
      <c r="G63" s="402"/>
      <c r="H63" s="402"/>
      <c r="I63" s="402"/>
      <c r="J63" s="402"/>
      <c r="K63" s="402"/>
      <c r="L63" s="402"/>
      <c r="M63" s="402"/>
      <c r="N63" s="402"/>
      <c r="O63" s="402"/>
      <c r="P63" s="402"/>
      <c r="Q63" s="402"/>
      <c r="R63" s="402">
        <v>442</v>
      </c>
      <c r="S63" s="402"/>
      <c r="T63" s="402"/>
      <c r="U63" s="402"/>
      <c r="V63" s="402"/>
      <c r="W63" s="402"/>
      <c r="X63" s="402"/>
      <c r="Y63" s="402"/>
      <c r="Z63" s="402"/>
      <c r="AA63" s="402"/>
      <c r="AB63" s="402"/>
      <c r="AC63" s="402"/>
      <c r="AD63" s="402"/>
      <c r="AE63" s="402"/>
      <c r="AF63" s="402"/>
      <c r="AG63" s="402"/>
      <c r="AH63" s="402"/>
      <c r="AI63" s="402"/>
      <c r="AJ63" s="402"/>
      <c r="AK63" s="402"/>
      <c r="AL63" s="402"/>
      <c r="AM63" s="402"/>
      <c r="AN63" s="402"/>
      <c r="AO63" s="402"/>
      <c r="AP63" s="402"/>
      <c r="AQ63" s="402"/>
      <c r="AR63" s="402"/>
      <c r="AS63" s="402"/>
      <c r="AT63" s="402"/>
      <c r="AU63" s="402"/>
      <c r="AV63" s="402"/>
      <c r="AW63" s="402">
        <v>272</v>
      </c>
      <c r="AX63" s="402"/>
      <c r="AY63" s="402"/>
      <c r="AZ63" s="402"/>
      <c r="BA63" s="402"/>
      <c r="BB63" s="402"/>
      <c r="BC63" s="402"/>
      <c r="BD63" s="402"/>
      <c r="BE63" s="402"/>
      <c r="BF63" s="402"/>
      <c r="BG63" s="402"/>
      <c r="BH63" s="402"/>
      <c r="BI63" s="402"/>
      <c r="BJ63" s="402"/>
      <c r="BK63" s="402"/>
      <c r="BL63" s="402">
        <v>714</v>
      </c>
    </row>
    <row r="64" spans="1:64" ht="13.2">
      <c r="A64" s="399">
        <v>310002705</v>
      </c>
      <c r="B64" s="400" t="s">
        <v>146</v>
      </c>
      <c r="C64" s="402">
        <v>758</v>
      </c>
      <c r="D64" s="402"/>
      <c r="E64" s="402"/>
      <c r="F64" s="402"/>
      <c r="G64" s="402"/>
      <c r="H64" s="402"/>
      <c r="I64" s="402"/>
      <c r="J64" s="402"/>
      <c r="K64" s="402"/>
      <c r="L64" s="402"/>
      <c r="M64" s="402"/>
      <c r="N64" s="402"/>
      <c r="O64" s="402"/>
      <c r="P64" s="402"/>
      <c r="Q64" s="402"/>
      <c r="R64" s="402"/>
      <c r="S64" s="402"/>
      <c r="T64" s="402"/>
      <c r="U64" s="402"/>
      <c r="V64" s="402"/>
      <c r="W64" s="402"/>
      <c r="X64" s="402"/>
      <c r="Y64" s="402"/>
      <c r="Z64" s="402"/>
      <c r="AA64" s="402"/>
      <c r="AB64" s="402"/>
      <c r="AC64" s="402">
        <v>1202</v>
      </c>
      <c r="AD64" s="402"/>
      <c r="AE64" s="402"/>
      <c r="AF64" s="402"/>
      <c r="AG64" s="402"/>
      <c r="AH64" s="402"/>
      <c r="AI64" s="402"/>
      <c r="AJ64" s="402"/>
      <c r="AK64" s="402"/>
      <c r="AL64" s="402"/>
      <c r="AM64" s="402"/>
      <c r="AN64" s="402"/>
      <c r="AO64" s="402"/>
      <c r="AP64" s="402"/>
      <c r="AQ64" s="402"/>
      <c r="AR64" s="402"/>
      <c r="AS64" s="402"/>
      <c r="AT64" s="402"/>
      <c r="AU64" s="402"/>
      <c r="AV64" s="402"/>
      <c r="AW64" s="402"/>
      <c r="AX64" s="402"/>
      <c r="AY64" s="402"/>
      <c r="AZ64" s="402"/>
      <c r="BA64" s="402"/>
      <c r="BB64" s="402"/>
      <c r="BC64" s="402"/>
      <c r="BD64" s="402"/>
      <c r="BE64" s="402"/>
      <c r="BF64" s="402"/>
      <c r="BG64" s="402"/>
      <c r="BH64" s="402"/>
      <c r="BI64" s="402"/>
      <c r="BJ64" s="402"/>
      <c r="BK64" s="402"/>
      <c r="BL64" s="402">
        <v>1960</v>
      </c>
    </row>
    <row r="65" spans="1:64" ht="13.2">
      <c r="A65" s="399">
        <v>310004556</v>
      </c>
      <c r="B65" s="400" t="s">
        <v>545</v>
      </c>
      <c r="C65" s="402"/>
      <c r="D65" s="402"/>
      <c r="E65" s="402"/>
      <c r="F65" s="402"/>
      <c r="G65" s="402"/>
      <c r="H65" s="402"/>
      <c r="I65" s="402"/>
      <c r="J65" s="402"/>
      <c r="K65" s="402"/>
      <c r="L65" s="402"/>
      <c r="M65" s="402"/>
      <c r="N65" s="402"/>
      <c r="O65" s="402"/>
      <c r="P65" s="402"/>
      <c r="Q65" s="402"/>
      <c r="R65" s="402"/>
      <c r="S65" s="402"/>
      <c r="T65" s="402"/>
      <c r="U65" s="402">
        <v>660</v>
      </c>
      <c r="V65" s="402">
        <v>1350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402"/>
      <c r="AL65" s="402"/>
      <c r="AM65" s="402"/>
      <c r="AN65" s="402"/>
      <c r="AO65" s="402"/>
      <c r="AP65" s="402"/>
      <c r="AQ65" s="402"/>
      <c r="AR65" s="402"/>
      <c r="AS65" s="402"/>
      <c r="AT65" s="402"/>
      <c r="AU65" s="402"/>
      <c r="AV65" s="402"/>
      <c r="AW65" s="402"/>
      <c r="AX65" s="402"/>
      <c r="AY65" s="402"/>
      <c r="AZ65" s="402"/>
      <c r="BA65" s="402"/>
      <c r="BB65" s="402"/>
      <c r="BC65" s="402"/>
      <c r="BD65" s="402"/>
      <c r="BE65" s="402"/>
      <c r="BF65" s="402"/>
      <c r="BG65" s="402"/>
      <c r="BH65" s="402"/>
      <c r="BI65" s="402"/>
      <c r="BJ65" s="402"/>
      <c r="BK65" s="402"/>
      <c r="BL65" s="402">
        <v>2010</v>
      </c>
    </row>
    <row r="66" spans="1:64" ht="13.2">
      <c r="A66" s="399">
        <v>310004566</v>
      </c>
      <c r="B66" s="400" t="s">
        <v>547</v>
      </c>
      <c r="C66" s="402"/>
      <c r="D66" s="402"/>
      <c r="E66" s="402"/>
      <c r="F66" s="402"/>
      <c r="G66" s="402"/>
      <c r="H66" s="402"/>
      <c r="I66" s="402"/>
      <c r="J66" s="402"/>
      <c r="K66" s="402"/>
      <c r="L66" s="402"/>
      <c r="M66" s="402"/>
      <c r="N66" s="402"/>
      <c r="O66" s="402"/>
      <c r="P66" s="402"/>
      <c r="Q66" s="402"/>
      <c r="R66" s="402"/>
      <c r="S66" s="402"/>
      <c r="T66" s="402"/>
      <c r="U66" s="402">
        <v>153</v>
      </c>
      <c r="V66" s="402"/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402"/>
      <c r="AL66" s="402"/>
      <c r="AM66" s="402"/>
      <c r="AN66" s="402"/>
      <c r="AO66" s="402"/>
      <c r="AP66" s="402"/>
      <c r="AQ66" s="402"/>
      <c r="AR66" s="402"/>
      <c r="AS66" s="402"/>
      <c r="AT66" s="402"/>
      <c r="AU66" s="402"/>
      <c r="AV66" s="402"/>
      <c r="AW66" s="402"/>
      <c r="AX66" s="402"/>
      <c r="AY66" s="402"/>
      <c r="AZ66" s="402"/>
      <c r="BA66" s="402"/>
      <c r="BB66" s="402"/>
      <c r="BC66" s="402"/>
      <c r="BD66" s="402"/>
      <c r="BE66" s="402"/>
      <c r="BF66" s="402"/>
      <c r="BG66" s="402"/>
      <c r="BH66" s="402"/>
      <c r="BI66" s="402"/>
      <c r="BJ66" s="402"/>
      <c r="BK66" s="402"/>
      <c r="BL66" s="402">
        <v>153</v>
      </c>
    </row>
    <row r="67" spans="1:64" ht="13.2">
      <c r="A67" s="399">
        <v>310002703</v>
      </c>
      <c r="B67" s="400" t="s">
        <v>158</v>
      </c>
      <c r="C67" s="402"/>
      <c r="D67" s="402"/>
      <c r="E67" s="402"/>
      <c r="F67" s="402"/>
      <c r="G67" s="402"/>
      <c r="H67" s="402"/>
      <c r="I67" s="402"/>
      <c r="J67" s="402"/>
      <c r="K67" s="402"/>
      <c r="L67" s="402"/>
      <c r="M67" s="402"/>
      <c r="N67" s="402"/>
      <c r="O67" s="402"/>
      <c r="P67" s="402"/>
      <c r="Q67" s="402"/>
      <c r="R67" s="402">
        <v>444</v>
      </c>
      <c r="S67" s="402"/>
      <c r="T67" s="402"/>
      <c r="U67" s="402"/>
      <c r="V67" s="402"/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402"/>
      <c r="AK67" s="402"/>
      <c r="AL67" s="402"/>
      <c r="AM67" s="402"/>
      <c r="AN67" s="402"/>
      <c r="AO67" s="402"/>
      <c r="AP67" s="402"/>
      <c r="AQ67" s="402"/>
      <c r="AR67" s="402"/>
      <c r="AS67" s="402"/>
      <c r="AT67" s="402"/>
      <c r="AU67" s="402"/>
      <c r="AV67" s="402"/>
      <c r="AW67" s="402"/>
      <c r="AX67" s="402"/>
      <c r="AY67" s="402"/>
      <c r="AZ67" s="402"/>
      <c r="BA67" s="402"/>
      <c r="BB67" s="402"/>
      <c r="BC67" s="402"/>
      <c r="BD67" s="402"/>
      <c r="BE67" s="402"/>
      <c r="BF67" s="402"/>
      <c r="BG67" s="402"/>
      <c r="BH67" s="402"/>
      <c r="BI67" s="402"/>
      <c r="BJ67" s="402"/>
      <c r="BK67" s="402"/>
      <c r="BL67" s="402">
        <v>444</v>
      </c>
    </row>
    <row r="68" spans="1:64" ht="13.2">
      <c r="A68" s="399">
        <v>310004569</v>
      </c>
      <c r="B68" s="400" t="s">
        <v>548</v>
      </c>
      <c r="C68" s="402"/>
      <c r="D68" s="402"/>
      <c r="E68" s="402"/>
      <c r="F68" s="402"/>
      <c r="G68" s="402"/>
      <c r="H68" s="402"/>
      <c r="I68" s="402"/>
      <c r="J68" s="402"/>
      <c r="K68" s="402"/>
      <c r="L68" s="402"/>
      <c r="M68" s="402"/>
      <c r="N68" s="402"/>
      <c r="O68" s="402"/>
      <c r="P68" s="402"/>
      <c r="Q68" s="402"/>
      <c r="R68" s="402"/>
      <c r="S68" s="402"/>
      <c r="T68" s="402">
        <v>840</v>
      </c>
      <c r="U68" s="402"/>
      <c r="V68" s="402"/>
      <c r="W68" s="402">
        <v>1230</v>
      </c>
      <c r="X68" s="402">
        <v>1265</v>
      </c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402"/>
      <c r="AK68" s="402"/>
      <c r="AL68" s="402"/>
      <c r="AM68" s="402"/>
      <c r="AN68" s="402"/>
      <c r="AO68" s="402"/>
      <c r="AP68" s="402"/>
      <c r="AQ68" s="402"/>
      <c r="AR68" s="402"/>
      <c r="AS68" s="402"/>
      <c r="AT68" s="402"/>
      <c r="AU68" s="402"/>
      <c r="AV68" s="402"/>
      <c r="AW68" s="402"/>
      <c r="AX68" s="402"/>
      <c r="AY68" s="402"/>
      <c r="AZ68" s="402"/>
      <c r="BA68" s="402"/>
      <c r="BB68" s="402"/>
      <c r="BC68" s="402"/>
      <c r="BD68" s="402"/>
      <c r="BE68" s="402"/>
      <c r="BF68" s="402"/>
      <c r="BG68" s="402"/>
      <c r="BH68" s="402"/>
      <c r="BI68" s="402"/>
      <c r="BJ68" s="402"/>
      <c r="BK68" s="402"/>
      <c r="BL68" s="402">
        <v>3335</v>
      </c>
    </row>
    <row r="69" spans="1:64" ht="13.2">
      <c r="A69" s="399">
        <v>310004568</v>
      </c>
      <c r="B69" s="400" t="s">
        <v>549</v>
      </c>
      <c r="C69" s="402"/>
      <c r="D69" s="402"/>
      <c r="E69" s="402"/>
      <c r="F69" s="402"/>
      <c r="G69" s="402"/>
      <c r="H69" s="402"/>
      <c r="I69" s="402"/>
      <c r="J69" s="402"/>
      <c r="K69" s="402"/>
      <c r="L69" s="402"/>
      <c r="M69" s="402"/>
      <c r="N69" s="402"/>
      <c r="O69" s="402"/>
      <c r="P69" s="402"/>
      <c r="Q69" s="402"/>
      <c r="R69" s="402"/>
      <c r="S69" s="402"/>
      <c r="T69" s="402"/>
      <c r="U69" s="402"/>
      <c r="V69" s="402"/>
      <c r="W69" s="402"/>
      <c r="X69" s="402">
        <v>600</v>
      </c>
      <c r="Y69" s="402">
        <v>1470</v>
      </c>
      <c r="Z69" s="402"/>
      <c r="AA69" s="402">
        <v>1570</v>
      </c>
      <c r="AB69" s="402">
        <v>1500</v>
      </c>
      <c r="AC69" s="402">
        <v>600</v>
      </c>
      <c r="AD69" s="402">
        <v>1200</v>
      </c>
      <c r="AE69" s="402">
        <v>497</v>
      </c>
      <c r="AF69" s="402"/>
      <c r="AG69" s="402"/>
      <c r="AH69" s="402"/>
      <c r="AI69" s="402"/>
      <c r="AJ69" s="402"/>
      <c r="AK69" s="402"/>
      <c r="AL69" s="402"/>
      <c r="AM69" s="402"/>
      <c r="AN69" s="402"/>
      <c r="AO69" s="402"/>
      <c r="AP69" s="402"/>
      <c r="AQ69" s="402"/>
      <c r="AR69" s="402"/>
      <c r="AS69" s="402"/>
      <c r="AT69" s="402"/>
      <c r="AU69" s="402"/>
      <c r="AV69" s="402"/>
      <c r="AW69" s="402"/>
      <c r="AX69" s="402"/>
      <c r="AY69" s="402"/>
      <c r="AZ69" s="402"/>
      <c r="BA69" s="402"/>
      <c r="BB69" s="402"/>
      <c r="BC69" s="402"/>
      <c r="BD69" s="402"/>
      <c r="BE69" s="402"/>
      <c r="BF69" s="402"/>
      <c r="BG69" s="402"/>
      <c r="BH69" s="402"/>
      <c r="BI69" s="402"/>
      <c r="BJ69" s="402"/>
      <c r="BK69" s="402"/>
      <c r="BL69" s="402">
        <v>7437</v>
      </c>
    </row>
    <row r="70" spans="1:64" ht="13.2">
      <c r="A70" s="399">
        <v>310004105</v>
      </c>
      <c r="B70" s="400" t="s">
        <v>363</v>
      </c>
      <c r="C70" s="402"/>
      <c r="D70" s="402"/>
      <c r="E70" s="402"/>
      <c r="F70" s="402"/>
      <c r="G70" s="402"/>
      <c r="H70" s="402"/>
      <c r="I70" s="402"/>
      <c r="J70" s="402"/>
      <c r="K70" s="402"/>
      <c r="L70" s="402"/>
      <c r="M70" s="402">
        <v>2867</v>
      </c>
      <c r="N70" s="402">
        <v>5822</v>
      </c>
      <c r="O70" s="402"/>
      <c r="P70" s="402"/>
      <c r="Q70" s="402"/>
      <c r="R70" s="402"/>
      <c r="S70" s="402"/>
      <c r="T70" s="402"/>
      <c r="U70" s="402"/>
      <c r="V70" s="402"/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402"/>
      <c r="AL70" s="402"/>
      <c r="AM70" s="402"/>
      <c r="AN70" s="402"/>
      <c r="AO70" s="402"/>
      <c r="AP70" s="402"/>
      <c r="AQ70" s="402"/>
      <c r="AR70" s="402"/>
      <c r="AS70" s="402"/>
      <c r="AT70" s="402"/>
      <c r="AU70" s="402"/>
      <c r="AV70" s="402"/>
      <c r="AW70" s="402"/>
      <c r="AX70" s="402"/>
      <c r="AY70" s="402"/>
      <c r="AZ70" s="402"/>
      <c r="BA70" s="402"/>
      <c r="BB70" s="402"/>
      <c r="BC70" s="402"/>
      <c r="BD70" s="402"/>
      <c r="BE70" s="402"/>
      <c r="BF70" s="402"/>
      <c r="BG70" s="402"/>
      <c r="BH70" s="402"/>
      <c r="BI70" s="402"/>
      <c r="BJ70" s="402"/>
      <c r="BK70" s="402"/>
      <c r="BL70" s="402">
        <v>8689</v>
      </c>
    </row>
    <row r="71" spans="1:64" ht="13.2">
      <c r="A71" s="399">
        <v>310004107</v>
      </c>
      <c r="B71" s="400" t="s">
        <v>364</v>
      </c>
      <c r="C71" s="402"/>
      <c r="D71" s="402"/>
      <c r="E71" s="402"/>
      <c r="F71" s="402"/>
      <c r="G71" s="402"/>
      <c r="H71" s="402"/>
      <c r="I71" s="402"/>
      <c r="J71" s="402"/>
      <c r="K71" s="402"/>
      <c r="L71" s="402"/>
      <c r="M71" s="402">
        <v>2867</v>
      </c>
      <c r="N71" s="402"/>
      <c r="O71" s="402"/>
      <c r="P71" s="402"/>
      <c r="Q71" s="402"/>
      <c r="R71" s="402"/>
      <c r="S71" s="402"/>
      <c r="T71" s="402"/>
      <c r="U71" s="402"/>
      <c r="V71" s="402"/>
      <c r="W71" s="402"/>
      <c r="X71" s="402"/>
      <c r="Y71" s="402"/>
      <c r="Z71" s="402"/>
      <c r="AA71" s="402"/>
      <c r="AB71" s="402"/>
      <c r="AC71" s="402"/>
      <c r="AD71" s="402"/>
      <c r="AE71" s="402"/>
      <c r="AF71" s="402"/>
      <c r="AG71" s="402"/>
      <c r="AH71" s="402"/>
      <c r="AI71" s="402"/>
      <c r="AJ71" s="402"/>
      <c r="AK71" s="402"/>
      <c r="AL71" s="402"/>
      <c r="AM71" s="402"/>
      <c r="AN71" s="402"/>
      <c r="AO71" s="402"/>
      <c r="AP71" s="402"/>
      <c r="AQ71" s="402"/>
      <c r="AR71" s="402"/>
      <c r="AS71" s="402"/>
      <c r="AT71" s="402"/>
      <c r="AU71" s="402"/>
      <c r="AV71" s="402"/>
      <c r="AW71" s="402"/>
      <c r="AX71" s="402"/>
      <c r="AY71" s="402"/>
      <c r="AZ71" s="402"/>
      <c r="BA71" s="402"/>
      <c r="BB71" s="402"/>
      <c r="BC71" s="402"/>
      <c r="BD71" s="402"/>
      <c r="BE71" s="402"/>
      <c r="BF71" s="402"/>
      <c r="BG71" s="402"/>
      <c r="BH71" s="402"/>
      <c r="BI71" s="402"/>
      <c r="BJ71" s="402"/>
      <c r="BK71" s="402"/>
      <c r="BL71" s="402">
        <v>2867</v>
      </c>
    </row>
    <row r="72" spans="1:64" ht="13.2">
      <c r="A72" s="399">
        <v>310004411</v>
      </c>
      <c r="B72" s="400" t="s">
        <v>419</v>
      </c>
      <c r="C72" s="402"/>
      <c r="D72" s="402"/>
      <c r="E72" s="402"/>
      <c r="F72" s="402"/>
      <c r="G72" s="402"/>
      <c r="H72" s="402"/>
      <c r="I72" s="402"/>
      <c r="J72" s="402"/>
      <c r="K72" s="402"/>
      <c r="L72" s="402"/>
      <c r="M72" s="402"/>
      <c r="N72" s="402"/>
      <c r="O72" s="402">
        <v>13955</v>
      </c>
      <c r="P72" s="402"/>
      <c r="Q72" s="402"/>
      <c r="R72" s="402"/>
      <c r="S72" s="402"/>
      <c r="T72" s="402"/>
      <c r="U72" s="402"/>
      <c r="V72" s="402"/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402"/>
      <c r="AL72" s="402"/>
      <c r="AM72" s="402"/>
      <c r="AN72" s="402"/>
      <c r="AO72" s="402"/>
      <c r="AP72" s="402"/>
      <c r="AQ72" s="402"/>
      <c r="AR72" s="402"/>
      <c r="AS72" s="402"/>
      <c r="AT72" s="402"/>
      <c r="AU72" s="402"/>
      <c r="AV72" s="402"/>
      <c r="AW72" s="402"/>
      <c r="AX72" s="402"/>
      <c r="AY72" s="402"/>
      <c r="AZ72" s="402"/>
      <c r="BA72" s="402"/>
      <c r="BB72" s="402"/>
      <c r="BC72" s="402"/>
      <c r="BD72" s="402"/>
      <c r="BE72" s="402"/>
      <c r="BF72" s="402"/>
      <c r="BG72" s="402"/>
      <c r="BH72" s="402"/>
      <c r="BI72" s="402"/>
      <c r="BJ72" s="402"/>
      <c r="BK72" s="402"/>
      <c r="BL72" s="402">
        <v>13955</v>
      </c>
    </row>
    <row r="73" spans="1:64" ht="13.2">
      <c r="A73" s="399">
        <v>310004413</v>
      </c>
      <c r="B73" s="400" t="s">
        <v>420</v>
      </c>
      <c r="C73" s="402"/>
      <c r="D73" s="402"/>
      <c r="E73" s="402"/>
      <c r="F73" s="402"/>
      <c r="G73" s="402"/>
      <c r="H73" s="402"/>
      <c r="I73" s="402"/>
      <c r="J73" s="402"/>
      <c r="K73" s="402"/>
      <c r="L73" s="402"/>
      <c r="M73" s="402"/>
      <c r="N73" s="402"/>
      <c r="O73" s="402">
        <v>1935</v>
      </c>
      <c r="P73" s="402"/>
      <c r="Q73" s="402"/>
      <c r="R73" s="402"/>
      <c r="S73" s="402"/>
      <c r="T73" s="402"/>
      <c r="U73" s="402"/>
      <c r="V73" s="402"/>
      <c r="W73" s="402"/>
      <c r="X73" s="402"/>
      <c r="Y73" s="402"/>
      <c r="Z73" s="402"/>
      <c r="AA73" s="402"/>
      <c r="AB73" s="402"/>
      <c r="AC73" s="402"/>
      <c r="AD73" s="402"/>
      <c r="AE73" s="402"/>
      <c r="AF73" s="402"/>
      <c r="AG73" s="402"/>
      <c r="AH73" s="402"/>
      <c r="AI73" s="402"/>
      <c r="AJ73" s="402"/>
      <c r="AK73" s="402"/>
      <c r="AL73" s="402"/>
      <c r="AM73" s="402"/>
      <c r="AN73" s="402"/>
      <c r="AO73" s="402"/>
      <c r="AP73" s="402"/>
      <c r="AQ73" s="402"/>
      <c r="AR73" s="402"/>
      <c r="AS73" s="402"/>
      <c r="AT73" s="402"/>
      <c r="AU73" s="402"/>
      <c r="AV73" s="402"/>
      <c r="AW73" s="402"/>
      <c r="AX73" s="402"/>
      <c r="AY73" s="402"/>
      <c r="AZ73" s="402"/>
      <c r="BA73" s="402"/>
      <c r="BB73" s="402"/>
      <c r="BC73" s="402"/>
      <c r="BD73" s="402"/>
      <c r="BE73" s="402"/>
      <c r="BF73" s="402"/>
      <c r="BG73" s="402"/>
      <c r="BH73" s="402"/>
      <c r="BI73" s="402"/>
      <c r="BJ73" s="402"/>
      <c r="BK73" s="402"/>
      <c r="BL73" s="402">
        <v>1935</v>
      </c>
    </row>
    <row r="74" spans="1:64" ht="13.2">
      <c r="A74" s="399">
        <v>310004104</v>
      </c>
      <c r="B74" s="400" t="s">
        <v>360</v>
      </c>
      <c r="C74" s="402"/>
      <c r="D74" s="402"/>
      <c r="E74" s="402"/>
      <c r="F74" s="402"/>
      <c r="G74" s="402"/>
      <c r="H74" s="402"/>
      <c r="I74" s="402"/>
      <c r="J74" s="402"/>
      <c r="K74" s="402"/>
      <c r="L74" s="402">
        <v>666900</v>
      </c>
      <c r="M74" s="402">
        <v>18525</v>
      </c>
      <c r="N74" s="402"/>
      <c r="O74" s="402"/>
      <c r="P74" s="402"/>
      <c r="Q74" s="402"/>
      <c r="R74" s="402"/>
      <c r="S74" s="402"/>
      <c r="T74" s="402"/>
      <c r="U74" s="402"/>
      <c r="V74" s="402"/>
      <c r="W74" s="402"/>
      <c r="X74" s="402"/>
      <c r="Y74" s="402"/>
      <c r="Z74" s="402"/>
      <c r="AA74" s="402"/>
      <c r="AB74" s="402"/>
      <c r="AC74" s="402"/>
      <c r="AD74" s="402"/>
      <c r="AE74" s="402"/>
      <c r="AF74" s="402"/>
      <c r="AG74" s="402"/>
      <c r="AH74" s="402"/>
      <c r="AI74" s="402"/>
      <c r="AJ74" s="402"/>
      <c r="AK74" s="402"/>
      <c r="AL74" s="402"/>
      <c r="AM74" s="402"/>
      <c r="AN74" s="402"/>
      <c r="AO74" s="402"/>
      <c r="AP74" s="402"/>
      <c r="AQ74" s="402"/>
      <c r="AR74" s="402"/>
      <c r="AS74" s="402"/>
      <c r="AT74" s="402"/>
      <c r="AU74" s="402"/>
      <c r="AV74" s="402"/>
      <c r="AW74" s="402"/>
      <c r="AX74" s="402"/>
      <c r="AY74" s="402"/>
      <c r="AZ74" s="402"/>
      <c r="BA74" s="402"/>
      <c r="BB74" s="402"/>
      <c r="BC74" s="402"/>
      <c r="BD74" s="402"/>
      <c r="BE74" s="402"/>
      <c r="BF74" s="402"/>
      <c r="BG74" s="402"/>
      <c r="BH74" s="402"/>
      <c r="BI74" s="402"/>
      <c r="BJ74" s="402"/>
      <c r="BK74" s="402"/>
      <c r="BL74" s="402">
        <v>685425</v>
      </c>
    </row>
    <row r="75" spans="1:64" ht="13.2">
      <c r="A75" s="399">
        <v>310004410</v>
      </c>
      <c r="B75" s="400" t="s">
        <v>438</v>
      </c>
      <c r="C75" s="402"/>
      <c r="D75" s="402"/>
      <c r="E75" s="402"/>
      <c r="F75" s="402"/>
      <c r="G75" s="402"/>
      <c r="H75" s="402"/>
      <c r="I75" s="402"/>
      <c r="J75" s="402"/>
      <c r="K75" s="402"/>
      <c r="L75" s="402">
        <v>564300</v>
      </c>
      <c r="M75" s="402"/>
      <c r="N75" s="402"/>
      <c r="O75" s="402">
        <v>15675</v>
      </c>
      <c r="P75" s="402"/>
      <c r="Q75" s="402"/>
      <c r="R75" s="402"/>
      <c r="S75" s="402"/>
      <c r="T75" s="402"/>
      <c r="U75" s="402"/>
      <c r="V75" s="402"/>
      <c r="W75" s="402"/>
      <c r="X75" s="402"/>
      <c r="Y75" s="402"/>
      <c r="Z75" s="402"/>
      <c r="AA75" s="402"/>
      <c r="AB75" s="402"/>
      <c r="AC75" s="402"/>
      <c r="AD75" s="402"/>
      <c r="AE75" s="402"/>
      <c r="AF75" s="402"/>
      <c r="AG75" s="402"/>
      <c r="AH75" s="402"/>
      <c r="AI75" s="402"/>
      <c r="AJ75" s="402"/>
      <c r="AK75" s="402"/>
      <c r="AL75" s="402"/>
      <c r="AM75" s="402"/>
      <c r="AN75" s="402"/>
      <c r="AO75" s="402"/>
      <c r="AP75" s="402"/>
      <c r="AQ75" s="402"/>
      <c r="AR75" s="402"/>
      <c r="AS75" s="402"/>
      <c r="AT75" s="402"/>
      <c r="AU75" s="402"/>
      <c r="AV75" s="402"/>
      <c r="AW75" s="402"/>
      <c r="AX75" s="402"/>
      <c r="AY75" s="402"/>
      <c r="AZ75" s="402"/>
      <c r="BA75" s="402"/>
      <c r="BB75" s="402"/>
      <c r="BC75" s="402"/>
      <c r="BD75" s="402"/>
      <c r="BE75" s="402"/>
      <c r="BF75" s="402"/>
      <c r="BG75" s="402"/>
      <c r="BH75" s="402"/>
      <c r="BI75" s="402"/>
      <c r="BJ75" s="402"/>
      <c r="BK75" s="402"/>
      <c r="BL75" s="402">
        <v>579975</v>
      </c>
    </row>
    <row r="76" spans="1:64" ht="13.2">
      <c r="A76" s="399">
        <v>310004106</v>
      </c>
      <c r="B76" s="400" t="s">
        <v>361</v>
      </c>
      <c r="C76" s="402"/>
      <c r="D76" s="402"/>
      <c r="E76" s="402"/>
      <c r="F76" s="402"/>
      <c r="G76" s="402"/>
      <c r="H76" s="402"/>
      <c r="I76" s="402"/>
      <c r="J76" s="402"/>
      <c r="K76" s="402"/>
      <c r="L76" s="402"/>
      <c r="M76" s="402">
        <v>5700</v>
      </c>
      <c r="N76" s="402"/>
      <c r="O76" s="402"/>
      <c r="P76" s="402"/>
      <c r="Q76" s="402"/>
      <c r="R76" s="402"/>
      <c r="S76" s="402"/>
      <c r="T76" s="402"/>
      <c r="U76" s="402"/>
      <c r="V76" s="402"/>
      <c r="W76" s="402"/>
      <c r="X76" s="402"/>
      <c r="Y76" s="402"/>
      <c r="Z76" s="402"/>
      <c r="AA76" s="402"/>
      <c r="AB76" s="402"/>
      <c r="AC76" s="402"/>
      <c r="AD76" s="402"/>
      <c r="AE76" s="402"/>
      <c r="AF76" s="402"/>
      <c r="AG76" s="402"/>
      <c r="AH76" s="402"/>
      <c r="AI76" s="402"/>
      <c r="AJ76" s="402"/>
      <c r="AK76" s="402"/>
      <c r="AL76" s="402"/>
      <c r="AM76" s="402"/>
      <c r="AN76" s="402"/>
      <c r="AO76" s="402"/>
      <c r="AP76" s="402"/>
      <c r="AQ76" s="402"/>
      <c r="AR76" s="402"/>
      <c r="AS76" s="402"/>
      <c r="AT76" s="402"/>
      <c r="AU76" s="402"/>
      <c r="AV76" s="402"/>
      <c r="AW76" s="402"/>
      <c r="AX76" s="402"/>
      <c r="AY76" s="402"/>
      <c r="AZ76" s="402"/>
      <c r="BA76" s="402"/>
      <c r="BB76" s="402"/>
      <c r="BC76" s="402"/>
      <c r="BD76" s="402"/>
      <c r="BE76" s="402"/>
      <c r="BF76" s="402"/>
      <c r="BG76" s="402"/>
      <c r="BH76" s="402"/>
      <c r="BI76" s="402"/>
      <c r="BJ76" s="402"/>
      <c r="BK76" s="402"/>
      <c r="BL76" s="402">
        <v>5700</v>
      </c>
    </row>
    <row r="77" spans="1:64" ht="13.2">
      <c r="A77" s="399">
        <v>310004412</v>
      </c>
      <c r="B77" s="400" t="s">
        <v>439</v>
      </c>
      <c r="C77" s="402"/>
      <c r="D77" s="402"/>
      <c r="E77" s="402"/>
      <c r="F77" s="402"/>
      <c r="G77" s="402"/>
      <c r="H77" s="402"/>
      <c r="I77" s="402"/>
      <c r="J77" s="402"/>
      <c r="K77" s="402"/>
      <c r="L77" s="402"/>
      <c r="M77" s="402"/>
      <c r="N77" s="402"/>
      <c r="O77" s="402">
        <v>3225</v>
      </c>
      <c r="P77" s="402"/>
      <c r="Q77" s="402"/>
      <c r="R77" s="402"/>
      <c r="S77" s="402"/>
      <c r="T77" s="402"/>
      <c r="U77" s="402"/>
      <c r="V77" s="402"/>
      <c r="W77" s="402"/>
      <c r="X77" s="402"/>
      <c r="Y77" s="402"/>
      <c r="Z77" s="402"/>
      <c r="AA77" s="402"/>
      <c r="AB77" s="402"/>
      <c r="AC77" s="402"/>
      <c r="AD77" s="402"/>
      <c r="AE77" s="402"/>
      <c r="AF77" s="402"/>
      <c r="AG77" s="402"/>
      <c r="AH77" s="402"/>
      <c r="AI77" s="402"/>
      <c r="AJ77" s="402"/>
      <c r="AK77" s="402"/>
      <c r="AL77" s="402"/>
      <c r="AM77" s="402"/>
      <c r="AN77" s="402"/>
      <c r="AO77" s="402"/>
      <c r="AP77" s="402"/>
      <c r="AQ77" s="402"/>
      <c r="AR77" s="402"/>
      <c r="AS77" s="402"/>
      <c r="AT77" s="402"/>
      <c r="AU77" s="402"/>
      <c r="AV77" s="402"/>
      <c r="AW77" s="402"/>
      <c r="AX77" s="402"/>
      <c r="AY77" s="402"/>
      <c r="AZ77" s="402"/>
      <c r="BA77" s="402"/>
      <c r="BB77" s="402"/>
      <c r="BC77" s="402"/>
      <c r="BD77" s="402"/>
      <c r="BE77" s="402"/>
      <c r="BF77" s="402"/>
      <c r="BG77" s="402"/>
      <c r="BH77" s="402"/>
      <c r="BI77" s="402"/>
      <c r="BJ77" s="402"/>
      <c r="BK77" s="402"/>
      <c r="BL77" s="402">
        <v>3225</v>
      </c>
    </row>
    <row r="78" spans="1:64" ht="13.2">
      <c r="A78" s="399">
        <v>310002661</v>
      </c>
      <c r="B78" s="400" t="s">
        <v>175</v>
      </c>
      <c r="C78" s="402"/>
      <c r="D78" s="402"/>
      <c r="E78" s="402"/>
      <c r="F78" s="402"/>
      <c r="G78" s="402"/>
      <c r="H78" s="402"/>
      <c r="I78" s="402"/>
      <c r="J78" s="402"/>
      <c r="K78" s="402"/>
      <c r="L78" s="402"/>
      <c r="M78" s="402"/>
      <c r="N78" s="402"/>
      <c r="O78" s="402"/>
      <c r="P78" s="402"/>
      <c r="Q78" s="402"/>
      <c r="R78" s="402"/>
      <c r="S78" s="402"/>
      <c r="T78" s="402"/>
      <c r="U78" s="402"/>
      <c r="V78" s="402"/>
      <c r="W78" s="402"/>
      <c r="X78" s="402"/>
      <c r="Y78" s="402"/>
      <c r="Z78" s="402"/>
      <c r="AA78" s="402"/>
      <c r="AB78" s="402"/>
      <c r="AC78" s="402"/>
      <c r="AD78" s="402"/>
      <c r="AE78" s="402"/>
      <c r="AF78" s="402"/>
      <c r="AG78" s="402"/>
      <c r="AH78" s="402"/>
      <c r="AI78" s="402">
        <v>10000</v>
      </c>
      <c r="AJ78" s="402"/>
      <c r="AK78" s="402"/>
      <c r="AL78" s="402"/>
      <c r="AM78" s="402"/>
      <c r="AN78" s="402"/>
      <c r="AO78" s="402"/>
      <c r="AP78" s="402"/>
      <c r="AQ78" s="402"/>
      <c r="AR78" s="402"/>
      <c r="AS78" s="402"/>
      <c r="AT78" s="402"/>
      <c r="AU78" s="402"/>
      <c r="AV78" s="402"/>
      <c r="AW78" s="402"/>
      <c r="AX78" s="402"/>
      <c r="AY78" s="402"/>
      <c r="AZ78" s="402"/>
      <c r="BA78" s="402"/>
      <c r="BB78" s="402"/>
      <c r="BC78" s="402"/>
      <c r="BD78" s="402"/>
      <c r="BE78" s="402"/>
      <c r="BF78" s="402"/>
      <c r="BG78" s="402"/>
      <c r="BH78" s="402"/>
      <c r="BI78" s="402"/>
      <c r="BJ78" s="402"/>
      <c r="BK78" s="402"/>
      <c r="BL78" s="402">
        <v>10000</v>
      </c>
    </row>
    <row r="79" spans="1:64" ht="13.2">
      <c r="A79" s="399">
        <v>310003183</v>
      </c>
      <c r="B79" s="400" t="s">
        <v>186</v>
      </c>
      <c r="C79" s="402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2"/>
      <c r="O79" s="402"/>
      <c r="P79" s="402"/>
      <c r="Q79" s="402"/>
      <c r="R79" s="402"/>
      <c r="S79" s="402"/>
      <c r="T79" s="402"/>
      <c r="U79" s="402"/>
      <c r="V79" s="402"/>
      <c r="W79" s="402"/>
      <c r="X79" s="402"/>
      <c r="Y79" s="402"/>
      <c r="Z79" s="402"/>
      <c r="AA79" s="402"/>
      <c r="AB79" s="402"/>
      <c r="AC79" s="402"/>
      <c r="AD79" s="402"/>
      <c r="AE79" s="402"/>
      <c r="AF79" s="402"/>
      <c r="AG79" s="402"/>
      <c r="AH79" s="402"/>
      <c r="AI79" s="402"/>
      <c r="AJ79" s="402"/>
      <c r="AK79" s="402"/>
      <c r="AL79" s="402"/>
      <c r="AM79" s="402"/>
      <c r="AN79" s="402"/>
      <c r="AO79" s="402"/>
      <c r="AP79" s="402">
        <v>1243</v>
      </c>
      <c r="AQ79" s="402"/>
      <c r="AR79" s="402"/>
      <c r="AS79" s="402"/>
      <c r="AT79" s="402"/>
      <c r="AU79" s="402"/>
      <c r="AV79" s="402"/>
      <c r="AW79" s="402"/>
      <c r="AX79" s="402"/>
      <c r="AY79" s="402"/>
      <c r="AZ79" s="402"/>
      <c r="BA79" s="402"/>
      <c r="BB79" s="402"/>
      <c r="BC79" s="402"/>
      <c r="BD79" s="402"/>
      <c r="BE79" s="402"/>
      <c r="BF79" s="402"/>
      <c r="BG79" s="402"/>
      <c r="BH79" s="402"/>
      <c r="BI79" s="402"/>
      <c r="BJ79" s="402"/>
      <c r="BK79" s="402"/>
      <c r="BL79" s="402">
        <v>1243</v>
      </c>
    </row>
    <row r="80" spans="1:64" ht="13.2">
      <c r="A80" s="399">
        <v>310002906</v>
      </c>
      <c r="B80" s="400" t="s">
        <v>104</v>
      </c>
      <c r="C80" s="402"/>
      <c r="D80" s="402"/>
      <c r="E80" s="402"/>
      <c r="F80" s="402"/>
      <c r="G80" s="402"/>
      <c r="H80" s="402"/>
      <c r="I80" s="402"/>
      <c r="J80" s="402"/>
      <c r="K80" s="402"/>
      <c r="L80" s="402"/>
      <c r="M80" s="402"/>
      <c r="N80" s="402"/>
      <c r="O80" s="402"/>
      <c r="P80" s="402"/>
      <c r="Q80" s="402"/>
      <c r="R80" s="402"/>
      <c r="S80" s="402"/>
      <c r="T80" s="402"/>
      <c r="U80" s="402"/>
      <c r="V80" s="402"/>
      <c r="W80" s="402"/>
      <c r="X80" s="402"/>
      <c r="Y80" s="402"/>
      <c r="Z80" s="402"/>
      <c r="AA80" s="402"/>
      <c r="AB80" s="402"/>
      <c r="AC80" s="402"/>
      <c r="AD80" s="402"/>
      <c r="AE80" s="402"/>
      <c r="AF80" s="402"/>
      <c r="AG80" s="402"/>
      <c r="AH80" s="402"/>
      <c r="AI80" s="402"/>
      <c r="AJ80" s="402"/>
      <c r="AK80" s="402"/>
      <c r="AL80" s="402"/>
      <c r="AM80" s="402"/>
      <c r="AN80" s="402"/>
      <c r="AO80" s="402"/>
      <c r="AP80" s="402">
        <v>560</v>
      </c>
      <c r="AQ80" s="402"/>
      <c r="AR80" s="402"/>
      <c r="AS80" s="402"/>
      <c r="AT80" s="402"/>
      <c r="AU80" s="402"/>
      <c r="AV80" s="402"/>
      <c r="AW80" s="402"/>
      <c r="AX80" s="402"/>
      <c r="AY80" s="402"/>
      <c r="AZ80" s="402"/>
      <c r="BA80" s="402"/>
      <c r="BB80" s="402"/>
      <c r="BC80" s="402"/>
      <c r="BD80" s="402"/>
      <c r="BE80" s="402"/>
      <c r="BF80" s="402"/>
      <c r="BG80" s="402"/>
      <c r="BH80" s="402"/>
      <c r="BI80" s="402"/>
      <c r="BJ80" s="402"/>
      <c r="BK80" s="402"/>
      <c r="BL80" s="402">
        <v>560</v>
      </c>
    </row>
    <row r="81" spans="1:64" ht="13.2">
      <c r="A81" s="399">
        <v>310003703</v>
      </c>
      <c r="B81" s="400" t="s">
        <v>329</v>
      </c>
      <c r="C81" s="402"/>
      <c r="D81" s="402"/>
      <c r="E81" s="402"/>
      <c r="F81" s="402"/>
      <c r="G81" s="402"/>
      <c r="H81" s="402"/>
      <c r="I81" s="402"/>
      <c r="J81" s="402"/>
      <c r="K81" s="402"/>
      <c r="L81" s="402"/>
      <c r="M81" s="402"/>
      <c r="N81" s="402"/>
      <c r="O81" s="402"/>
      <c r="P81" s="402"/>
      <c r="Q81" s="402"/>
      <c r="R81" s="402"/>
      <c r="S81" s="402"/>
      <c r="T81" s="402"/>
      <c r="U81" s="402"/>
      <c r="V81" s="402"/>
      <c r="W81" s="402"/>
      <c r="X81" s="402"/>
      <c r="Y81" s="402"/>
      <c r="Z81" s="402"/>
      <c r="AA81" s="402"/>
      <c r="AB81" s="402"/>
      <c r="AC81" s="402"/>
      <c r="AD81" s="402"/>
      <c r="AE81" s="402"/>
      <c r="AF81" s="402"/>
      <c r="AG81" s="402"/>
      <c r="AH81" s="402"/>
      <c r="AI81" s="402"/>
      <c r="AJ81" s="402"/>
      <c r="AK81" s="402"/>
      <c r="AL81" s="402"/>
      <c r="AM81" s="402"/>
      <c r="AN81" s="402"/>
      <c r="AO81" s="402"/>
      <c r="AP81" s="402"/>
      <c r="AQ81" s="402">
        <v>1800</v>
      </c>
      <c r="AR81" s="402"/>
      <c r="AS81" s="402"/>
      <c r="AT81" s="402"/>
      <c r="AU81" s="402"/>
      <c r="AV81" s="402"/>
      <c r="AW81" s="402"/>
      <c r="AX81" s="402"/>
      <c r="AY81" s="402"/>
      <c r="AZ81" s="402"/>
      <c r="BA81" s="402"/>
      <c r="BB81" s="402"/>
      <c r="BC81" s="402"/>
      <c r="BD81" s="402"/>
      <c r="BE81" s="402"/>
      <c r="BF81" s="402"/>
      <c r="BG81" s="402"/>
      <c r="BH81" s="402"/>
      <c r="BI81" s="402"/>
      <c r="BJ81" s="402"/>
      <c r="BK81" s="402"/>
      <c r="BL81" s="402">
        <v>1800</v>
      </c>
    </row>
    <row r="82" spans="1:64" ht="13.2">
      <c r="A82" s="399">
        <v>310003704</v>
      </c>
      <c r="B82" s="400" t="s">
        <v>328</v>
      </c>
      <c r="C82" s="402"/>
      <c r="D82" s="402"/>
      <c r="E82" s="402"/>
      <c r="F82" s="402"/>
      <c r="G82" s="402"/>
      <c r="H82" s="402"/>
      <c r="I82" s="402"/>
      <c r="J82" s="402"/>
      <c r="K82" s="402"/>
      <c r="L82" s="402"/>
      <c r="M82" s="402"/>
      <c r="N82" s="402"/>
      <c r="O82" s="402"/>
      <c r="P82" s="402"/>
      <c r="Q82" s="402"/>
      <c r="R82" s="402"/>
      <c r="S82" s="402"/>
      <c r="T82" s="402"/>
      <c r="U82" s="402"/>
      <c r="V82" s="402"/>
      <c r="W82" s="402"/>
      <c r="X82" s="402"/>
      <c r="Y82" s="402"/>
      <c r="Z82" s="402"/>
      <c r="AA82" s="402"/>
      <c r="AB82" s="402"/>
      <c r="AC82" s="402"/>
      <c r="AD82" s="402"/>
      <c r="AE82" s="402"/>
      <c r="AF82" s="402"/>
      <c r="AG82" s="402"/>
      <c r="AH82" s="402"/>
      <c r="AI82" s="402"/>
      <c r="AJ82" s="402"/>
      <c r="AK82" s="402"/>
      <c r="AL82" s="402"/>
      <c r="AM82" s="402"/>
      <c r="AN82" s="402"/>
      <c r="AO82" s="402"/>
      <c r="AP82" s="402"/>
      <c r="AQ82" s="402">
        <v>3600</v>
      </c>
      <c r="AR82" s="402"/>
      <c r="AS82" s="402"/>
      <c r="AT82" s="402"/>
      <c r="AU82" s="402"/>
      <c r="AV82" s="402"/>
      <c r="AW82" s="402"/>
      <c r="AX82" s="402"/>
      <c r="AY82" s="402"/>
      <c r="AZ82" s="402"/>
      <c r="BA82" s="402"/>
      <c r="BB82" s="402"/>
      <c r="BC82" s="402"/>
      <c r="BD82" s="402"/>
      <c r="BE82" s="402"/>
      <c r="BF82" s="402"/>
      <c r="BG82" s="402"/>
      <c r="BH82" s="402"/>
      <c r="BI82" s="402"/>
      <c r="BJ82" s="402"/>
      <c r="BK82" s="402"/>
      <c r="BL82" s="402">
        <v>3600</v>
      </c>
    </row>
    <row r="83" spans="1:64" ht="13.2">
      <c r="A83" s="399">
        <v>310003722</v>
      </c>
      <c r="B83" s="400" t="s">
        <v>300</v>
      </c>
      <c r="C83" s="402"/>
      <c r="D83" s="402"/>
      <c r="E83" s="402"/>
      <c r="F83" s="402"/>
      <c r="G83" s="402"/>
      <c r="H83" s="402"/>
      <c r="I83" s="402"/>
      <c r="J83" s="402"/>
      <c r="K83" s="402"/>
      <c r="L83" s="402"/>
      <c r="M83" s="402"/>
      <c r="N83" s="402"/>
      <c r="O83" s="402"/>
      <c r="P83" s="402"/>
      <c r="Q83" s="402"/>
      <c r="R83" s="402"/>
      <c r="S83" s="402"/>
      <c r="T83" s="402"/>
      <c r="U83" s="402"/>
      <c r="V83" s="402"/>
      <c r="W83" s="402"/>
      <c r="X83" s="402"/>
      <c r="Y83" s="402"/>
      <c r="Z83" s="402"/>
      <c r="AA83" s="402"/>
      <c r="AB83" s="402"/>
      <c r="AC83" s="402"/>
      <c r="AD83" s="402"/>
      <c r="AE83" s="402"/>
      <c r="AF83" s="402"/>
      <c r="AG83" s="402"/>
      <c r="AH83" s="402"/>
      <c r="AI83" s="402"/>
      <c r="AJ83" s="402"/>
      <c r="AK83" s="402"/>
      <c r="AL83" s="402"/>
      <c r="AM83" s="402"/>
      <c r="AN83" s="402"/>
      <c r="AO83" s="402"/>
      <c r="AP83" s="402"/>
      <c r="AQ83" s="402"/>
      <c r="AR83" s="402">
        <v>3600</v>
      </c>
      <c r="AS83" s="402"/>
      <c r="AT83" s="402"/>
      <c r="AU83" s="402"/>
      <c r="AV83" s="402"/>
      <c r="AW83" s="402"/>
      <c r="AX83" s="402"/>
      <c r="AY83" s="402"/>
      <c r="AZ83" s="402"/>
      <c r="BA83" s="402"/>
      <c r="BB83" s="402"/>
      <c r="BC83" s="402"/>
      <c r="BD83" s="402"/>
      <c r="BE83" s="402"/>
      <c r="BF83" s="402"/>
      <c r="BG83" s="402"/>
      <c r="BH83" s="402"/>
      <c r="BI83" s="402"/>
      <c r="BJ83" s="402"/>
      <c r="BK83" s="402"/>
      <c r="BL83" s="402">
        <v>3600</v>
      </c>
    </row>
    <row r="84" spans="1:64" ht="13.2">
      <c r="A84" s="399">
        <v>310003341</v>
      </c>
      <c r="B84" s="400" t="s">
        <v>188</v>
      </c>
      <c r="C84" s="402"/>
      <c r="D84" s="402"/>
      <c r="E84" s="402"/>
      <c r="F84" s="402"/>
      <c r="G84" s="402"/>
      <c r="H84" s="402"/>
      <c r="I84" s="402"/>
      <c r="J84" s="402"/>
      <c r="K84" s="402"/>
      <c r="L84" s="402"/>
      <c r="M84" s="402"/>
      <c r="N84" s="402"/>
      <c r="O84" s="402"/>
      <c r="P84" s="402"/>
      <c r="Q84" s="402"/>
      <c r="R84" s="402"/>
      <c r="S84" s="402"/>
      <c r="T84" s="402"/>
      <c r="U84" s="402"/>
      <c r="V84" s="402"/>
      <c r="W84" s="402"/>
      <c r="X84" s="402"/>
      <c r="Y84" s="402"/>
      <c r="Z84" s="402"/>
      <c r="AA84" s="402"/>
      <c r="AB84" s="402"/>
      <c r="AC84" s="402"/>
      <c r="AD84" s="402"/>
      <c r="AE84" s="402"/>
      <c r="AF84" s="402"/>
      <c r="AG84" s="402"/>
      <c r="AH84" s="402"/>
      <c r="AI84" s="402"/>
      <c r="AJ84" s="402"/>
      <c r="AK84" s="402"/>
      <c r="AL84" s="402"/>
      <c r="AM84" s="402"/>
      <c r="AN84" s="402"/>
      <c r="AO84" s="402"/>
      <c r="AP84" s="402"/>
      <c r="AQ84" s="402"/>
      <c r="AR84" s="402">
        <v>600</v>
      </c>
      <c r="AS84" s="402"/>
      <c r="AT84" s="402"/>
      <c r="AU84" s="402"/>
      <c r="AV84" s="402"/>
      <c r="AW84" s="402"/>
      <c r="AX84" s="402"/>
      <c r="AY84" s="402"/>
      <c r="AZ84" s="402"/>
      <c r="BA84" s="402"/>
      <c r="BB84" s="402"/>
      <c r="BC84" s="402"/>
      <c r="BD84" s="402"/>
      <c r="BE84" s="402"/>
      <c r="BF84" s="402"/>
      <c r="BG84" s="402"/>
      <c r="BH84" s="402"/>
      <c r="BI84" s="402"/>
      <c r="BJ84" s="402"/>
      <c r="BK84" s="402"/>
      <c r="BL84" s="402">
        <v>600</v>
      </c>
    </row>
    <row r="85" spans="1:64" ht="13.2">
      <c r="A85" s="399">
        <v>310003725</v>
      </c>
      <c r="B85" s="400" t="s">
        <v>299</v>
      </c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402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402"/>
      <c r="AL85" s="402"/>
      <c r="AM85" s="402"/>
      <c r="AN85" s="402"/>
      <c r="AO85" s="402"/>
      <c r="AP85" s="402"/>
      <c r="AQ85" s="402"/>
      <c r="AR85" s="402">
        <v>1800</v>
      </c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402"/>
      <c r="BD85" s="402"/>
      <c r="BE85" s="402"/>
      <c r="BF85" s="402"/>
      <c r="BG85" s="402"/>
      <c r="BH85" s="402"/>
      <c r="BI85" s="402"/>
      <c r="BJ85" s="402"/>
      <c r="BK85" s="402"/>
      <c r="BL85" s="402">
        <v>1800</v>
      </c>
    </row>
    <row r="86" spans="1:64" ht="13.2">
      <c r="A86" s="399">
        <v>310004338</v>
      </c>
      <c r="B86" s="400" t="s">
        <v>406</v>
      </c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402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402"/>
      <c r="AT86" s="402">
        <v>12000</v>
      </c>
      <c r="AU86" s="402"/>
      <c r="AV86" s="402"/>
      <c r="AW86" s="402"/>
      <c r="AX86" s="402"/>
      <c r="AY86" s="402"/>
      <c r="AZ86" s="402"/>
      <c r="BA86" s="402"/>
      <c r="BB86" s="402"/>
      <c r="BC86" s="402"/>
      <c r="BD86" s="402"/>
      <c r="BE86" s="402"/>
      <c r="BF86" s="402"/>
      <c r="BG86" s="402"/>
      <c r="BH86" s="402"/>
      <c r="BI86" s="402"/>
      <c r="BJ86" s="402"/>
      <c r="BK86" s="402"/>
      <c r="BL86" s="402">
        <v>12000</v>
      </c>
    </row>
    <row r="87" spans="1:64" ht="13.2">
      <c r="A87" s="400" t="s">
        <v>24</v>
      </c>
      <c r="B87" s="400"/>
      <c r="C87" s="402">
        <v>180795</v>
      </c>
      <c r="D87" s="402">
        <v>101426</v>
      </c>
      <c r="E87" s="402">
        <v>65772</v>
      </c>
      <c r="F87" s="402">
        <v>127352</v>
      </c>
      <c r="G87" s="402">
        <v>118339</v>
      </c>
      <c r="H87" s="402">
        <v>113620</v>
      </c>
      <c r="I87" s="402">
        <v>144290</v>
      </c>
      <c r="J87" s="402">
        <v>152405</v>
      </c>
      <c r="K87" s="402">
        <v>150770</v>
      </c>
      <c r="L87" s="402">
        <v>1333929</v>
      </c>
      <c r="M87" s="402">
        <v>104084</v>
      </c>
      <c r="N87" s="402">
        <v>90946</v>
      </c>
      <c r="O87" s="402">
        <v>134764</v>
      </c>
      <c r="P87" s="402">
        <v>132400</v>
      </c>
      <c r="Q87" s="402">
        <v>101243</v>
      </c>
      <c r="R87" s="402">
        <v>114186</v>
      </c>
      <c r="S87" s="402">
        <v>109875</v>
      </c>
      <c r="T87" s="402">
        <v>125937</v>
      </c>
      <c r="U87" s="402">
        <v>101241</v>
      </c>
      <c r="V87" s="402">
        <v>113663</v>
      </c>
      <c r="W87" s="402">
        <v>145513</v>
      </c>
      <c r="X87" s="402">
        <v>153273</v>
      </c>
      <c r="Y87" s="402">
        <v>108116</v>
      </c>
      <c r="Z87" s="402">
        <v>133683</v>
      </c>
      <c r="AA87" s="402">
        <v>129908</v>
      </c>
      <c r="AB87" s="402">
        <v>139867</v>
      </c>
      <c r="AC87" s="402">
        <v>101560</v>
      </c>
      <c r="AD87" s="402">
        <v>126888</v>
      </c>
      <c r="AE87" s="402">
        <v>104895</v>
      </c>
      <c r="AF87" s="402">
        <v>126688</v>
      </c>
      <c r="AG87" s="402">
        <v>109667</v>
      </c>
      <c r="AH87" s="402">
        <v>90583</v>
      </c>
      <c r="AI87" s="402">
        <v>106475</v>
      </c>
      <c r="AJ87" s="402">
        <v>121722</v>
      </c>
      <c r="AK87" s="402">
        <v>148484</v>
      </c>
      <c r="AL87" s="402">
        <v>139849</v>
      </c>
      <c r="AM87" s="402">
        <v>107233</v>
      </c>
      <c r="AN87" s="402">
        <v>113309</v>
      </c>
      <c r="AO87" s="402">
        <v>105328</v>
      </c>
      <c r="AP87" s="402">
        <v>99070</v>
      </c>
      <c r="AQ87" s="402">
        <v>90403</v>
      </c>
      <c r="AR87" s="402">
        <v>98667</v>
      </c>
      <c r="AS87" s="402">
        <v>77916</v>
      </c>
      <c r="AT87" s="402">
        <v>92300</v>
      </c>
      <c r="AU87" s="402">
        <v>106771</v>
      </c>
      <c r="AV87" s="402">
        <v>95167</v>
      </c>
      <c r="AW87" s="402">
        <v>106438</v>
      </c>
      <c r="AX87" s="402">
        <v>114055</v>
      </c>
      <c r="AY87" s="402">
        <v>116837</v>
      </c>
      <c r="AZ87" s="402">
        <v>129567</v>
      </c>
      <c r="BA87" s="402">
        <v>128733</v>
      </c>
      <c r="BB87" s="402">
        <v>105434</v>
      </c>
      <c r="BC87" s="402">
        <v>119832</v>
      </c>
      <c r="BD87" s="402">
        <v>113433</v>
      </c>
      <c r="BE87" s="402">
        <v>101333</v>
      </c>
      <c r="BF87" s="402">
        <v>100517</v>
      </c>
      <c r="BG87" s="402">
        <v>119771</v>
      </c>
      <c r="BH87" s="402">
        <v>117666</v>
      </c>
      <c r="BI87" s="402">
        <v>105800</v>
      </c>
      <c r="BJ87" s="402">
        <v>140675</v>
      </c>
      <c r="BK87" s="402">
        <v>104100</v>
      </c>
      <c r="BL87" s="402">
        <v>8314563</v>
      </c>
    </row>
    <row r="88" spans="1:64" ht="13.8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</row>
    <row r="89" spans="1:64" ht="13.8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</row>
    <row r="90" spans="1:64" ht="13.8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</row>
    <row r="91" spans="1:64" ht="13.8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</row>
    <row r="92" spans="1:64" ht="13.8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</row>
    <row r="93" spans="1:64" ht="13.8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</row>
    <row r="94" spans="1:64" ht="13.8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</row>
    <row r="95" spans="1:64" ht="13.8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</row>
    <row r="96" spans="1:64" ht="13.8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</row>
    <row r="97" spans="1:64" ht="13.8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 spans="1:64" ht="13.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</row>
    <row r="99" spans="1:64" ht="13.8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4" ht="13.8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4" ht="13.8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4" ht="13.8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4" ht="13.8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4" ht="13.8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4" ht="13.8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4" ht="13.8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4" ht="13.8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4" ht="13.8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4" ht="13.8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4" ht="13.8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4" ht="13.8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4" ht="13.8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ht="13.8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ht="13.8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ht="13.8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ht="13.8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ht="13.8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ht="13.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ht="13.8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ht="13.8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ht="13.8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ht="13.8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ht="13.8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ht="17.85000000000000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ht="17.85000000000000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ht="17.850000000000001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ht="17.850000000000001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ht="17.850000000000001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ht="17.850000000000001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ht="17.850000000000001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ht="17.850000000000001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ht="17.850000000000001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ht="17.850000000000001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ht="17.850000000000001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ht="17.85000000000000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ht="17.85000000000000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ht="17.850000000000001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ht="17.850000000000001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ht="17.850000000000001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ht="17.850000000000001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ht="17.850000000000001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ht="17.850000000000001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ht="17.850000000000001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ht="17.850000000000001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ht="17.850000000000001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ht="17.850000000000001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ht="17.850000000000001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ht="17.850000000000001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ht="17.850000000000001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ht="17.850000000000001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ht="17.850000000000001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ht="17.850000000000001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ht="17.850000000000001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ht="17.850000000000001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ht="17.850000000000001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ht="17.850000000000001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ht="17.850000000000001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ht="17.850000000000001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ht="17.850000000000001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ht="17.850000000000001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ht="17.850000000000001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ht="17.850000000000001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ht="17.850000000000001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ht="17.850000000000001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1:63" ht="17.850000000000001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1:63" ht="17.850000000000001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1:63" ht="17.850000000000001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1:63" ht="17.850000000000001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</row>
    <row r="169" spans="1:63" ht="17.850000000000001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</row>
    <row r="170" spans="1:63" ht="17.850000000000001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</row>
    <row r="171" spans="1:63" ht="17.850000000000001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</row>
    <row r="172" spans="1:63" ht="17.850000000000001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</row>
    <row r="173" spans="1:63" ht="17.850000000000001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</row>
    <row r="174" spans="1:63" ht="17.850000000000001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63" ht="17.850000000000001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63" ht="17.850000000000001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ht="17.850000000000001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ht="17.850000000000001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ht="17.850000000000001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ht="17.850000000000001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ht="17.850000000000001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ht="17.850000000000001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ht="17.850000000000001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ht="17.850000000000001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ht="17.850000000000001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ht="17.850000000000001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ht="17.850000000000001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ht="17.850000000000001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ht="17.850000000000001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ht="17.850000000000001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ht="17.850000000000001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ht="17.850000000000001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ht="17.850000000000001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ht="17.850000000000001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ht="17.850000000000001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ht="17.850000000000001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ht="17.850000000000001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ht="17.850000000000001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ht="17.850000000000001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ht="17.850000000000001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O211"/>
  <sheetViews>
    <sheetView showGridLines="0" zoomScale="70" zoomScaleNormal="70" workbookViewId="0">
      <pane ySplit="4" topLeftCell="A11" activePane="bottomLeft" state="frozen"/>
      <selection activeCell="F20" sqref="F20"/>
      <selection pane="bottomLeft" activeCell="B31" sqref="B31:BO31 B37:BO37 B42:BO42 B52:BO52 B58:BO58 B67:BO67 B76:BO76 B87:BO87 B92:BO92 B102:BO102 B106:BO106 B134:BO134 B140:BO140 B143:BO143 B146:BO146 B150:BO150 B154:BO154 B158:BO158 B162:BO162 B165:BO165 B170:BO170"/>
      <pivotSelection pane="topRight" showHeader="1" extendable="1" axis="axisRow" dimension="1" start="26" max="72" activeRow="30" activeCol="1" previousRow="30" previousCol="1" click="1" r:id="rId1">
        <pivotArea dataOnly="0" outline="0" fieldPosition="0">
          <references count="1">
            <reference field="1" count="0" defaultSubtotal="1"/>
          </references>
        </pivotArea>
      </pivotSelection>
    </sheetView>
  </sheetViews>
  <sheetFormatPr defaultColWidth="9.3984375" defaultRowHeight="21" customHeight="1"/>
  <cols>
    <col min="1" max="1" width="35" style="30" customWidth="1"/>
    <col min="2" max="2" width="24.59765625" style="30" customWidth="1"/>
    <col min="3" max="3" width="19.59765625" style="30" customWidth="1"/>
    <col min="4" max="4" width="23.3984375" style="47" customWidth="1"/>
    <col min="5" max="5" width="40.59765625" style="30" bestFit="1" customWidth="1"/>
    <col min="6" max="66" width="16.3984375" style="30" bestFit="1" customWidth="1"/>
    <col min="67" max="67" width="10.69921875" style="30" bestFit="1" customWidth="1"/>
    <col min="68" max="16384" width="9.3984375" style="30"/>
  </cols>
  <sheetData>
    <row r="1" spans="1:67" ht="21" customHeight="1">
      <c r="A1" s="1" t="str">
        <f>'Plan100%'!A1</f>
        <v>Production Plan Mar'24_WW.13/2024_Rev.00 Update 27.03.24  08.02</v>
      </c>
    </row>
    <row r="3" spans="1:67" ht="13.8">
      <c r="A3" s="404" t="s">
        <v>40</v>
      </c>
      <c r="B3" s="405"/>
      <c r="C3" s="405"/>
      <c r="D3" s="405"/>
      <c r="E3" s="405"/>
      <c r="F3" s="412" t="s">
        <v>2</v>
      </c>
      <c r="G3" s="413"/>
      <c r="H3" s="413"/>
      <c r="I3" s="413"/>
      <c r="J3" s="413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 s="406"/>
      <c r="BN3" s="406"/>
      <c r="BO3" s="406"/>
    </row>
    <row r="4" spans="1:67" ht="13.8">
      <c r="A4" s="407" t="s">
        <v>0</v>
      </c>
      <c r="B4" s="407" t="s">
        <v>1</v>
      </c>
      <c r="C4" s="407" t="s">
        <v>29</v>
      </c>
      <c r="D4" s="407" t="s">
        <v>7</v>
      </c>
      <c r="E4" s="407" t="s">
        <v>8</v>
      </c>
      <c r="F4" s="411">
        <v>45352</v>
      </c>
      <c r="G4" s="411">
        <v>45353</v>
      </c>
      <c r="H4" s="411">
        <v>45354</v>
      </c>
      <c r="I4" s="411">
        <v>45355</v>
      </c>
      <c r="J4" s="411">
        <v>45356</v>
      </c>
      <c r="K4" s="411">
        <v>45357</v>
      </c>
      <c r="L4" s="411">
        <v>45358</v>
      </c>
      <c r="M4" s="411">
        <v>45359</v>
      </c>
      <c r="N4" s="411">
        <v>45360</v>
      </c>
      <c r="O4" s="411">
        <v>45361</v>
      </c>
      <c r="P4" s="411">
        <v>45362</v>
      </c>
      <c r="Q4" s="411">
        <v>45363</v>
      </c>
      <c r="R4" s="411">
        <v>45364</v>
      </c>
      <c r="S4" s="411">
        <v>45365</v>
      </c>
      <c r="T4" s="411">
        <v>45366</v>
      </c>
      <c r="U4" s="411">
        <v>45367</v>
      </c>
      <c r="V4" s="411">
        <v>45368</v>
      </c>
      <c r="W4" s="411">
        <v>45369</v>
      </c>
      <c r="X4" s="411">
        <v>45370</v>
      </c>
      <c r="Y4" s="411">
        <v>45371</v>
      </c>
      <c r="Z4" s="411">
        <v>45372</v>
      </c>
      <c r="AA4" s="411">
        <v>45373</v>
      </c>
      <c r="AB4" s="411">
        <v>45374</v>
      </c>
      <c r="AC4" s="411">
        <v>45375</v>
      </c>
      <c r="AD4" s="411">
        <v>45376</v>
      </c>
      <c r="AE4" s="411">
        <v>45377</v>
      </c>
      <c r="AF4" s="411">
        <v>45378</v>
      </c>
      <c r="AG4" s="411">
        <v>45379</v>
      </c>
      <c r="AH4" s="411">
        <v>45380</v>
      </c>
      <c r="AI4" s="411">
        <v>45381</v>
      </c>
      <c r="AJ4" s="411">
        <v>45382</v>
      </c>
      <c r="AK4" s="411">
        <v>45383</v>
      </c>
      <c r="AL4" s="411">
        <v>45384</v>
      </c>
      <c r="AM4" s="411">
        <v>45385</v>
      </c>
      <c r="AN4" s="411">
        <v>45386</v>
      </c>
      <c r="AO4" s="411">
        <v>45387</v>
      </c>
      <c r="AP4" s="411">
        <v>45388</v>
      </c>
      <c r="AQ4" s="411">
        <v>45389</v>
      </c>
      <c r="AR4" s="411">
        <v>45390</v>
      </c>
      <c r="AS4" s="411">
        <v>45391</v>
      </c>
      <c r="AT4" s="411">
        <v>45392</v>
      </c>
      <c r="AU4" s="411">
        <v>45393</v>
      </c>
      <c r="AV4" s="411">
        <v>45394</v>
      </c>
      <c r="AW4" s="411">
        <v>45395</v>
      </c>
      <c r="AX4" s="411">
        <v>45396</v>
      </c>
      <c r="AY4" s="411">
        <v>45397</v>
      </c>
      <c r="AZ4" s="411">
        <v>45398</v>
      </c>
      <c r="BA4" s="411">
        <v>45399</v>
      </c>
      <c r="BB4" s="411">
        <v>45400</v>
      </c>
      <c r="BC4" s="411">
        <v>45401</v>
      </c>
      <c r="BD4" s="411">
        <v>45402</v>
      </c>
      <c r="BE4" s="411">
        <v>45403</v>
      </c>
      <c r="BF4" s="411">
        <v>45404</v>
      </c>
      <c r="BG4" s="411">
        <v>45405</v>
      </c>
      <c r="BH4" s="411">
        <v>45406</v>
      </c>
      <c r="BI4" s="411">
        <v>45407</v>
      </c>
      <c r="BJ4" s="411">
        <v>45408</v>
      </c>
      <c r="BK4" s="411">
        <v>45409</v>
      </c>
      <c r="BL4" s="411">
        <v>45410</v>
      </c>
      <c r="BM4" s="411">
        <v>45411</v>
      </c>
      <c r="BN4" s="411">
        <v>45412</v>
      </c>
      <c r="BO4" s="406" t="s">
        <v>24</v>
      </c>
    </row>
    <row r="5" spans="1:67" ht="13.8">
      <c r="A5" s="406" t="s">
        <v>25</v>
      </c>
      <c r="B5" s="406" t="s">
        <v>27</v>
      </c>
      <c r="C5" s="406" t="s">
        <v>42</v>
      </c>
      <c r="D5" s="406">
        <v>310003573</v>
      </c>
      <c r="E5" s="410" t="s">
        <v>257</v>
      </c>
      <c r="F5" s="409"/>
      <c r="G5" s="409"/>
      <c r="H5" s="409"/>
      <c r="I5" s="409"/>
      <c r="J5" s="409"/>
      <c r="K5" s="409"/>
      <c r="L5" s="409"/>
      <c r="M5" s="409"/>
      <c r="N5" s="409"/>
      <c r="O5" s="409"/>
      <c r="P5" s="409"/>
      <c r="Q5" s="409"/>
      <c r="R5" s="409">
        <v>296.875</v>
      </c>
      <c r="S5" s="409">
        <v>375</v>
      </c>
      <c r="T5" s="409">
        <v>161.45833333333334</v>
      </c>
      <c r="U5" s="409"/>
      <c r="V5" s="409"/>
      <c r="W5" s="409"/>
      <c r="X5" s="409"/>
      <c r="Y5" s="409"/>
      <c r="Z5" s="409"/>
      <c r="AA5" s="409"/>
      <c r="AB5" s="409">
        <v>149</v>
      </c>
      <c r="AC5" s="409">
        <v>345</v>
      </c>
      <c r="AD5" s="409">
        <v>339.33333333333331</v>
      </c>
      <c r="AE5" s="409"/>
      <c r="AF5" s="409"/>
      <c r="AG5" s="409"/>
      <c r="AH5" s="409"/>
      <c r="AI5" s="409"/>
      <c r="AJ5" s="409"/>
      <c r="AK5" s="409"/>
      <c r="AL5" s="409"/>
      <c r="AM5" s="409"/>
      <c r="AN5" s="409"/>
      <c r="AO5" s="409"/>
      <c r="AP5" s="409"/>
      <c r="AQ5" s="409"/>
      <c r="AR5" s="409"/>
      <c r="AS5" s="409"/>
      <c r="AT5" s="409"/>
      <c r="AU5" s="409"/>
      <c r="AV5" s="409"/>
      <c r="AW5" s="409"/>
      <c r="AX5" s="409"/>
      <c r="AY5" s="409"/>
      <c r="AZ5" s="409">
        <v>133.68055555555554</v>
      </c>
      <c r="BA5" s="409">
        <v>375</v>
      </c>
      <c r="BB5" s="409">
        <v>185.76388888888889</v>
      </c>
      <c r="BC5" s="409"/>
      <c r="BD5" s="409"/>
      <c r="BE5" s="409"/>
      <c r="BF5" s="409"/>
      <c r="BG5" s="409">
        <v>62.5</v>
      </c>
      <c r="BH5" s="409">
        <v>338.54166666666669</v>
      </c>
      <c r="BI5" s="409"/>
      <c r="BJ5" s="409"/>
      <c r="BK5" s="409"/>
      <c r="BL5" s="409"/>
      <c r="BM5" s="409">
        <v>218.75</v>
      </c>
      <c r="BN5" s="409">
        <v>375</v>
      </c>
      <c r="BO5" s="409">
        <v>3355.9027777777774</v>
      </c>
    </row>
    <row r="6" spans="1:67" ht="13.8">
      <c r="A6" s="406"/>
      <c r="B6" s="406"/>
      <c r="C6" s="406"/>
      <c r="D6" s="406">
        <v>310003155</v>
      </c>
      <c r="E6" s="410" t="s">
        <v>178</v>
      </c>
      <c r="F6" s="409">
        <v>235</v>
      </c>
      <c r="G6" s="409">
        <v>152</v>
      </c>
      <c r="H6" s="409">
        <v>79.708333333333329</v>
      </c>
      <c r="I6" s="409">
        <v>360</v>
      </c>
      <c r="J6" s="409">
        <v>143.52777777777777</v>
      </c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  <c r="AE6" s="409"/>
      <c r="AF6" s="409"/>
      <c r="AG6" s="409"/>
      <c r="AH6" s="409"/>
      <c r="AI6" s="409"/>
      <c r="AJ6" s="409"/>
      <c r="AK6" s="409"/>
      <c r="AL6" s="409"/>
      <c r="AM6" s="409">
        <v>307.875</v>
      </c>
      <c r="AN6" s="409">
        <v>388.88888888888891</v>
      </c>
      <c r="AO6" s="409">
        <v>388.88888888888891</v>
      </c>
      <c r="AP6" s="409">
        <v>303.23611111111109</v>
      </c>
      <c r="AQ6" s="409"/>
      <c r="AR6" s="409"/>
      <c r="AS6" s="409"/>
      <c r="AT6" s="409"/>
      <c r="AU6" s="409"/>
      <c r="AV6" s="409"/>
      <c r="AW6" s="409"/>
      <c r="AX6" s="409"/>
      <c r="AY6" s="409"/>
      <c r="AZ6" s="409"/>
      <c r="BA6" s="409"/>
      <c r="BB6" s="409"/>
      <c r="BC6" s="409"/>
      <c r="BD6" s="409"/>
      <c r="BE6" s="409"/>
      <c r="BF6" s="409"/>
      <c r="BG6" s="409"/>
      <c r="BH6" s="409"/>
      <c r="BI6" s="409"/>
      <c r="BJ6" s="409"/>
      <c r="BK6" s="409"/>
      <c r="BL6" s="409"/>
      <c r="BM6" s="409"/>
      <c r="BN6" s="409"/>
      <c r="BO6" s="409">
        <v>2359.125</v>
      </c>
    </row>
    <row r="7" spans="1:67" ht="13.8">
      <c r="A7" s="406"/>
      <c r="B7" s="406"/>
      <c r="C7" s="406"/>
      <c r="D7" s="406">
        <v>310002646</v>
      </c>
      <c r="E7" s="410" t="s">
        <v>133</v>
      </c>
      <c r="F7" s="409"/>
      <c r="G7" s="409"/>
      <c r="H7" s="409"/>
      <c r="I7" s="409"/>
      <c r="J7" s="409"/>
      <c r="K7" s="409">
        <v>226.84722222222223</v>
      </c>
      <c r="L7" s="409">
        <v>388.88888888888891</v>
      </c>
      <c r="M7" s="409">
        <v>388.88888888888891</v>
      </c>
      <c r="N7" s="409">
        <v>388.88888888888891</v>
      </c>
      <c r="O7" s="409">
        <v>388.88888888888891</v>
      </c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  <c r="AE7" s="409"/>
      <c r="AF7" s="409"/>
      <c r="AG7" s="409"/>
      <c r="AH7" s="409">
        <v>16.208333333333332</v>
      </c>
      <c r="AI7" s="409">
        <v>388.88888888888891</v>
      </c>
      <c r="AJ7" s="409">
        <v>388.88888888888891</v>
      </c>
      <c r="AK7" s="409">
        <v>388.88888888888891</v>
      </c>
      <c r="AL7" s="409">
        <v>67.125</v>
      </c>
      <c r="AM7" s="409"/>
      <c r="AN7" s="409"/>
      <c r="AO7" s="409"/>
      <c r="AP7" s="409"/>
      <c r="AQ7" s="409"/>
      <c r="AR7" s="409"/>
      <c r="AS7" s="409"/>
      <c r="AT7" s="409"/>
      <c r="AU7" s="409"/>
      <c r="AV7" s="409"/>
      <c r="AW7" s="409"/>
      <c r="AX7" s="409"/>
      <c r="AY7" s="409"/>
      <c r="AZ7" s="409"/>
      <c r="BA7" s="409"/>
      <c r="BB7" s="409"/>
      <c r="BC7" s="409"/>
      <c r="BD7" s="409"/>
      <c r="BE7" s="409"/>
      <c r="BF7" s="409"/>
      <c r="BG7" s="409"/>
      <c r="BH7" s="409"/>
      <c r="BI7" s="409"/>
      <c r="BJ7" s="409"/>
      <c r="BK7" s="409"/>
      <c r="BL7" s="409"/>
      <c r="BM7" s="409"/>
      <c r="BN7" s="409"/>
      <c r="BO7" s="409">
        <v>3032.4027777777774</v>
      </c>
    </row>
    <row r="8" spans="1:67" ht="13.8">
      <c r="A8" s="406"/>
      <c r="B8" s="406"/>
      <c r="C8" s="406"/>
      <c r="D8" s="406">
        <v>310003572</v>
      </c>
      <c r="E8" s="410" t="s">
        <v>249</v>
      </c>
      <c r="F8" s="409"/>
      <c r="G8" s="409"/>
      <c r="H8" s="409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>
        <v>375</v>
      </c>
      <c r="V8" s="409">
        <v>359.375</v>
      </c>
      <c r="W8" s="409"/>
      <c r="X8" s="409"/>
      <c r="Y8" s="409"/>
      <c r="Z8" s="409"/>
      <c r="AA8" s="409"/>
      <c r="AB8" s="409"/>
      <c r="AC8" s="409"/>
      <c r="AD8" s="409"/>
      <c r="AE8" s="409">
        <v>400</v>
      </c>
      <c r="AF8" s="409">
        <v>375</v>
      </c>
      <c r="AG8" s="409">
        <v>375</v>
      </c>
      <c r="AH8" s="409">
        <v>109.375</v>
      </c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>
        <v>187.5</v>
      </c>
      <c r="AW8" s="409">
        <v>375</v>
      </c>
      <c r="AX8" s="409">
        <v>375</v>
      </c>
      <c r="AY8" s="409">
        <v>375</v>
      </c>
      <c r="AZ8" s="409">
        <v>227.43055555555554</v>
      </c>
      <c r="BA8" s="409"/>
      <c r="BB8" s="409">
        <v>15.625</v>
      </c>
      <c r="BC8" s="409">
        <v>375</v>
      </c>
      <c r="BD8" s="409">
        <v>375</v>
      </c>
      <c r="BE8" s="409">
        <v>375</v>
      </c>
      <c r="BF8" s="409">
        <v>375</v>
      </c>
      <c r="BG8" s="409">
        <v>312.5</v>
      </c>
      <c r="BH8" s="409"/>
      <c r="BI8" s="409">
        <v>234.375</v>
      </c>
      <c r="BJ8" s="409">
        <v>375</v>
      </c>
      <c r="BK8" s="409">
        <v>375</v>
      </c>
      <c r="BL8" s="409">
        <v>375</v>
      </c>
      <c r="BM8" s="409">
        <v>154.51388888888889</v>
      </c>
      <c r="BN8" s="409"/>
      <c r="BO8" s="409">
        <v>6875.6944444444443</v>
      </c>
    </row>
    <row r="9" spans="1:67" ht="13.8">
      <c r="A9" s="406"/>
      <c r="B9" s="406"/>
      <c r="C9" s="406" t="s">
        <v>228</v>
      </c>
      <c r="D9" s="406"/>
      <c r="E9" s="406"/>
      <c r="F9" s="409">
        <v>235</v>
      </c>
      <c r="G9" s="409">
        <v>152</v>
      </c>
      <c r="H9" s="409">
        <v>79.708333333333329</v>
      </c>
      <c r="I9" s="409">
        <v>360</v>
      </c>
      <c r="J9" s="409">
        <v>143.52777777777777</v>
      </c>
      <c r="K9" s="409">
        <v>226.84722222222223</v>
      </c>
      <c r="L9" s="409">
        <v>388.88888888888891</v>
      </c>
      <c r="M9" s="409">
        <v>388.88888888888891</v>
      </c>
      <c r="N9" s="409">
        <v>388.88888888888891</v>
      </c>
      <c r="O9" s="409">
        <v>388.88888888888891</v>
      </c>
      <c r="P9" s="409"/>
      <c r="Q9" s="409"/>
      <c r="R9" s="409">
        <v>296.875</v>
      </c>
      <c r="S9" s="409">
        <v>375</v>
      </c>
      <c r="T9" s="409">
        <v>161.45833333333334</v>
      </c>
      <c r="U9" s="409">
        <v>375</v>
      </c>
      <c r="V9" s="409">
        <v>359.375</v>
      </c>
      <c r="W9" s="409"/>
      <c r="X9" s="409"/>
      <c r="Y9" s="409"/>
      <c r="Z9" s="409"/>
      <c r="AA9" s="409"/>
      <c r="AB9" s="409">
        <v>149</v>
      </c>
      <c r="AC9" s="409">
        <v>345</v>
      </c>
      <c r="AD9" s="409">
        <v>339.33333333333331</v>
      </c>
      <c r="AE9" s="409">
        <v>400</v>
      </c>
      <c r="AF9" s="409">
        <v>375</v>
      </c>
      <c r="AG9" s="409">
        <v>375</v>
      </c>
      <c r="AH9" s="409">
        <v>125.58333333333333</v>
      </c>
      <c r="AI9" s="409">
        <v>388.88888888888891</v>
      </c>
      <c r="AJ9" s="409">
        <v>388.88888888888891</v>
      </c>
      <c r="AK9" s="409">
        <v>388.88888888888891</v>
      </c>
      <c r="AL9" s="409">
        <v>67.125</v>
      </c>
      <c r="AM9" s="409">
        <v>307.875</v>
      </c>
      <c r="AN9" s="409">
        <v>388.88888888888891</v>
      </c>
      <c r="AO9" s="409">
        <v>388.88888888888891</v>
      </c>
      <c r="AP9" s="409">
        <v>303.23611111111109</v>
      </c>
      <c r="AQ9" s="409"/>
      <c r="AR9" s="409"/>
      <c r="AS9" s="409"/>
      <c r="AT9" s="409"/>
      <c r="AU9" s="409"/>
      <c r="AV9" s="409">
        <v>187.5</v>
      </c>
      <c r="AW9" s="409">
        <v>375</v>
      </c>
      <c r="AX9" s="409">
        <v>375</v>
      </c>
      <c r="AY9" s="409">
        <v>375</v>
      </c>
      <c r="AZ9" s="409">
        <v>361.11111111111109</v>
      </c>
      <c r="BA9" s="409">
        <v>375</v>
      </c>
      <c r="BB9" s="409">
        <v>201.38888888888889</v>
      </c>
      <c r="BC9" s="409">
        <v>375</v>
      </c>
      <c r="BD9" s="409">
        <v>375</v>
      </c>
      <c r="BE9" s="409">
        <v>375</v>
      </c>
      <c r="BF9" s="409">
        <v>375</v>
      </c>
      <c r="BG9" s="409">
        <v>375</v>
      </c>
      <c r="BH9" s="409">
        <v>338.54166666666669</v>
      </c>
      <c r="BI9" s="409">
        <v>234.375</v>
      </c>
      <c r="BJ9" s="409">
        <v>375</v>
      </c>
      <c r="BK9" s="409">
        <v>375</v>
      </c>
      <c r="BL9" s="409">
        <v>375</v>
      </c>
      <c r="BM9" s="409">
        <v>373.26388888888891</v>
      </c>
      <c r="BN9" s="409">
        <v>375</v>
      </c>
      <c r="BO9" s="409">
        <v>15623.125</v>
      </c>
    </row>
    <row r="10" spans="1:67" ht="13.8">
      <c r="A10" s="406"/>
      <c r="B10" s="406"/>
      <c r="C10" s="406" t="s">
        <v>32</v>
      </c>
      <c r="D10" s="406">
        <v>310001984</v>
      </c>
      <c r="E10" s="410" t="s">
        <v>455</v>
      </c>
      <c r="F10" s="409"/>
      <c r="G10" s="409"/>
      <c r="H10" s="409"/>
      <c r="I10" s="409">
        <v>132.64814814814815</v>
      </c>
      <c r="J10" s="409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09"/>
      <c r="AE10" s="409"/>
      <c r="AF10" s="409"/>
      <c r="AG10" s="409"/>
      <c r="AH10" s="409">
        <v>37.037037037037038</v>
      </c>
      <c r="AI10" s="409">
        <v>185.18518518518519</v>
      </c>
      <c r="AJ10" s="409"/>
      <c r="AK10" s="409"/>
      <c r="AL10" s="409"/>
      <c r="AM10" s="409"/>
      <c r="AN10" s="409"/>
      <c r="AO10" s="409"/>
      <c r="AP10" s="409"/>
      <c r="AQ10" s="409"/>
      <c r="AR10" s="409"/>
      <c r="AS10" s="409"/>
      <c r="AT10" s="409"/>
      <c r="AU10" s="409"/>
      <c r="AV10" s="409"/>
      <c r="AW10" s="409"/>
      <c r="AX10" s="409"/>
      <c r="AY10" s="409"/>
      <c r="AZ10" s="409"/>
      <c r="BA10" s="409"/>
      <c r="BB10" s="409"/>
      <c r="BC10" s="409"/>
      <c r="BD10" s="409"/>
      <c r="BE10" s="409"/>
      <c r="BF10" s="409"/>
      <c r="BG10" s="409"/>
      <c r="BH10" s="409"/>
      <c r="BI10" s="409"/>
      <c r="BJ10" s="409"/>
      <c r="BK10" s="409">
        <v>55.555555555555557</v>
      </c>
      <c r="BL10" s="409">
        <v>185.18518518518519</v>
      </c>
      <c r="BM10" s="409"/>
      <c r="BN10" s="409"/>
      <c r="BO10" s="409">
        <v>595.61111111111109</v>
      </c>
    </row>
    <row r="11" spans="1:67" ht="13.8">
      <c r="A11" s="406"/>
      <c r="B11" s="406"/>
      <c r="C11" s="406"/>
      <c r="D11" s="406">
        <v>310002099</v>
      </c>
      <c r="E11" s="410" t="s">
        <v>456</v>
      </c>
      <c r="F11" s="409"/>
      <c r="G11" s="409"/>
      <c r="H11" s="409"/>
      <c r="I11" s="409">
        <v>173.12962962962962</v>
      </c>
      <c r="J11" s="409">
        <v>518.51851851851848</v>
      </c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  <c r="AE11" s="409"/>
      <c r="AF11" s="409"/>
      <c r="AG11" s="409"/>
      <c r="AH11" s="409">
        <v>243.83333333333334</v>
      </c>
      <c r="AI11" s="409">
        <v>333.33333333333331</v>
      </c>
      <c r="AJ11" s="409">
        <v>518.51851851851848</v>
      </c>
      <c r="AK11" s="409">
        <v>108.01851851851852</v>
      </c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/>
      <c r="BA11" s="409"/>
      <c r="BB11" s="409"/>
      <c r="BC11" s="409"/>
      <c r="BD11" s="409"/>
      <c r="BE11" s="409"/>
      <c r="BF11" s="409"/>
      <c r="BG11" s="409"/>
      <c r="BH11" s="409"/>
      <c r="BI11" s="409"/>
      <c r="BJ11" s="409"/>
      <c r="BK11" s="409">
        <v>398.14814814814815</v>
      </c>
      <c r="BL11" s="409">
        <v>333.33333333333331</v>
      </c>
      <c r="BM11" s="409">
        <v>518.51851851851848</v>
      </c>
      <c r="BN11" s="409">
        <v>46.296296296296298</v>
      </c>
      <c r="BO11" s="409">
        <v>3191.6481481481483</v>
      </c>
    </row>
    <row r="12" spans="1:67" ht="13.8">
      <c r="A12" s="406"/>
      <c r="B12" s="406"/>
      <c r="C12" s="406"/>
      <c r="D12" s="406">
        <v>310002016</v>
      </c>
      <c r="E12" s="410" t="s">
        <v>152</v>
      </c>
      <c r="F12" s="409"/>
      <c r="G12" s="409"/>
      <c r="H12" s="409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>
        <v>250</v>
      </c>
      <c r="Z12" s="409">
        <v>305.55555555555554</v>
      </c>
      <c r="AA12" s="409"/>
      <c r="AB12" s="409"/>
      <c r="AC12" s="409"/>
      <c r="AD12" s="409"/>
      <c r="AE12" s="409"/>
      <c r="AF12" s="409"/>
      <c r="AG12" s="409"/>
      <c r="AH12" s="409"/>
      <c r="AI12" s="409"/>
      <c r="AJ12" s="409"/>
      <c r="AK12" s="409"/>
      <c r="AL12" s="409"/>
      <c r="AM12" s="409"/>
      <c r="AN12" s="409"/>
      <c r="AO12" s="409"/>
      <c r="AP12" s="409"/>
      <c r="AQ12" s="409"/>
      <c r="AR12" s="409"/>
      <c r="AS12" s="409"/>
      <c r="AT12" s="409"/>
      <c r="AU12" s="409"/>
      <c r="AV12" s="409"/>
      <c r="AW12" s="409"/>
      <c r="AX12" s="409"/>
      <c r="AY12" s="409"/>
      <c r="AZ12" s="409"/>
      <c r="BA12" s="409"/>
      <c r="BB12" s="409"/>
      <c r="BC12" s="409">
        <v>92.592592592592595</v>
      </c>
      <c r="BD12" s="409">
        <v>185.18518518518519</v>
      </c>
      <c r="BE12" s="409">
        <v>185.18518518518519</v>
      </c>
      <c r="BF12" s="409"/>
      <c r="BG12" s="409"/>
      <c r="BH12" s="409"/>
      <c r="BI12" s="409"/>
      <c r="BJ12" s="409"/>
      <c r="BK12" s="409"/>
      <c r="BL12" s="409"/>
      <c r="BM12" s="409"/>
      <c r="BN12" s="409"/>
      <c r="BO12" s="409">
        <v>1018.5185185185186</v>
      </c>
    </row>
    <row r="13" spans="1:67" ht="13.8">
      <c r="A13" s="406"/>
      <c r="B13" s="406"/>
      <c r="C13" s="406"/>
      <c r="D13" s="406">
        <v>310002015</v>
      </c>
      <c r="E13" s="410" t="s">
        <v>462</v>
      </c>
      <c r="F13" s="409"/>
      <c r="G13" s="409"/>
      <c r="H13" s="409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>
        <v>7.5</v>
      </c>
      <c r="Y13" s="409">
        <v>228</v>
      </c>
      <c r="Z13" s="409">
        <v>264.01851851851853</v>
      </c>
      <c r="AA13" s="409">
        <v>580</v>
      </c>
      <c r="AB13" s="409">
        <v>35.518518518518519</v>
      </c>
      <c r="AC13" s="409"/>
      <c r="AD13" s="409"/>
      <c r="AE13" s="409"/>
      <c r="AF13" s="409"/>
      <c r="AG13" s="409"/>
      <c r="AH13" s="409"/>
      <c r="AI13" s="409"/>
      <c r="AJ13" s="409"/>
      <c r="AK13" s="409"/>
      <c r="AL13" s="409"/>
      <c r="AM13" s="409"/>
      <c r="AN13" s="409"/>
      <c r="AO13" s="409"/>
      <c r="AP13" s="409"/>
      <c r="AQ13" s="409"/>
      <c r="AR13" s="409"/>
      <c r="AS13" s="409"/>
      <c r="AT13" s="409"/>
      <c r="AU13" s="409"/>
      <c r="AV13" s="409"/>
      <c r="AW13" s="409"/>
      <c r="AX13" s="409"/>
      <c r="AY13" s="409"/>
      <c r="AZ13" s="409"/>
      <c r="BA13" s="409"/>
      <c r="BB13" s="409">
        <v>9.9074074074074066</v>
      </c>
      <c r="BC13" s="409">
        <v>317.90740740740739</v>
      </c>
      <c r="BD13" s="409">
        <v>333.33333333333331</v>
      </c>
      <c r="BE13" s="409">
        <v>333.33333333333331</v>
      </c>
      <c r="BF13" s="409">
        <v>518.51851851851848</v>
      </c>
      <c r="BG13" s="409">
        <v>348.75925925925924</v>
      </c>
      <c r="BH13" s="409"/>
      <c r="BI13" s="409"/>
      <c r="BJ13" s="409"/>
      <c r="BK13" s="409"/>
      <c r="BL13" s="409"/>
      <c r="BM13" s="409"/>
      <c r="BN13" s="409"/>
      <c r="BO13" s="409">
        <v>2976.7962962962956</v>
      </c>
    </row>
    <row r="14" spans="1:67" ht="13.8">
      <c r="A14" s="406"/>
      <c r="B14" s="406"/>
      <c r="C14" s="406"/>
      <c r="D14" s="406">
        <v>310001993</v>
      </c>
      <c r="E14" s="410" t="s">
        <v>156</v>
      </c>
      <c r="F14" s="409"/>
      <c r="G14" s="409"/>
      <c r="H14" s="409"/>
      <c r="I14" s="409"/>
      <c r="J14" s="409"/>
      <c r="K14" s="409"/>
      <c r="L14" s="409"/>
      <c r="M14" s="409"/>
      <c r="N14" s="409"/>
      <c r="O14" s="409"/>
      <c r="P14" s="409"/>
      <c r="Q14" s="409"/>
      <c r="R14" s="409">
        <v>92.592592592592595</v>
      </c>
      <c r="S14" s="409">
        <v>185.18518518518519</v>
      </c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/>
      <c r="AI14" s="409"/>
      <c r="AJ14" s="409"/>
      <c r="AK14" s="409"/>
      <c r="AL14" s="409"/>
      <c r="AM14" s="409"/>
      <c r="AN14" s="409"/>
      <c r="AO14" s="409"/>
      <c r="AP14" s="409"/>
      <c r="AQ14" s="409"/>
      <c r="AR14" s="409"/>
      <c r="AS14" s="409"/>
      <c r="AT14" s="409"/>
      <c r="AU14" s="409"/>
      <c r="AV14" s="409"/>
      <c r="AW14" s="409"/>
      <c r="AX14" s="409"/>
      <c r="AY14" s="409">
        <v>37.037037037037038</v>
      </c>
      <c r="AZ14" s="409"/>
      <c r="BA14" s="409"/>
      <c r="BB14" s="409"/>
      <c r="BC14" s="409"/>
      <c r="BD14" s="409"/>
      <c r="BE14" s="409"/>
      <c r="BF14" s="409"/>
      <c r="BG14" s="409"/>
      <c r="BH14" s="409"/>
      <c r="BI14" s="409"/>
      <c r="BJ14" s="409"/>
      <c r="BK14" s="409"/>
      <c r="BL14" s="409"/>
      <c r="BM14" s="409"/>
      <c r="BN14" s="409"/>
      <c r="BO14" s="409">
        <v>314.81481481481478</v>
      </c>
    </row>
    <row r="15" spans="1:67" ht="13.8">
      <c r="A15" s="406"/>
      <c r="B15" s="406"/>
      <c r="C15" s="406"/>
      <c r="D15" s="406">
        <v>310001994</v>
      </c>
      <c r="E15" s="410" t="s">
        <v>478</v>
      </c>
      <c r="F15" s="409"/>
      <c r="G15" s="409"/>
      <c r="H15" s="409"/>
      <c r="I15" s="409"/>
      <c r="J15" s="409"/>
      <c r="K15" s="409"/>
      <c r="L15" s="409"/>
      <c r="M15" s="409"/>
      <c r="N15" s="409"/>
      <c r="O15" s="409"/>
      <c r="P15" s="409"/>
      <c r="Q15" s="409"/>
      <c r="R15" s="409">
        <v>209.87037037037038</v>
      </c>
      <c r="S15" s="409">
        <v>333.33333333333331</v>
      </c>
      <c r="T15" s="409">
        <v>518.51851851851848</v>
      </c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  <c r="AE15" s="409"/>
      <c r="AF15" s="409"/>
      <c r="AG15" s="409"/>
      <c r="AH15" s="409"/>
      <c r="AI15" s="409"/>
      <c r="AJ15" s="409"/>
      <c r="AK15" s="409"/>
      <c r="AL15" s="409"/>
      <c r="AM15" s="409"/>
      <c r="AN15" s="409"/>
      <c r="AO15" s="409"/>
      <c r="AP15" s="409"/>
      <c r="AQ15" s="409"/>
      <c r="AR15" s="409"/>
      <c r="AS15" s="409"/>
      <c r="AT15" s="409"/>
      <c r="AU15" s="409"/>
      <c r="AV15" s="409"/>
      <c r="AW15" s="409"/>
      <c r="AX15" s="409"/>
      <c r="AY15" s="409">
        <v>243.83333333333334</v>
      </c>
      <c r="AZ15" s="409">
        <v>404.31481481481484</v>
      </c>
      <c r="BA15" s="409"/>
      <c r="BB15" s="409"/>
      <c r="BC15" s="409"/>
      <c r="BD15" s="409"/>
      <c r="BE15" s="409"/>
      <c r="BF15" s="409"/>
      <c r="BG15" s="409"/>
      <c r="BH15" s="409"/>
      <c r="BI15" s="409"/>
      <c r="BJ15" s="409"/>
      <c r="BK15" s="409"/>
      <c r="BL15" s="409"/>
      <c r="BM15" s="409"/>
      <c r="BN15" s="409"/>
      <c r="BO15" s="409">
        <v>1709.8703703703702</v>
      </c>
    </row>
    <row r="16" spans="1:67" ht="13.8">
      <c r="A16" s="406"/>
      <c r="B16" s="406"/>
      <c r="C16" s="406"/>
      <c r="D16" s="406">
        <v>310002381</v>
      </c>
      <c r="E16" s="410" t="s">
        <v>498</v>
      </c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>
        <v>46.296296296296298</v>
      </c>
      <c r="X16" s="409"/>
      <c r="Y16" s="409"/>
      <c r="Z16" s="409"/>
      <c r="AA16" s="409"/>
      <c r="AB16" s="409"/>
      <c r="AC16" s="409"/>
      <c r="AD16" s="409"/>
      <c r="AE16" s="409"/>
      <c r="AF16" s="409"/>
      <c r="AG16" s="409"/>
      <c r="AH16" s="409"/>
      <c r="AI16" s="409"/>
      <c r="AJ16" s="409"/>
      <c r="AK16" s="409"/>
      <c r="AL16" s="409"/>
      <c r="AM16" s="409"/>
      <c r="AN16" s="409"/>
      <c r="AO16" s="409"/>
      <c r="AP16" s="409"/>
      <c r="AQ16" s="409"/>
      <c r="AR16" s="409"/>
      <c r="AS16" s="409"/>
      <c r="AT16" s="409"/>
      <c r="AU16" s="409"/>
      <c r="AV16" s="409"/>
      <c r="AW16" s="409"/>
      <c r="AX16" s="409"/>
      <c r="AY16" s="409"/>
      <c r="AZ16" s="409"/>
      <c r="BA16" s="409"/>
      <c r="BB16" s="409"/>
      <c r="BC16" s="409"/>
      <c r="BD16" s="409"/>
      <c r="BE16" s="409"/>
      <c r="BF16" s="409"/>
      <c r="BG16" s="409"/>
      <c r="BH16" s="409"/>
      <c r="BI16" s="409"/>
      <c r="BJ16" s="409"/>
      <c r="BK16" s="409"/>
      <c r="BL16" s="409"/>
      <c r="BM16" s="409"/>
      <c r="BN16" s="409"/>
      <c r="BO16" s="409">
        <v>46.296296296296298</v>
      </c>
    </row>
    <row r="17" spans="1:67" ht="13.8">
      <c r="A17" s="406"/>
      <c r="B17" s="406"/>
      <c r="C17" s="406"/>
      <c r="D17" s="406">
        <v>310002100</v>
      </c>
      <c r="E17" s="410" t="s">
        <v>497</v>
      </c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>
        <v>532</v>
      </c>
      <c r="X17" s="409"/>
      <c r="Y17" s="409"/>
      <c r="Z17" s="409"/>
      <c r="AA17" s="409"/>
      <c r="AB17" s="409"/>
      <c r="AC17" s="409"/>
      <c r="AD17" s="409"/>
      <c r="AE17" s="409"/>
      <c r="AF17" s="409"/>
      <c r="AG17" s="409"/>
      <c r="AH17" s="409"/>
      <c r="AI17" s="409"/>
      <c r="AJ17" s="409"/>
      <c r="AK17" s="409"/>
      <c r="AL17" s="409"/>
      <c r="AM17" s="409"/>
      <c r="AN17" s="409"/>
      <c r="AO17" s="409"/>
      <c r="AP17" s="409"/>
      <c r="AQ17" s="409"/>
      <c r="AR17" s="409"/>
      <c r="AS17" s="409"/>
      <c r="AT17" s="409"/>
      <c r="AU17" s="409"/>
      <c r="AV17" s="409"/>
      <c r="AW17" s="409"/>
      <c r="AX17" s="409"/>
      <c r="AY17" s="409"/>
      <c r="AZ17" s="409"/>
      <c r="BA17" s="409"/>
      <c r="BB17" s="409"/>
      <c r="BC17" s="409"/>
      <c r="BD17" s="409"/>
      <c r="BE17" s="409"/>
      <c r="BF17" s="409"/>
      <c r="BG17" s="409"/>
      <c r="BH17" s="409"/>
      <c r="BI17" s="409"/>
      <c r="BJ17" s="409"/>
      <c r="BK17" s="409"/>
      <c r="BL17" s="409"/>
      <c r="BM17" s="409"/>
      <c r="BN17" s="409"/>
      <c r="BO17" s="409">
        <v>532</v>
      </c>
    </row>
    <row r="18" spans="1:67" ht="13.8">
      <c r="A18" s="406"/>
      <c r="B18" s="406"/>
      <c r="C18" s="406" t="s">
        <v>227</v>
      </c>
      <c r="D18" s="406"/>
      <c r="E18" s="406"/>
      <c r="F18" s="409"/>
      <c r="G18" s="409"/>
      <c r="H18" s="409"/>
      <c r="I18" s="409">
        <v>305.77777777777777</v>
      </c>
      <c r="J18" s="409">
        <v>518.51851851851848</v>
      </c>
      <c r="K18" s="409"/>
      <c r="L18" s="409"/>
      <c r="M18" s="409"/>
      <c r="N18" s="409"/>
      <c r="O18" s="409"/>
      <c r="P18" s="409"/>
      <c r="Q18" s="409"/>
      <c r="R18" s="409">
        <v>302.46296296296299</v>
      </c>
      <c r="S18" s="409">
        <v>518.51851851851848</v>
      </c>
      <c r="T18" s="409">
        <v>518.51851851851848</v>
      </c>
      <c r="U18" s="409"/>
      <c r="V18" s="409"/>
      <c r="W18" s="409">
        <v>578.2962962962963</v>
      </c>
      <c r="X18" s="409">
        <v>7.5</v>
      </c>
      <c r="Y18" s="409">
        <v>478</v>
      </c>
      <c r="Z18" s="409">
        <v>569.57407407407413</v>
      </c>
      <c r="AA18" s="409">
        <v>580</v>
      </c>
      <c r="AB18" s="409">
        <v>35.518518518518519</v>
      </c>
      <c r="AC18" s="409"/>
      <c r="AD18" s="409"/>
      <c r="AE18" s="409"/>
      <c r="AF18" s="409"/>
      <c r="AG18" s="409"/>
      <c r="AH18" s="409">
        <v>280.87037037037038</v>
      </c>
      <c r="AI18" s="409">
        <v>518.51851851851848</v>
      </c>
      <c r="AJ18" s="409">
        <v>518.51851851851848</v>
      </c>
      <c r="AK18" s="409">
        <v>108.01851851851852</v>
      </c>
      <c r="AL18" s="409"/>
      <c r="AM18" s="409"/>
      <c r="AN18" s="409"/>
      <c r="AO18" s="409"/>
      <c r="AP18" s="409"/>
      <c r="AQ18" s="409"/>
      <c r="AR18" s="409"/>
      <c r="AS18" s="409"/>
      <c r="AT18" s="409"/>
      <c r="AU18" s="409"/>
      <c r="AV18" s="409"/>
      <c r="AW18" s="409"/>
      <c r="AX18" s="409"/>
      <c r="AY18" s="409">
        <v>280.87037037037038</v>
      </c>
      <c r="AZ18" s="409">
        <v>404.31481481481484</v>
      </c>
      <c r="BA18" s="409"/>
      <c r="BB18" s="409">
        <v>9.9074074074074066</v>
      </c>
      <c r="BC18" s="409">
        <v>410.5</v>
      </c>
      <c r="BD18" s="409">
        <v>518.51851851851848</v>
      </c>
      <c r="BE18" s="409">
        <v>518.51851851851848</v>
      </c>
      <c r="BF18" s="409">
        <v>518.51851851851848</v>
      </c>
      <c r="BG18" s="409">
        <v>348.75925925925924</v>
      </c>
      <c r="BH18" s="409"/>
      <c r="BI18" s="409"/>
      <c r="BJ18" s="409"/>
      <c r="BK18" s="409">
        <v>453.7037037037037</v>
      </c>
      <c r="BL18" s="409">
        <v>518.51851851851848</v>
      </c>
      <c r="BM18" s="409">
        <v>518.51851851851848</v>
      </c>
      <c r="BN18" s="409">
        <v>46.296296296296298</v>
      </c>
      <c r="BO18" s="409">
        <v>10385.555555555553</v>
      </c>
    </row>
    <row r="19" spans="1:67" ht="13.8">
      <c r="A19" s="406"/>
      <c r="B19" s="406"/>
      <c r="C19" s="406" t="s">
        <v>31</v>
      </c>
      <c r="D19" s="406">
        <v>310003571</v>
      </c>
      <c r="E19" s="410" t="s">
        <v>254</v>
      </c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>
        <v>295</v>
      </c>
      <c r="X19" s="409">
        <v>329</v>
      </c>
      <c r="Y19" s="409">
        <v>179</v>
      </c>
      <c r="Z19" s="409">
        <v>310</v>
      </c>
      <c r="AA19" s="409">
        <v>387</v>
      </c>
      <c r="AB19" s="409">
        <v>44.208333333333336</v>
      </c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/>
      <c r="AP19" s="409"/>
      <c r="AQ19" s="409">
        <v>156.25</v>
      </c>
      <c r="AR19" s="409">
        <v>375</v>
      </c>
      <c r="AS19" s="409">
        <v>375</v>
      </c>
      <c r="AT19" s="409">
        <v>375</v>
      </c>
      <c r="AU19" s="409">
        <v>375</v>
      </c>
      <c r="AV19" s="409">
        <v>10.416666666666666</v>
      </c>
      <c r="AW19" s="409"/>
      <c r="AX19" s="409"/>
      <c r="AY19" s="409"/>
      <c r="AZ19" s="409"/>
      <c r="BA19" s="409"/>
      <c r="BB19" s="409"/>
      <c r="BC19" s="409"/>
      <c r="BD19" s="409"/>
      <c r="BE19" s="409"/>
      <c r="BF19" s="409"/>
      <c r="BG19" s="409"/>
      <c r="BH19" s="409"/>
      <c r="BI19" s="409"/>
      <c r="BJ19" s="409"/>
      <c r="BK19" s="409"/>
      <c r="BL19" s="409"/>
      <c r="BM19" s="409"/>
      <c r="BN19" s="409"/>
      <c r="BO19" s="409">
        <v>3210.8749999999995</v>
      </c>
    </row>
    <row r="20" spans="1:67" ht="13.8">
      <c r="A20" s="406"/>
      <c r="B20" s="406"/>
      <c r="C20" s="406"/>
      <c r="D20" s="406">
        <v>310001998</v>
      </c>
      <c r="E20" s="410" t="s">
        <v>116</v>
      </c>
      <c r="F20" s="409">
        <v>338.58333333333331</v>
      </c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>
        <v>48.611111111111114</v>
      </c>
      <c r="AL20" s="409">
        <v>230.44444444444446</v>
      </c>
      <c r="AM20" s="409">
        <v>388.88888888888891</v>
      </c>
      <c r="AN20" s="409">
        <v>388.88888888888891</v>
      </c>
      <c r="AO20" s="409">
        <v>361.11111111111109</v>
      </c>
      <c r="AP20" s="409"/>
      <c r="AQ20" s="409"/>
      <c r="AR20" s="409"/>
      <c r="AS20" s="409"/>
      <c r="AT20" s="409"/>
      <c r="AU20" s="409"/>
      <c r="AV20" s="409"/>
      <c r="AW20" s="409"/>
      <c r="AX20" s="409"/>
      <c r="AY20" s="409"/>
      <c r="AZ20" s="409"/>
      <c r="BA20" s="409"/>
      <c r="BB20" s="409"/>
      <c r="BC20" s="409"/>
      <c r="BD20" s="409"/>
      <c r="BE20" s="409"/>
      <c r="BF20" s="409"/>
      <c r="BG20" s="409"/>
      <c r="BH20" s="409"/>
      <c r="BI20" s="409"/>
      <c r="BJ20" s="409"/>
      <c r="BK20" s="409"/>
      <c r="BL20" s="409"/>
      <c r="BM20" s="409"/>
      <c r="BN20" s="409"/>
      <c r="BO20" s="409">
        <v>1756.5277777777778</v>
      </c>
    </row>
    <row r="21" spans="1:67" ht="13.8">
      <c r="A21" s="406"/>
      <c r="B21" s="406"/>
      <c r="C21" s="406" t="s">
        <v>229</v>
      </c>
      <c r="D21" s="406"/>
      <c r="E21" s="406"/>
      <c r="F21" s="409">
        <v>338.58333333333331</v>
      </c>
      <c r="G21" s="409"/>
      <c r="H21" s="409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>
        <v>295</v>
      </c>
      <c r="X21" s="409">
        <v>329</v>
      </c>
      <c r="Y21" s="409">
        <v>179</v>
      </c>
      <c r="Z21" s="409">
        <v>310</v>
      </c>
      <c r="AA21" s="409">
        <v>387</v>
      </c>
      <c r="AB21" s="409">
        <v>44.208333333333336</v>
      </c>
      <c r="AC21" s="409"/>
      <c r="AD21" s="409"/>
      <c r="AE21" s="409"/>
      <c r="AF21" s="409"/>
      <c r="AG21" s="409"/>
      <c r="AH21" s="409"/>
      <c r="AI21" s="409"/>
      <c r="AJ21" s="409"/>
      <c r="AK21" s="409">
        <v>48.611111111111114</v>
      </c>
      <c r="AL21" s="409">
        <v>230.44444444444446</v>
      </c>
      <c r="AM21" s="409">
        <v>388.88888888888891</v>
      </c>
      <c r="AN21" s="409">
        <v>388.88888888888891</v>
      </c>
      <c r="AO21" s="409">
        <v>361.11111111111109</v>
      </c>
      <c r="AP21" s="409"/>
      <c r="AQ21" s="409">
        <v>156.25</v>
      </c>
      <c r="AR21" s="409">
        <v>375</v>
      </c>
      <c r="AS21" s="409">
        <v>375</v>
      </c>
      <c r="AT21" s="409">
        <v>375</v>
      </c>
      <c r="AU21" s="409">
        <v>375</v>
      </c>
      <c r="AV21" s="409">
        <v>10.416666666666666</v>
      </c>
      <c r="AW21" s="409"/>
      <c r="AX21" s="409"/>
      <c r="AY21" s="409"/>
      <c r="AZ21" s="409"/>
      <c r="BA21" s="409"/>
      <c r="BB21" s="409"/>
      <c r="BC21" s="409"/>
      <c r="BD21" s="409"/>
      <c r="BE21" s="409"/>
      <c r="BF21" s="409"/>
      <c r="BG21" s="409"/>
      <c r="BH21" s="409"/>
      <c r="BI21" s="409"/>
      <c r="BJ21" s="409"/>
      <c r="BK21" s="409"/>
      <c r="BL21" s="409"/>
      <c r="BM21" s="409"/>
      <c r="BN21" s="409"/>
      <c r="BO21" s="409">
        <v>4967.4027777777774</v>
      </c>
    </row>
    <row r="22" spans="1:67" ht="13.8">
      <c r="A22" s="406"/>
      <c r="B22" s="406"/>
      <c r="C22" s="406" t="s">
        <v>59</v>
      </c>
      <c r="D22" s="406">
        <v>310001995</v>
      </c>
      <c r="E22" s="410" t="s">
        <v>121</v>
      </c>
      <c r="F22" s="409"/>
      <c r="G22" s="409"/>
      <c r="H22" s="409"/>
      <c r="I22" s="409"/>
      <c r="J22" s="409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09">
        <v>392</v>
      </c>
      <c r="AE22" s="409">
        <v>462</v>
      </c>
      <c r="AF22" s="409">
        <v>90.471428571428575</v>
      </c>
      <c r="AG22" s="409"/>
      <c r="AH22" s="409"/>
      <c r="AI22" s="409"/>
      <c r="AJ22" s="409"/>
      <c r="AK22" s="409"/>
      <c r="AL22" s="409"/>
      <c r="AM22" s="409"/>
      <c r="AN22" s="409"/>
      <c r="AO22" s="409"/>
      <c r="AP22" s="409"/>
      <c r="AQ22" s="409"/>
      <c r="AR22" s="409"/>
      <c r="AS22" s="409"/>
      <c r="AT22" s="409"/>
      <c r="AU22" s="409"/>
      <c r="AV22" s="409">
        <v>16.671428571428571</v>
      </c>
      <c r="AW22" s="409">
        <v>400</v>
      </c>
      <c r="AX22" s="409">
        <v>390.47142857142859</v>
      </c>
      <c r="AY22" s="409">
        <v>50</v>
      </c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/>
      <c r="BM22" s="409"/>
      <c r="BN22" s="409"/>
      <c r="BO22" s="409">
        <v>1801.6142857142856</v>
      </c>
    </row>
    <row r="23" spans="1:67" ht="13.8">
      <c r="A23" s="406"/>
      <c r="B23" s="406"/>
      <c r="C23" s="406"/>
      <c r="D23" s="406">
        <v>310002002</v>
      </c>
      <c r="E23" s="410" t="s">
        <v>132</v>
      </c>
      <c r="F23" s="409"/>
      <c r="G23" s="409"/>
      <c r="H23" s="409"/>
      <c r="I23" s="409"/>
      <c r="J23" s="409"/>
      <c r="K23" s="409"/>
      <c r="L23" s="409">
        <v>145.24285714285713</v>
      </c>
      <c r="M23" s="409">
        <v>257.14285714285717</v>
      </c>
      <c r="N23" s="409">
        <v>257.14285714285717</v>
      </c>
      <c r="O23" s="409">
        <v>257.14285714285717</v>
      </c>
      <c r="P23" s="409">
        <v>400</v>
      </c>
      <c r="Q23" s="409">
        <v>397.6142857142857</v>
      </c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09"/>
      <c r="AE23" s="409"/>
      <c r="AF23" s="409"/>
      <c r="AG23" s="409"/>
      <c r="AH23" s="409"/>
      <c r="AI23" s="409"/>
      <c r="AJ23" s="409"/>
      <c r="AK23" s="409"/>
      <c r="AL23" s="409"/>
      <c r="AM23" s="409"/>
      <c r="AN23" s="409"/>
      <c r="AO23" s="409"/>
      <c r="AP23" s="409">
        <v>150</v>
      </c>
      <c r="AQ23" s="409">
        <v>257.14285714285717</v>
      </c>
      <c r="AR23" s="409">
        <v>257.14285714285717</v>
      </c>
      <c r="AS23" s="409">
        <v>400</v>
      </c>
      <c r="AT23" s="409">
        <v>400</v>
      </c>
      <c r="AU23" s="409">
        <v>400</v>
      </c>
      <c r="AV23" s="409">
        <v>250</v>
      </c>
      <c r="AW23" s="409"/>
      <c r="AX23" s="409"/>
      <c r="AY23" s="409"/>
      <c r="AZ23" s="409"/>
      <c r="BA23" s="409"/>
      <c r="BB23" s="409"/>
      <c r="BC23" s="409"/>
      <c r="BD23" s="409"/>
      <c r="BE23" s="409"/>
      <c r="BF23" s="409"/>
      <c r="BG23" s="409"/>
      <c r="BH23" s="409"/>
      <c r="BI23" s="409"/>
      <c r="BJ23" s="409"/>
      <c r="BK23" s="409"/>
      <c r="BL23" s="409"/>
      <c r="BM23" s="409"/>
      <c r="BN23" s="409"/>
      <c r="BO23" s="409">
        <v>3828.5714285714289</v>
      </c>
    </row>
    <row r="24" spans="1:67" ht="13.8">
      <c r="A24" s="406"/>
      <c r="B24" s="406"/>
      <c r="C24" s="406"/>
      <c r="D24" s="406">
        <v>310002003</v>
      </c>
      <c r="E24" s="410" t="s">
        <v>131</v>
      </c>
      <c r="F24" s="409"/>
      <c r="G24" s="409"/>
      <c r="H24" s="409"/>
      <c r="I24" s="409"/>
      <c r="J24" s="409"/>
      <c r="K24" s="409"/>
      <c r="L24" s="409">
        <v>71.428571428571431</v>
      </c>
      <c r="M24" s="409">
        <v>142.85714285714286</v>
      </c>
      <c r="N24" s="409">
        <v>142.85714285714286</v>
      </c>
      <c r="O24" s="409">
        <v>142.85714285714286</v>
      </c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09"/>
      <c r="AE24" s="409"/>
      <c r="AF24" s="409"/>
      <c r="AG24" s="409"/>
      <c r="AH24" s="409"/>
      <c r="AI24" s="409"/>
      <c r="AJ24" s="409"/>
      <c r="AK24" s="409"/>
      <c r="AL24" s="409"/>
      <c r="AM24" s="409"/>
      <c r="AN24" s="409"/>
      <c r="AO24" s="409"/>
      <c r="AP24" s="409"/>
      <c r="AQ24" s="409">
        <v>142.85714285714286</v>
      </c>
      <c r="AR24" s="409">
        <v>142.85714285714286</v>
      </c>
      <c r="AS24" s="409"/>
      <c r="AT24" s="409"/>
      <c r="AU24" s="409"/>
      <c r="AV24" s="409"/>
      <c r="AW24" s="409"/>
      <c r="AX24" s="409"/>
      <c r="AY24" s="409"/>
      <c r="AZ24" s="409"/>
      <c r="BA24" s="409"/>
      <c r="BB24" s="409"/>
      <c r="BC24" s="409"/>
      <c r="BD24" s="409"/>
      <c r="BE24" s="409"/>
      <c r="BF24" s="409"/>
      <c r="BG24" s="409"/>
      <c r="BH24" s="409"/>
      <c r="BI24" s="409"/>
      <c r="BJ24" s="409"/>
      <c r="BK24" s="409"/>
      <c r="BL24" s="409"/>
      <c r="BM24" s="409"/>
      <c r="BN24" s="409"/>
      <c r="BO24" s="409">
        <v>785.71428571428578</v>
      </c>
    </row>
    <row r="25" spans="1:67" ht="13.8">
      <c r="A25" s="406"/>
      <c r="B25" s="406"/>
      <c r="C25" s="406" t="s">
        <v>534</v>
      </c>
      <c r="D25" s="406"/>
      <c r="E25" s="406"/>
      <c r="F25" s="409"/>
      <c r="G25" s="409"/>
      <c r="H25" s="409"/>
      <c r="I25" s="409"/>
      <c r="J25" s="409"/>
      <c r="K25" s="409"/>
      <c r="L25" s="409">
        <v>216.67142857142858</v>
      </c>
      <c r="M25" s="409">
        <v>400</v>
      </c>
      <c r="N25" s="409">
        <v>400</v>
      </c>
      <c r="O25" s="409">
        <v>400</v>
      </c>
      <c r="P25" s="409">
        <v>400</v>
      </c>
      <c r="Q25" s="409">
        <v>397.6142857142857</v>
      </c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09">
        <v>392</v>
      </c>
      <c r="AE25" s="409">
        <v>462</v>
      </c>
      <c r="AF25" s="409">
        <v>90.471428571428575</v>
      </c>
      <c r="AG25" s="409"/>
      <c r="AH25" s="409"/>
      <c r="AI25" s="409"/>
      <c r="AJ25" s="409"/>
      <c r="AK25" s="409"/>
      <c r="AL25" s="409"/>
      <c r="AM25" s="409"/>
      <c r="AN25" s="409"/>
      <c r="AO25" s="409"/>
      <c r="AP25" s="409">
        <v>150</v>
      </c>
      <c r="AQ25" s="409">
        <v>400</v>
      </c>
      <c r="AR25" s="409">
        <v>400</v>
      </c>
      <c r="AS25" s="409">
        <v>400</v>
      </c>
      <c r="AT25" s="409">
        <v>400</v>
      </c>
      <c r="AU25" s="409">
        <v>400</v>
      </c>
      <c r="AV25" s="409">
        <v>266.67142857142858</v>
      </c>
      <c r="AW25" s="409">
        <v>400</v>
      </c>
      <c r="AX25" s="409">
        <v>390.47142857142859</v>
      </c>
      <c r="AY25" s="409">
        <v>50</v>
      </c>
      <c r="AZ25" s="409"/>
      <c r="BA25" s="409"/>
      <c r="BB25" s="409"/>
      <c r="BC25" s="409"/>
      <c r="BD25" s="409"/>
      <c r="BE25" s="409"/>
      <c r="BF25" s="409"/>
      <c r="BG25" s="409"/>
      <c r="BH25" s="409"/>
      <c r="BI25" s="409"/>
      <c r="BJ25" s="409"/>
      <c r="BK25" s="409"/>
      <c r="BL25" s="409"/>
      <c r="BM25" s="409"/>
      <c r="BN25" s="409"/>
      <c r="BO25" s="409">
        <v>6415.9</v>
      </c>
    </row>
    <row r="26" spans="1:67" ht="13.8">
      <c r="A26" s="406"/>
      <c r="B26" s="406"/>
      <c r="C26" s="406" t="s">
        <v>373</v>
      </c>
      <c r="D26" s="406">
        <v>310004209</v>
      </c>
      <c r="E26" s="410" t="s">
        <v>372</v>
      </c>
      <c r="F26" s="409"/>
      <c r="G26" s="409"/>
      <c r="H26" s="409"/>
      <c r="I26" s="409"/>
      <c r="J26" s="409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>
        <v>217</v>
      </c>
      <c r="AC26" s="409">
        <v>455.2037037037037</v>
      </c>
      <c r="AD26" s="409"/>
      <c r="AE26" s="409"/>
      <c r="AF26" s="409"/>
      <c r="AG26" s="409"/>
      <c r="AH26" s="409"/>
      <c r="AI26" s="409"/>
      <c r="AJ26" s="409"/>
      <c r="AK26" s="409"/>
      <c r="AL26" s="409"/>
      <c r="AM26" s="409"/>
      <c r="AN26" s="409"/>
      <c r="AO26" s="409"/>
      <c r="AP26" s="409"/>
      <c r="AQ26" s="409"/>
      <c r="AR26" s="409"/>
      <c r="AS26" s="409"/>
      <c r="AT26" s="409"/>
      <c r="AU26" s="409"/>
      <c r="AV26" s="409"/>
      <c r="AW26" s="409"/>
      <c r="AX26" s="409"/>
      <c r="AY26" s="409"/>
      <c r="AZ26" s="409"/>
      <c r="BA26" s="409"/>
      <c r="BB26" s="409"/>
      <c r="BC26" s="409"/>
      <c r="BD26" s="409"/>
      <c r="BE26" s="409"/>
      <c r="BF26" s="409"/>
      <c r="BG26" s="409"/>
      <c r="BH26" s="409">
        <v>443.66666666666669</v>
      </c>
      <c r="BI26" s="409">
        <v>297.07407407407408</v>
      </c>
      <c r="BJ26" s="409"/>
      <c r="BK26" s="409"/>
      <c r="BL26" s="409"/>
      <c r="BM26" s="409"/>
      <c r="BN26" s="409"/>
      <c r="BO26" s="409">
        <v>1412.9444444444446</v>
      </c>
    </row>
    <row r="27" spans="1:67" ht="13.8">
      <c r="A27" s="406"/>
      <c r="B27" s="406"/>
      <c r="C27" s="406" t="s">
        <v>535</v>
      </c>
      <c r="D27" s="406"/>
      <c r="E27" s="406"/>
      <c r="F27" s="409"/>
      <c r="G27" s="409"/>
      <c r="H27" s="409"/>
      <c r="I27" s="409"/>
      <c r="J27" s="409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>
        <v>217</v>
      </c>
      <c r="AC27" s="409">
        <v>455.2037037037037</v>
      </c>
      <c r="AD27" s="409"/>
      <c r="AE27" s="409"/>
      <c r="AF27" s="409"/>
      <c r="AG27" s="409"/>
      <c r="AH27" s="409"/>
      <c r="AI27" s="409"/>
      <c r="AJ27" s="409"/>
      <c r="AK27" s="409"/>
      <c r="AL27" s="409"/>
      <c r="AM27" s="409"/>
      <c r="AN27" s="409"/>
      <c r="AO27" s="409"/>
      <c r="AP27" s="409"/>
      <c r="AQ27" s="409"/>
      <c r="AR27" s="409"/>
      <c r="AS27" s="409"/>
      <c r="AT27" s="409"/>
      <c r="AU27" s="409"/>
      <c r="AV27" s="409"/>
      <c r="AW27" s="409"/>
      <c r="AX27" s="409"/>
      <c r="AY27" s="409"/>
      <c r="AZ27" s="409"/>
      <c r="BA27" s="409"/>
      <c r="BB27" s="409"/>
      <c r="BC27" s="409"/>
      <c r="BD27" s="409"/>
      <c r="BE27" s="409"/>
      <c r="BF27" s="409"/>
      <c r="BG27" s="409"/>
      <c r="BH27" s="409">
        <v>443.66666666666669</v>
      </c>
      <c r="BI27" s="409">
        <v>297.07407407407408</v>
      </c>
      <c r="BJ27" s="409"/>
      <c r="BK27" s="409"/>
      <c r="BL27" s="409"/>
      <c r="BM27" s="409"/>
      <c r="BN27" s="409"/>
      <c r="BO27" s="409">
        <v>1412.9444444444446</v>
      </c>
    </row>
    <row r="28" spans="1:67" ht="13.8">
      <c r="A28" s="406"/>
      <c r="B28" s="406" t="s">
        <v>28</v>
      </c>
      <c r="C28" s="406"/>
      <c r="D28" s="406"/>
      <c r="E28" s="406"/>
      <c r="F28" s="409">
        <v>573.58333333333326</v>
      </c>
      <c r="G28" s="409">
        <v>152</v>
      </c>
      <c r="H28" s="409">
        <v>79.708333333333329</v>
      </c>
      <c r="I28" s="409">
        <v>665.77777777777783</v>
      </c>
      <c r="J28" s="409">
        <v>662.0462962962963</v>
      </c>
      <c r="K28" s="409">
        <v>226.84722222222223</v>
      </c>
      <c r="L28" s="409">
        <v>605.56031746031749</v>
      </c>
      <c r="M28" s="409">
        <v>788.88888888888891</v>
      </c>
      <c r="N28" s="409">
        <v>788.88888888888891</v>
      </c>
      <c r="O28" s="409">
        <v>788.88888888888891</v>
      </c>
      <c r="P28" s="409">
        <v>400</v>
      </c>
      <c r="Q28" s="409">
        <v>397.6142857142857</v>
      </c>
      <c r="R28" s="409">
        <v>599.33796296296305</v>
      </c>
      <c r="S28" s="409">
        <v>893.51851851851848</v>
      </c>
      <c r="T28" s="409">
        <v>679.97685185185185</v>
      </c>
      <c r="U28" s="409">
        <v>375</v>
      </c>
      <c r="V28" s="409">
        <v>359.375</v>
      </c>
      <c r="W28" s="409">
        <v>873.2962962962963</v>
      </c>
      <c r="X28" s="409">
        <v>336.5</v>
      </c>
      <c r="Y28" s="409">
        <v>657</v>
      </c>
      <c r="Z28" s="409">
        <v>879.57407407407413</v>
      </c>
      <c r="AA28" s="409">
        <v>967</v>
      </c>
      <c r="AB28" s="409">
        <v>445.72685185185185</v>
      </c>
      <c r="AC28" s="409">
        <v>800.2037037037037</v>
      </c>
      <c r="AD28" s="409">
        <v>731.33333333333326</v>
      </c>
      <c r="AE28" s="409">
        <v>862</v>
      </c>
      <c r="AF28" s="409">
        <v>465.47142857142859</v>
      </c>
      <c r="AG28" s="409">
        <v>375</v>
      </c>
      <c r="AH28" s="409">
        <v>406.4537037037037</v>
      </c>
      <c r="AI28" s="409">
        <v>907.40740740740739</v>
      </c>
      <c r="AJ28" s="409">
        <v>907.40740740740739</v>
      </c>
      <c r="AK28" s="409">
        <v>545.51851851851859</v>
      </c>
      <c r="AL28" s="409">
        <v>297.56944444444446</v>
      </c>
      <c r="AM28" s="409">
        <v>696.76388888888891</v>
      </c>
      <c r="AN28" s="409">
        <v>777.77777777777783</v>
      </c>
      <c r="AO28" s="409">
        <v>750</v>
      </c>
      <c r="AP28" s="409">
        <v>453.23611111111109</v>
      </c>
      <c r="AQ28" s="409">
        <v>556.25</v>
      </c>
      <c r="AR28" s="409">
        <v>775</v>
      </c>
      <c r="AS28" s="409">
        <v>775</v>
      </c>
      <c r="AT28" s="409">
        <v>775</v>
      </c>
      <c r="AU28" s="409">
        <v>775</v>
      </c>
      <c r="AV28" s="409">
        <v>464.58809523809521</v>
      </c>
      <c r="AW28" s="409">
        <v>775</v>
      </c>
      <c r="AX28" s="409">
        <v>765.47142857142853</v>
      </c>
      <c r="AY28" s="409">
        <v>705.87037037037044</v>
      </c>
      <c r="AZ28" s="409">
        <v>765.42592592592587</v>
      </c>
      <c r="BA28" s="409">
        <v>375</v>
      </c>
      <c r="BB28" s="409">
        <v>211.2962962962963</v>
      </c>
      <c r="BC28" s="409">
        <v>785.5</v>
      </c>
      <c r="BD28" s="409">
        <v>893.51851851851848</v>
      </c>
      <c r="BE28" s="409">
        <v>893.51851851851848</v>
      </c>
      <c r="BF28" s="409">
        <v>893.51851851851848</v>
      </c>
      <c r="BG28" s="409">
        <v>723.75925925925924</v>
      </c>
      <c r="BH28" s="409">
        <v>782.20833333333337</v>
      </c>
      <c r="BI28" s="409">
        <v>531.44907407407413</v>
      </c>
      <c r="BJ28" s="409">
        <v>375</v>
      </c>
      <c r="BK28" s="409">
        <v>828.7037037037037</v>
      </c>
      <c r="BL28" s="409">
        <v>893.51851851851848</v>
      </c>
      <c r="BM28" s="409">
        <v>891.78240740740739</v>
      </c>
      <c r="BN28" s="409">
        <v>421.2962962962963</v>
      </c>
      <c r="BO28" s="409">
        <v>38804.927777777768</v>
      </c>
    </row>
    <row r="29" spans="1:67" ht="13.8">
      <c r="A29" s="406"/>
      <c r="B29" s="406" t="s">
        <v>457</v>
      </c>
      <c r="C29" s="406" t="s">
        <v>32</v>
      </c>
      <c r="D29" s="406">
        <v>310002972</v>
      </c>
      <c r="E29" s="410" t="s">
        <v>147</v>
      </c>
      <c r="F29" s="409">
        <v>43.203703703703702</v>
      </c>
      <c r="G29" s="409">
        <v>129.33333333333334</v>
      </c>
      <c r="H29" s="409"/>
      <c r="I29" s="409"/>
      <c r="J29" s="409"/>
      <c r="K29" s="409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  <c r="AA29" s="409"/>
      <c r="AB29" s="409"/>
      <c r="AC29" s="409"/>
      <c r="AD29" s="409"/>
      <c r="AE29" s="409"/>
      <c r="AF29" s="409"/>
      <c r="AG29" s="409"/>
      <c r="AH29" s="409"/>
      <c r="AI29" s="409"/>
      <c r="AJ29" s="409"/>
      <c r="AK29" s="409"/>
      <c r="AL29" s="409"/>
      <c r="AM29" s="409"/>
      <c r="AN29" s="409"/>
      <c r="AO29" s="409"/>
      <c r="AP29" s="409"/>
      <c r="AQ29" s="409"/>
      <c r="AR29" s="409"/>
      <c r="AS29" s="409"/>
      <c r="AT29" s="409"/>
      <c r="AU29" s="409"/>
      <c r="AV29" s="409"/>
      <c r="AW29" s="409"/>
      <c r="AX29" s="409"/>
      <c r="AY29" s="409"/>
      <c r="AZ29" s="409"/>
      <c r="BA29" s="409"/>
      <c r="BB29" s="409"/>
      <c r="BC29" s="409"/>
      <c r="BD29" s="409"/>
      <c r="BE29" s="409"/>
      <c r="BF29" s="409"/>
      <c r="BG29" s="409"/>
      <c r="BH29" s="409"/>
      <c r="BI29" s="409"/>
      <c r="BJ29" s="409">
        <v>42.592592592592595</v>
      </c>
      <c r="BK29" s="409"/>
      <c r="BL29" s="409"/>
      <c r="BM29" s="409"/>
      <c r="BN29" s="409"/>
      <c r="BO29" s="409">
        <v>215.12962962962962</v>
      </c>
    </row>
    <row r="30" spans="1:67" ht="13.8">
      <c r="A30" s="406"/>
      <c r="B30" s="406"/>
      <c r="C30" s="406"/>
      <c r="D30" s="406">
        <v>310002973</v>
      </c>
      <c r="E30" s="410" t="s">
        <v>295</v>
      </c>
      <c r="F30" s="409"/>
      <c r="G30" s="409"/>
      <c r="H30" s="409"/>
      <c r="I30" s="409"/>
      <c r="J30" s="409"/>
      <c r="K30" s="409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>
        <v>27.777777777777779</v>
      </c>
      <c r="Y30" s="409"/>
      <c r="Z30" s="409"/>
      <c r="AA30" s="409"/>
      <c r="AB30" s="409"/>
      <c r="AC30" s="409"/>
      <c r="AD30" s="409"/>
      <c r="AE30" s="409"/>
      <c r="AF30" s="409"/>
      <c r="AG30" s="409"/>
      <c r="AH30" s="409"/>
      <c r="AI30" s="409"/>
      <c r="AJ30" s="409"/>
      <c r="AK30" s="409"/>
      <c r="AL30" s="409"/>
      <c r="AM30" s="409"/>
      <c r="AN30" s="409"/>
      <c r="AO30" s="409"/>
      <c r="AP30" s="409"/>
      <c r="AQ30" s="409"/>
      <c r="AR30" s="409"/>
      <c r="AS30" s="409"/>
      <c r="AT30" s="409"/>
      <c r="AU30" s="409"/>
      <c r="AV30" s="409"/>
      <c r="AW30" s="409"/>
      <c r="AX30" s="409"/>
      <c r="AY30" s="409"/>
      <c r="AZ30" s="409"/>
      <c r="BA30" s="409"/>
      <c r="BB30" s="409"/>
      <c r="BC30" s="409"/>
      <c r="BD30" s="409"/>
      <c r="BE30" s="409"/>
      <c r="BF30" s="409"/>
      <c r="BG30" s="409"/>
      <c r="BH30" s="409"/>
      <c r="BI30" s="409"/>
      <c r="BJ30" s="409"/>
      <c r="BK30" s="409"/>
      <c r="BL30" s="409"/>
      <c r="BM30" s="409"/>
      <c r="BN30" s="409"/>
      <c r="BO30" s="409">
        <v>27.777777777777779</v>
      </c>
    </row>
    <row r="31" spans="1:67" ht="13.8">
      <c r="A31" s="406"/>
      <c r="B31" s="406"/>
      <c r="C31" s="406" t="s">
        <v>227</v>
      </c>
      <c r="D31" s="406"/>
      <c r="E31" s="406"/>
      <c r="F31" s="409">
        <v>43.203703703703702</v>
      </c>
      <c r="G31" s="409">
        <v>129.33333333333334</v>
      </c>
      <c r="H31" s="409"/>
      <c r="I31" s="409"/>
      <c r="J31" s="409"/>
      <c r="K31" s="409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>
        <v>27.777777777777779</v>
      </c>
      <c r="Y31" s="409"/>
      <c r="Z31" s="409"/>
      <c r="AA31" s="409"/>
      <c r="AB31" s="409"/>
      <c r="AC31" s="409"/>
      <c r="AD31" s="409"/>
      <c r="AE31" s="409"/>
      <c r="AF31" s="409"/>
      <c r="AG31" s="409"/>
      <c r="AH31" s="409"/>
      <c r="AI31" s="409"/>
      <c r="AJ31" s="409"/>
      <c r="AK31" s="409"/>
      <c r="AL31" s="409"/>
      <c r="AM31" s="409"/>
      <c r="AN31" s="409"/>
      <c r="AO31" s="409"/>
      <c r="AP31" s="409"/>
      <c r="AQ31" s="409"/>
      <c r="AR31" s="409"/>
      <c r="AS31" s="409"/>
      <c r="AT31" s="409"/>
      <c r="AU31" s="409"/>
      <c r="AV31" s="409"/>
      <c r="AW31" s="409"/>
      <c r="AX31" s="409"/>
      <c r="AY31" s="409"/>
      <c r="AZ31" s="409"/>
      <c r="BA31" s="409"/>
      <c r="BB31" s="409"/>
      <c r="BC31" s="409"/>
      <c r="BD31" s="409"/>
      <c r="BE31" s="409"/>
      <c r="BF31" s="409"/>
      <c r="BG31" s="409"/>
      <c r="BH31" s="409"/>
      <c r="BI31" s="409"/>
      <c r="BJ31" s="409">
        <v>42.592592592592595</v>
      </c>
      <c r="BK31" s="409"/>
      <c r="BL31" s="409"/>
      <c r="BM31" s="409"/>
      <c r="BN31" s="409"/>
      <c r="BO31" s="409">
        <v>242.90740740740739</v>
      </c>
    </row>
    <row r="32" spans="1:67" ht="13.8">
      <c r="A32" s="406"/>
      <c r="B32" s="406" t="s">
        <v>458</v>
      </c>
      <c r="C32" s="406"/>
      <c r="D32" s="406"/>
      <c r="E32" s="406"/>
      <c r="F32" s="409">
        <v>43.203703703703702</v>
      </c>
      <c r="G32" s="409">
        <v>129.33333333333334</v>
      </c>
      <c r="H32" s="409"/>
      <c r="I32" s="409"/>
      <c r="J32" s="409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>
        <v>27.777777777777779</v>
      </c>
      <c r="Y32" s="409"/>
      <c r="Z32" s="409"/>
      <c r="AA32" s="409"/>
      <c r="AB32" s="409"/>
      <c r="AC32" s="409"/>
      <c r="AD32" s="409"/>
      <c r="AE32" s="409"/>
      <c r="AF32" s="409"/>
      <c r="AG32" s="409"/>
      <c r="AH32" s="409"/>
      <c r="AI32" s="409"/>
      <c r="AJ32" s="409"/>
      <c r="AK32" s="409"/>
      <c r="AL32" s="409"/>
      <c r="AM32" s="409"/>
      <c r="AN32" s="409"/>
      <c r="AO32" s="409"/>
      <c r="AP32" s="409"/>
      <c r="AQ32" s="409"/>
      <c r="AR32" s="409"/>
      <c r="AS32" s="409"/>
      <c r="AT32" s="409"/>
      <c r="AU32" s="409"/>
      <c r="AV32" s="409"/>
      <c r="AW32" s="409"/>
      <c r="AX32" s="409"/>
      <c r="AY32" s="409"/>
      <c r="AZ32" s="409"/>
      <c r="BA32" s="409"/>
      <c r="BB32" s="409"/>
      <c r="BC32" s="409"/>
      <c r="BD32" s="409"/>
      <c r="BE32" s="409"/>
      <c r="BF32" s="409"/>
      <c r="BG32" s="409"/>
      <c r="BH32" s="409"/>
      <c r="BI32" s="409"/>
      <c r="BJ32" s="409">
        <v>42.592592592592595</v>
      </c>
      <c r="BK32" s="409"/>
      <c r="BL32" s="409"/>
      <c r="BM32" s="409"/>
      <c r="BN32" s="409"/>
      <c r="BO32" s="409">
        <v>242.90740740740739</v>
      </c>
    </row>
    <row r="33" spans="1:67" ht="13.8">
      <c r="A33" s="406"/>
      <c r="B33" s="406" t="s">
        <v>450</v>
      </c>
      <c r="C33" s="406" t="s">
        <v>32</v>
      </c>
      <c r="D33" s="406">
        <v>310004445</v>
      </c>
      <c r="E33" s="410" t="s">
        <v>467</v>
      </c>
      <c r="F33" s="409"/>
      <c r="G33" s="409">
        <v>193.33333333333334</v>
      </c>
      <c r="H33" s="409">
        <v>182.44444444444446</v>
      </c>
      <c r="I33" s="409"/>
      <c r="J33" s="409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  <c r="AE33" s="409"/>
      <c r="AF33" s="409">
        <v>43.203703703703702</v>
      </c>
      <c r="AG33" s="409">
        <v>518.51851851851848</v>
      </c>
      <c r="AH33" s="409">
        <v>179.0185185185185</v>
      </c>
      <c r="AI33" s="409"/>
      <c r="AJ33" s="409"/>
      <c r="AK33" s="409"/>
      <c r="AL33" s="409"/>
      <c r="AM33" s="409"/>
      <c r="AN33" s="409"/>
      <c r="AO33" s="409"/>
      <c r="AP33" s="409"/>
      <c r="AQ33" s="409"/>
      <c r="AR33" s="409"/>
      <c r="AS33" s="409"/>
      <c r="AT33" s="409"/>
      <c r="AU33" s="409"/>
      <c r="AV33" s="409"/>
      <c r="AW33" s="409"/>
      <c r="AX33" s="409"/>
      <c r="AY33" s="409"/>
      <c r="AZ33" s="409"/>
      <c r="BA33" s="409"/>
      <c r="BB33" s="409"/>
      <c r="BC33" s="409"/>
      <c r="BD33" s="409"/>
      <c r="BE33" s="409"/>
      <c r="BF33" s="409"/>
      <c r="BG33" s="409"/>
      <c r="BH33" s="409"/>
      <c r="BI33" s="409"/>
      <c r="BJ33" s="409">
        <v>453.7037037037037</v>
      </c>
      <c r="BK33" s="409">
        <v>9.2592592592592595</v>
      </c>
      <c r="BL33" s="409"/>
      <c r="BM33" s="409"/>
      <c r="BN33" s="409"/>
      <c r="BO33" s="409">
        <v>1579.4814814814815</v>
      </c>
    </row>
    <row r="34" spans="1:67" ht="13.8">
      <c r="A34" s="406"/>
      <c r="B34" s="406"/>
      <c r="C34" s="406"/>
      <c r="D34" s="406">
        <v>310004444</v>
      </c>
      <c r="E34" s="410" t="s">
        <v>465</v>
      </c>
      <c r="F34" s="409"/>
      <c r="G34" s="409"/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>
        <v>129.62962962962962</v>
      </c>
      <c r="V34" s="409">
        <v>518.51851851851848</v>
      </c>
      <c r="W34" s="409"/>
      <c r="X34" s="409"/>
      <c r="Y34" s="409"/>
      <c r="Z34" s="409"/>
      <c r="AA34" s="409"/>
      <c r="AB34" s="409"/>
      <c r="AC34" s="409"/>
      <c r="AD34" s="409"/>
      <c r="AE34" s="409"/>
      <c r="AF34" s="409"/>
      <c r="AG34" s="409"/>
      <c r="AH34" s="409"/>
      <c r="AI34" s="409"/>
      <c r="AJ34" s="409"/>
      <c r="AK34" s="409"/>
      <c r="AL34" s="409"/>
      <c r="AM34" s="409"/>
      <c r="AN34" s="409"/>
      <c r="AO34" s="409"/>
      <c r="AP34" s="409"/>
      <c r="AQ34" s="409"/>
      <c r="AR34" s="409"/>
      <c r="AS34" s="409"/>
      <c r="AT34" s="409"/>
      <c r="AU34" s="409"/>
      <c r="AV34" s="409"/>
      <c r="AW34" s="409"/>
      <c r="AX34" s="409"/>
      <c r="AY34" s="409"/>
      <c r="AZ34" s="409">
        <v>43.203703703703702</v>
      </c>
      <c r="BA34" s="409">
        <v>327.16666666666669</v>
      </c>
      <c r="BB34" s="409"/>
      <c r="BC34" s="409"/>
      <c r="BD34" s="409"/>
      <c r="BE34" s="409"/>
      <c r="BF34" s="409"/>
      <c r="BG34" s="409"/>
      <c r="BH34" s="409"/>
      <c r="BI34" s="409"/>
      <c r="BJ34" s="409"/>
      <c r="BK34" s="409"/>
      <c r="BL34" s="409"/>
      <c r="BM34" s="409"/>
      <c r="BN34" s="409"/>
      <c r="BO34" s="409">
        <v>1018.5185185185185</v>
      </c>
    </row>
    <row r="35" spans="1:67" ht="13.8">
      <c r="A35" s="406"/>
      <c r="B35" s="406"/>
      <c r="C35" s="406"/>
      <c r="D35" s="406">
        <v>310004443</v>
      </c>
      <c r="E35" s="410" t="s">
        <v>466</v>
      </c>
      <c r="F35" s="409"/>
      <c r="G35" s="409"/>
      <c r="H35" s="409"/>
      <c r="I35" s="409"/>
      <c r="J35" s="409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>
        <v>143</v>
      </c>
      <c r="Y35" s="409">
        <v>42.185185185185183</v>
      </c>
      <c r="Z35" s="409"/>
      <c r="AA35" s="409"/>
      <c r="AB35" s="409"/>
      <c r="AC35" s="409"/>
      <c r="AD35" s="409"/>
      <c r="AE35" s="409"/>
      <c r="AF35" s="409"/>
      <c r="AG35" s="409"/>
      <c r="AH35" s="409"/>
      <c r="AI35" s="409"/>
      <c r="AJ35" s="409"/>
      <c r="AK35" s="409"/>
      <c r="AL35" s="409"/>
      <c r="AM35" s="409"/>
      <c r="AN35" s="409"/>
      <c r="AO35" s="409"/>
      <c r="AP35" s="409"/>
      <c r="AQ35" s="409"/>
      <c r="AR35" s="409"/>
      <c r="AS35" s="409"/>
      <c r="AT35" s="409"/>
      <c r="AU35" s="409"/>
      <c r="AV35" s="409"/>
      <c r="AW35" s="409"/>
      <c r="AX35" s="409"/>
      <c r="AY35" s="409"/>
      <c r="AZ35" s="409"/>
      <c r="BA35" s="409"/>
      <c r="BB35" s="409">
        <v>453.7037037037037</v>
      </c>
      <c r="BC35" s="409">
        <v>101.85185185185185</v>
      </c>
      <c r="BD35" s="409"/>
      <c r="BE35" s="409"/>
      <c r="BF35" s="409"/>
      <c r="BG35" s="409"/>
      <c r="BH35" s="409"/>
      <c r="BI35" s="409"/>
      <c r="BJ35" s="409"/>
      <c r="BK35" s="409"/>
      <c r="BL35" s="409"/>
      <c r="BM35" s="409"/>
      <c r="BN35" s="409"/>
      <c r="BO35" s="409">
        <v>740.74074074074076</v>
      </c>
    </row>
    <row r="36" spans="1:67" ht="13.8">
      <c r="A36" s="406"/>
      <c r="B36" s="406"/>
      <c r="C36" s="406" t="s">
        <v>227</v>
      </c>
      <c r="D36" s="406"/>
      <c r="E36" s="406"/>
      <c r="F36" s="409"/>
      <c r="G36" s="409">
        <v>193.33333333333334</v>
      </c>
      <c r="H36" s="409">
        <v>182.44444444444446</v>
      </c>
      <c r="I36" s="409"/>
      <c r="J36" s="409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>
        <v>129.62962962962962</v>
      </c>
      <c r="V36" s="409">
        <v>518.51851851851848</v>
      </c>
      <c r="W36" s="409"/>
      <c r="X36" s="409">
        <v>143</v>
      </c>
      <c r="Y36" s="409">
        <v>42.185185185185183</v>
      </c>
      <c r="Z36" s="409"/>
      <c r="AA36" s="409"/>
      <c r="AB36" s="409"/>
      <c r="AC36" s="409"/>
      <c r="AD36" s="409"/>
      <c r="AE36" s="409"/>
      <c r="AF36" s="409">
        <v>43.203703703703702</v>
      </c>
      <c r="AG36" s="409">
        <v>518.51851851851848</v>
      </c>
      <c r="AH36" s="409">
        <v>179.0185185185185</v>
      </c>
      <c r="AI36" s="409"/>
      <c r="AJ36" s="409"/>
      <c r="AK36" s="409"/>
      <c r="AL36" s="409"/>
      <c r="AM36" s="409"/>
      <c r="AN36" s="409"/>
      <c r="AO36" s="409"/>
      <c r="AP36" s="409"/>
      <c r="AQ36" s="409"/>
      <c r="AR36" s="409"/>
      <c r="AS36" s="409"/>
      <c r="AT36" s="409"/>
      <c r="AU36" s="409"/>
      <c r="AV36" s="409"/>
      <c r="AW36" s="409"/>
      <c r="AX36" s="409"/>
      <c r="AY36" s="409"/>
      <c r="AZ36" s="409">
        <v>43.203703703703702</v>
      </c>
      <c r="BA36" s="409">
        <v>327.16666666666669</v>
      </c>
      <c r="BB36" s="409">
        <v>453.7037037037037</v>
      </c>
      <c r="BC36" s="409">
        <v>101.85185185185185</v>
      </c>
      <c r="BD36" s="409"/>
      <c r="BE36" s="409"/>
      <c r="BF36" s="409"/>
      <c r="BG36" s="409"/>
      <c r="BH36" s="409"/>
      <c r="BI36" s="409"/>
      <c r="BJ36" s="409">
        <v>453.7037037037037</v>
      </c>
      <c r="BK36" s="409">
        <v>9.2592592592592595</v>
      </c>
      <c r="BL36" s="409"/>
      <c r="BM36" s="409"/>
      <c r="BN36" s="409"/>
      <c r="BO36" s="409">
        <v>3338.7407407407409</v>
      </c>
    </row>
    <row r="37" spans="1:67" ht="13.8">
      <c r="A37" s="406"/>
      <c r="B37" s="406"/>
      <c r="C37" s="406" t="s">
        <v>31</v>
      </c>
      <c r="D37" s="406">
        <v>310003657</v>
      </c>
      <c r="E37" s="410" t="s">
        <v>263</v>
      </c>
      <c r="F37" s="409"/>
      <c r="G37" s="409"/>
      <c r="H37" s="409"/>
      <c r="I37" s="409"/>
      <c r="J37" s="409"/>
      <c r="K37" s="409"/>
      <c r="L37" s="409"/>
      <c r="M37" s="409"/>
      <c r="N37" s="409"/>
      <c r="O37" s="409"/>
      <c r="P37" s="409"/>
      <c r="Q37" s="409">
        <v>208.33333333333334</v>
      </c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  <c r="AE37" s="409"/>
      <c r="AF37" s="409"/>
      <c r="AG37" s="409"/>
      <c r="AH37" s="409"/>
      <c r="AI37" s="409"/>
      <c r="AJ37" s="409"/>
      <c r="AK37" s="409"/>
      <c r="AL37" s="409"/>
      <c r="AM37" s="409"/>
      <c r="AN37" s="409"/>
      <c r="AO37" s="409"/>
      <c r="AP37" s="409"/>
      <c r="AQ37" s="409">
        <v>111.11111111111111</v>
      </c>
      <c r="AR37" s="409"/>
      <c r="AS37" s="409"/>
      <c r="AT37" s="409"/>
      <c r="AU37" s="409"/>
      <c r="AV37" s="409"/>
      <c r="AW37" s="409"/>
      <c r="AX37" s="409"/>
      <c r="AY37" s="409"/>
      <c r="AZ37" s="409"/>
      <c r="BA37" s="409"/>
      <c r="BB37" s="409"/>
      <c r="BC37" s="409"/>
      <c r="BD37" s="409"/>
      <c r="BE37" s="409"/>
      <c r="BF37" s="409"/>
      <c r="BG37" s="409"/>
      <c r="BH37" s="409"/>
      <c r="BI37" s="409"/>
      <c r="BJ37" s="409"/>
      <c r="BK37" s="409"/>
      <c r="BL37" s="409"/>
      <c r="BM37" s="409"/>
      <c r="BN37" s="409"/>
      <c r="BO37" s="409">
        <v>319.44444444444446</v>
      </c>
    </row>
    <row r="38" spans="1:67" ht="13.8">
      <c r="A38" s="406"/>
      <c r="B38" s="406"/>
      <c r="C38" s="406"/>
      <c r="D38" s="406">
        <v>310002661</v>
      </c>
      <c r="E38" s="410" t="s">
        <v>175</v>
      </c>
      <c r="F38" s="409"/>
      <c r="G38" s="409"/>
      <c r="H38" s="409"/>
      <c r="I38" s="409"/>
      <c r="J38" s="409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  <c r="AE38" s="409"/>
      <c r="AF38" s="409"/>
      <c r="AG38" s="409"/>
      <c r="AH38" s="409"/>
      <c r="AI38" s="409"/>
      <c r="AJ38" s="409"/>
      <c r="AK38" s="409"/>
      <c r="AL38" s="409">
        <v>138.88888888888889</v>
      </c>
      <c r="AM38" s="409"/>
      <c r="AN38" s="409"/>
      <c r="AO38" s="409"/>
      <c r="AP38" s="409"/>
      <c r="AQ38" s="409"/>
      <c r="AR38" s="409"/>
      <c r="AS38" s="409"/>
      <c r="AT38" s="409"/>
      <c r="AU38" s="409"/>
      <c r="AV38" s="409"/>
      <c r="AW38" s="409"/>
      <c r="AX38" s="409"/>
      <c r="AY38" s="409"/>
      <c r="AZ38" s="409"/>
      <c r="BA38" s="409"/>
      <c r="BB38" s="409"/>
      <c r="BC38" s="409"/>
      <c r="BD38" s="409"/>
      <c r="BE38" s="409"/>
      <c r="BF38" s="409"/>
      <c r="BG38" s="409"/>
      <c r="BH38" s="409"/>
      <c r="BI38" s="409"/>
      <c r="BJ38" s="409"/>
      <c r="BK38" s="409"/>
      <c r="BL38" s="409"/>
      <c r="BM38" s="409"/>
      <c r="BN38" s="409"/>
      <c r="BO38" s="409">
        <v>138.88888888888889</v>
      </c>
    </row>
    <row r="39" spans="1:67" ht="13.8">
      <c r="A39" s="406"/>
      <c r="B39" s="406"/>
      <c r="C39" s="406" t="s">
        <v>229</v>
      </c>
      <c r="D39" s="406"/>
      <c r="E39" s="406"/>
      <c r="F39" s="409"/>
      <c r="G39" s="409"/>
      <c r="H39" s="409"/>
      <c r="I39" s="409"/>
      <c r="J39" s="409"/>
      <c r="K39" s="409"/>
      <c r="L39" s="409"/>
      <c r="M39" s="409"/>
      <c r="N39" s="409"/>
      <c r="O39" s="409"/>
      <c r="P39" s="409"/>
      <c r="Q39" s="409">
        <v>208.33333333333334</v>
      </c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  <c r="AE39" s="409"/>
      <c r="AF39" s="409"/>
      <c r="AG39" s="409"/>
      <c r="AH39" s="409"/>
      <c r="AI39" s="409"/>
      <c r="AJ39" s="409"/>
      <c r="AK39" s="409"/>
      <c r="AL39" s="409">
        <v>138.88888888888889</v>
      </c>
      <c r="AM39" s="409"/>
      <c r="AN39" s="409"/>
      <c r="AO39" s="409"/>
      <c r="AP39" s="409"/>
      <c r="AQ39" s="409">
        <v>111.11111111111111</v>
      </c>
      <c r="AR39" s="409"/>
      <c r="AS39" s="409"/>
      <c r="AT39" s="409"/>
      <c r="AU39" s="409"/>
      <c r="AV39" s="409"/>
      <c r="AW39" s="409"/>
      <c r="AX39" s="409"/>
      <c r="AY39" s="409"/>
      <c r="AZ39" s="409"/>
      <c r="BA39" s="409"/>
      <c r="BB39" s="409"/>
      <c r="BC39" s="409"/>
      <c r="BD39" s="409"/>
      <c r="BE39" s="409"/>
      <c r="BF39" s="409"/>
      <c r="BG39" s="409"/>
      <c r="BH39" s="409"/>
      <c r="BI39" s="409"/>
      <c r="BJ39" s="409"/>
      <c r="BK39" s="409"/>
      <c r="BL39" s="409"/>
      <c r="BM39" s="409"/>
      <c r="BN39" s="409"/>
      <c r="BO39" s="409">
        <v>458.33333333333337</v>
      </c>
    </row>
    <row r="40" spans="1:67" ht="13.8">
      <c r="A40" s="406"/>
      <c r="B40" s="406" t="s">
        <v>459</v>
      </c>
      <c r="C40" s="406"/>
      <c r="D40" s="406"/>
      <c r="E40" s="406"/>
      <c r="F40" s="409"/>
      <c r="G40" s="409">
        <v>193.33333333333334</v>
      </c>
      <c r="H40" s="409">
        <v>182.44444444444446</v>
      </c>
      <c r="I40" s="409"/>
      <c r="J40" s="409"/>
      <c r="K40" s="409"/>
      <c r="L40" s="409"/>
      <c r="M40" s="409"/>
      <c r="N40" s="409"/>
      <c r="O40" s="409"/>
      <c r="P40" s="409"/>
      <c r="Q40" s="409">
        <v>208.33333333333334</v>
      </c>
      <c r="R40" s="409"/>
      <c r="S40" s="409"/>
      <c r="T40" s="409"/>
      <c r="U40" s="409">
        <v>129.62962962962962</v>
      </c>
      <c r="V40" s="409">
        <v>518.51851851851848</v>
      </c>
      <c r="W40" s="409"/>
      <c r="X40" s="409">
        <v>143</v>
      </c>
      <c r="Y40" s="409">
        <v>42.185185185185183</v>
      </c>
      <c r="Z40" s="409"/>
      <c r="AA40" s="409"/>
      <c r="AB40" s="409"/>
      <c r="AC40" s="409"/>
      <c r="AD40" s="409"/>
      <c r="AE40" s="409"/>
      <c r="AF40" s="409">
        <v>43.203703703703702</v>
      </c>
      <c r="AG40" s="409">
        <v>518.51851851851848</v>
      </c>
      <c r="AH40" s="409">
        <v>179.0185185185185</v>
      </c>
      <c r="AI40" s="409"/>
      <c r="AJ40" s="409"/>
      <c r="AK40" s="409"/>
      <c r="AL40" s="409">
        <v>138.88888888888889</v>
      </c>
      <c r="AM40" s="409"/>
      <c r="AN40" s="409"/>
      <c r="AO40" s="409"/>
      <c r="AP40" s="409"/>
      <c r="AQ40" s="409">
        <v>111.11111111111111</v>
      </c>
      <c r="AR40" s="409"/>
      <c r="AS40" s="409"/>
      <c r="AT40" s="409"/>
      <c r="AU40" s="409"/>
      <c r="AV40" s="409"/>
      <c r="AW40" s="409"/>
      <c r="AX40" s="409"/>
      <c r="AY40" s="409"/>
      <c r="AZ40" s="409">
        <v>43.203703703703702</v>
      </c>
      <c r="BA40" s="409">
        <v>327.16666666666669</v>
      </c>
      <c r="BB40" s="409">
        <v>453.7037037037037</v>
      </c>
      <c r="BC40" s="409">
        <v>101.85185185185185</v>
      </c>
      <c r="BD40" s="409"/>
      <c r="BE40" s="409"/>
      <c r="BF40" s="409"/>
      <c r="BG40" s="409"/>
      <c r="BH40" s="409"/>
      <c r="BI40" s="409"/>
      <c r="BJ40" s="409">
        <v>453.7037037037037</v>
      </c>
      <c r="BK40" s="409">
        <v>9.2592592592592595</v>
      </c>
      <c r="BL40" s="409"/>
      <c r="BM40" s="409"/>
      <c r="BN40" s="409"/>
      <c r="BO40" s="409">
        <v>3797.0740740740739</v>
      </c>
    </row>
    <row r="41" spans="1:67" ht="13.8">
      <c r="A41" s="406"/>
      <c r="B41" s="406" t="s">
        <v>385</v>
      </c>
      <c r="C41" s="406" t="s">
        <v>32</v>
      </c>
      <c r="D41" s="406">
        <v>310002226</v>
      </c>
      <c r="E41" s="410" t="s">
        <v>149</v>
      </c>
      <c r="F41" s="409"/>
      <c r="G41" s="409">
        <v>524</v>
      </c>
      <c r="H41" s="409"/>
      <c r="I41" s="409"/>
      <c r="J41" s="409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  <c r="AE41" s="409"/>
      <c r="AF41" s="409">
        <v>74.074074074074076</v>
      </c>
      <c r="AG41" s="409"/>
      <c r="AH41" s="409"/>
      <c r="AI41" s="409"/>
      <c r="AJ41" s="409"/>
      <c r="AK41" s="409"/>
      <c r="AL41" s="409"/>
      <c r="AM41" s="409"/>
      <c r="AN41" s="409"/>
      <c r="AO41" s="409"/>
      <c r="AP41" s="409"/>
      <c r="AQ41" s="409"/>
      <c r="AR41" s="409"/>
      <c r="AS41" s="409"/>
      <c r="AT41" s="409"/>
      <c r="AU41" s="409"/>
      <c r="AV41" s="409"/>
      <c r="AW41" s="409"/>
      <c r="AX41" s="409"/>
      <c r="AY41" s="409"/>
      <c r="AZ41" s="409"/>
      <c r="BA41" s="409"/>
      <c r="BB41" s="409"/>
      <c r="BC41" s="409"/>
      <c r="BD41" s="409"/>
      <c r="BE41" s="409"/>
      <c r="BF41" s="409"/>
      <c r="BG41" s="409"/>
      <c r="BH41" s="409"/>
      <c r="BI41" s="409"/>
      <c r="BJ41" s="409"/>
      <c r="BK41" s="409"/>
      <c r="BL41" s="409"/>
      <c r="BM41" s="409"/>
      <c r="BN41" s="409"/>
      <c r="BO41" s="409">
        <v>598.07407407407413</v>
      </c>
    </row>
    <row r="42" spans="1:67" ht="13.8">
      <c r="A42" s="406"/>
      <c r="B42" s="406"/>
      <c r="C42" s="406"/>
      <c r="D42" s="406">
        <v>310002225</v>
      </c>
      <c r="E42" s="410" t="s">
        <v>160</v>
      </c>
      <c r="F42" s="409"/>
      <c r="G42" s="409"/>
      <c r="H42" s="409"/>
      <c r="I42" s="409"/>
      <c r="J42" s="409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>
        <v>119.44444444444444</v>
      </c>
      <c r="V42" s="409"/>
      <c r="W42" s="409"/>
      <c r="X42" s="409"/>
      <c r="Y42" s="409"/>
      <c r="Z42" s="409"/>
      <c r="AA42" s="409"/>
      <c r="AB42" s="409"/>
      <c r="AC42" s="409"/>
      <c r="AD42" s="409"/>
      <c r="AE42" s="409"/>
      <c r="AF42" s="409"/>
      <c r="AG42" s="409"/>
      <c r="AH42" s="409"/>
      <c r="AI42" s="409"/>
      <c r="AJ42" s="409"/>
      <c r="AK42" s="409"/>
      <c r="AL42" s="409"/>
      <c r="AM42" s="409"/>
      <c r="AN42" s="409"/>
      <c r="AO42" s="409"/>
      <c r="AP42" s="409"/>
      <c r="AQ42" s="409"/>
      <c r="AR42" s="409"/>
      <c r="AS42" s="409"/>
      <c r="AT42" s="409"/>
      <c r="AU42" s="409"/>
      <c r="AV42" s="409"/>
      <c r="AW42" s="409"/>
      <c r="AX42" s="409"/>
      <c r="AY42" s="409"/>
      <c r="AZ42" s="409"/>
      <c r="BA42" s="409"/>
      <c r="BB42" s="409"/>
      <c r="BC42" s="409"/>
      <c r="BD42" s="409"/>
      <c r="BE42" s="409"/>
      <c r="BF42" s="409"/>
      <c r="BG42" s="409"/>
      <c r="BH42" s="409"/>
      <c r="BI42" s="409"/>
      <c r="BJ42" s="409"/>
      <c r="BK42" s="409"/>
      <c r="BL42" s="409"/>
      <c r="BM42" s="409"/>
      <c r="BN42" s="409"/>
      <c r="BO42" s="409">
        <v>119.44444444444444</v>
      </c>
    </row>
    <row r="43" spans="1:67" ht="13.8">
      <c r="A43" s="406"/>
      <c r="B43" s="406"/>
      <c r="C43" s="406" t="s">
        <v>227</v>
      </c>
      <c r="D43" s="406"/>
      <c r="E43" s="406"/>
      <c r="F43" s="409"/>
      <c r="G43" s="409">
        <v>524</v>
      </c>
      <c r="H43" s="409"/>
      <c r="I43" s="409"/>
      <c r="J43" s="409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>
        <v>119.44444444444444</v>
      </c>
      <c r="V43" s="409"/>
      <c r="W43" s="409"/>
      <c r="X43" s="409"/>
      <c r="Y43" s="409"/>
      <c r="Z43" s="409"/>
      <c r="AA43" s="409"/>
      <c r="AB43" s="409"/>
      <c r="AC43" s="409"/>
      <c r="AD43" s="409"/>
      <c r="AE43" s="409"/>
      <c r="AF43" s="409">
        <v>74.074074074074076</v>
      </c>
      <c r="AG43" s="409"/>
      <c r="AH43" s="409"/>
      <c r="AI43" s="409"/>
      <c r="AJ43" s="409"/>
      <c r="AK43" s="409"/>
      <c r="AL43" s="409"/>
      <c r="AM43" s="409"/>
      <c r="AN43" s="409"/>
      <c r="AO43" s="409"/>
      <c r="AP43" s="409"/>
      <c r="AQ43" s="409"/>
      <c r="AR43" s="409"/>
      <c r="AS43" s="409"/>
      <c r="AT43" s="409"/>
      <c r="AU43" s="409"/>
      <c r="AV43" s="409"/>
      <c r="AW43" s="409"/>
      <c r="AX43" s="409"/>
      <c r="AY43" s="409"/>
      <c r="AZ43" s="409"/>
      <c r="BA43" s="409"/>
      <c r="BB43" s="409"/>
      <c r="BC43" s="409"/>
      <c r="BD43" s="409"/>
      <c r="BE43" s="409"/>
      <c r="BF43" s="409"/>
      <c r="BG43" s="409"/>
      <c r="BH43" s="409"/>
      <c r="BI43" s="409"/>
      <c r="BJ43" s="409"/>
      <c r="BK43" s="409"/>
      <c r="BL43" s="409"/>
      <c r="BM43" s="409"/>
      <c r="BN43" s="409"/>
      <c r="BO43" s="409">
        <v>717.51851851851859</v>
      </c>
    </row>
    <row r="44" spans="1:67" ht="13.8">
      <c r="A44" s="406"/>
      <c r="B44" s="406"/>
      <c r="C44" s="406" t="s">
        <v>31</v>
      </c>
      <c r="D44" s="406">
        <v>310003655</v>
      </c>
      <c r="E44" s="410" t="s">
        <v>283</v>
      </c>
      <c r="F44" s="409"/>
      <c r="G44" s="409"/>
      <c r="H44" s="409"/>
      <c r="I44" s="409"/>
      <c r="J44" s="409"/>
      <c r="K44" s="409"/>
      <c r="L44" s="409"/>
      <c r="M44" s="409"/>
      <c r="N44" s="409"/>
      <c r="O44" s="409"/>
      <c r="P44" s="409"/>
      <c r="Q44" s="409">
        <v>138.88888888888889</v>
      </c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  <c r="AE44" s="409"/>
      <c r="AF44" s="409"/>
      <c r="AG44" s="409"/>
      <c r="AH44" s="409"/>
      <c r="AI44" s="409"/>
      <c r="AJ44" s="409"/>
      <c r="AK44" s="409"/>
      <c r="AL44" s="409"/>
      <c r="AM44" s="409"/>
      <c r="AN44" s="409"/>
      <c r="AO44" s="409"/>
      <c r="AP44" s="409"/>
      <c r="AQ44" s="409"/>
      <c r="AR44" s="409"/>
      <c r="AS44" s="409"/>
      <c r="AT44" s="409"/>
      <c r="AU44" s="409"/>
      <c r="AV44" s="409"/>
      <c r="AW44" s="409"/>
      <c r="AX44" s="409"/>
      <c r="AY44" s="409"/>
      <c r="AZ44" s="409"/>
      <c r="BA44" s="409"/>
      <c r="BB44" s="409"/>
      <c r="BC44" s="409"/>
      <c r="BD44" s="409"/>
      <c r="BE44" s="409"/>
      <c r="BF44" s="409"/>
      <c r="BG44" s="409"/>
      <c r="BH44" s="409"/>
      <c r="BI44" s="409"/>
      <c r="BJ44" s="409"/>
      <c r="BK44" s="409"/>
      <c r="BL44" s="409"/>
      <c r="BM44" s="409"/>
      <c r="BN44" s="409"/>
      <c r="BO44" s="409">
        <v>138.88888888888889</v>
      </c>
    </row>
    <row r="45" spans="1:67" ht="13.8">
      <c r="A45" s="406"/>
      <c r="B45" s="406"/>
      <c r="C45" s="406" t="s">
        <v>229</v>
      </c>
      <c r="D45" s="406"/>
      <c r="E45" s="406"/>
      <c r="F45" s="409"/>
      <c r="G45" s="409"/>
      <c r="H45" s="409"/>
      <c r="I45" s="409"/>
      <c r="J45" s="409"/>
      <c r="K45" s="409"/>
      <c r="L45" s="409"/>
      <c r="M45" s="409"/>
      <c r="N45" s="409"/>
      <c r="O45" s="409"/>
      <c r="P45" s="409"/>
      <c r="Q45" s="409">
        <v>138.88888888888889</v>
      </c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  <c r="AE45" s="409"/>
      <c r="AF45" s="409"/>
      <c r="AG45" s="409"/>
      <c r="AH45" s="409"/>
      <c r="AI45" s="409"/>
      <c r="AJ45" s="409"/>
      <c r="AK45" s="409"/>
      <c r="AL45" s="409"/>
      <c r="AM45" s="409"/>
      <c r="AN45" s="409"/>
      <c r="AO45" s="409"/>
      <c r="AP45" s="409"/>
      <c r="AQ45" s="409"/>
      <c r="AR45" s="409"/>
      <c r="AS45" s="409"/>
      <c r="AT45" s="409"/>
      <c r="AU45" s="409"/>
      <c r="AV45" s="409"/>
      <c r="AW45" s="409"/>
      <c r="AX45" s="409"/>
      <c r="AY45" s="409"/>
      <c r="AZ45" s="409"/>
      <c r="BA45" s="409"/>
      <c r="BB45" s="409"/>
      <c r="BC45" s="409"/>
      <c r="BD45" s="409"/>
      <c r="BE45" s="409"/>
      <c r="BF45" s="409"/>
      <c r="BG45" s="409"/>
      <c r="BH45" s="409"/>
      <c r="BI45" s="409"/>
      <c r="BJ45" s="409"/>
      <c r="BK45" s="409"/>
      <c r="BL45" s="409"/>
      <c r="BM45" s="409"/>
      <c r="BN45" s="409"/>
      <c r="BO45" s="409">
        <v>138.88888888888889</v>
      </c>
    </row>
    <row r="46" spans="1:67" ht="13.8">
      <c r="A46" s="406"/>
      <c r="B46" s="406" t="s">
        <v>386</v>
      </c>
      <c r="C46" s="406"/>
      <c r="D46" s="406"/>
      <c r="E46" s="406"/>
      <c r="F46" s="409"/>
      <c r="G46" s="409">
        <v>524</v>
      </c>
      <c r="H46" s="409"/>
      <c r="I46" s="409"/>
      <c r="J46" s="409"/>
      <c r="K46" s="409"/>
      <c r="L46" s="409"/>
      <c r="M46" s="409"/>
      <c r="N46" s="409"/>
      <c r="O46" s="409"/>
      <c r="P46" s="409"/>
      <c r="Q46" s="409">
        <v>138.88888888888889</v>
      </c>
      <c r="R46" s="409"/>
      <c r="S46" s="409"/>
      <c r="T46" s="409"/>
      <c r="U46" s="409">
        <v>119.44444444444444</v>
      </c>
      <c r="V46" s="409"/>
      <c r="W46" s="409"/>
      <c r="X46" s="409"/>
      <c r="Y46" s="409"/>
      <c r="Z46" s="409"/>
      <c r="AA46" s="409"/>
      <c r="AB46" s="409"/>
      <c r="AC46" s="409"/>
      <c r="AD46" s="409"/>
      <c r="AE46" s="409"/>
      <c r="AF46" s="409">
        <v>74.074074074074076</v>
      </c>
      <c r="AG46" s="409"/>
      <c r="AH46" s="409"/>
      <c r="AI46" s="409"/>
      <c r="AJ46" s="409"/>
      <c r="AK46" s="409"/>
      <c r="AL46" s="409"/>
      <c r="AM46" s="409"/>
      <c r="AN46" s="409"/>
      <c r="AO46" s="409"/>
      <c r="AP46" s="409"/>
      <c r="AQ46" s="409"/>
      <c r="AR46" s="409"/>
      <c r="AS46" s="409"/>
      <c r="AT46" s="409"/>
      <c r="AU46" s="409"/>
      <c r="AV46" s="409"/>
      <c r="AW46" s="409"/>
      <c r="AX46" s="409"/>
      <c r="AY46" s="409"/>
      <c r="AZ46" s="409"/>
      <c r="BA46" s="409"/>
      <c r="BB46" s="409"/>
      <c r="BC46" s="409"/>
      <c r="BD46" s="409"/>
      <c r="BE46" s="409"/>
      <c r="BF46" s="409"/>
      <c r="BG46" s="409"/>
      <c r="BH46" s="409"/>
      <c r="BI46" s="409"/>
      <c r="BJ46" s="409"/>
      <c r="BK46" s="409"/>
      <c r="BL46" s="409"/>
      <c r="BM46" s="409"/>
      <c r="BN46" s="409"/>
      <c r="BO46" s="409">
        <v>856.4074074074075</v>
      </c>
    </row>
    <row r="47" spans="1:67" ht="13.8">
      <c r="A47" s="406"/>
      <c r="B47" s="406" t="s">
        <v>488</v>
      </c>
      <c r="C47" s="406" t="s">
        <v>32</v>
      </c>
      <c r="D47" s="406">
        <v>310003401</v>
      </c>
      <c r="E47" s="410" t="s">
        <v>213</v>
      </c>
      <c r="F47" s="409">
        <v>5.5740740740740744</v>
      </c>
      <c r="G47" s="409"/>
      <c r="H47" s="409"/>
      <c r="I47" s="409"/>
      <c r="J47" s="409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  <c r="AE47" s="409"/>
      <c r="AF47" s="409">
        <v>13.388888888888889</v>
      </c>
      <c r="AG47" s="409"/>
      <c r="AH47" s="409"/>
      <c r="AI47" s="409"/>
      <c r="AJ47" s="409"/>
      <c r="AK47" s="409"/>
      <c r="AL47" s="409"/>
      <c r="AM47" s="409"/>
      <c r="AN47" s="409"/>
      <c r="AO47" s="409"/>
      <c r="AP47" s="409"/>
      <c r="AQ47" s="409"/>
      <c r="AR47" s="409"/>
      <c r="AS47" s="409"/>
      <c r="AT47" s="409"/>
      <c r="AU47" s="409"/>
      <c r="AV47" s="409"/>
      <c r="AW47" s="409"/>
      <c r="AX47" s="409"/>
      <c r="AY47" s="409"/>
      <c r="AZ47" s="409"/>
      <c r="BA47" s="409"/>
      <c r="BB47" s="409"/>
      <c r="BC47" s="409"/>
      <c r="BD47" s="409"/>
      <c r="BE47" s="409"/>
      <c r="BF47" s="409"/>
      <c r="BG47" s="409"/>
      <c r="BH47" s="409"/>
      <c r="BI47" s="409"/>
      <c r="BJ47" s="409">
        <v>5.6296296296296298</v>
      </c>
      <c r="BK47" s="409"/>
      <c r="BL47" s="409"/>
      <c r="BM47" s="409"/>
      <c r="BN47" s="409"/>
      <c r="BO47" s="409">
        <v>24.592592592592592</v>
      </c>
    </row>
    <row r="48" spans="1:67" ht="13.8">
      <c r="A48" s="406"/>
      <c r="B48" s="406"/>
      <c r="C48" s="406"/>
      <c r="D48" s="406">
        <v>310003400</v>
      </c>
      <c r="E48" s="410" t="s">
        <v>215</v>
      </c>
      <c r="F48" s="409"/>
      <c r="G48" s="409"/>
      <c r="H48" s="409"/>
      <c r="I48" s="409"/>
      <c r="J48" s="409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>
        <v>8.1851851851851851</v>
      </c>
      <c r="V48" s="409"/>
      <c r="W48" s="409"/>
      <c r="X48" s="409"/>
      <c r="Y48" s="409"/>
      <c r="Z48" s="409"/>
      <c r="AA48" s="409"/>
      <c r="AB48" s="409"/>
      <c r="AC48" s="409"/>
      <c r="AD48" s="409"/>
      <c r="AE48" s="409"/>
      <c r="AF48" s="409"/>
      <c r="AG48" s="409"/>
      <c r="AH48" s="409"/>
      <c r="AI48" s="409"/>
      <c r="AJ48" s="409"/>
      <c r="AK48" s="409"/>
      <c r="AL48" s="409"/>
      <c r="AM48" s="409"/>
      <c r="AN48" s="409"/>
      <c r="AO48" s="409"/>
      <c r="AP48" s="409"/>
      <c r="AQ48" s="409"/>
      <c r="AR48" s="409"/>
      <c r="AS48" s="409"/>
      <c r="AT48" s="409"/>
      <c r="AU48" s="409"/>
      <c r="AV48" s="409"/>
      <c r="AW48" s="409"/>
      <c r="AX48" s="409"/>
      <c r="AY48" s="409"/>
      <c r="AZ48" s="409">
        <v>5.0370370370370372</v>
      </c>
      <c r="BA48" s="409"/>
      <c r="BB48" s="409"/>
      <c r="BC48" s="409"/>
      <c r="BD48" s="409"/>
      <c r="BE48" s="409"/>
      <c r="BF48" s="409"/>
      <c r="BG48" s="409"/>
      <c r="BH48" s="409"/>
      <c r="BI48" s="409"/>
      <c r="BJ48" s="409"/>
      <c r="BK48" s="409"/>
      <c r="BL48" s="409"/>
      <c r="BM48" s="409"/>
      <c r="BN48" s="409"/>
      <c r="BO48" s="409">
        <v>13.222222222222221</v>
      </c>
    </row>
    <row r="49" spans="1:67" ht="13.8">
      <c r="A49" s="406"/>
      <c r="B49" s="406"/>
      <c r="C49" s="406"/>
      <c r="D49" s="406">
        <v>310002702</v>
      </c>
      <c r="E49" s="410" t="s">
        <v>126</v>
      </c>
      <c r="F49" s="409"/>
      <c r="G49" s="409"/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>
        <v>44.518518518518519</v>
      </c>
      <c r="Y49" s="409"/>
      <c r="Z49" s="409"/>
      <c r="AA49" s="409"/>
      <c r="AB49" s="409"/>
      <c r="AC49" s="409"/>
      <c r="AD49" s="409"/>
      <c r="AE49" s="409"/>
      <c r="AF49" s="409"/>
      <c r="AG49" s="409"/>
      <c r="AH49" s="409"/>
      <c r="AI49" s="409"/>
      <c r="AJ49" s="409"/>
      <c r="AK49" s="409"/>
      <c r="AL49" s="409"/>
      <c r="AM49" s="409"/>
      <c r="AN49" s="409"/>
      <c r="AO49" s="409"/>
      <c r="AP49" s="409"/>
      <c r="AQ49" s="409"/>
      <c r="AR49" s="409"/>
      <c r="AS49" s="409"/>
      <c r="AT49" s="409"/>
      <c r="AU49" s="409"/>
      <c r="AV49" s="409"/>
      <c r="AW49" s="409"/>
      <c r="AX49" s="409"/>
      <c r="AY49" s="409"/>
      <c r="AZ49" s="409"/>
      <c r="BA49" s="409"/>
      <c r="BB49" s="409">
        <v>44.481481481481481</v>
      </c>
      <c r="BC49" s="409"/>
      <c r="BD49" s="409"/>
      <c r="BE49" s="409"/>
      <c r="BF49" s="409"/>
      <c r="BG49" s="409"/>
      <c r="BH49" s="409"/>
      <c r="BI49" s="409"/>
      <c r="BJ49" s="409"/>
      <c r="BK49" s="409"/>
      <c r="BL49" s="409"/>
      <c r="BM49" s="409"/>
      <c r="BN49" s="409"/>
      <c r="BO49" s="409">
        <v>89</v>
      </c>
    </row>
    <row r="50" spans="1:67" ht="13.8">
      <c r="A50" s="406"/>
      <c r="B50" s="406"/>
      <c r="C50" s="406"/>
      <c r="D50" s="406">
        <v>310002705</v>
      </c>
      <c r="E50" s="410" t="s">
        <v>146</v>
      </c>
      <c r="F50" s="409">
        <v>14.037037037037036</v>
      </c>
      <c r="G50" s="409"/>
      <c r="H50" s="409"/>
      <c r="I50" s="409"/>
      <c r="J50" s="409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  <c r="AE50" s="409"/>
      <c r="AF50" s="409">
        <v>22.25925925925926</v>
      </c>
      <c r="AG50" s="409"/>
      <c r="AH50" s="409"/>
      <c r="AI50" s="409"/>
      <c r="AJ50" s="409"/>
      <c r="AK50" s="409"/>
      <c r="AL50" s="409"/>
      <c r="AM50" s="409"/>
      <c r="AN50" s="409"/>
      <c r="AO50" s="409"/>
      <c r="AP50" s="409"/>
      <c r="AQ50" s="409"/>
      <c r="AR50" s="409"/>
      <c r="AS50" s="409"/>
      <c r="AT50" s="409"/>
      <c r="AU50" s="409"/>
      <c r="AV50" s="409"/>
      <c r="AW50" s="409"/>
      <c r="AX50" s="409"/>
      <c r="AY50" s="409"/>
      <c r="AZ50" s="409"/>
      <c r="BA50" s="409"/>
      <c r="BB50" s="409"/>
      <c r="BC50" s="409"/>
      <c r="BD50" s="409"/>
      <c r="BE50" s="409"/>
      <c r="BF50" s="409"/>
      <c r="BG50" s="409"/>
      <c r="BH50" s="409"/>
      <c r="BI50" s="409"/>
      <c r="BJ50" s="409"/>
      <c r="BK50" s="409"/>
      <c r="BL50" s="409"/>
      <c r="BM50" s="409"/>
      <c r="BN50" s="409"/>
      <c r="BO50" s="409">
        <v>36.296296296296298</v>
      </c>
    </row>
    <row r="51" spans="1:67" ht="13.8">
      <c r="A51" s="406"/>
      <c r="B51" s="406"/>
      <c r="C51" s="406"/>
      <c r="D51" s="406">
        <v>310002703</v>
      </c>
      <c r="E51" s="410" t="s">
        <v>158</v>
      </c>
      <c r="F51" s="409"/>
      <c r="G51" s="409"/>
      <c r="H51" s="409"/>
      <c r="I51" s="409"/>
      <c r="J51" s="409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>
        <v>8.2222222222222214</v>
      </c>
      <c r="V51" s="409"/>
      <c r="W51" s="409"/>
      <c r="X51" s="409"/>
      <c r="Y51" s="409"/>
      <c r="Z51" s="409"/>
      <c r="AA51" s="409"/>
      <c r="AB51" s="409"/>
      <c r="AC51" s="409"/>
      <c r="AD51" s="409"/>
      <c r="AE51" s="409"/>
      <c r="AF51" s="409"/>
      <c r="AG51" s="409"/>
      <c r="AH51" s="409"/>
      <c r="AI51" s="409"/>
      <c r="AJ51" s="409"/>
      <c r="AK51" s="409"/>
      <c r="AL51" s="409"/>
      <c r="AM51" s="409"/>
      <c r="AN51" s="409"/>
      <c r="AO51" s="409"/>
      <c r="AP51" s="409"/>
      <c r="AQ51" s="409"/>
      <c r="AR51" s="409"/>
      <c r="AS51" s="409"/>
      <c r="AT51" s="409"/>
      <c r="AU51" s="409"/>
      <c r="AV51" s="409"/>
      <c r="AW51" s="409"/>
      <c r="AX51" s="409"/>
      <c r="AY51" s="409"/>
      <c r="AZ51" s="409"/>
      <c r="BA51" s="409"/>
      <c r="BB51" s="409"/>
      <c r="BC51" s="409"/>
      <c r="BD51" s="409"/>
      <c r="BE51" s="409"/>
      <c r="BF51" s="409"/>
      <c r="BG51" s="409"/>
      <c r="BH51" s="409"/>
      <c r="BI51" s="409"/>
      <c r="BJ51" s="409"/>
      <c r="BK51" s="409"/>
      <c r="BL51" s="409"/>
      <c r="BM51" s="409"/>
      <c r="BN51" s="409"/>
      <c r="BO51" s="409">
        <v>8.2222222222222214</v>
      </c>
    </row>
    <row r="52" spans="1:67" ht="13.8">
      <c r="A52" s="406"/>
      <c r="B52" s="406"/>
      <c r="C52" s="406" t="s">
        <v>227</v>
      </c>
      <c r="D52" s="406"/>
      <c r="E52" s="406"/>
      <c r="F52" s="409">
        <v>19.611111111111111</v>
      </c>
      <c r="G52" s="409"/>
      <c r="H52" s="409"/>
      <c r="I52" s="409"/>
      <c r="J52" s="409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>
        <v>16.407407407407405</v>
      </c>
      <c r="V52" s="409"/>
      <c r="W52" s="409"/>
      <c r="X52" s="409">
        <v>44.518518518518519</v>
      </c>
      <c r="Y52" s="409"/>
      <c r="Z52" s="409"/>
      <c r="AA52" s="409"/>
      <c r="AB52" s="409"/>
      <c r="AC52" s="409"/>
      <c r="AD52" s="409"/>
      <c r="AE52" s="409"/>
      <c r="AF52" s="409">
        <v>35.648148148148152</v>
      </c>
      <c r="AG52" s="409"/>
      <c r="AH52" s="409"/>
      <c r="AI52" s="409"/>
      <c r="AJ52" s="409"/>
      <c r="AK52" s="409"/>
      <c r="AL52" s="409"/>
      <c r="AM52" s="409"/>
      <c r="AN52" s="409"/>
      <c r="AO52" s="409"/>
      <c r="AP52" s="409"/>
      <c r="AQ52" s="409"/>
      <c r="AR52" s="409"/>
      <c r="AS52" s="409"/>
      <c r="AT52" s="409"/>
      <c r="AU52" s="409"/>
      <c r="AV52" s="409"/>
      <c r="AW52" s="409"/>
      <c r="AX52" s="409"/>
      <c r="AY52" s="409"/>
      <c r="AZ52" s="409">
        <v>5.0370370370370372</v>
      </c>
      <c r="BA52" s="409"/>
      <c r="BB52" s="409">
        <v>44.481481481481481</v>
      </c>
      <c r="BC52" s="409"/>
      <c r="BD52" s="409"/>
      <c r="BE52" s="409"/>
      <c r="BF52" s="409"/>
      <c r="BG52" s="409"/>
      <c r="BH52" s="409"/>
      <c r="BI52" s="409"/>
      <c r="BJ52" s="409">
        <v>5.6296296296296298</v>
      </c>
      <c r="BK52" s="409"/>
      <c r="BL52" s="409"/>
      <c r="BM52" s="409"/>
      <c r="BN52" s="409"/>
      <c r="BO52" s="409">
        <v>171.33333333333334</v>
      </c>
    </row>
    <row r="53" spans="1:67" ht="13.8">
      <c r="A53" s="406"/>
      <c r="B53" s="406"/>
      <c r="C53" s="406" t="s">
        <v>31</v>
      </c>
      <c r="D53" s="406">
        <v>310003659</v>
      </c>
      <c r="E53" s="410" t="s">
        <v>264</v>
      </c>
      <c r="F53" s="409"/>
      <c r="G53" s="409"/>
      <c r="H53" s="409"/>
      <c r="I53" s="409"/>
      <c r="J53" s="409"/>
      <c r="K53" s="409"/>
      <c r="L53" s="409"/>
      <c r="M53" s="409"/>
      <c r="N53" s="409"/>
      <c r="O53" s="409"/>
      <c r="P53" s="409">
        <v>15.625</v>
      </c>
      <c r="Q53" s="409">
        <v>10.375</v>
      </c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  <c r="AE53" s="409"/>
      <c r="AF53" s="409"/>
      <c r="AG53" s="409"/>
      <c r="AH53" s="409"/>
      <c r="AI53" s="409"/>
      <c r="AJ53" s="409"/>
      <c r="AK53" s="409"/>
      <c r="AL53" s="409"/>
      <c r="AM53" s="409"/>
      <c r="AN53" s="409"/>
      <c r="AO53" s="409"/>
      <c r="AP53" s="409"/>
      <c r="AQ53" s="409">
        <v>9.7083333333333339</v>
      </c>
      <c r="AR53" s="409"/>
      <c r="AS53" s="409"/>
      <c r="AT53" s="409"/>
      <c r="AU53" s="409"/>
      <c r="AV53" s="409"/>
      <c r="AW53" s="409"/>
      <c r="AX53" s="409"/>
      <c r="AY53" s="409"/>
      <c r="AZ53" s="409"/>
      <c r="BA53" s="409"/>
      <c r="BB53" s="409"/>
      <c r="BC53" s="409"/>
      <c r="BD53" s="409"/>
      <c r="BE53" s="409"/>
      <c r="BF53" s="409"/>
      <c r="BG53" s="409"/>
      <c r="BH53" s="409"/>
      <c r="BI53" s="409"/>
      <c r="BJ53" s="409"/>
      <c r="BK53" s="409"/>
      <c r="BL53" s="409"/>
      <c r="BM53" s="409"/>
      <c r="BN53" s="409"/>
      <c r="BO53" s="409">
        <v>35.708333333333336</v>
      </c>
    </row>
    <row r="54" spans="1:67" ht="13.8">
      <c r="A54" s="406"/>
      <c r="B54" s="406"/>
      <c r="C54" s="406" t="s">
        <v>229</v>
      </c>
      <c r="D54" s="406"/>
      <c r="E54" s="406"/>
      <c r="F54" s="409"/>
      <c r="G54" s="409"/>
      <c r="H54" s="409"/>
      <c r="I54" s="409"/>
      <c r="J54" s="409"/>
      <c r="K54" s="409"/>
      <c r="L54" s="409"/>
      <c r="M54" s="409"/>
      <c r="N54" s="409"/>
      <c r="O54" s="409"/>
      <c r="P54" s="409">
        <v>15.625</v>
      </c>
      <c r="Q54" s="409">
        <v>10.375</v>
      </c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  <c r="AE54" s="409"/>
      <c r="AF54" s="409"/>
      <c r="AG54" s="409"/>
      <c r="AH54" s="409"/>
      <c r="AI54" s="409"/>
      <c r="AJ54" s="409"/>
      <c r="AK54" s="409"/>
      <c r="AL54" s="409"/>
      <c r="AM54" s="409"/>
      <c r="AN54" s="409"/>
      <c r="AO54" s="409"/>
      <c r="AP54" s="409"/>
      <c r="AQ54" s="409">
        <v>9.7083333333333339</v>
      </c>
      <c r="AR54" s="409"/>
      <c r="AS54" s="409"/>
      <c r="AT54" s="409"/>
      <c r="AU54" s="409"/>
      <c r="AV54" s="409"/>
      <c r="AW54" s="409"/>
      <c r="AX54" s="409"/>
      <c r="AY54" s="409"/>
      <c r="AZ54" s="409"/>
      <c r="BA54" s="409"/>
      <c r="BB54" s="409"/>
      <c r="BC54" s="409"/>
      <c r="BD54" s="409"/>
      <c r="BE54" s="409"/>
      <c r="BF54" s="409"/>
      <c r="BG54" s="409"/>
      <c r="BH54" s="409"/>
      <c r="BI54" s="409"/>
      <c r="BJ54" s="409"/>
      <c r="BK54" s="409"/>
      <c r="BL54" s="409"/>
      <c r="BM54" s="409"/>
      <c r="BN54" s="409"/>
      <c r="BO54" s="409">
        <v>35.708333333333336</v>
      </c>
    </row>
    <row r="55" spans="1:67" ht="13.8">
      <c r="A55" s="406"/>
      <c r="B55" s="406" t="s">
        <v>489</v>
      </c>
      <c r="C55" s="406"/>
      <c r="D55" s="406"/>
      <c r="E55" s="406"/>
      <c r="F55" s="409">
        <v>19.611111111111111</v>
      </c>
      <c r="G55" s="409"/>
      <c r="H55" s="409"/>
      <c r="I55" s="409"/>
      <c r="J55" s="409"/>
      <c r="K55" s="409"/>
      <c r="L55" s="409"/>
      <c r="M55" s="409"/>
      <c r="N55" s="409"/>
      <c r="O55" s="409"/>
      <c r="P55" s="409">
        <v>15.625</v>
      </c>
      <c r="Q55" s="409">
        <v>10.375</v>
      </c>
      <c r="R55" s="409"/>
      <c r="S55" s="409"/>
      <c r="T55" s="409"/>
      <c r="U55" s="409">
        <v>16.407407407407405</v>
      </c>
      <c r="V55" s="409"/>
      <c r="W55" s="409"/>
      <c r="X55" s="409">
        <v>44.518518518518519</v>
      </c>
      <c r="Y55" s="409"/>
      <c r="Z55" s="409"/>
      <c r="AA55" s="409"/>
      <c r="AB55" s="409"/>
      <c r="AC55" s="409"/>
      <c r="AD55" s="409"/>
      <c r="AE55" s="409"/>
      <c r="AF55" s="409">
        <v>35.648148148148152</v>
      </c>
      <c r="AG55" s="409"/>
      <c r="AH55" s="409"/>
      <c r="AI55" s="409"/>
      <c r="AJ55" s="409"/>
      <c r="AK55" s="409"/>
      <c r="AL55" s="409"/>
      <c r="AM55" s="409"/>
      <c r="AN55" s="409"/>
      <c r="AO55" s="409"/>
      <c r="AP55" s="409"/>
      <c r="AQ55" s="409">
        <v>9.7083333333333339</v>
      </c>
      <c r="AR55" s="409"/>
      <c r="AS55" s="409"/>
      <c r="AT55" s="409"/>
      <c r="AU55" s="409"/>
      <c r="AV55" s="409"/>
      <c r="AW55" s="409"/>
      <c r="AX55" s="409"/>
      <c r="AY55" s="409"/>
      <c r="AZ55" s="409">
        <v>5.0370370370370372</v>
      </c>
      <c r="BA55" s="409"/>
      <c r="BB55" s="409">
        <v>44.481481481481481</v>
      </c>
      <c r="BC55" s="409"/>
      <c r="BD55" s="409"/>
      <c r="BE55" s="409"/>
      <c r="BF55" s="409"/>
      <c r="BG55" s="409"/>
      <c r="BH55" s="409"/>
      <c r="BI55" s="409"/>
      <c r="BJ55" s="409">
        <v>5.6296296296296298</v>
      </c>
      <c r="BK55" s="409"/>
      <c r="BL55" s="409"/>
      <c r="BM55" s="409"/>
      <c r="BN55" s="409"/>
      <c r="BO55" s="409">
        <v>207.04166666666669</v>
      </c>
    </row>
    <row r="56" spans="1:67" ht="13.8">
      <c r="A56" s="406" t="s">
        <v>26</v>
      </c>
      <c r="B56" s="406"/>
      <c r="C56" s="406"/>
      <c r="D56" s="406"/>
      <c r="E56" s="406"/>
      <c r="F56" s="409">
        <v>636.39814814814804</v>
      </c>
      <c r="G56" s="409">
        <v>998.66666666666674</v>
      </c>
      <c r="H56" s="409">
        <v>262.15277777777777</v>
      </c>
      <c r="I56" s="409">
        <v>665.77777777777783</v>
      </c>
      <c r="J56" s="409">
        <v>662.0462962962963</v>
      </c>
      <c r="K56" s="409">
        <v>226.84722222222223</v>
      </c>
      <c r="L56" s="409">
        <v>605.56031746031749</v>
      </c>
      <c r="M56" s="409">
        <v>788.88888888888891</v>
      </c>
      <c r="N56" s="409">
        <v>788.88888888888891</v>
      </c>
      <c r="O56" s="409">
        <v>788.88888888888891</v>
      </c>
      <c r="P56" s="409">
        <v>415.625</v>
      </c>
      <c r="Q56" s="409">
        <v>755.21150793650793</v>
      </c>
      <c r="R56" s="409">
        <v>599.33796296296305</v>
      </c>
      <c r="S56" s="409">
        <v>893.51851851851848</v>
      </c>
      <c r="T56" s="409">
        <v>679.97685185185185</v>
      </c>
      <c r="U56" s="409">
        <v>640.48148148148141</v>
      </c>
      <c r="V56" s="409">
        <v>877.89351851851848</v>
      </c>
      <c r="W56" s="409">
        <v>873.2962962962963</v>
      </c>
      <c r="X56" s="409">
        <v>551.7962962962963</v>
      </c>
      <c r="Y56" s="409">
        <v>699.18518518518522</v>
      </c>
      <c r="Z56" s="409">
        <v>879.57407407407413</v>
      </c>
      <c r="AA56" s="409">
        <v>967</v>
      </c>
      <c r="AB56" s="409">
        <v>445.72685185185185</v>
      </c>
      <c r="AC56" s="409">
        <v>800.2037037037037</v>
      </c>
      <c r="AD56" s="409">
        <v>731.33333333333326</v>
      </c>
      <c r="AE56" s="409">
        <v>862</v>
      </c>
      <c r="AF56" s="409">
        <v>618.39735449735451</v>
      </c>
      <c r="AG56" s="409">
        <v>893.51851851851848</v>
      </c>
      <c r="AH56" s="409">
        <v>585.47222222222217</v>
      </c>
      <c r="AI56" s="409">
        <v>907.40740740740739</v>
      </c>
      <c r="AJ56" s="409">
        <v>907.40740740740739</v>
      </c>
      <c r="AK56" s="409">
        <v>545.51851851851859</v>
      </c>
      <c r="AL56" s="409">
        <v>436.45833333333337</v>
      </c>
      <c r="AM56" s="409">
        <v>696.76388888888891</v>
      </c>
      <c r="AN56" s="409">
        <v>777.77777777777783</v>
      </c>
      <c r="AO56" s="409">
        <v>750</v>
      </c>
      <c r="AP56" s="409">
        <v>453.23611111111109</v>
      </c>
      <c r="AQ56" s="409">
        <v>677.06944444444446</v>
      </c>
      <c r="AR56" s="409">
        <v>775</v>
      </c>
      <c r="AS56" s="409">
        <v>775</v>
      </c>
      <c r="AT56" s="409">
        <v>775</v>
      </c>
      <c r="AU56" s="409">
        <v>775</v>
      </c>
      <c r="AV56" s="409">
        <v>464.58809523809521</v>
      </c>
      <c r="AW56" s="409">
        <v>775</v>
      </c>
      <c r="AX56" s="409">
        <v>765.47142857142853</v>
      </c>
      <c r="AY56" s="409">
        <v>705.87037037037044</v>
      </c>
      <c r="AZ56" s="409">
        <v>813.66666666666663</v>
      </c>
      <c r="BA56" s="409">
        <v>702.16666666666674</v>
      </c>
      <c r="BB56" s="409">
        <v>709.48148148148152</v>
      </c>
      <c r="BC56" s="409">
        <v>887.35185185185185</v>
      </c>
      <c r="BD56" s="409">
        <v>893.51851851851848</v>
      </c>
      <c r="BE56" s="409">
        <v>893.51851851851848</v>
      </c>
      <c r="BF56" s="409">
        <v>893.51851851851848</v>
      </c>
      <c r="BG56" s="409">
        <v>723.75925925925924</v>
      </c>
      <c r="BH56" s="409">
        <v>782.20833333333337</v>
      </c>
      <c r="BI56" s="409">
        <v>531.44907407407413</v>
      </c>
      <c r="BJ56" s="409">
        <v>876.92592592592598</v>
      </c>
      <c r="BK56" s="409">
        <v>837.96296296296293</v>
      </c>
      <c r="BL56" s="409">
        <v>893.51851851851848</v>
      </c>
      <c r="BM56" s="409">
        <v>891.78240740740739</v>
      </c>
      <c r="BN56" s="409">
        <v>421.2962962962963</v>
      </c>
      <c r="BO56" s="409">
        <v>43908.358333333323</v>
      </c>
    </row>
    <row r="57" spans="1:67" ht="13.8">
      <c r="A57" s="406" t="s">
        <v>230</v>
      </c>
      <c r="B57" s="406" t="s">
        <v>27</v>
      </c>
      <c r="C57" s="406" t="s">
        <v>49</v>
      </c>
      <c r="D57" s="406">
        <v>310002953</v>
      </c>
      <c r="E57" s="410" t="s">
        <v>48</v>
      </c>
      <c r="F57" s="409">
        <v>241.67045454545456</v>
      </c>
      <c r="G57" s="409"/>
      <c r="H57" s="409"/>
      <c r="I57" s="409"/>
      <c r="J57" s="409">
        <v>27.46590909090909</v>
      </c>
      <c r="K57" s="409">
        <v>38.454545454545453</v>
      </c>
      <c r="L57" s="409"/>
      <c r="M57" s="409"/>
      <c r="N57" s="409">
        <v>109.85227272727273</v>
      </c>
      <c r="O57" s="409">
        <v>38.454545454545453</v>
      </c>
      <c r="P57" s="409"/>
      <c r="Q57" s="409"/>
      <c r="R57" s="409"/>
      <c r="S57" s="409">
        <v>131.81818181818181</v>
      </c>
      <c r="T57" s="409">
        <v>71.409090909090907</v>
      </c>
      <c r="U57" s="409">
        <v>16.477272727272727</v>
      </c>
      <c r="V57" s="409"/>
      <c r="W57" s="409"/>
      <c r="X57" s="409"/>
      <c r="Y57" s="409"/>
      <c r="Z57" s="409"/>
      <c r="AA57" s="409"/>
      <c r="AB57" s="409"/>
      <c r="AC57" s="409"/>
      <c r="AD57" s="409"/>
      <c r="AE57" s="409"/>
      <c r="AF57" s="409"/>
      <c r="AG57" s="409"/>
      <c r="AH57" s="409"/>
      <c r="AI57" s="409"/>
      <c r="AJ57" s="409"/>
      <c r="AK57" s="409"/>
      <c r="AL57" s="409"/>
      <c r="AM57" s="409"/>
      <c r="AN57" s="409">
        <v>60.420454545454547</v>
      </c>
      <c r="AO57" s="409">
        <v>16.852272727272727</v>
      </c>
      <c r="AP57" s="409"/>
      <c r="AQ57" s="409"/>
      <c r="AR57" s="409">
        <v>27.46590909090909</v>
      </c>
      <c r="AS57" s="409">
        <v>93.375</v>
      </c>
      <c r="AT57" s="409"/>
      <c r="AU57" s="409"/>
      <c r="AV57" s="409"/>
      <c r="AW57" s="409"/>
      <c r="AX57" s="409"/>
      <c r="AY57" s="409"/>
      <c r="AZ57" s="409"/>
      <c r="BA57" s="409"/>
      <c r="BB57" s="409"/>
      <c r="BC57" s="409"/>
      <c r="BD57" s="409"/>
      <c r="BE57" s="409">
        <v>93.375</v>
      </c>
      <c r="BF57" s="409">
        <v>109.84090909090909</v>
      </c>
      <c r="BG57" s="409">
        <v>131.81818181818181</v>
      </c>
      <c r="BH57" s="409">
        <v>60.420454545454547</v>
      </c>
      <c r="BI57" s="409"/>
      <c r="BJ57" s="409"/>
      <c r="BK57" s="409"/>
      <c r="BL57" s="409"/>
      <c r="BM57" s="409">
        <v>65.909090909090907</v>
      </c>
      <c r="BN57" s="409">
        <v>131.81818181818181</v>
      </c>
      <c r="BO57" s="409">
        <v>1466.897727272727</v>
      </c>
    </row>
    <row r="58" spans="1:67" ht="13.8">
      <c r="A58" s="406"/>
      <c r="B58" s="406"/>
      <c r="C58" s="406"/>
      <c r="D58" s="406">
        <v>310003079</v>
      </c>
      <c r="E58" s="410" t="s">
        <v>54</v>
      </c>
      <c r="F58" s="409"/>
      <c r="G58" s="409"/>
      <c r="H58" s="409"/>
      <c r="I58" s="409"/>
      <c r="J58" s="409"/>
      <c r="K58" s="409">
        <v>71.409090909090907</v>
      </c>
      <c r="L58" s="409">
        <v>43.94318181818182</v>
      </c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  <c r="AA58" s="409"/>
      <c r="AB58" s="409"/>
      <c r="AC58" s="409"/>
      <c r="AD58" s="409"/>
      <c r="AE58" s="409"/>
      <c r="AF58" s="409"/>
      <c r="AG58" s="409"/>
      <c r="AH58" s="409"/>
      <c r="AI58" s="409"/>
      <c r="AJ58" s="409"/>
      <c r="AK58" s="409"/>
      <c r="AL58" s="409"/>
      <c r="AM58" s="409">
        <v>44.31818181818182</v>
      </c>
      <c r="AN58" s="409"/>
      <c r="AO58" s="409"/>
      <c r="AP58" s="409"/>
      <c r="AQ58" s="409"/>
      <c r="AR58" s="409"/>
      <c r="AS58" s="409"/>
      <c r="AT58" s="409"/>
      <c r="AU58" s="409"/>
      <c r="AV58" s="409">
        <v>87.875</v>
      </c>
      <c r="AW58" s="409"/>
      <c r="AX58" s="409"/>
      <c r="AY58" s="409"/>
      <c r="AZ58" s="409"/>
      <c r="BA58" s="409"/>
      <c r="BB58" s="409"/>
      <c r="BC58" s="409"/>
      <c r="BD58" s="409"/>
      <c r="BE58" s="409"/>
      <c r="BF58" s="409"/>
      <c r="BG58" s="409"/>
      <c r="BH58" s="409"/>
      <c r="BI58" s="409"/>
      <c r="BJ58" s="409">
        <v>60.420454545454547</v>
      </c>
      <c r="BK58" s="409">
        <v>87.875</v>
      </c>
      <c r="BL58" s="409"/>
      <c r="BM58" s="409"/>
      <c r="BN58" s="409"/>
      <c r="BO58" s="409">
        <v>395.84090909090907</v>
      </c>
    </row>
    <row r="59" spans="1:67" ht="13.8">
      <c r="A59" s="406"/>
      <c r="B59" s="406"/>
      <c r="C59" s="406"/>
      <c r="D59" s="406">
        <v>310003080</v>
      </c>
      <c r="E59" s="410" t="s">
        <v>57</v>
      </c>
      <c r="F59" s="409"/>
      <c r="G59" s="409"/>
      <c r="H59" s="409"/>
      <c r="I59" s="409"/>
      <c r="J59" s="409"/>
      <c r="K59" s="409"/>
      <c r="L59" s="409">
        <v>82.38636363636364</v>
      </c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  <c r="AI59" s="409"/>
      <c r="AJ59" s="409"/>
      <c r="AK59" s="409"/>
      <c r="AL59" s="409"/>
      <c r="AM59" s="409">
        <v>54.545454545454547</v>
      </c>
      <c r="AN59" s="409"/>
      <c r="AO59" s="409"/>
      <c r="AP59" s="409"/>
      <c r="AQ59" s="409"/>
      <c r="AR59" s="409"/>
      <c r="AS59" s="409"/>
      <c r="AT59" s="409"/>
      <c r="AU59" s="409">
        <v>43.94318181818182</v>
      </c>
      <c r="AV59" s="409"/>
      <c r="AW59" s="409"/>
      <c r="AX59" s="409"/>
      <c r="AY59" s="409"/>
      <c r="AZ59" s="409"/>
      <c r="BA59" s="409"/>
      <c r="BB59" s="409"/>
      <c r="BC59" s="409"/>
      <c r="BD59" s="409"/>
      <c r="BE59" s="409"/>
      <c r="BF59" s="409"/>
      <c r="BG59" s="409"/>
      <c r="BH59" s="409"/>
      <c r="BI59" s="409"/>
      <c r="BJ59" s="409">
        <v>32.954545454545453</v>
      </c>
      <c r="BK59" s="409"/>
      <c r="BL59" s="409"/>
      <c r="BM59" s="409"/>
      <c r="BN59" s="409"/>
      <c r="BO59" s="409">
        <v>213.82954545454544</v>
      </c>
    </row>
    <row r="60" spans="1:67" ht="13.8">
      <c r="A60" s="406"/>
      <c r="B60" s="406"/>
      <c r="C60" s="406"/>
      <c r="D60" s="406">
        <v>310002954</v>
      </c>
      <c r="E60" s="410" t="s">
        <v>120</v>
      </c>
      <c r="F60" s="409"/>
      <c r="G60" s="409"/>
      <c r="H60" s="409"/>
      <c r="I60" s="409">
        <v>82.63636363636364</v>
      </c>
      <c r="J60" s="409">
        <v>104.35227272727273</v>
      </c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409">
        <v>76.897727272727266</v>
      </c>
      <c r="V60" s="409"/>
      <c r="W60" s="409"/>
      <c r="X60" s="409"/>
      <c r="Y60" s="409"/>
      <c r="Z60" s="409"/>
      <c r="AA60" s="409"/>
      <c r="AB60" s="409"/>
      <c r="AC60" s="409"/>
      <c r="AD60" s="409"/>
      <c r="AE60" s="409"/>
      <c r="AF60" s="409"/>
      <c r="AG60" s="409"/>
      <c r="AH60" s="409"/>
      <c r="AI60" s="409"/>
      <c r="AJ60" s="409"/>
      <c r="AK60" s="409"/>
      <c r="AL60" s="409"/>
      <c r="AM60" s="409"/>
      <c r="AN60" s="409">
        <v>54.545454545454547</v>
      </c>
      <c r="AO60" s="409"/>
      <c r="AP60" s="409"/>
      <c r="AQ60" s="409"/>
      <c r="AR60" s="409"/>
      <c r="AS60" s="409">
        <v>38.44318181818182</v>
      </c>
      <c r="AT60" s="409">
        <v>38.44318181818182</v>
      </c>
      <c r="AU60" s="409"/>
      <c r="AV60" s="409"/>
      <c r="AW60" s="409"/>
      <c r="AX60" s="409"/>
      <c r="AY60" s="409"/>
      <c r="AZ60" s="409"/>
      <c r="BA60" s="409"/>
      <c r="BB60" s="409"/>
      <c r="BC60" s="409"/>
      <c r="BD60" s="409"/>
      <c r="BE60" s="409"/>
      <c r="BF60" s="409"/>
      <c r="BG60" s="409"/>
      <c r="BH60" s="409">
        <v>49.43181818181818</v>
      </c>
      <c r="BI60" s="409">
        <v>131.81818181818181</v>
      </c>
      <c r="BJ60" s="409">
        <v>16.477272727272727</v>
      </c>
      <c r="BK60" s="409"/>
      <c r="BL60" s="409"/>
      <c r="BM60" s="409"/>
      <c r="BN60" s="409"/>
      <c r="BO60" s="409">
        <v>593.0454545454545</v>
      </c>
    </row>
    <row r="61" spans="1:67" ht="13.8">
      <c r="A61" s="406"/>
      <c r="B61" s="406"/>
      <c r="C61" s="406"/>
      <c r="D61" s="406">
        <v>310002949</v>
      </c>
      <c r="E61" s="410" t="s">
        <v>122</v>
      </c>
      <c r="F61" s="409"/>
      <c r="G61" s="409"/>
      <c r="H61" s="409"/>
      <c r="I61" s="409"/>
      <c r="J61" s="409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  <c r="AE61" s="409"/>
      <c r="AF61" s="409"/>
      <c r="AG61" s="409"/>
      <c r="AH61" s="409"/>
      <c r="AI61" s="409"/>
      <c r="AJ61" s="409"/>
      <c r="AK61" s="409"/>
      <c r="AL61" s="409">
        <v>27.272727272727273</v>
      </c>
      <c r="AM61" s="409"/>
      <c r="AN61" s="409"/>
      <c r="AO61" s="409"/>
      <c r="AP61" s="409"/>
      <c r="AQ61" s="409"/>
      <c r="AR61" s="409"/>
      <c r="AS61" s="409"/>
      <c r="AT61" s="409"/>
      <c r="AU61" s="409"/>
      <c r="AV61" s="409"/>
      <c r="AW61" s="409">
        <v>38.44318181818182</v>
      </c>
      <c r="AX61" s="409"/>
      <c r="AY61" s="409"/>
      <c r="AZ61" s="409"/>
      <c r="BA61" s="409"/>
      <c r="BB61" s="409"/>
      <c r="BC61" s="409"/>
      <c r="BD61" s="409"/>
      <c r="BE61" s="409"/>
      <c r="BF61" s="409"/>
      <c r="BG61" s="409"/>
      <c r="BH61" s="409"/>
      <c r="BI61" s="409"/>
      <c r="BJ61" s="409"/>
      <c r="BK61" s="409">
        <v>21.96590909090909</v>
      </c>
      <c r="BL61" s="409">
        <v>38.44318181818182</v>
      </c>
      <c r="BM61" s="409"/>
      <c r="BN61" s="409"/>
      <c r="BO61" s="409">
        <v>126.125</v>
      </c>
    </row>
    <row r="62" spans="1:67" ht="13.8">
      <c r="A62" s="406"/>
      <c r="B62" s="406"/>
      <c r="C62" s="406"/>
      <c r="D62" s="406">
        <v>310002950</v>
      </c>
      <c r="E62" s="410" t="s">
        <v>151</v>
      </c>
      <c r="F62" s="409"/>
      <c r="G62" s="409"/>
      <c r="H62" s="409"/>
      <c r="I62" s="409"/>
      <c r="J62" s="409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  <c r="AE62" s="409"/>
      <c r="AF62" s="409"/>
      <c r="AG62" s="409"/>
      <c r="AH62" s="409"/>
      <c r="AI62" s="409"/>
      <c r="AJ62" s="409"/>
      <c r="AK62" s="409"/>
      <c r="AL62" s="409">
        <v>38.636363636363633</v>
      </c>
      <c r="AM62" s="409"/>
      <c r="AN62" s="409"/>
      <c r="AO62" s="409"/>
      <c r="AP62" s="409"/>
      <c r="AQ62" s="409"/>
      <c r="AR62" s="409"/>
      <c r="AS62" s="409"/>
      <c r="AT62" s="409"/>
      <c r="AU62" s="409"/>
      <c r="AV62" s="409">
        <v>21.96590909090909</v>
      </c>
      <c r="AW62" s="409"/>
      <c r="AX62" s="409"/>
      <c r="AY62" s="409"/>
      <c r="AZ62" s="409"/>
      <c r="BA62" s="409"/>
      <c r="BB62" s="409"/>
      <c r="BC62" s="409"/>
      <c r="BD62" s="409"/>
      <c r="BE62" s="409"/>
      <c r="BF62" s="409"/>
      <c r="BG62" s="409"/>
      <c r="BH62" s="409"/>
      <c r="BI62" s="409"/>
      <c r="BJ62" s="409"/>
      <c r="BK62" s="409"/>
      <c r="BL62" s="409">
        <v>27.46590909090909</v>
      </c>
      <c r="BM62" s="409"/>
      <c r="BN62" s="409"/>
      <c r="BO62" s="409">
        <v>88.068181818181813</v>
      </c>
    </row>
    <row r="63" spans="1:67" ht="13.8">
      <c r="A63" s="406"/>
      <c r="B63" s="406"/>
      <c r="C63" s="406"/>
      <c r="D63" s="406">
        <v>310002951</v>
      </c>
      <c r="E63" s="410" t="s">
        <v>124</v>
      </c>
      <c r="F63" s="409"/>
      <c r="G63" s="409">
        <v>8.6136363636363633</v>
      </c>
      <c r="H63" s="409"/>
      <c r="I63" s="409"/>
      <c r="J63" s="409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  <c r="AE63" s="409"/>
      <c r="AF63" s="409"/>
      <c r="AG63" s="409"/>
      <c r="AH63" s="409"/>
      <c r="AI63" s="409"/>
      <c r="AJ63" s="409"/>
      <c r="AK63" s="409"/>
      <c r="AL63" s="409"/>
      <c r="AM63" s="409"/>
      <c r="AN63" s="409"/>
      <c r="AO63" s="409"/>
      <c r="AP63" s="409"/>
      <c r="AQ63" s="409"/>
      <c r="AR63" s="409"/>
      <c r="AS63" s="409"/>
      <c r="AT63" s="409">
        <v>71.397727272727266</v>
      </c>
      <c r="AU63" s="409"/>
      <c r="AV63" s="409"/>
      <c r="AW63" s="409"/>
      <c r="AX63" s="409"/>
      <c r="AY63" s="409"/>
      <c r="AZ63" s="409"/>
      <c r="BA63" s="409"/>
      <c r="BB63" s="409"/>
      <c r="BC63" s="409"/>
      <c r="BD63" s="409"/>
      <c r="BE63" s="409"/>
      <c r="BF63" s="409"/>
      <c r="BG63" s="409"/>
      <c r="BH63" s="409"/>
      <c r="BI63" s="409"/>
      <c r="BJ63" s="409"/>
      <c r="BK63" s="409"/>
      <c r="BL63" s="409"/>
      <c r="BM63" s="409"/>
      <c r="BN63" s="409"/>
      <c r="BO63" s="409">
        <v>80.011363636363626</v>
      </c>
    </row>
    <row r="64" spans="1:67" ht="13.8">
      <c r="A64" s="406"/>
      <c r="B64" s="406"/>
      <c r="C64" s="406"/>
      <c r="D64" s="406">
        <v>310002952</v>
      </c>
      <c r="E64" s="410" t="s">
        <v>140</v>
      </c>
      <c r="F64" s="409"/>
      <c r="G64" s="409">
        <v>15.954545454545455</v>
      </c>
      <c r="H64" s="409"/>
      <c r="I64" s="409"/>
      <c r="J64" s="409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  <c r="AE64" s="409"/>
      <c r="AF64" s="409"/>
      <c r="AG64" s="409"/>
      <c r="AH64" s="409"/>
      <c r="AI64" s="409"/>
      <c r="AJ64" s="409"/>
      <c r="AK64" s="409">
        <v>16.477272727272727</v>
      </c>
      <c r="AL64" s="409">
        <v>39.204545454545453</v>
      </c>
      <c r="AM64" s="409"/>
      <c r="AN64" s="409"/>
      <c r="AO64" s="409"/>
      <c r="AP64" s="409"/>
      <c r="AQ64" s="409"/>
      <c r="AR64" s="409"/>
      <c r="AS64" s="409"/>
      <c r="AT64" s="409"/>
      <c r="AU64" s="409">
        <v>65.909090909090907</v>
      </c>
      <c r="AV64" s="409"/>
      <c r="AW64" s="409"/>
      <c r="AX64" s="409"/>
      <c r="AY64" s="409"/>
      <c r="AZ64" s="409"/>
      <c r="BA64" s="409"/>
      <c r="BB64" s="409"/>
      <c r="BC64" s="409"/>
      <c r="BD64" s="409"/>
      <c r="BE64" s="409"/>
      <c r="BF64" s="409"/>
      <c r="BG64" s="409"/>
      <c r="BH64" s="409"/>
      <c r="BI64" s="409"/>
      <c r="BJ64" s="409"/>
      <c r="BK64" s="409"/>
      <c r="BL64" s="409"/>
      <c r="BM64" s="409"/>
      <c r="BN64" s="409"/>
      <c r="BO64" s="409">
        <v>137.54545454545453</v>
      </c>
    </row>
    <row r="65" spans="1:67" ht="13.8">
      <c r="A65" s="406"/>
      <c r="B65" s="406"/>
      <c r="C65" s="406" t="s">
        <v>231</v>
      </c>
      <c r="D65" s="406"/>
      <c r="E65" s="406"/>
      <c r="F65" s="409">
        <v>241.67045454545456</v>
      </c>
      <c r="G65" s="409">
        <v>24.56818181818182</v>
      </c>
      <c r="H65" s="409"/>
      <c r="I65" s="409">
        <v>82.63636363636364</v>
      </c>
      <c r="J65" s="409">
        <v>131.81818181818181</v>
      </c>
      <c r="K65" s="409">
        <v>109.86363636363636</v>
      </c>
      <c r="L65" s="409">
        <v>126.32954545454547</v>
      </c>
      <c r="M65" s="409"/>
      <c r="N65" s="409">
        <v>109.85227272727273</v>
      </c>
      <c r="O65" s="409">
        <v>38.454545454545453</v>
      </c>
      <c r="P65" s="409"/>
      <c r="Q65" s="409"/>
      <c r="R65" s="409"/>
      <c r="S65" s="409">
        <v>131.81818181818181</v>
      </c>
      <c r="T65" s="409">
        <v>71.409090909090907</v>
      </c>
      <c r="U65" s="409">
        <v>93.375</v>
      </c>
      <c r="V65" s="409"/>
      <c r="W65" s="409"/>
      <c r="X65" s="409"/>
      <c r="Y65" s="409"/>
      <c r="Z65" s="409"/>
      <c r="AA65" s="409"/>
      <c r="AB65" s="409"/>
      <c r="AC65" s="409"/>
      <c r="AD65" s="409"/>
      <c r="AE65" s="409"/>
      <c r="AF65" s="409"/>
      <c r="AG65" s="409"/>
      <c r="AH65" s="409"/>
      <c r="AI65" s="409"/>
      <c r="AJ65" s="409"/>
      <c r="AK65" s="409">
        <v>16.477272727272727</v>
      </c>
      <c r="AL65" s="409">
        <v>105.11363636363636</v>
      </c>
      <c r="AM65" s="409">
        <v>98.863636363636374</v>
      </c>
      <c r="AN65" s="409">
        <v>114.96590909090909</v>
      </c>
      <c r="AO65" s="409">
        <v>16.852272727272727</v>
      </c>
      <c r="AP65" s="409"/>
      <c r="AQ65" s="409"/>
      <c r="AR65" s="409">
        <v>27.46590909090909</v>
      </c>
      <c r="AS65" s="409">
        <v>131.81818181818181</v>
      </c>
      <c r="AT65" s="409">
        <v>109.84090909090909</v>
      </c>
      <c r="AU65" s="409">
        <v>109.85227272727272</v>
      </c>
      <c r="AV65" s="409">
        <v>109.84090909090909</v>
      </c>
      <c r="AW65" s="409">
        <v>38.44318181818182</v>
      </c>
      <c r="AX65" s="409"/>
      <c r="AY65" s="409"/>
      <c r="AZ65" s="409"/>
      <c r="BA65" s="409"/>
      <c r="BB65" s="409"/>
      <c r="BC65" s="409"/>
      <c r="BD65" s="409"/>
      <c r="BE65" s="409">
        <v>93.375</v>
      </c>
      <c r="BF65" s="409">
        <v>109.84090909090909</v>
      </c>
      <c r="BG65" s="409">
        <v>131.81818181818181</v>
      </c>
      <c r="BH65" s="409">
        <v>109.85227272727272</v>
      </c>
      <c r="BI65" s="409">
        <v>131.81818181818181</v>
      </c>
      <c r="BJ65" s="409">
        <v>109.85227272727272</v>
      </c>
      <c r="BK65" s="409">
        <v>109.84090909090909</v>
      </c>
      <c r="BL65" s="409">
        <v>65.909090909090907</v>
      </c>
      <c r="BM65" s="409">
        <v>65.909090909090907</v>
      </c>
      <c r="BN65" s="409">
        <v>131.81818181818181</v>
      </c>
      <c r="BO65" s="409">
        <v>3101.363636363636</v>
      </c>
    </row>
    <row r="66" spans="1:67" ht="13.8">
      <c r="A66" s="406"/>
      <c r="B66" s="406" t="s">
        <v>28</v>
      </c>
      <c r="C66" s="406"/>
      <c r="D66" s="406"/>
      <c r="E66" s="406"/>
      <c r="F66" s="409">
        <v>241.67045454545456</v>
      </c>
      <c r="G66" s="409">
        <v>24.56818181818182</v>
      </c>
      <c r="H66" s="409"/>
      <c r="I66" s="409">
        <v>82.63636363636364</v>
      </c>
      <c r="J66" s="409">
        <v>131.81818181818181</v>
      </c>
      <c r="K66" s="409">
        <v>109.86363636363636</v>
      </c>
      <c r="L66" s="409">
        <v>126.32954545454547</v>
      </c>
      <c r="M66" s="409"/>
      <c r="N66" s="409">
        <v>109.85227272727273</v>
      </c>
      <c r="O66" s="409">
        <v>38.454545454545453</v>
      </c>
      <c r="P66" s="409"/>
      <c r="Q66" s="409"/>
      <c r="R66" s="409"/>
      <c r="S66" s="409">
        <v>131.81818181818181</v>
      </c>
      <c r="T66" s="409">
        <v>71.409090909090907</v>
      </c>
      <c r="U66" s="409">
        <v>93.375</v>
      </c>
      <c r="V66" s="409"/>
      <c r="W66" s="409"/>
      <c r="X66" s="409"/>
      <c r="Y66" s="409"/>
      <c r="Z66" s="409"/>
      <c r="AA66" s="409"/>
      <c r="AB66" s="409"/>
      <c r="AC66" s="409"/>
      <c r="AD66" s="409"/>
      <c r="AE66" s="409"/>
      <c r="AF66" s="409"/>
      <c r="AG66" s="409"/>
      <c r="AH66" s="409"/>
      <c r="AI66" s="409"/>
      <c r="AJ66" s="409"/>
      <c r="AK66" s="409">
        <v>16.477272727272727</v>
      </c>
      <c r="AL66" s="409">
        <v>105.11363636363636</v>
      </c>
      <c r="AM66" s="409">
        <v>98.863636363636374</v>
      </c>
      <c r="AN66" s="409">
        <v>114.96590909090909</v>
      </c>
      <c r="AO66" s="409">
        <v>16.852272727272727</v>
      </c>
      <c r="AP66" s="409"/>
      <c r="AQ66" s="409"/>
      <c r="AR66" s="409">
        <v>27.46590909090909</v>
      </c>
      <c r="AS66" s="409">
        <v>131.81818181818181</v>
      </c>
      <c r="AT66" s="409">
        <v>109.84090909090909</v>
      </c>
      <c r="AU66" s="409">
        <v>109.85227272727272</v>
      </c>
      <c r="AV66" s="409">
        <v>109.84090909090909</v>
      </c>
      <c r="AW66" s="409">
        <v>38.44318181818182</v>
      </c>
      <c r="AX66" s="409"/>
      <c r="AY66" s="409"/>
      <c r="AZ66" s="409"/>
      <c r="BA66" s="409"/>
      <c r="BB66" s="409"/>
      <c r="BC66" s="409"/>
      <c r="BD66" s="409"/>
      <c r="BE66" s="409">
        <v>93.375</v>
      </c>
      <c r="BF66" s="409">
        <v>109.84090909090909</v>
      </c>
      <c r="BG66" s="409">
        <v>131.81818181818181</v>
      </c>
      <c r="BH66" s="409">
        <v>109.85227272727272</v>
      </c>
      <c r="BI66" s="409">
        <v>131.81818181818181</v>
      </c>
      <c r="BJ66" s="409">
        <v>109.85227272727272</v>
      </c>
      <c r="BK66" s="409">
        <v>109.84090909090909</v>
      </c>
      <c r="BL66" s="409">
        <v>65.909090909090907</v>
      </c>
      <c r="BM66" s="409">
        <v>65.909090909090907</v>
      </c>
      <c r="BN66" s="409">
        <v>131.81818181818181</v>
      </c>
      <c r="BO66" s="409">
        <v>3101.363636363636</v>
      </c>
    </row>
    <row r="67" spans="1:67" ht="13.8">
      <c r="A67" s="406"/>
      <c r="B67" s="406" t="s">
        <v>491</v>
      </c>
      <c r="C67" s="406" t="s">
        <v>49</v>
      </c>
      <c r="D67" s="406">
        <v>310004105</v>
      </c>
      <c r="E67" s="410" t="s">
        <v>363</v>
      </c>
      <c r="F67" s="409"/>
      <c r="G67" s="409"/>
      <c r="H67" s="409"/>
      <c r="I67" s="409"/>
      <c r="J67" s="409"/>
      <c r="K67" s="409"/>
      <c r="L67" s="409"/>
      <c r="M67" s="409"/>
      <c r="N67" s="409"/>
      <c r="O67" s="409"/>
      <c r="P67" s="409">
        <v>32.579545454545453</v>
      </c>
      <c r="Q67" s="409">
        <v>66.159090909090907</v>
      </c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  <c r="AE67" s="409"/>
      <c r="AF67" s="409"/>
      <c r="AG67" s="409"/>
      <c r="AH67" s="409"/>
      <c r="AI67" s="409"/>
      <c r="AJ67" s="409"/>
      <c r="AK67" s="409"/>
      <c r="AL67" s="409"/>
      <c r="AM67" s="409"/>
      <c r="AN67" s="409"/>
      <c r="AO67" s="409"/>
      <c r="AP67" s="409"/>
      <c r="AQ67" s="409"/>
      <c r="AR67" s="409"/>
      <c r="AS67" s="409"/>
      <c r="AT67" s="409"/>
      <c r="AU67" s="409"/>
      <c r="AV67" s="409"/>
      <c r="AW67" s="409"/>
      <c r="AX67" s="409"/>
      <c r="AY67" s="409"/>
      <c r="AZ67" s="409"/>
      <c r="BA67" s="409"/>
      <c r="BB67" s="409"/>
      <c r="BC67" s="409"/>
      <c r="BD67" s="409"/>
      <c r="BE67" s="409"/>
      <c r="BF67" s="409"/>
      <c r="BG67" s="409"/>
      <c r="BH67" s="409"/>
      <c r="BI67" s="409"/>
      <c r="BJ67" s="409"/>
      <c r="BK67" s="409"/>
      <c r="BL67" s="409"/>
      <c r="BM67" s="409"/>
      <c r="BN67" s="409"/>
      <c r="BO67" s="409">
        <v>98.73863636363636</v>
      </c>
    </row>
    <row r="68" spans="1:67" ht="13.8">
      <c r="A68" s="406"/>
      <c r="B68" s="406"/>
      <c r="C68" s="406"/>
      <c r="D68" s="406">
        <v>310004107</v>
      </c>
      <c r="E68" s="410" t="s">
        <v>364</v>
      </c>
      <c r="F68" s="409"/>
      <c r="G68" s="409"/>
      <c r="H68" s="409"/>
      <c r="I68" s="409"/>
      <c r="J68" s="409"/>
      <c r="K68" s="409"/>
      <c r="L68" s="409"/>
      <c r="M68" s="409"/>
      <c r="N68" s="409"/>
      <c r="O68" s="409"/>
      <c r="P68" s="409">
        <v>32.579545454545453</v>
      </c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  <c r="AE68" s="409"/>
      <c r="AF68" s="409"/>
      <c r="AG68" s="409"/>
      <c r="AH68" s="409"/>
      <c r="AI68" s="409"/>
      <c r="AJ68" s="409"/>
      <c r="AK68" s="409"/>
      <c r="AL68" s="409"/>
      <c r="AM68" s="409"/>
      <c r="AN68" s="409"/>
      <c r="AO68" s="409"/>
      <c r="AP68" s="409"/>
      <c r="AQ68" s="409"/>
      <c r="AR68" s="409"/>
      <c r="AS68" s="409"/>
      <c r="AT68" s="409"/>
      <c r="AU68" s="409"/>
      <c r="AV68" s="409"/>
      <c r="AW68" s="409"/>
      <c r="AX68" s="409"/>
      <c r="AY68" s="409"/>
      <c r="AZ68" s="409"/>
      <c r="BA68" s="409"/>
      <c r="BB68" s="409"/>
      <c r="BC68" s="409"/>
      <c r="BD68" s="409"/>
      <c r="BE68" s="409"/>
      <c r="BF68" s="409"/>
      <c r="BG68" s="409"/>
      <c r="BH68" s="409"/>
      <c r="BI68" s="409"/>
      <c r="BJ68" s="409"/>
      <c r="BK68" s="409"/>
      <c r="BL68" s="409"/>
      <c r="BM68" s="409"/>
      <c r="BN68" s="409"/>
      <c r="BO68" s="409">
        <v>32.579545454545453</v>
      </c>
    </row>
    <row r="69" spans="1:67" ht="13.8">
      <c r="A69" s="406"/>
      <c r="B69" s="406"/>
      <c r="C69" s="406"/>
      <c r="D69" s="406">
        <v>310004411</v>
      </c>
      <c r="E69" s="410" t="s">
        <v>419</v>
      </c>
      <c r="F69" s="409"/>
      <c r="G69" s="409"/>
      <c r="H69" s="409"/>
      <c r="I69" s="409"/>
      <c r="J69" s="409"/>
      <c r="K69" s="409"/>
      <c r="L69" s="409"/>
      <c r="M69" s="409"/>
      <c r="N69" s="409"/>
      <c r="O69" s="409"/>
      <c r="P69" s="409"/>
      <c r="Q69" s="409"/>
      <c r="R69" s="409">
        <v>158.57954545454547</v>
      </c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  <c r="AE69" s="409"/>
      <c r="AF69" s="409"/>
      <c r="AG69" s="409"/>
      <c r="AH69" s="409"/>
      <c r="AI69" s="409"/>
      <c r="AJ69" s="409"/>
      <c r="AK69" s="409"/>
      <c r="AL69" s="409"/>
      <c r="AM69" s="409"/>
      <c r="AN69" s="409"/>
      <c r="AO69" s="409"/>
      <c r="AP69" s="409"/>
      <c r="AQ69" s="409"/>
      <c r="AR69" s="409"/>
      <c r="AS69" s="409"/>
      <c r="AT69" s="409"/>
      <c r="AU69" s="409"/>
      <c r="AV69" s="409"/>
      <c r="AW69" s="409"/>
      <c r="AX69" s="409"/>
      <c r="AY69" s="409"/>
      <c r="AZ69" s="409"/>
      <c r="BA69" s="409"/>
      <c r="BB69" s="409"/>
      <c r="BC69" s="409"/>
      <c r="BD69" s="409"/>
      <c r="BE69" s="409"/>
      <c r="BF69" s="409"/>
      <c r="BG69" s="409"/>
      <c r="BH69" s="409"/>
      <c r="BI69" s="409"/>
      <c r="BJ69" s="409"/>
      <c r="BK69" s="409"/>
      <c r="BL69" s="409"/>
      <c r="BM69" s="409"/>
      <c r="BN69" s="409"/>
      <c r="BO69" s="409">
        <v>158.57954545454547</v>
      </c>
    </row>
    <row r="70" spans="1:67" ht="13.8">
      <c r="A70" s="406"/>
      <c r="B70" s="406"/>
      <c r="C70" s="406"/>
      <c r="D70" s="406">
        <v>310004413</v>
      </c>
      <c r="E70" s="410" t="s">
        <v>420</v>
      </c>
      <c r="F70" s="409"/>
      <c r="G70" s="409"/>
      <c r="H70" s="409"/>
      <c r="I70" s="409"/>
      <c r="J70" s="409"/>
      <c r="K70" s="409"/>
      <c r="L70" s="409"/>
      <c r="M70" s="409"/>
      <c r="N70" s="409"/>
      <c r="O70" s="409"/>
      <c r="P70" s="409"/>
      <c r="Q70" s="409"/>
      <c r="R70" s="409">
        <v>21.988636363636363</v>
      </c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  <c r="AE70" s="409"/>
      <c r="AF70" s="409"/>
      <c r="AG70" s="409"/>
      <c r="AH70" s="409"/>
      <c r="AI70" s="409"/>
      <c r="AJ70" s="409"/>
      <c r="AK70" s="409"/>
      <c r="AL70" s="409"/>
      <c r="AM70" s="409"/>
      <c r="AN70" s="409"/>
      <c r="AO70" s="409"/>
      <c r="AP70" s="409"/>
      <c r="AQ70" s="409"/>
      <c r="AR70" s="409"/>
      <c r="AS70" s="409"/>
      <c r="AT70" s="409"/>
      <c r="AU70" s="409"/>
      <c r="AV70" s="409"/>
      <c r="AW70" s="409"/>
      <c r="AX70" s="409"/>
      <c r="AY70" s="409"/>
      <c r="AZ70" s="409"/>
      <c r="BA70" s="409"/>
      <c r="BB70" s="409"/>
      <c r="BC70" s="409"/>
      <c r="BD70" s="409"/>
      <c r="BE70" s="409"/>
      <c r="BF70" s="409"/>
      <c r="BG70" s="409"/>
      <c r="BH70" s="409"/>
      <c r="BI70" s="409"/>
      <c r="BJ70" s="409"/>
      <c r="BK70" s="409"/>
      <c r="BL70" s="409"/>
      <c r="BM70" s="409"/>
      <c r="BN70" s="409"/>
      <c r="BO70" s="409">
        <v>21.988636363636363</v>
      </c>
    </row>
    <row r="71" spans="1:67" ht="13.8">
      <c r="A71" s="406"/>
      <c r="B71" s="406"/>
      <c r="C71" s="406"/>
      <c r="D71" s="406">
        <v>310004104</v>
      </c>
      <c r="E71" s="410" t="s">
        <v>360</v>
      </c>
      <c r="F71" s="409"/>
      <c r="G71" s="409"/>
      <c r="H71" s="409"/>
      <c r="I71" s="409"/>
      <c r="J71" s="409"/>
      <c r="K71" s="409"/>
      <c r="L71" s="409"/>
      <c r="M71" s="409"/>
      <c r="N71" s="409"/>
      <c r="O71" s="409">
        <v>7578.409090909091</v>
      </c>
      <c r="P71" s="409">
        <v>210.51136363636363</v>
      </c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  <c r="AE71" s="409"/>
      <c r="AF71" s="409"/>
      <c r="AG71" s="409"/>
      <c r="AH71" s="409"/>
      <c r="AI71" s="409"/>
      <c r="AJ71" s="409"/>
      <c r="AK71" s="409"/>
      <c r="AL71" s="409"/>
      <c r="AM71" s="409"/>
      <c r="AN71" s="409"/>
      <c r="AO71" s="409"/>
      <c r="AP71" s="409"/>
      <c r="AQ71" s="409"/>
      <c r="AR71" s="409"/>
      <c r="AS71" s="409"/>
      <c r="AT71" s="409"/>
      <c r="AU71" s="409"/>
      <c r="AV71" s="409"/>
      <c r="AW71" s="409"/>
      <c r="AX71" s="409"/>
      <c r="AY71" s="409"/>
      <c r="AZ71" s="409"/>
      <c r="BA71" s="409"/>
      <c r="BB71" s="409"/>
      <c r="BC71" s="409"/>
      <c r="BD71" s="409"/>
      <c r="BE71" s="409"/>
      <c r="BF71" s="409"/>
      <c r="BG71" s="409"/>
      <c r="BH71" s="409"/>
      <c r="BI71" s="409"/>
      <c r="BJ71" s="409"/>
      <c r="BK71" s="409"/>
      <c r="BL71" s="409"/>
      <c r="BM71" s="409"/>
      <c r="BN71" s="409"/>
      <c r="BO71" s="409">
        <v>7788.920454545455</v>
      </c>
    </row>
    <row r="72" spans="1:67" ht="13.8">
      <c r="A72" s="406"/>
      <c r="B72" s="406"/>
      <c r="C72" s="406"/>
      <c r="D72" s="406">
        <v>310004410</v>
      </c>
      <c r="E72" s="410" t="s">
        <v>438</v>
      </c>
      <c r="F72" s="409"/>
      <c r="G72" s="409"/>
      <c r="H72" s="409"/>
      <c r="I72" s="409"/>
      <c r="J72" s="409"/>
      <c r="K72" s="409"/>
      <c r="L72" s="409"/>
      <c r="M72" s="409"/>
      <c r="N72" s="409"/>
      <c r="O72" s="409">
        <v>6412.5</v>
      </c>
      <c r="P72" s="409"/>
      <c r="Q72" s="409"/>
      <c r="R72" s="409">
        <v>178.125</v>
      </c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  <c r="AE72" s="409"/>
      <c r="AF72" s="409"/>
      <c r="AG72" s="409"/>
      <c r="AH72" s="409"/>
      <c r="AI72" s="409"/>
      <c r="AJ72" s="409"/>
      <c r="AK72" s="409"/>
      <c r="AL72" s="409"/>
      <c r="AM72" s="409"/>
      <c r="AN72" s="409"/>
      <c r="AO72" s="409"/>
      <c r="AP72" s="409"/>
      <c r="AQ72" s="409"/>
      <c r="AR72" s="409"/>
      <c r="AS72" s="409"/>
      <c r="AT72" s="409"/>
      <c r="AU72" s="409"/>
      <c r="AV72" s="409"/>
      <c r="AW72" s="409"/>
      <c r="AX72" s="409"/>
      <c r="AY72" s="409"/>
      <c r="AZ72" s="409"/>
      <c r="BA72" s="409"/>
      <c r="BB72" s="409"/>
      <c r="BC72" s="409"/>
      <c r="BD72" s="409"/>
      <c r="BE72" s="409"/>
      <c r="BF72" s="409"/>
      <c r="BG72" s="409"/>
      <c r="BH72" s="409"/>
      <c r="BI72" s="409"/>
      <c r="BJ72" s="409"/>
      <c r="BK72" s="409"/>
      <c r="BL72" s="409"/>
      <c r="BM72" s="409"/>
      <c r="BN72" s="409"/>
      <c r="BO72" s="409">
        <v>6590.625</v>
      </c>
    </row>
    <row r="73" spans="1:67" ht="13.8">
      <c r="A73" s="406"/>
      <c r="B73" s="406"/>
      <c r="C73" s="406"/>
      <c r="D73" s="406">
        <v>310004106</v>
      </c>
      <c r="E73" s="410" t="s">
        <v>361</v>
      </c>
      <c r="F73" s="409"/>
      <c r="G73" s="409"/>
      <c r="H73" s="409"/>
      <c r="I73" s="409"/>
      <c r="J73" s="409"/>
      <c r="K73" s="409"/>
      <c r="L73" s="409"/>
      <c r="M73" s="409"/>
      <c r="N73" s="409"/>
      <c r="O73" s="409"/>
      <c r="P73" s="409">
        <v>64.772727272727266</v>
      </c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  <c r="AE73" s="409"/>
      <c r="AF73" s="409"/>
      <c r="AG73" s="409"/>
      <c r="AH73" s="409"/>
      <c r="AI73" s="409"/>
      <c r="AJ73" s="409"/>
      <c r="AK73" s="409"/>
      <c r="AL73" s="409"/>
      <c r="AM73" s="409"/>
      <c r="AN73" s="409"/>
      <c r="AO73" s="409"/>
      <c r="AP73" s="409"/>
      <c r="AQ73" s="409"/>
      <c r="AR73" s="409"/>
      <c r="AS73" s="409"/>
      <c r="AT73" s="409"/>
      <c r="AU73" s="409"/>
      <c r="AV73" s="409"/>
      <c r="AW73" s="409"/>
      <c r="AX73" s="409"/>
      <c r="AY73" s="409"/>
      <c r="AZ73" s="409"/>
      <c r="BA73" s="409"/>
      <c r="BB73" s="409"/>
      <c r="BC73" s="409"/>
      <c r="BD73" s="409"/>
      <c r="BE73" s="409"/>
      <c r="BF73" s="409"/>
      <c r="BG73" s="409"/>
      <c r="BH73" s="409"/>
      <c r="BI73" s="409"/>
      <c r="BJ73" s="409"/>
      <c r="BK73" s="409"/>
      <c r="BL73" s="409"/>
      <c r="BM73" s="409"/>
      <c r="BN73" s="409"/>
      <c r="BO73" s="409">
        <v>64.772727272727266</v>
      </c>
    </row>
    <row r="74" spans="1:67" ht="13.8">
      <c r="A74" s="406"/>
      <c r="B74" s="406"/>
      <c r="C74" s="406"/>
      <c r="D74" s="406">
        <v>310004412</v>
      </c>
      <c r="E74" s="410" t="s">
        <v>439</v>
      </c>
      <c r="F74" s="409"/>
      <c r="G74" s="409"/>
      <c r="H74" s="409"/>
      <c r="I74" s="409"/>
      <c r="J74" s="409"/>
      <c r="K74" s="409"/>
      <c r="L74" s="409"/>
      <c r="M74" s="409"/>
      <c r="N74" s="409"/>
      <c r="O74" s="409"/>
      <c r="P74" s="409"/>
      <c r="Q74" s="409"/>
      <c r="R74" s="409">
        <v>36.647727272727273</v>
      </c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  <c r="AE74" s="409"/>
      <c r="AF74" s="409"/>
      <c r="AG74" s="409"/>
      <c r="AH74" s="409"/>
      <c r="AI74" s="409"/>
      <c r="AJ74" s="409"/>
      <c r="AK74" s="409"/>
      <c r="AL74" s="409"/>
      <c r="AM74" s="409"/>
      <c r="AN74" s="409"/>
      <c r="AO74" s="409"/>
      <c r="AP74" s="409"/>
      <c r="AQ74" s="409"/>
      <c r="AR74" s="409"/>
      <c r="AS74" s="409"/>
      <c r="AT74" s="409"/>
      <c r="AU74" s="409"/>
      <c r="AV74" s="409"/>
      <c r="AW74" s="409"/>
      <c r="AX74" s="409"/>
      <c r="AY74" s="409"/>
      <c r="AZ74" s="409"/>
      <c r="BA74" s="409"/>
      <c r="BB74" s="409"/>
      <c r="BC74" s="409"/>
      <c r="BD74" s="409"/>
      <c r="BE74" s="409"/>
      <c r="BF74" s="409"/>
      <c r="BG74" s="409"/>
      <c r="BH74" s="409"/>
      <c r="BI74" s="409"/>
      <c r="BJ74" s="409"/>
      <c r="BK74" s="409"/>
      <c r="BL74" s="409"/>
      <c r="BM74" s="409"/>
      <c r="BN74" s="409"/>
      <c r="BO74" s="409">
        <v>36.647727272727273</v>
      </c>
    </row>
    <row r="75" spans="1:67" ht="13.8">
      <c r="A75" s="406"/>
      <c r="B75" s="406"/>
      <c r="C75" s="406" t="s">
        <v>231</v>
      </c>
      <c r="D75" s="406"/>
      <c r="E75" s="406"/>
      <c r="F75" s="409"/>
      <c r="G75" s="409"/>
      <c r="H75" s="409"/>
      <c r="I75" s="409"/>
      <c r="J75" s="409"/>
      <c r="K75" s="409"/>
      <c r="L75" s="409"/>
      <c r="M75" s="409"/>
      <c r="N75" s="409"/>
      <c r="O75" s="409">
        <v>13990.909090909092</v>
      </c>
      <c r="P75" s="409">
        <v>340.44318181818176</v>
      </c>
      <c r="Q75" s="409">
        <v>66.159090909090907</v>
      </c>
      <c r="R75" s="409">
        <v>395.34090909090912</v>
      </c>
      <c r="S75" s="409"/>
      <c r="T75" s="409"/>
      <c r="U75" s="409"/>
      <c r="V75" s="409"/>
      <c r="W75" s="409"/>
      <c r="X75" s="409"/>
      <c r="Y75" s="409"/>
      <c r="Z75" s="409"/>
      <c r="AA75" s="409"/>
      <c r="AB75" s="409"/>
      <c r="AC75" s="409"/>
      <c r="AD75" s="409"/>
      <c r="AE75" s="409"/>
      <c r="AF75" s="409"/>
      <c r="AG75" s="409"/>
      <c r="AH75" s="409"/>
      <c r="AI75" s="409"/>
      <c r="AJ75" s="409"/>
      <c r="AK75" s="409"/>
      <c r="AL75" s="409"/>
      <c r="AM75" s="409"/>
      <c r="AN75" s="409"/>
      <c r="AO75" s="409"/>
      <c r="AP75" s="409"/>
      <c r="AQ75" s="409"/>
      <c r="AR75" s="409"/>
      <c r="AS75" s="409"/>
      <c r="AT75" s="409"/>
      <c r="AU75" s="409"/>
      <c r="AV75" s="409"/>
      <c r="AW75" s="409"/>
      <c r="AX75" s="409"/>
      <c r="AY75" s="409"/>
      <c r="AZ75" s="409"/>
      <c r="BA75" s="409"/>
      <c r="BB75" s="409"/>
      <c r="BC75" s="409"/>
      <c r="BD75" s="409"/>
      <c r="BE75" s="409"/>
      <c r="BF75" s="409"/>
      <c r="BG75" s="409"/>
      <c r="BH75" s="409"/>
      <c r="BI75" s="409"/>
      <c r="BJ75" s="409"/>
      <c r="BK75" s="409"/>
      <c r="BL75" s="409"/>
      <c r="BM75" s="409"/>
      <c r="BN75" s="409"/>
      <c r="BO75" s="409">
        <v>14792.852272727276</v>
      </c>
    </row>
    <row r="76" spans="1:67" ht="13.8">
      <c r="A76" s="406"/>
      <c r="B76" s="406" t="s">
        <v>492</v>
      </c>
      <c r="C76" s="406"/>
      <c r="D76" s="406"/>
      <c r="E76" s="406"/>
      <c r="F76" s="409"/>
      <c r="G76" s="409"/>
      <c r="H76" s="409"/>
      <c r="I76" s="409"/>
      <c r="J76" s="409"/>
      <c r="K76" s="409"/>
      <c r="L76" s="409"/>
      <c r="M76" s="409"/>
      <c r="N76" s="409"/>
      <c r="O76" s="409">
        <v>13990.909090909092</v>
      </c>
      <c r="P76" s="409">
        <v>340.44318181818176</v>
      </c>
      <c r="Q76" s="409">
        <v>66.159090909090907</v>
      </c>
      <c r="R76" s="409">
        <v>395.34090909090912</v>
      </c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  <c r="AE76" s="409"/>
      <c r="AF76" s="409"/>
      <c r="AG76" s="409"/>
      <c r="AH76" s="409"/>
      <c r="AI76" s="409"/>
      <c r="AJ76" s="409"/>
      <c r="AK76" s="409"/>
      <c r="AL76" s="409"/>
      <c r="AM76" s="409"/>
      <c r="AN76" s="409"/>
      <c r="AO76" s="409"/>
      <c r="AP76" s="409"/>
      <c r="AQ76" s="409"/>
      <c r="AR76" s="409"/>
      <c r="AS76" s="409"/>
      <c r="AT76" s="409"/>
      <c r="AU76" s="409"/>
      <c r="AV76" s="409"/>
      <c r="AW76" s="409"/>
      <c r="AX76" s="409"/>
      <c r="AY76" s="409"/>
      <c r="AZ76" s="409"/>
      <c r="BA76" s="409"/>
      <c r="BB76" s="409"/>
      <c r="BC76" s="409"/>
      <c r="BD76" s="409"/>
      <c r="BE76" s="409"/>
      <c r="BF76" s="409"/>
      <c r="BG76" s="409"/>
      <c r="BH76" s="409"/>
      <c r="BI76" s="409"/>
      <c r="BJ76" s="409"/>
      <c r="BK76" s="409"/>
      <c r="BL76" s="409"/>
      <c r="BM76" s="409"/>
      <c r="BN76" s="409"/>
      <c r="BO76" s="409">
        <v>14792.852272727276</v>
      </c>
    </row>
    <row r="77" spans="1:67" ht="13.8">
      <c r="A77" s="406" t="s">
        <v>232</v>
      </c>
      <c r="B77" s="406"/>
      <c r="C77" s="406"/>
      <c r="D77" s="406"/>
      <c r="E77" s="406"/>
      <c r="F77" s="409">
        <v>241.67045454545456</v>
      </c>
      <c r="G77" s="409">
        <v>24.56818181818182</v>
      </c>
      <c r="H77" s="409"/>
      <c r="I77" s="409">
        <v>82.63636363636364</v>
      </c>
      <c r="J77" s="409">
        <v>131.81818181818181</v>
      </c>
      <c r="K77" s="409">
        <v>109.86363636363636</v>
      </c>
      <c r="L77" s="409">
        <v>126.32954545454547</v>
      </c>
      <c r="M77" s="409"/>
      <c r="N77" s="409">
        <v>109.85227272727273</v>
      </c>
      <c r="O77" s="409">
        <v>14029.363636363636</v>
      </c>
      <c r="P77" s="409">
        <v>340.44318181818176</v>
      </c>
      <c r="Q77" s="409">
        <v>66.159090909090907</v>
      </c>
      <c r="R77" s="409">
        <v>395.34090909090912</v>
      </c>
      <c r="S77" s="409">
        <v>131.81818181818181</v>
      </c>
      <c r="T77" s="409">
        <v>71.409090909090907</v>
      </c>
      <c r="U77" s="409">
        <v>93.375</v>
      </c>
      <c r="V77" s="409"/>
      <c r="W77" s="409"/>
      <c r="X77" s="409"/>
      <c r="Y77" s="409"/>
      <c r="Z77" s="409"/>
      <c r="AA77" s="409"/>
      <c r="AB77" s="409"/>
      <c r="AC77" s="409"/>
      <c r="AD77" s="409"/>
      <c r="AE77" s="409"/>
      <c r="AF77" s="409"/>
      <c r="AG77" s="409"/>
      <c r="AH77" s="409"/>
      <c r="AI77" s="409"/>
      <c r="AJ77" s="409"/>
      <c r="AK77" s="409">
        <v>16.477272727272727</v>
      </c>
      <c r="AL77" s="409">
        <v>105.11363636363636</v>
      </c>
      <c r="AM77" s="409">
        <v>98.863636363636374</v>
      </c>
      <c r="AN77" s="409">
        <v>114.96590909090909</v>
      </c>
      <c r="AO77" s="409">
        <v>16.852272727272727</v>
      </c>
      <c r="AP77" s="409"/>
      <c r="AQ77" s="409"/>
      <c r="AR77" s="409">
        <v>27.46590909090909</v>
      </c>
      <c r="AS77" s="409">
        <v>131.81818181818181</v>
      </c>
      <c r="AT77" s="409">
        <v>109.84090909090909</v>
      </c>
      <c r="AU77" s="409">
        <v>109.85227272727272</v>
      </c>
      <c r="AV77" s="409">
        <v>109.84090909090909</v>
      </c>
      <c r="AW77" s="409">
        <v>38.44318181818182</v>
      </c>
      <c r="AX77" s="409"/>
      <c r="AY77" s="409"/>
      <c r="AZ77" s="409"/>
      <c r="BA77" s="409"/>
      <c r="BB77" s="409"/>
      <c r="BC77" s="409"/>
      <c r="BD77" s="409"/>
      <c r="BE77" s="409">
        <v>93.375</v>
      </c>
      <c r="BF77" s="409">
        <v>109.84090909090909</v>
      </c>
      <c r="BG77" s="409">
        <v>131.81818181818181</v>
      </c>
      <c r="BH77" s="409">
        <v>109.85227272727272</v>
      </c>
      <c r="BI77" s="409">
        <v>131.81818181818181</v>
      </c>
      <c r="BJ77" s="409">
        <v>109.85227272727272</v>
      </c>
      <c r="BK77" s="409">
        <v>109.84090909090909</v>
      </c>
      <c r="BL77" s="409">
        <v>65.909090909090907</v>
      </c>
      <c r="BM77" s="409">
        <v>65.909090909090907</v>
      </c>
      <c r="BN77" s="409">
        <v>131.81818181818181</v>
      </c>
      <c r="BO77" s="409">
        <v>17894.215909090912</v>
      </c>
    </row>
    <row r="78" spans="1:67" ht="13.8">
      <c r="A78" s="406" t="s">
        <v>233</v>
      </c>
      <c r="B78" s="406" t="s">
        <v>416</v>
      </c>
      <c r="C78" s="406" t="s">
        <v>125</v>
      </c>
      <c r="D78" s="406">
        <v>310001586</v>
      </c>
      <c r="E78" s="410" t="s">
        <v>415</v>
      </c>
      <c r="F78" s="409"/>
      <c r="G78" s="409"/>
      <c r="H78" s="409"/>
      <c r="I78" s="409">
        <v>205.44</v>
      </c>
      <c r="J78" s="409">
        <v>42.48</v>
      </c>
      <c r="K78" s="409">
        <v>126</v>
      </c>
      <c r="L78" s="409">
        <v>126</v>
      </c>
      <c r="M78" s="409">
        <v>126</v>
      </c>
      <c r="N78" s="409">
        <v>126</v>
      </c>
      <c r="O78" s="409">
        <v>36.74666666666667</v>
      </c>
      <c r="P78" s="409"/>
      <c r="Q78" s="409"/>
      <c r="R78" s="409"/>
      <c r="S78" s="409"/>
      <c r="T78" s="409"/>
      <c r="U78" s="409"/>
      <c r="V78" s="409"/>
      <c r="W78" s="409">
        <v>86.873333333333335</v>
      </c>
      <c r="X78" s="409">
        <v>116.02666666666667</v>
      </c>
      <c r="Y78" s="409">
        <v>143.60666666666665</v>
      </c>
      <c r="Z78" s="409">
        <v>131.33333333333334</v>
      </c>
      <c r="AA78" s="409">
        <v>133.43333333333334</v>
      </c>
      <c r="AB78" s="409">
        <v>150.14666666666668</v>
      </c>
      <c r="AC78" s="409">
        <v>36.25333333333333</v>
      </c>
      <c r="AD78" s="409"/>
      <c r="AE78" s="409"/>
      <c r="AF78" s="409"/>
      <c r="AG78" s="409"/>
      <c r="AH78" s="409"/>
      <c r="AI78" s="409"/>
      <c r="AJ78" s="409"/>
      <c r="AK78" s="409"/>
      <c r="AL78" s="409"/>
      <c r="AM78" s="409">
        <v>89.25333333333333</v>
      </c>
      <c r="AN78" s="409">
        <v>126</v>
      </c>
      <c r="AO78" s="409">
        <v>126</v>
      </c>
      <c r="AP78" s="409">
        <v>126</v>
      </c>
      <c r="AQ78" s="409">
        <v>62.4</v>
      </c>
      <c r="AR78" s="409"/>
      <c r="AS78" s="409"/>
      <c r="AT78" s="409"/>
      <c r="AU78" s="409"/>
      <c r="AV78" s="409"/>
      <c r="AW78" s="409"/>
      <c r="AX78" s="409"/>
      <c r="AY78" s="409"/>
      <c r="AZ78" s="409"/>
      <c r="BA78" s="409">
        <v>89.25333333333333</v>
      </c>
      <c r="BB78" s="409">
        <v>126</v>
      </c>
      <c r="BC78" s="409">
        <v>126</v>
      </c>
      <c r="BD78" s="409">
        <v>126</v>
      </c>
      <c r="BE78" s="409">
        <v>62.4</v>
      </c>
      <c r="BF78" s="409"/>
      <c r="BG78" s="409"/>
      <c r="BH78" s="409"/>
      <c r="BI78" s="409"/>
      <c r="BJ78" s="409"/>
      <c r="BK78" s="409"/>
      <c r="BL78" s="409"/>
      <c r="BM78" s="409"/>
      <c r="BN78" s="409"/>
      <c r="BO78" s="409">
        <v>2645.646666666667</v>
      </c>
    </row>
    <row r="79" spans="1:67" ht="13.8">
      <c r="A79" s="406"/>
      <c r="B79" s="406"/>
      <c r="C79" s="406" t="s">
        <v>417</v>
      </c>
      <c r="D79" s="406"/>
      <c r="E79" s="406"/>
      <c r="F79" s="409"/>
      <c r="G79" s="409"/>
      <c r="H79" s="409"/>
      <c r="I79" s="409">
        <v>205.44</v>
      </c>
      <c r="J79" s="409">
        <v>42.48</v>
      </c>
      <c r="K79" s="409">
        <v>126</v>
      </c>
      <c r="L79" s="409">
        <v>126</v>
      </c>
      <c r="M79" s="409">
        <v>126</v>
      </c>
      <c r="N79" s="409">
        <v>126</v>
      </c>
      <c r="O79" s="409">
        <v>36.74666666666667</v>
      </c>
      <c r="P79" s="409"/>
      <c r="Q79" s="409"/>
      <c r="R79" s="409"/>
      <c r="S79" s="409"/>
      <c r="T79" s="409"/>
      <c r="U79" s="409"/>
      <c r="V79" s="409"/>
      <c r="W79" s="409">
        <v>86.873333333333335</v>
      </c>
      <c r="X79" s="409">
        <v>116.02666666666667</v>
      </c>
      <c r="Y79" s="409">
        <v>143.60666666666665</v>
      </c>
      <c r="Z79" s="409">
        <v>131.33333333333334</v>
      </c>
      <c r="AA79" s="409">
        <v>133.43333333333334</v>
      </c>
      <c r="AB79" s="409">
        <v>150.14666666666668</v>
      </c>
      <c r="AC79" s="409">
        <v>36.25333333333333</v>
      </c>
      <c r="AD79" s="409"/>
      <c r="AE79" s="409"/>
      <c r="AF79" s="409"/>
      <c r="AG79" s="409"/>
      <c r="AH79" s="409"/>
      <c r="AI79" s="409"/>
      <c r="AJ79" s="409"/>
      <c r="AK79" s="409"/>
      <c r="AL79" s="409"/>
      <c r="AM79" s="409">
        <v>89.25333333333333</v>
      </c>
      <c r="AN79" s="409">
        <v>126</v>
      </c>
      <c r="AO79" s="409">
        <v>126</v>
      </c>
      <c r="AP79" s="409">
        <v>126</v>
      </c>
      <c r="AQ79" s="409">
        <v>62.4</v>
      </c>
      <c r="AR79" s="409"/>
      <c r="AS79" s="409"/>
      <c r="AT79" s="409"/>
      <c r="AU79" s="409"/>
      <c r="AV79" s="409"/>
      <c r="AW79" s="409"/>
      <c r="AX79" s="409"/>
      <c r="AY79" s="409"/>
      <c r="AZ79" s="409"/>
      <c r="BA79" s="409">
        <v>89.25333333333333</v>
      </c>
      <c r="BB79" s="409">
        <v>126</v>
      </c>
      <c r="BC79" s="409">
        <v>126</v>
      </c>
      <c r="BD79" s="409">
        <v>126</v>
      </c>
      <c r="BE79" s="409">
        <v>62.4</v>
      </c>
      <c r="BF79" s="409"/>
      <c r="BG79" s="409"/>
      <c r="BH79" s="409"/>
      <c r="BI79" s="409"/>
      <c r="BJ79" s="409"/>
      <c r="BK79" s="409"/>
      <c r="BL79" s="409"/>
      <c r="BM79" s="409"/>
      <c r="BN79" s="409"/>
      <c r="BO79" s="409">
        <v>2645.646666666667</v>
      </c>
    </row>
    <row r="80" spans="1:67" ht="13.8">
      <c r="A80" s="406"/>
      <c r="B80" s="406" t="s">
        <v>418</v>
      </c>
      <c r="C80" s="406"/>
      <c r="D80" s="406"/>
      <c r="E80" s="406"/>
      <c r="F80" s="409"/>
      <c r="G80" s="409"/>
      <c r="H80" s="409"/>
      <c r="I80" s="409">
        <v>205.44</v>
      </c>
      <c r="J80" s="409">
        <v>42.48</v>
      </c>
      <c r="K80" s="409">
        <v>126</v>
      </c>
      <c r="L80" s="409">
        <v>126</v>
      </c>
      <c r="M80" s="409">
        <v>126</v>
      </c>
      <c r="N80" s="409">
        <v>126</v>
      </c>
      <c r="O80" s="409">
        <v>36.74666666666667</v>
      </c>
      <c r="P80" s="409"/>
      <c r="Q80" s="409"/>
      <c r="R80" s="409"/>
      <c r="S80" s="409"/>
      <c r="T80" s="409"/>
      <c r="U80" s="409"/>
      <c r="V80" s="409"/>
      <c r="W80" s="409">
        <v>86.873333333333335</v>
      </c>
      <c r="X80" s="409">
        <v>116.02666666666667</v>
      </c>
      <c r="Y80" s="409">
        <v>143.60666666666665</v>
      </c>
      <c r="Z80" s="409">
        <v>131.33333333333334</v>
      </c>
      <c r="AA80" s="409">
        <v>133.43333333333334</v>
      </c>
      <c r="AB80" s="409">
        <v>150.14666666666668</v>
      </c>
      <c r="AC80" s="409">
        <v>36.25333333333333</v>
      </c>
      <c r="AD80" s="409"/>
      <c r="AE80" s="409"/>
      <c r="AF80" s="409"/>
      <c r="AG80" s="409"/>
      <c r="AH80" s="409"/>
      <c r="AI80" s="409"/>
      <c r="AJ80" s="409"/>
      <c r="AK80" s="409"/>
      <c r="AL80" s="409"/>
      <c r="AM80" s="409">
        <v>89.25333333333333</v>
      </c>
      <c r="AN80" s="409">
        <v>126</v>
      </c>
      <c r="AO80" s="409">
        <v>126</v>
      </c>
      <c r="AP80" s="409">
        <v>126</v>
      </c>
      <c r="AQ80" s="409">
        <v>62.4</v>
      </c>
      <c r="AR80" s="409"/>
      <c r="AS80" s="409"/>
      <c r="AT80" s="409"/>
      <c r="AU80" s="409"/>
      <c r="AV80" s="409"/>
      <c r="AW80" s="409"/>
      <c r="AX80" s="409"/>
      <c r="AY80" s="409"/>
      <c r="AZ80" s="409"/>
      <c r="BA80" s="409">
        <v>89.25333333333333</v>
      </c>
      <c r="BB80" s="409">
        <v>126</v>
      </c>
      <c r="BC80" s="409">
        <v>126</v>
      </c>
      <c r="BD80" s="409">
        <v>126</v>
      </c>
      <c r="BE80" s="409">
        <v>62.4</v>
      </c>
      <c r="BF80" s="409"/>
      <c r="BG80" s="409"/>
      <c r="BH80" s="409"/>
      <c r="BI80" s="409"/>
      <c r="BJ80" s="409"/>
      <c r="BK80" s="409"/>
      <c r="BL80" s="409"/>
      <c r="BM80" s="409"/>
      <c r="BN80" s="409"/>
      <c r="BO80" s="409">
        <v>2645.646666666667</v>
      </c>
    </row>
    <row r="81" spans="1:67" ht="13.8">
      <c r="A81" s="406" t="s">
        <v>234</v>
      </c>
      <c r="B81" s="406"/>
      <c r="C81" s="406"/>
      <c r="D81" s="406"/>
      <c r="E81" s="406"/>
      <c r="F81" s="409"/>
      <c r="G81" s="409"/>
      <c r="H81" s="409"/>
      <c r="I81" s="409">
        <v>205.44</v>
      </c>
      <c r="J81" s="409">
        <v>42.48</v>
      </c>
      <c r="K81" s="409">
        <v>126</v>
      </c>
      <c r="L81" s="409">
        <v>126</v>
      </c>
      <c r="M81" s="409">
        <v>126</v>
      </c>
      <c r="N81" s="409">
        <v>126</v>
      </c>
      <c r="O81" s="409">
        <v>36.74666666666667</v>
      </c>
      <c r="P81" s="409"/>
      <c r="Q81" s="409"/>
      <c r="R81" s="409"/>
      <c r="S81" s="409"/>
      <c r="T81" s="409"/>
      <c r="U81" s="409"/>
      <c r="V81" s="409"/>
      <c r="W81" s="409">
        <v>86.873333333333335</v>
      </c>
      <c r="X81" s="409">
        <v>116.02666666666667</v>
      </c>
      <c r="Y81" s="409">
        <v>143.60666666666665</v>
      </c>
      <c r="Z81" s="409">
        <v>131.33333333333334</v>
      </c>
      <c r="AA81" s="409">
        <v>133.43333333333334</v>
      </c>
      <c r="AB81" s="409">
        <v>150.14666666666668</v>
      </c>
      <c r="AC81" s="409">
        <v>36.25333333333333</v>
      </c>
      <c r="AD81" s="409"/>
      <c r="AE81" s="409"/>
      <c r="AF81" s="409"/>
      <c r="AG81" s="409"/>
      <c r="AH81" s="409"/>
      <c r="AI81" s="409"/>
      <c r="AJ81" s="409"/>
      <c r="AK81" s="409"/>
      <c r="AL81" s="409"/>
      <c r="AM81" s="409">
        <v>89.25333333333333</v>
      </c>
      <c r="AN81" s="409">
        <v>126</v>
      </c>
      <c r="AO81" s="409">
        <v>126</v>
      </c>
      <c r="AP81" s="409">
        <v>126</v>
      </c>
      <c r="AQ81" s="409">
        <v>62.4</v>
      </c>
      <c r="AR81" s="409"/>
      <c r="AS81" s="409"/>
      <c r="AT81" s="409"/>
      <c r="AU81" s="409"/>
      <c r="AV81" s="409"/>
      <c r="AW81" s="409"/>
      <c r="AX81" s="409"/>
      <c r="AY81" s="409"/>
      <c r="AZ81" s="409"/>
      <c r="BA81" s="409">
        <v>89.25333333333333</v>
      </c>
      <c r="BB81" s="409">
        <v>126</v>
      </c>
      <c r="BC81" s="409">
        <v>126</v>
      </c>
      <c r="BD81" s="409">
        <v>126</v>
      </c>
      <c r="BE81" s="409">
        <v>62.4</v>
      </c>
      <c r="BF81" s="409"/>
      <c r="BG81" s="409"/>
      <c r="BH81" s="409"/>
      <c r="BI81" s="409"/>
      <c r="BJ81" s="409"/>
      <c r="BK81" s="409"/>
      <c r="BL81" s="409"/>
      <c r="BM81" s="409"/>
      <c r="BN81" s="409"/>
      <c r="BO81" s="409">
        <v>2645.646666666667</v>
      </c>
    </row>
    <row r="82" spans="1:67" ht="13.8">
      <c r="A82" s="406" t="s">
        <v>235</v>
      </c>
      <c r="B82" s="406" t="s">
        <v>27</v>
      </c>
      <c r="C82" s="406" t="s">
        <v>42</v>
      </c>
      <c r="D82" s="406">
        <v>310002641</v>
      </c>
      <c r="E82" s="410" t="s">
        <v>119</v>
      </c>
      <c r="F82" s="409">
        <v>577.25</v>
      </c>
      <c r="G82" s="409">
        <v>115.48611111111111</v>
      </c>
      <c r="H82" s="409">
        <v>44.041666666666664</v>
      </c>
      <c r="I82" s="409"/>
      <c r="J82" s="409"/>
      <c r="K82" s="409"/>
      <c r="L82" s="409"/>
      <c r="M82" s="409"/>
      <c r="N82" s="409"/>
      <c r="O82" s="409"/>
      <c r="P82" s="409">
        <v>27.777777777777779</v>
      </c>
      <c r="Q82" s="409">
        <v>222.22222222222223</v>
      </c>
      <c r="R82" s="409">
        <v>222.22222222222223</v>
      </c>
      <c r="S82" s="409">
        <v>222.22222222222223</v>
      </c>
      <c r="T82" s="409">
        <v>43.986111111111114</v>
      </c>
      <c r="U82" s="409"/>
      <c r="V82" s="409"/>
      <c r="W82" s="409"/>
      <c r="X82" s="409"/>
      <c r="Y82" s="409"/>
      <c r="Z82" s="409"/>
      <c r="AA82" s="409"/>
      <c r="AB82" s="409"/>
      <c r="AC82" s="409">
        <v>252</v>
      </c>
      <c r="AD82" s="409">
        <v>180.55555555555554</v>
      </c>
      <c r="AE82" s="409">
        <v>260</v>
      </c>
      <c r="AF82" s="409">
        <v>180.55555555555554</v>
      </c>
      <c r="AG82" s="409">
        <v>180.55555555555554</v>
      </c>
      <c r="AH82" s="409">
        <v>250</v>
      </c>
      <c r="AI82" s="409">
        <v>388.88888888888891</v>
      </c>
      <c r="AJ82" s="409">
        <v>356.48611111111109</v>
      </c>
      <c r="AK82" s="409">
        <v>194.44444444444446</v>
      </c>
      <c r="AL82" s="409">
        <v>180.55555555555554</v>
      </c>
      <c r="AM82" s="409">
        <v>180.55555555555554</v>
      </c>
      <c r="AN82" s="409">
        <v>180.55555555555554</v>
      </c>
      <c r="AO82" s="409">
        <v>180.55555555555554</v>
      </c>
      <c r="AP82" s="409">
        <v>250</v>
      </c>
      <c r="AQ82" s="409">
        <v>388.88888888888891</v>
      </c>
      <c r="AR82" s="409">
        <v>194.44444444444446</v>
      </c>
      <c r="AS82" s="409"/>
      <c r="AT82" s="409"/>
      <c r="AU82" s="409"/>
      <c r="AV82" s="409"/>
      <c r="AW82" s="409"/>
      <c r="AX82" s="409"/>
      <c r="AY82" s="409">
        <v>168.98611111111111</v>
      </c>
      <c r="AZ82" s="409">
        <v>250</v>
      </c>
      <c r="BA82" s="409">
        <v>250</v>
      </c>
      <c r="BB82" s="409">
        <v>250</v>
      </c>
      <c r="BC82" s="409">
        <v>388.88888888888891</v>
      </c>
      <c r="BD82" s="409">
        <v>388.88888888888891</v>
      </c>
      <c r="BE82" s="409">
        <v>32.402777777777779</v>
      </c>
      <c r="BF82" s="409"/>
      <c r="BG82" s="409"/>
      <c r="BH82" s="409"/>
      <c r="BI82" s="409"/>
      <c r="BJ82" s="409"/>
      <c r="BK82" s="409"/>
      <c r="BL82" s="409"/>
      <c r="BM82" s="409"/>
      <c r="BN82" s="409"/>
      <c r="BO82" s="409">
        <v>7003.4166666666661</v>
      </c>
    </row>
    <row r="83" spans="1:67" ht="13.8">
      <c r="A83" s="406"/>
      <c r="B83" s="406"/>
      <c r="C83" s="406"/>
      <c r="D83" s="406">
        <v>310002642</v>
      </c>
      <c r="E83" s="410" t="s">
        <v>118</v>
      </c>
      <c r="F83" s="409">
        <v>231.51388888888891</v>
      </c>
      <c r="G83" s="409">
        <v>210</v>
      </c>
      <c r="H83" s="409"/>
      <c r="I83" s="409"/>
      <c r="J83" s="409"/>
      <c r="K83" s="409"/>
      <c r="L83" s="409"/>
      <c r="M83" s="409"/>
      <c r="N83" s="409"/>
      <c r="O83" s="409"/>
      <c r="P83" s="409">
        <v>166.66666666666666</v>
      </c>
      <c r="Q83" s="409">
        <v>166.66666666666666</v>
      </c>
      <c r="R83" s="409">
        <v>166.66666666666666</v>
      </c>
      <c r="S83" s="409">
        <v>166.66666666666666</v>
      </c>
      <c r="T83" s="409">
        <v>166.66666666666666</v>
      </c>
      <c r="U83" s="409"/>
      <c r="V83" s="409"/>
      <c r="W83" s="409"/>
      <c r="X83" s="409"/>
      <c r="Y83" s="409"/>
      <c r="Z83" s="409"/>
      <c r="AA83" s="409"/>
      <c r="AB83" s="409"/>
      <c r="AC83" s="409"/>
      <c r="AD83" s="409">
        <v>214.84722222222223</v>
      </c>
      <c r="AE83" s="409">
        <v>208</v>
      </c>
      <c r="AF83" s="409">
        <v>208.33333333333334</v>
      </c>
      <c r="AG83" s="409">
        <v>208.33333333333334</v>
      </c>
      <c r="AH83" s="409">
        <v>138.88888888888889</v>
      </c>
      <c r="AI83" s="409"/>
      <c r="AJ83" s="409"/>
      <c r="AK83" s="409"/>
      <c r="AL83" s="409">
        <v>208.33333333333334</v>
      </c>
      <c r="AM83" s="409">
        <v>208.33333333333334</v>
      </c>
      <c r="AN83" s="409">
        <v>208.33333333333334</v>
      </c>
      <c r="AO83" s="409">
        <v>208.33333333333334</v>
      </c>
      <c r="AP83" s="409">
        <v>138.88888888888889</v>
      </c>
      <c r="AQ83" s="409"/>
      <c r="AR83" s="409"/>
      <c r="AS83" s="409"/>
      <c r="AT83" s="409"/>
      <c r="AU83" s="409"/>
      <c r="AV83" s="409"/>
      <c r="AW83" s="409"/>
      <c r="AX83" s="409"/>
      <c r="AY83" s="409">
        <v>138.88888888888889</v>
      </c>
      <c r="AZ83" s="409">
        <v>138.88888888888889</v>
      </c>
      <c r="BA83" s="409">
        <v>138.88888888888889</v>
      </c>
      <c r="BB83" s="409">
        <v>138.88888888888889</v>
      </c>
      <c r="BC83" s="409"/>
      <c r="BD83" s="409"/>
      <c r="BE83" s="409"/>
      <c r="BF83" s="409"/>
      <c r="BG83" s="409"/>
      <c r="BH83" s="409"/>
      <c r="BI83" s="409"/>
      <c r="BJ83" s="409"/>
      <c r="BK83" s="409"/>
      <c r="BL83" s="409"/>
      <c r="BM83" s="409"/>
      <c r="BN83" s="409"/>
      <c r="BO83" s="409">
        <v>3781.0277777777769</v>
      </c>
    </row>
    <row r="84" spans="1:67" ht="13.8">
      <c r="A84" s="406"/>
      <c r="B84" s="406"/>
      <c r="C84" s="406"/>
      <c r="D84" s="406">
        <v>310002644</v>
      </c>
      <c r="E84" s="410" t="s">
        <v>142</v>
      </c>
      <c r="F84" s="409"/>
      <c r="G84" s="409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>
        <v>372.68055555555554</v>
      </c>
      <c r="V84" s="409">
        <v>388.88888888888891</v>
      </c>
      <c r="W84" s="409">
        <v>392</v>
      </c>
      <c r="X84" s="409">
        <v>191.375</v>
      </c>
      <c r="Y84" s="409"/>
      <c r="Z84" s="409"/>
      <c r="AA84" s="409"/>
      <c r="AB84" s="409"/>
      <c r="AC84" s="409"/>
      <c r="AD84" s="409"/>
      <c r="AE84" s="409"/>
      <c r="AF84" s="409"/>
      <c r="AG84" s="409"/>
      <c r="AH84" s="409"/>
      <c r="AI84" s="409"/>
      <c r="AJ84" s="409"/>
      <c r="AK84" s="409"/>
      <c r="AL84" s="409"/>
      <c r="AM84" s="409"/>
      <c r="AN84" s="409"/>
      <c r="AO84" s="409"/>
      <c r="AP84" s="409"/>
      <c r="AQ84" s="409"/>
      <c r="AR84" s="409"/>
      <c r="AS84" s="409"/>
      <c r="AT84" s="409"/>
      <c r="AU84" s="409"/>
      <c r="AV84" s="409"/>
      <c r="AW84" s="409"/>
      <c r="AX84" s="409"/>
      <c r="AY84" s="409"/>
      <c r="AZ84" s="409"/>
      <c r="BA84" s="409"/>
      <c r="BB84" s="409"/>
      <c r="BC84" s="409"/>
      <c r="BD84" s="409"/>
      <c r="BE84" s="409">
        <v>64.819444444444443</v>
      </c>
      <c r="BF84" s="409">
        <v>388.88888888888891</v>
      </c>
      <c r="BG84" s="409">
        <v>388.88888888888891</v>
      </c>
      <c r="BH84" s="409">
        <v>268.51388888888891</v>
      </c>
      <c r="BI84" s="409"/>
      <c r="BJ84" s="409"/>
      <c r="BK84" s="409"/>
      <c r="BL84" s="409"/>
      <c r="BM84" s="409"/>
      <c r="BN84" s="409"/>
      <c r="BO84" s="409">
        <v>2456.0555555555557</v>
      </c>
    </row>
    <row r="85" spans="1:67" ht="13.8">
      <c r="A85" s="406"/>
      <c r="B85" s="406"/>
      <c r="C85" s="406"/>
      <c r="D85" s="406">
        <v>310004070</v>
      </c>
      <c r="E85" s="410" t="s">
        <v>351</v>
      </c>
      <c r="F85" s="409"/>
      <c r="G85" s="409"/>
      <c r="H85" s="409"/>
      <c r="I85" s="409"/>
      <c r="J85" s="409"/>
      <c r="K85" s="409"/>
      <c r="L85" s="409"/>
      <c r="M85" s="409"/>
      <c r="N85" s="409"/>
      <c r="O85" s="409">
        <v>111.11111111111111</v>
      </c>
      <c r="P85" s="409">
        <v>41.666666666666664</v>
      </c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  <c r="AE85" s="409"/>
      <c r="AF85" s="409"/>
      <c r="AG85" s="409"/>
      <c r="AH85" s="409"/>
      <c r="AI85" s="409"/>
      <c r="AJ85" s="409"/>
      <c r="AK85" s="409"/>
      <c r="AL85" s="409"/>
      <c r="AM85" s="409"/>
      <c r="AN85" s="409"/>
      <c r="AO85" s="409"/>
      <c r="AP85" s="409"/>
      <c r="AQ85" s="409"/>
      <c r="AR85" s="409"/>
      <c r="AS85" s="409"/>
      <c r="AT85" s="409"/>
      <c r="AU85" s="409"/>
      <c r="AV85" s="409"/>
      <c r="AW85" s="409"/>
      <c r="AX85" s="409"/>
      <c r="AY85" s="409"/>
      <c r="AZ85" s="409"/>
      <c r="BA85" s="409"/>
      <c r="BB85" s="409"/>
      <c r="BC85" s="409"/>
      <c r="BD85" s="409"/>
      <c r="BE85" s="409"/>
      <c r="BF85" s="409"/>
      <c r="BG85" s="409"/>
      <c r="BH85" s="409"/>
      <c r="BI85" s="409"/>
      <c r="BJ85" s="409"/>
      <c r="BK85" s="409"/>
      <c r="BL85" s="409"/>
      <c r="BM85" s="409"/>
      <c r="BN85" s="409"/>
      <c r="BO85" s="409">
        <v>152.77777777777777</v>
      </c>
    </row>
    <row r="86" spans="1:67" ht="13.8">
      <c r="A86" s="406"/>
      <c r="B86" s="406"/>
      <c r="C86" s="406"/>
      <c r="D86" s="406">
        <v>310003711</v>
      </c>
      <c r="E86" s="410" t="s">
        <v>302</v>
      </c>
      <c r="F86" s="409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>
        <v>13</v>
      </c>
      <c r="Z86" s="409">
        <v>249</v>
      </c>
      <c r="AA86" s="409">
        <v>391</v>
      </c>
      <c r="AB86" s="409">
        <v>262.19444444444446</v>
      </c>
      <c r="AC86" s="409"/>
      <c r="AD86" s="409"/>
      <c r="AE86" s="409"/>
      <c r="AF86" s="409"/>
      <c r="AG86" s="409"/>
      <c r="AH86" s="409"/>
      <c r="AI86" s="409"/>
      <c r="AJ86" s="409"/>
      <c r="AK86" s="409"/>
      <c r="AL86" s="409"/>
      <c r="AM86" s="409"/>
      <c r="AN86" s="409"/>
      <c r="AO86" s="409"/>
      <c r="AP86" s="409"/>
      <c r="AQ86" s="409"/>
      <c r="AR86" s="409"/>
      <c r="AS86" s="409"/>
      <c r="AT86" s="409"/>
      <c r="AU86" s="409"/>
      <c r="AV86" s="409"/>
      <c r="AW86" s="409"/>
      <c r="AX86" s="409"/>
      <c r="AY86" s="409"/>
      <c r="AZ86" s="409"/>
      <c r="BA86" s="409"/>
      <c r="BB86" s="409"/>
      <c r="BC86" s="409"/>
      <c r="BD86" s="409"/>
      <c r="BE86" s="409"/>
      <c r="BF86" s="409"/>
      <c r="BG86" s="409"/>
      <c r="BH86" s="409">
        <v>16.208333333333332</v>
      </c>
      <c r="BI86" s="409">
        <v>250</v>
      </c>
      <c r="BJ86" s="409">
        <v>250</v>
      </c>
      <c r="BK86" s="409">
        <v>388.88888888888891</v>
      </c>
      <c r="BL86" s="409">
        <v>67.125</v>
      </c>
      <c r="BM86" s="409"/>
      <c r="BN86" s="409"/>
      <c r="BO86" s="409">
        <v>1887.4166666666667</v>
      </c>
    </row>
    <row r="87" spans="1:67" ht="13.8">
      <c r="A87" s="406"/>
      <c r="B87" s="406"/>
      <c r="C87" s="406"/>
      <c r="D87" s="406">
        <v>310003649</v>
      </c>
      <c r="E87" s="410" t="s">
        <v>261</v>
      </c>
      <c r="F87" s="409"/>
      <c r="G87" s="409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>
        <v>206</v>
      </c>
      <c r="AA87" s="409">
        <v>72</v>
      </c>
      <c r="AB87" s="409"/>
      <c r="AC87" s="409"/>
      <c r="AD87" s="409"/>
      <c r="AE87" s="409"/>
      <c r="AF87" s="409"/>
      <c r="AG87" s="409"/>
      <c r="AH87" s="409"/>
      <c r="AI87" s="409"/>
      <c r="AJ87" s="409"/>
      <c r="AK87" s="409"/>
      <c r="AL87" s="409"/>
      <c r="AM87" s="409"/>
      <c r="AN87" s="409"/>
      <c r="AO87" s="409"/>
      <c r="AP87" s="409"/>
      <c r="AQ87" s="409"/>
      <c r="AR87" s="409"/>
      <c r="AS87" s="409"/>
      <c r="AT87" s="409"/>
      <c r="AU87" s="409"/>
      <c r="AV87" s="409"/>
      <c r="AW87" s="409"/>
      <c r="AX87" s="409"/>
      <c r="AY87" s="409"/>
      <c r="AZ87" s="409"/>
      <c r="BA87" s="409"/>
      <c r="BB87" s="409"/>
      <c r="BC87" s="409"/>
      <c r="BD87" s="409"/>
      <c r="BE87" s="409"/>
      <c r="BF87" s="409"/>
      <c r="BG87" s="409"/>
      <c r="BH87" s="409"/>
      <c r="BI87" s="409">
        <v>138.88888888888889</v>
      </c>
      <c r="BJ87" s="409">
        <v>138.88888888888889</v>
      </c>
      <c r="BK87" s="409"/>
      <c r="BL87" s="409"/>
      <c r="BM87" s="409"/>
      <c r="BN87" s="409"/>
      <c r="BO87" s="409">
        <v>555.77777777777783</v>
      </c>
    </row>
    <row r="88" spans="1:67" ht="13.8">
      <c r="A88" s="406"/>
      <c r="B88" s="406"/>
      <c r="C88" s="406"/>
      <c r="D88" s="406">
        <v>310004338</v>
      </c>
      <c r="E88" s="410" t="s">
        <v>406</v>
      </c>
      <c r="F88" s="409"/>
      <c r="G88" s="409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  <c r="AA88" s="409"/>
      <c r="AB88" s="409"/>
      <c r="AC88" s="409"/>
      <c r="AD88" s="409"/>
      <c r="AE88" s="409"/>
      <c r="AF88" s="409"/>
      <c r="AG88" s="409"/>
      <c r="AH88" s="409"/>
      <c r="AI88" s="409"/>
      <c r="AJ88" s="409"/>
      <c r="AK88" s="409"/>
      <c r="AL88" s="409"/>
      <c r="AM88" s="409"/>
      <c r="AN88" s="409"/>
      <c r="AO88" s="409"/>
      <c r="AP88" s="409"/>
      <c r="AQ88" s="409"/>
      <c r="AR88" s="409"/>
      <c r="AS88" s="409"/>
      <c r="AT88" s="409"/>
      <c r="AU88" s="409"/>
      <c r="AV88" s="409"/>
      <c r="AW88" s="409">
        <v>166.66666666666666</v>
      </c>
      <c r="AX88" s="409"/>
      <c r="AY88" s="409"/>
      <c r="AZ88" s="409"/>
      <c r="BA88" s="409"/>
      <c r="BB88" s="409"/>
      <c r="BC88" s="409"/>
      <c r="BD88" s="409"/>
      <c r="BE88" s="409"/>
      <c r="BF88" s="409"/>
      <c r="BG88" s="409"/>
      <c r="BH88" s="409"/>
      <c r="BI88" s="409"/>
      <c r="BJ88" s="409"/>
      <c r="BK88" s="409"/>
      <c r="BL88" s="409"/>
      <c r="BM88" s="409"/>
      <c r="BN88" s="409"/>
      <c r="BO88" s="409">
        <v>166.66666666666666</v>
      </c>
    </row>
    <row r="89" spans="1:67" ht="13.8">
      <c r="A89" s="406"/>
      <c r="B89" s="406"/>
      <c r="C89" s="406" t="s">
        <v>228</v>
      </c>
      <c r="D89" s="406"/>
      <c r="E89" s="406"/>
      <c r="F89" s="409">
        <v>808.76388888888891</v>
      </c>
      <c r="G89" s="409">
        <v>325.48611111111109</v>
      </c>
      <c r="H89" s="409">
        <v>44.041666666666664</v>
      </c>
      <c r="I89" s="409"/>
      <c r="J89" s="409"/>
      <c r="K89" s="409"/>
      <c r="L89" s="409"/>
      <c r="M89" s="409"/>
      <c r="N89" s="409"/>
      <c r="O89" s="409">
        <v>111.11111111111111</v>
      </c>
      <c r="P89" s="409">
        <v>236.11111111111109</v>
      </c>
      <c r="Q89" s="409">
        <v>388.88888888888891</v>
      </c>
      <c r="R89" s="409">
        <v>388.88888888888891</v>
      </c>
      <c r="S89" s="409">
        <v>388.88888888888891</v>
      </c>
      <c r="T89" s="409">
        <v>210.65277777777777</v>
      </c>
      <c r="U89" s="409">
        <v>372.68055555555554</v>
      </c>
      <c r="V89" s="409">
        <v>388.88888888888891</v>
      </c>
      <c r="W89" s="409">
        <v>392</v>
      </c>
      <c r="X89" s="409">
        <v>191.375</v>
      </c>
      <c r="Y89" s="409">
        <v>13</v>
      </c>
      <c r="Z89" s="409">
        <v>455</v>
      </c>
      <c r="AA89" s="409">
        <v>463</v>
      </c>
      <c r="AB89" s="409">
        <v>262.19444444444446</v>
      </c>
      <c r="AC89" s="409">
        <v>252</v>
      </c>
      <c r="AD89" s="409">
        <v>395.40277777777777</v>
      </c>
      <c r="AE89" s="409">
        <v>468</v>
      </c>
      <c r="AF89" s="409">
        <v>388.88888888888891</v>
      </c>
      <c r="AG89" s="409">
        <v>388.88888888888891</v>
      </c>
      <c r="AH89" s="409">
        <v>388.88888888888891</v>
      </c>
      <c r="AI89" s="409">
        <v>388.88888888888891</v>
      </c>
      <c r="AJ89" s="409">
        <v>356.48611111111109</v>
      </c>
      <c r="AK89" s="409">
        <v>194.44444444444446</v>
      </c>
      <c r="AL89" s="409">
        <v>388.88888888888891</v>
      </c>
      <c r="AM89" s="409">
        <v>388.88888888888891</v>
      </c>
      <c r="AN89" s="409">
        <v>388.88888888888891</v>
      </c>
      <c r="AO89" s="409">
        <v>388.88888888888891</v>
      </c>
      <c r="AP89" s="409">
        <v>388.88888888888891</v>
      </c>
      <c r="AQ89" s="409">
        <v>388.88888888888891</v>
      </c>
      <c r="AR89" s="409">
        <v>194.44444444444446</v>
      </c>
      <c r="AS89" s="409"/>
      <c r="AT89" s="409"/>
      <c r="AU89" s="409"/>
      <c r="AV89" s="409"/>
      <c r="AW89" s="409">
        <v>166.66666666666666</v>
      </c>
      <c r="AX89" s="409"/>
      <c r="AY89" s="409">
        <v>307.875</v>
      </c>
      <c r="AZ89" s="409">
        <v>388.88888888888891</v>
      </c>
      <c r="BA89" s="409">
        <v>388.88888888888891</v>
      </c>
      <c r="BB89" s="409">
        <v>388.88888888888891</v>
      </c>
      <c r="BC89" s="409">
        <v>388.88888888888891</v>
      </c>
      <c r="BD89" s="409">
        <v>388.88888888888891</v>
      </c>
      <c r="BE89" s="409">
        <v>97.222222222222229</v>
      </c>
      <c r="BF89" s="409">
        <v>388.88888888888891</v>
      </c>
      <c r="BG89" s="409">
        <v>388.88888888888891</v>
      </c>
      <c r="BH89" s="409">
        <v>284.72222222222223</v>
      </c>
      <c r="BI89" s="409">
        <v>388.88888888888891</v>
      </c>
      <c r="BJ89" s="409">
        <v>388.88888888888891</v>
      </c>
      <c r="BK89" s="409">
        <v>388.88888888888891</v>
      </c>
      <c r="BL89" s="409">
        <v>67.125</v>
      </c>
      <c r="BM89" s="409"/>
      <c r="BN89" s="409"/>
      <c r="BO89" s="409">
        <v>16003.138888888887</v>
      </c>
    </row>
    <row r="90" spans="1:67" ht="13.8">
      <c r="A90" s="406"/>
      <c r="B90" s="406"/>
      <c r="C90" s="406" t="s">
        <v>32</v>
      </c>
      <c r="D90" s="406">
        <v>310002000</v>
      </c>
      <c r="E90" s="410" t="s">
        <v>476</v>
      </c>
      <c r="F90" s="409"/>
      <c r="G90" s="409"/>
      <c r="H90" s="409"/>
      <c r="I90" s="409"/>
      <c r="J90" s="409">
        <v>518.51851851851848</v>
      </c>
      <c r="K90" s="409">
        <v>518.51851851851848</v>
      </c>
      <c r="L90" s="409">
        <v>518.51851851851848</v>
      </c>
      <c r="M90" s="409">
        <v>518.51851851851848</v>
      </c>
      <c r="N90" s="409">
        <v>518.51851851851848</v>
      </c>
      <c r="O90" s="409">
        <v>324.07407407407408</v>
      </c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  <c r="AA90" s="409"/>
      <c r="AB90" s="409"/>
      <c r="AC90" s="409"/>
      <c r="AD90" s="409"/>
      <c r="AE90" s="409"/>
      <c r="AF90" s="409"/>
      <c r="AG90" s="409"/>
      <c r="AH90" s="409"/>
      <c r="AI90" s="409"/>
      <c r="AJ90" s="409"/>
      <c r="AK90" s="409"/>
      <c r="AL90" s="409"/>
      <c r="AM90" s="409"/>
      <c r="AN90" s="409"/>
      <c r="AO90" s="409">
        <v>432.09259259259261</v>
      </c>
      <c r="AP90" s="409">
        <v>518.51851851851848</v>
      </c>
      <c r="AQ90" s="409">
        <v>518.51851851851848</v>
      </c>
      <c r="AR90" s="409">
        <v>518.51851851851848</v>
      </c>
      <c r="AS90" s="409">
        <v>49.388888888888886</v>
      </c>
      <c r="AT90" s="409"/>
      <c r="AU90" s="409"/>
      <c r="AV90" s="409"/>
      <c r="AW90" s="409"/>
      <c r="AX90" s="409"/>
      <c r="AY90" s="409"/>
      <c r="AZ90" s="409"/>
      <c r="BA90" s="409"/>
      <c r="BB90" s="409"/>
      <c r="BC90" s="409"/>
      <c r="BD90" s="409"/>
      <c r="BE90" s="409">
        <v>80.259259259259252</v>
      </c>
      <c r="BF90" s="409">
        <v>503.07407407407408</v>
      </c>
      <c r="BG90" s="409">
        <v>518.51851851851848</v>
      </c>
      <c r="BH90" s="409">
        <v>379.62962962962962</v>
      </c>
      <c r="BI90" s="409"/>
      <c r="BJ90" s="409"/>
      <c r="BK90" s="409"/>
      <c r="BL90" s="409"/>
      <c r="BM90" s="409"/>
      <c r="BN90" s="409"/>
      <c r="BO90" s="409">
        <v>6435.1851851851834</v>
      </c>
    </row>
    <row r="91" spans="1:67" ht="13.8">
      <c r="A91" s="406"/>
      <c r="B91" s="406"/>
      <c r="C91" s="406"/>
      <c r="D91" s="406">
        <v>310002001</v>
      </c>
      <c r="E91" s="410" t="s">
        <v>53</v>
      </c>
      <c r="F91" s="409"/>
      <c r="G91" s="409"/>
      <c r="H91" s="409">
        <v>158</v>
      </c>
      <c r="I91" s="409">
        <v>85.111111111111114</v>
      </c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  <c r="AE91" s="409"/>
      <c r="AF91" s="409"/>
      <c r="AG91" s="409"/>
      <c r="AH91" s="409"/>
      <c r="AI91" s="409"/>
      <c r="AJ91" s="409"/>
      <c r="AK91" s="409"/>
      <c r="AL91" s="409"/>
      <c r="AM91" s="409"/>
      <c r="AN91" s="409">
        <v>475.31481481481484</v>
      </c>
      <c r="AO91" s="409">
        <v>80.240740740740748</v>
      </c>
      <c r="AP91" s="409"/>
      <c r="AQ91" s="409"/>
      <c r="AR91" s="409"/>
      <c r="AS91" s="409"/>
      <c r="AT91" s="409"/>
      <c r="AU91" s="409"/>
      <c r="AV91" s="409"/>
      <c r="AW91" s="409"/>
      <c r="AX91" s="409"/>
      <c r="AY91" s="409"/>
      <c r="AZ91" s="409"/>
      <c r="BA91" s="409"/>
      <c r="BB91" s="409"/>
      <c r="BC91" s="409"/>
      <c r="BD91" s="409"/>
      <c r="BE91" s="409">
        <v>277.77777777777777</v>
      </c>
      <c r="BF91" s="409"/>
      <c r="BG91" s="409"/>
      <c r="BH91" s="409"/>
      <c r="BI91" s="409"/>
      <c r="BJ91" s="409"/>
      <c r="BK91" s="409"/>
      <c r="BL91" s="409"/>
      <c r="BM91" s="409"/>
      <c r="BN91" s="409"/>
      <c r="BO91" s="409">
        <v>1076.4444444444446</v>
      </c>
    </row>
    <row r="92" spans="1:67" ht="13.8">
      <c r="A92" s="406"/>
      <c r="B92" s="406"/>
      <c r="C92" s="406" t="s">
        <v>227</v>
      </c>
      <c r="D92" s="406"/>
      <c r="E92" s="406"/>
      <c r="F92" s="409"/>
      <c r="G92" s="409"/>
      <c r="H92" s="409">
        <v>158</v>
      </c>
      <c r="I92" s="409">
        <v>85.111111111111114</v>
      </c>
      <c r="J92" s="409">
        <v>518.51851851851848</v>
      </c>
      <c r="K92" s="409">
        <v>518.51851851851848</v>
      </c>
      <c r="L92" s="409">
        <v>518.51851851851848</v>
      </c>
      <c r="M92" s="409">
        <v>518.51851851851848</v>
      </c>
      <c r="N92" s="409">
        <v>518.51851851851848</v>
      </c>
      <c r="O92" s="409">
        <v>324.07407407407408</v>
      </c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  <c r="AE92" s="409"/>
      <c r="AF92" s="409"/>
      <c r="AG92" s="409"/>
      <c r="AH92" s="409"/>
      <c r="AI92" s="409"/>
      <c r="AJ92" s="409"/>
      <c r="AK92" s="409"/>
      <c r="AL92" s="409"/>
      <c r="AM92" s="409"/>
      <c r="AN92" s="409">
        <v>475.31481481481484</v>
      </c>
      <c r="AO92" s="409">
        <v>512.33333333333337</v>
      </c>
      <c r="AP92" s="409">
        <v>518.51851851851848</v>
      </c>
      <c r="AQ92" s="409">
        <v>518.51851851851848</v>
      </c>
      <c r="AR92" s="409">
        <v>518.51851851851848</v>
      </c>
      <c r="AS92" s="409">
        <v>49.388888888888886</v>
      </c>
      <c r="AT92" s="409"/>
      <c r="AU92" s="409"/>
      <c r="AV92" s="409"/>
      <c r="AW92" s="409"/>
      <c r="AX92" s="409"/>
      <c r="AY92" s="409"/>
      <c r="AZ92" s="409"/>
      <c r="BA92" s="409"/>
      <c r="BB92" s="409"/>
      <c r="BC92" s="409"/>
      <c r="BD92" s="409"/>
      <c r="BE92" s="409">
        <v>358.03703703703701</v>
      </c>
      <c r="BF92" s="409">
        <v>503.07407407407408</v>
      </c>
      <c r="BG92" s="409">
        <v>518.51851851851848</v>
      </c>
      <c r="BH92" s="409">
        <v>379.62962962962962</v>
      </c>
      <c r="BI92" s="409"/>
      <c r="BJ92" s="409"/>
      <c r="BK92" s="409"/>
      <c r="BL92" s="409"/>
      <c r="BM92" s="409"/>
      <c r="BN92" s="409"/>
      <c r="BO92" s="409">
        <v>7511.6296296296277</v>
      </c>
    </row>
    <row r="93" spans="1:67" ht="13.8">
      <c r="A93" s="406"/>
      <c r="B93" s="406"/>
      <c r="C93" s="406" t="s">
        <v>31</v>
      </c>
      <c r="D93" s="406">
        <v>310004069</v>
      </c>
      <c r="E93" s="410" t="s">
        <v>350</v>
      </c>
      <c r="F93" s="409"/>
      <c r="G93" s="409"/>
      <c r="H93" s="409"/>
      <c r="I93" s="409"/>
      <c r="J93" s="409"/>
      <c r="K93" s="409"/>
      <c r="L93" s="409"/>
      <c r="M93" s="409"/>
      <c r="N93" s="409">
        <v>259.26388888888891</v>
      </c>
      <c r="O93" s="409">
        <v>171.29166666666666</v>
      </c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  <c r="AE93" s="409"/>
      <c r="AF93" s="409"/>
      <c r="AG93" s="409"/>
      <c r="AH93" s="409"/>
      <c r="AI93" s="409"/>
      <c r="AJ93" s="409"/>
      <c r="AK93" s="409"/>
      <c r="AL93" s="409"/>
      <c r="AM93" s="409"/>
      <c r="AN93" s="409"/>
      <c r="AO93" s="409"/>
      <c r="AP93" s="409"/>
      <c r="AQ93" s="409"/>
      <c r="AR93" s="409"/>
      <c r="AS93" s="409"/>
      <c r="AT93" s="409"/>
      <c r="AU93" s="409"/>
      <c r="AV93" s="409"/>
      <c r="AW93" s="409"/>
      <c r="AX93" s="409">
        <v>347.22222222222223</v>
      </c>
      <c r="AY93" s="409"/>
      <c r="AZ93" s="409"/>
      <c r="BA93" s="409"/>
      <c r="BB93" s="409"/>
      <c r="BC93" s="409"/>
      <c r="BD93" s="409"/>
      <c r="BE93" s="409"/>
      <c r="BF93" s="409"/>
      <c r="BG93" s="409"/>
      <c r="BH93" s="409"/>
      <c r="BI93" s="409"/>
      <c r="BJ93" s="409"/>
      <c r="BK93" s="409"/>
      <c r="BL93" s="409"/>
      <c r="BM93" s="409"/>
      <c r="BN93" s="409"/>
      <c r="BO93" s="409">
        <v>777.77777777777783</v>
      </c>
    </row>
    <row r="94" spans="1:67" ht="13.8">
      <c r="A94" s="406"/>
      <c r="B94" s="406"/>
      <c r="C94" s="406"/>
      <c r="D94" s="406">
        <v>310004339</v>
      </c>
      <c r="E94" s="410" t="s">
        <v>390</v>
      </c>
      <c r="F94" s="409"/>
      <c r="G94" s="409"/>
      <c r="H94" s="409"/>
      <c r="I94" s="409"/>
      <c r="J94" s="409">
        <v>32.402777777777779</v>
      </c>
      <c r="K94" s="409">
        <v>384.26388888888891</v>
      </c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  <c r="AE94" s="409"/>
      <c r="AF94" s="409"/>
      <c r="AG94" s="409"/>
      <c r="AH94" s="409"/>
      <c r="AI94" s="409"/>
      <c r="AJ94" s="409"/>
      <c r="AK94" s="409"/>
      <c r="AL94" s="409"/>
      <c r="AM94" s="409"/>
      <c r="AN94" s="409"/>
      <c r="AO94" s="409"/>
      <c r="AP94" s="409"/>
      <c r="AQ94" s="409"/>
      <c r="AR94" s="409"/>
      <c r="AS94" s="409"/>
      <c r="AT94" s="409"/>
      <c r="AU94" s="409"/>
      <c r="AV94" s="409">
        <v>226.84722222222223</v>
      </c>
      <c r="AW94" s="409">
        <v>50.930555555555557</v>
      </c>
      <c r="AX94" s="409"/>
      <c r="AY94" s="409"/>
      <c r="AZ94" s="409"/>
      <c r="BA94" s="409"/>
      <c r="BB94" s="409"/>
      <c r="BC94" s="409"/>
      <c r="BD94" s="409"/>
      <c r="BE94" s="409"/>
      <c r="BF94" s="409"/>
      <c r="BG94" s="409"/>
      <c r="BH94" s="409"/>
      <c r="BI94" s="409"/>
      <c r="BJ94" s="409"/>
      <c r="BK94" s="409"/>
      <c r="BL94" s="409"/>
      <c r="BM94" s="409"/>
      <c r="BN94" s="409"/>
      <c r="BO94" s="409">
        <v>694.44444444444446</v>
      </c>
    </row>
    <row r="95" spans="1:67" ht="13.8">
      <c r="A95" s="406"/>
      <c r="B95" s="406"/>
      <c r="C95" s="406"/>
      <c r="D95" s="406">
        <v>310002142</v>
      </c>
      <c r="E95" s="410" t="s">
        <v>56</v>
      </c>
      <c r="F95" s="409"/>
      <c r="G95" s="409"/>
      <c r="H95" s="409"/>
      <c r="I95" s="409"/>
      <c r="J95" s="409"/>
      <c r="K95" s="409"/>
      <c r="L95" s="409">
        <v>282.13888888888891</v>
      </c>
      <c r="M95" s="409">
        <v>388.88888888888891</v>
      </c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  <c r="AE95" s="409"/>
      <c r="AF95" s="409"/>
      <c r="AG95" s="409"/>
      <c r="AH95" s="409"/>
      <c r="AI95" s="409"/>
      <c r="AJ95" s="409"/>
      <c r="AK95" s="409"/>
      <c r="AL95" s="409"/>
      <c r="AM95" s="409"/>
      <c r="AN95" s="409"/>
      <c r="AO95" s="409"/>
      <c r="AP95" s="409"/>
      <c r="AQ95" s="409"/>
      <c r="AR95" s="409">
        <v>82.097222222222214</v>
      </c>
      <c r="AS95" s="409">
        <v>388.88888888888891</v>
      </c>
      <c r="AT95" s="409">
        <v>155.09722222222223</v>
      </c>
      <c r="AU95" s="409"/>
      <c r="AV95" s="409"/>
      <c r="AW95" s="409"/>
      <c r="AX95" s="409"/>
      <c r="AY95" s="409"/>
      <c r="AZ95" s="409"/>
      <c r="BA95" s="409"/>
      <c r="BB95" s="409"/>
      <c r="BC95" s="409"/>
      <c r="BD95" s="409"/>
      <c r="BE95" s="409"/>
      <c r="BF95" s="409"/>
      <c r="BG95" s="409"/>
      <c r="BH95" s="409"/>
      <c r="BI95" s="409"/>
      <c r="BJ95" s="409"/>
      <c r="BK95" s="409"/>
      <c r="BL95" s="409">
        <v>180.55555555555554</v>
      </c>
      <c r="BM95" s="409">
        <v>333.33333333333331</v>
      </c>
      <c r="BN95" s="409">
        <v>97.222222222222229</v>
      </c>
      <c r="BO95" s="409">
        <v>1908.2222222222219</v>
      </c>
    </row>
    <row r="96" spans="1:67" ht="13.8">
      <c r="A96" s="406"/>
      <c r="B96" s="406"/>
      <c r="C96" s="406"/>
      <c r="D96" s="406">
        <v>310002013</v>
      </c>
      <c r="E96" s="410" t="s">
        <v>490</v>
      </c>
      <c r="F96" s="409"/>
      <c r="G96" s="409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>
        <v>386.77777777777777</v>
      </c>
      <c r="AD96" s="409">
        <v>55.555555555555557</v>
      </c>
      <c r="AE96" s="409"/>
      <c r="AF96" s="409"/>
      <c r="AG96" s="409"/>
      <c r="AH96" s="409"/>
      <c r="AI96" s="409"/>
      <c r="AJ96" s="409"/>
      <c r="AK96" s="409"/>
      <c r="AL96" s="409"/>
      <c r="AM96" s="409"/>
      <c r="AN96" s="409"/>
      <c r="AO96" s="409"/>
      <c r="AP96" s="409"/>
      <c r="AQ96" s="409"/>
      <c r="AR96" s="409"/>
      <c r="AS96" s="409"/>
      <c r="AT96" s="409">
        <v>127.36111111111111</v>
      </c>
      <c r="AU96" s="409">
        <v>388.88888888888891</v>
      </c>
      <c r="AV96" s="409">
        <v>53.236111111111114</v>
      </c>
      <c r="AW96" s="409"/>
      <c r="AX96" s="409"/>
      <c r="AY96" s="409"/>
      <c r="AZ96" s="409"/>
      <c r="BA96" s="409"/>
      <c r="BB96" s="409"/>
      <c r="BC96" s="409"/>
      <c r="BD96" s="409"/>
      <c r="BE96" s="409"/>
      <c r="BF96" s="409"/>
      <c r="BG96" s="409"/>
      <c r="BH96" s="409"/>
      <c r="BI96" s="409"/>
      <c r="BJ96" s="409"/>
      <c r="BK96" s="409"/>
      <c r="BL96" s="409"/>
      <c r="BM96" s="409"/>
      <c r="BN96" s="409"/>
      <c r="BO96" s="409">
        <v>1011.8194444444445</v>
      </c>
    </row>
    <row r="97" spans="1:67" ht="13.8">
      <c r="A97" s="406"/>
      <c r="B97" s="406"/>
      <c r="C97" s="406"/>
      <c r="D97" s="406">
        <v>310001991</v>
      </c>
      <c r="E97" s="410" t="s">
        <v>136</v>
      </c>
      <c r="F97" s="409"/>
      <c r="G97" s="409"/>
      <c r="H97" s="409"/>
      <c r="I97" s="409">
        <v>422.83333333333331</v>
      </c>
      <c r="J97" s="409">
        <v>256.94444444444446</v>
      </c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>
        <v>145.30555555555554</v>
      </c>
      <c r="Y97" s="409">
        <v>271.91666666666669</v>
      </c>
      <c r="Z97" s="409"/>
      <c r="AA97" s="409"/>
      <c r="AB97" s="409"/>
      <c r="AC97" s="409"/>
      <c r="AD97" s="409"/>
      <c r="AE97" s="409"/>
      <c r="AF97" s="409"/>
      <c r="AG97" s="409"/>
      <c r="AH97" s="409"/>
      <c r="AI97" s="409"/>
      <c r="AJ97" s="409"/>
      <c r="AK97" s="409"/>
      <c r="AL97" s="409"/>
      <c r="AM97" s="409"/>
      <c r="AN97" s="409"/>
      <c r="AO97" s="409"/>
      <c r="AP97" s="409"/>
      <c r="AQ97" s="409"/>
      <c r="AR97" s="409"/>
      <c r="AS97" s="409"/>
      <c r="AT97" s="409"/>
      <c r="AU97" s="409"/>
      <c r="AV97" s="409"/>
      <c r="AW97" s="409"/>
      <c r="AX97" s="409"/>
      <c r="AY97" s="409"/>
      <c r="AZ97" s="409"/>
      <c r="BA97" s="409"/>
      <c r="BB97" s="409"/>
      <c r="BC97" s="409"/>
      <c r="BD97" s="409"/>
      <c r="BE97" s="409">
        <v>90.597222222222229</v>
      </c>
      <c r="BF97" s="409"/>
      <c r="BG97" s="409"/>
      <c r="BH97" s="409"/>
      <c r="BI97" s="409"/>
      <c r="BJ97" s="409"/>
      <c r="BK97" s="409"/>
      <c r="BL97" s="409"/>
      <c r="BM97" s="409"/>
      <c r="BN97" s="409"/>
      <c r="BO97" s="409">
        <v>1187.5972222222222</v>
      </c>
    </row>
    <row r="98" spans="1:67" ht="13.8">
      <c r="A98" s="406"/>
      <c r="B98" s="406"/>
      <c r="C98" s="406" t="s">
        <v>229</v>
      </c>
      <c r="D98" s="406"/>
      <c r="E98" s="406"/>
      <c r="F98" s="409"/>
      <c r="G98" s="409"/>
      <c r="H98" s="409"/>
      <c r="I98" s="409">
        <v>422.83333333333331</v>
      </c>
      <c r="J98" s="409">
        <v>289.34722222222223</v>
      </c>
      <c r="K98" s="409">
        <v>384.26388888888891</v>
      </c>
      <c r="L98" s="409">
        <v>282.13888888888891</v>
      </c>
      <c r="M98" s="409">
        <v>388.88888888888891</v>
      </c>
      <c r="N98" s="409">
        <v>259.26388888888891</v>
      </c>
      <c r="O98" s="409">
        <v>171.29166666666666</v>
      </c>
      <c r="P98" s="409"/>
      <c r="Q98" s="409"/>
      <c r="R98" s="409"/>
      <c r="S98" s="409"/>
      <c r="T98" s="409"/>
      <c r="U98" s="409"/>
      <c r="V98" s="409"/>
      <c r="W98" s="409"/>
      <c r="X98" s="409">
        <v>145.30555555555554</v>
      </c>
      <c r="Y98" s="409">
        <v>271.91666666666669</v>
      </c>
      <c r="Z98" s="409"/>
      <c r="AA98" s="409"/>
      <c r="AB98" s="409"/>
      <c r="AC98" s="409">
        <v>386.77777777777777</v>
      </c>
      <c r="AD98" s="409">
        <v>55.555555555555557</v>
      </c>
      <c r="AE98" s="409"/>
      <c r="AF98" s="409"/>
      <c r="AG98" s="409"/>
      <c r="AH98" s="409"/>
      <c r="AI98" s="409"/>
      <c r="AJ98" s="409"/>
      <c r="AK98" s="409"/>
      <c r="AL98" s="409"/>
      <c r="AM98" s="409"/>
      <c r="AN98" s="409"/>
      <c r="AO98" s="409"/>
      <c r="AP98" s="409"/>
      <c r="AQ98" s="409"/>
      <c r="AR98" s="409">
        <v>82.097222222222214</v>
      </c>
      <c r="AS98" s="409">
        <v>388.88888888888891</v>
      </c>
      <c r="AT98" s="409">
        <v>282.45833333333337</v>
      </c>
      <c r="AU98" s="409">
        <v>388.88888888888891</v>
      </c>
      <c r="AV98" s="409">
        <v>280.08333333333337</v>
      </c>
      <c r="AW98" s="409">
        <v>50.930555555555557</v>
      </c>
      <c r="AX98" s="409">
        <v>347.22222222222223</v>
      </c>
      <c r="AY98" s="409"/>
      <c r="AZ98" s="409"/>
      <c r="BA98" s="409"/>
      <c r="BB98" s="409"/>
      <c r="BC98" s="409"/>
      <c r="BD98" s="409"/>
      <c r="BE98" s="409">
        <v>90.597222222222229</v>
      </c>
      <c r="BF98" s="409"/>
      <c r="BG98" s="409"/>
      <c r="BH98" s="409"/>
      <c r="BI98" s="409"/>
      <c r="BJ98" s="409"/>
      <c r="BK98" s="409"/>
      <c r="BL98" s="409">
        <v>180.55555555555554</v>
      </c>
      <c r="BM98" s="409">
        <v>333.33333333333331</v>
      </c>
      <c r="BN98" s="409">
        <v>97.222222222222229</v>
      </c>
      <c r="BO98" s="409">
        <v>5579.8611111111113</v>
      </c>
    </row>
    <row r="99" spans="1:67" ht="13.8">
      <c r="A99" s="406"/>
      <c r="B99" s="406"/>
      <c r="C99" s="406" t="s">
        <v>134</v>
      </c>
      <c r="D99" s="406">
        <v>310003183</v>
      </c>
      <c r="E99" s="410" t="s">
        <v>186</v>
      </c>
      <c r="F99" s="409"/>
      <c r="G99" s="409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  <c r="AE99" s="409"/>
      <c r="AF99" s="409"/>
      <c r="AG99" s="409"/>
      <c r="AH99" s="409"/>
      <c r="AI99" s="409"/>
      <c r="AJ99" s="409"/>
      <c r="AK99" s="409"/>
      <c r="AL99" s="409"/>
      <c r="AM99" s="409"/>
      <c r="AN99" s="409"/>
      <c r="AO99" s="409"/>
      <c r="AP99" s="409"/>
      <c r="AQ99" s="409"/>
      <c r="AR99" s="409"/>
      <c r="AS99" s="409">
        <v>17.263888888888889</v>
      </c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>
        <v>17.263888888888889</v>
      </c>
    </row>
    <row r="100" spans="1:67" ht="13.8">
      <c r="A100" s="406"/>
      <c r="B100" s="406"/>
      <c r="C100" s="406"/>
      <c r="D100" s="406">
        <v>310002906</v>
      </c>
      <c r="E100" s="410" t="s">
        <v>104</v>
      </c>
      <c r="F100" s="409"/>
      <c r="G100" s="409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  <c r="AE100" s="409"/>
      <c r="AF100" s="409"/>
      <c r="AG100" s="409"/>
      <c r="AH100" s="409"/>
      <c r="AI100" s="409"/>
      <c r="AJ100" s="409"/>
      <c r="AK100" s="409"/>
      <c r="AL100" s="409"/>
      <c r="AM100" s="409"/>
      <c r="AN100" s="409"/>
      <c r="AO100" s="409"/>
      <c r="AP100" s="409"/>
      <c r="AQ100" s="409"/>
      <c r="AR100" s="409"/>
      <c r="AS100" s="409">
        <v>7.7777777777777777</v>
      </c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>
        <v>7.7777777777777777</v>
      </c>
    </row>
    <row r="101" spans="1:67" ht="13.8">
      <c r="A101" s="406"/>
      <c r="B101" s="406"/>
      <c r="C101" s="406"/>
      <c r="D101" s="406">
        <v>310003703</v>
      </c>
      <c r="E101" s="410" t="s">
        <v>329</v>
      </c>
      <c r="F101" s="409"/>
      <c r="G101" s="409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  <c r="AE101" s="409"/>
      <c r="AF101" s="409"/>
      <c r="AG101" s="409"/>
      <c r="AH101" s="409"/>
      <c r="AI101" s="409"/>
      <c r="AJ101" s="409"/>
      <c r="AK101" s="409"/>
      <c r="AL101" s="409"/>
      <c r="AM101" s="409"/>
      <c r="AN101" s="409"/>
      <c r="AO101" s="409"/>
      <c r="AP101" s="409"/>
      <c r="AQ101" s="409"/>
      <c r="AR101" s="409"/>
      <c r="AS101" s="409"/>
      <c r="AT101" s="409">
        <v>25</v>
      </c>
      <c r="AU101" s="409"/>
      <c r="AV101" s="409"/>
      <c r="AW101" s="409"/>
      <c r="AX101" s="409"/>
      <c r="AY101" s="409"/>
      <c r="AZ101" s="409"/>
      <c r="BA101" s="409"/>
      <c r="BB101" s="409"/>
      <c r="BC101" s="409"/>
      <c r="BD101" s="409"/>
      <c r="BE101" s="409"/>
      <c r="BF101" s="409"/>
      <c r="BG101" s="409"/>
      <c r="BH101" s="409"/>
      <c r="BI101" s="409"/>
      <c r="BJ101" s="409"/>
      <c r="BK101" s="409"/>
      <c r="BL101" s="409"/>
      <c r="BM101" s="409"/>
      <c r="BN101" s="409"/>
      <c r="BO101" s="409">
        <v>25</v>
      </c>
    </row>
    <row r="102" spans="1:67" ht="13.8">
      <c r="A102" s="406"/>
      <c r="B102" s="406"/>
      <c r="C102" s="406"/>
      <c r="D102" s="406">
        <v>310003704</v>
      </c>
      <c r="E102" s="410" t="s">
        <v>328</v>
      </c>
      <c r="F102" s="409"/>
      <c r="G102" s="409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  <c r="AE102" s="409"/>
      <c r="AF102" s="409"/>
      <c r="AG102" s="409"/>
      <c r="AH102" s="409"/>
      <c r="AI102" s="409"/>
      <c r="AJ102" s="409"/>
      <c r="AK102" s="409"/>
      <c r="AL102" s="409"/>
      <c r="AM102" s="409"/>
      <c r="AN102" s="409"/>
      <c r="AO102" s="409"/>
      <c r="AP102" s="409"/>
      <c r="AQ102" s="409"/>
      <c r="AR102" s="409"/>
      <c r="AS102" s="409"/>
      <c r="AT102" s="409">
        <v>50</v>
      </c>
      <c r="AU102" s="409"/>
      <c r="AV102" s="409"/>
      <c r="AW102" s="409"/>
      <c r="AX102" s="409"/>
      <c r="AY102" s="409"/>
      <c r="AZ102" s="409"/>
      <c r="BA102" s="409"/>
      <c r="BB102" s="409"/>
      <c r="BC102" s="409"/>
      <c r="BD102" s="409"/>
      <c r="BE102" s="409"/>
      <c r="BF102" s="409"/>
      <c r="BG102" s="409"/>
      <c r="BH102" s="409"/>
      <c r="BI102" s="409"/>
      <c r="BJ102" s="409"/>
      <c r="BK102" s="409"/>
      <c r="BL102" s="409"/>
      <c r="BM102" s="409"/>
      <c r="BN102" s="409"/>
      <c r="BO102" s="409">
        <v>50</v>
      </c>
    </row>
    <row r="103" spans="1:67" ht="13.8">
      <c r="A103" s="406"/>
      <c r="B103" s="406"/>
      <c r="C103" s="406"/>
      <c r="D103" s="406">
        <v>310003722</v>
      </c>
      <c r="E103" s="410" t="s">
        <v>300</v>
      </c>
      <c r="F103" s="409"/>
      <c r="G103" s="409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  <c r="AE103" s="409"/>
      <c r="AF103" s="409"/>
      <c r="AG103" s="409"/>
      <c r="AH103" s="409"/>
      <c r="AI103" s="409"/>
      <c r="AJ103" s="409"/>
      <c r="AK103" s="409"/>
      <c r="AL103" s="409"/>
      <c r="AM103" s="409"/>
      <c r="AN103" s="409"/>
      <c r="AO103" s="409"/>
      <c r="AP103" s="409"/>
      <c r="AQ103" s="409"/>
      <c r="AR103" s="409"/>
      <c r="AS103" s="409"/>
      <c r="AT103" s="409"/>
      <c r="AU103" s="409">
        <v>50</v>
      </c>
      <c r="AV103" s="409"/>
      <c r="AW103" s="409"/>
      <c r="AX103" s="409"/>
      <c r="AY103" s="409"/>
      <c r="AZ103" s="409"/>
      <c r="BA103" s="409"/>
      <c r="BB103" s="409"/>
      <c r="BC103" s="409"/>
      <c r="BD103" s="409"/>
      <c r="BE103" s="409"/>
      <c r="BF103" s="409"/>
      <c r="BG103" s="409"/>
      <c r="BH103" s="409"/>
      <c r="BI103" s="409"/>
      <c r="BJ103" s="409"/>
      <c r="BK103" s="409"/>
      <c r="BL103" s="409"/>
      <c r="BM103" s="409"/>
      <c r="BN103" s="409"/>
      <c r="BO103" s="409">
        <v>50</v>
      </c>
    </row>
    <row r="104" spans="1:67" ht="13.8">
      <c r="A104" s="406"/>
      <c r="B104" s="406"/>
      <c r="C104" s="406"/>
      <c r="D104" s="406">
        <v>310003341</v>
      </c>
      <c r="E104" s="410" t="s">
        <v>188</v>
      </c>
      <c r="F104" s="409"/>
      <c r="G104" s="409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  <c r="AE104" s="409"/>
      <c r="AF104" s="409"/>
      <c r="AG104" s="409"/>
      <c r="AH104" s="409"/>
      <c r="AI104" s="409"/>
      <c r="AJ104" s="409"/>
      <c r="AK104" s="409"/>
      <c r="AL104" s="409"/>
      <c r="AM104" s="409"/>
      <c r="AN104" s="409"/>
      <c r="AO104" s="409"/>
      <c r="AP104" s="409"/>
      <c r="AQ104" s="409"/>
      <c r="AR104" s="409"/>
      <c r="AS104" s="409"/>
      <c r="AT104" s="409"/>
      <c r="AU104" s="409">
        <v>8.3333333333333339</v>
      </c>
      <c r="AV104" s="409"/>
      <c r="AW104" s="409"/>
      <c r="AX104" s="409"/>
      <c r="AY104" s="409"/>
      <c r="AZ104" s="409"/>
      <c r="BA104" s="409"/>
      <c r="BB104" s="409"/>
      <c r="BC104" s="409"/>
      <c r="BD104" s="409"/>
      <c r="BE104" s="409"/>
      <c r="BF104" s="409"/>
      <c r="BG104" s="409"/>
      <c r="BH104" s="409"/>
      <c r="BI104" s="409"/>
      <c r="BJ104" s="409"/>
      <c r="BK104" s="409"/>
      <c r="BL104" s="409"/>
      <c r="BM104" s="409"/>
      <c r="BN104" s="409"/>
      <c r="BO104" s="409">
        <v>8.3333333333333339</v>
      </c>
    </row>
    <row r="105" spans="1:67" ht="13.8">
      <c r="A105" s="406"/>
      <c r="B105" s="406"/>
      <c r="C105" s="406"/>
      <c r="D105" s="406">
        <v>310003725</v>
      </c>
      <c r="E105" s="410" t="s">
        <v>299</v>
      </c>
      <c r="F105" s="409"/>
      <c r="G105" s="409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  <c r="AE105" s="409"/>
      <c r="AF105" s="409"/>
      <c r="AG105" s="409"/>
      <c r="AH105" s="409"/>
      <c r="AI105" s="409"/>
      <c r="AJ105" s="409"/>
      <c r="AK105" s="409"/>
      <c r="AL105" s="409"/>
      <c r="AM105" s="409"/>
      <c r="AN105" s="409"/>
      <c r="AO105" s="409"/>
      <c r="AP105" s="409"/>
      <c r="AQ105" s="409"/>
      <c r="AR105" s="409"/>
      <c r="AS105" s="409"/>
      <c r="AT105" s="409"/>
      <c r="AU105" s="409">
        <v>25</v>
      </c>
      <c r="AV105" s="409"/>
      <c r="AW105" s="409"/>
      <c r="AX105" s="409"/>
      <c r="AY105" s="409"/>
      <c r="AZ105" s="409"/>
      <c r="BA105" s="409"/>
      <c r="BB105" s="409"/>
      <c r="BC105" s="409"/>
      <c r="BD105" s="409"/>
      <c r="BE105" s="409"/>
      <c r="BF105" s="409"/>
      <c r="BG105" s="409"/>
      <c r="BH105" s="409"/>
      <c r="BI105" s="409"/>
      <c r="BJ105" s="409"/>
      <c r="BK105" s="409"/>
      <c r="BL105" s="409"/>
      <c r="BM105" s="409"/>
      <c r="BN105" s="409"/>
      <c r="BO105" s="409">
        <v>25</v>
      </c>
    </row>
    <row r="106" spans="1:67" ht="13.8">
      <c r="A106" s="406"/>
      <c r="B106" s="406"/>
      <c r="C106" s="406" t="s">
        <v>896</v>
      </c>
      <c r="D106" s="406"/>
      <c r="E106" s="406"/>
      <c r="F106" s="409"/>
      <c r="G106" s="409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  <c r="AE106" s="409"/>
      <c r="AF106" s="409"/>
      <c r="AG106" s="409"/>
      <c r="AH106" s="409"/>
      <c r="AI106" s="409"/>
      <c r="AJ106" s="409"/>
      <c r="AK106" s="409"/>
      <c r="AL106" s="409"/>
      <c r="AM106" s="409"/>
      <c r="AN106" s="409"/>
      <c r="AO106" s="409"/>
      <c r="AP106" s="409"/>
      <c r="AQ106" s="409"/>
      <c r="AR106" s="409"/>
      <c r="AS106" s="409">
        <v>25.041666666666668</v>
      </c>
      <c r="AT106" s="409">
        <v>75</v>
      </c>
      <c r="AU106" s="409">
        <v>83.333333333333343</v>
      </c>
      <c r="AV106" s="409"/>
      <c r="AW106" s="409"/>
      <c r="AX106" s="409"/>
      <c r="AY106" s="409"/>
      <c r="AZ106" s="409"/>
      <c r="BA106" s="409"/>
      <c r="BB106" s="409"/>
      <c r="BC106" s="409"/>
      <c r="BD106" s="409"/>
      <c r="BE106" s="409"/>
      <c r="BF106" s="409"/>
      <c r="BG106" s="409"/>
      <c r="BH106" s="409"/>
      <c r="BI106" s="409"/>
      <c r="BJ106" s="409"/>
      <c r="BK106" s="409"/>
      <c r="BL106" s="409"/>
      <c r="BM106" s="409"/>
      <c r="BN106" s="409"/>
      <c r="BO106" s="409">
        <v>183.37500000000003</v>
      </c>
    </row>
    <row r="107" spans="1:67" ht="13.8">
      <c r="A107" s="406"/>
      <c r="B107" s="406" t="s">
        <v>28</v>
      </c>
      <c r="C107" s="406"/>
      <c r="D107" s="406"/>
      <c r="E107" s="406"/>
      <c r="F107" s="409">
        <v>808.76388888888891</v>
      </c>
      <c r="G107" s="409">
        <v>325.48611111111109</v>
      </c>
      <c r="H107" s="409">
        <v>202.04166666666666</v>
      </c>
      <c r="I107" s="409">
        <v>507.94444444444446</v>
      </c>
      <c r="J107" s="409">
        <v>807.86574074074076</v>
      </c>
      <c r="K107" s="409">
        <v>902.78240740740739</v>
      </c>
      <c r="L107" s="409">
        <v>800.65740740740739</v>
      </c>
      <c r="M107" s="409">
        <v>907.40740740740739</v>
      </c>
      <c r="N107" s="409">
        <v>777.78240740740739</v>
      </c>
      <c r="O107" s="409">
        <v>606.47685185185185</v>
      </c>
      <c r="P107" s="409">
        <v>236.11111111111109</v>
      </c>
      <c r="Q107" s="409">
        <v>388.88888888888891</v>
      </c>
      <c r="R107" s="409">
        <v>388.88888888888891</v>
      </c>
      <c r="S107" s="409">
        <v>388.88888888888891</v>
      </c>
      <c r="T107" s="409">
        <v>210.65277777777777</v>
      </c>
      <c r="U107" s="409">
        <v>372.68055555555554</v>
      </c>
      <c r="V107" s="409">
        <v>388.88888888888891</v>
      </c>
      <c r="W107" s="409">
        <v>392</v>
      </c>
      <c r="X107" s="409">
        <v>336.68055555555554</v>
      </c>
      <c r="Y107" s="409">
        <v>284.91666666666669</v>
      </c>
      <c r="Z107" s="409">
        <v>455</v>
      </c>
      <c r="AA107" s="409">
        <v>463</v>
      </c>
      <c r="AB107" s="409">
        <v>262.19444444444446</v>
      </c>
      <c r="AC107" s="409">
        <v>638.77777777777783</v>
      </c>
      <c r="AD107" s="409">
        <v>450.95833333333331</v>
      </c>
      <c r="AE107" s="409">
        <v>468</v>
      </c>
      <c r="AF107" s="409">
        <v>388.88888888888891</v>
      </c>
      <c r="AG107" s="409">
        <v>388.88888888888891</v>
      </c>
      <c r="AH107" s="409">
        <v>388.88888888888891</v>
      </c>
      <c r="AI107" s="409">
        <v>388.88888888888891</v>
      </c>
      <c r="AJ107" s="409">
        <v>356.48611111111109</v>
      </c>
      <c r="AK107" s="409">
        <v>194.44444444444446</v>
      </c>
      <c r="AL107" s="409">
        <v>388.88888888888891</v>
      </c>
      <c r="AM107" s="409">
        <v>388.88888888888891</v>
      </c>
      <c r="AN107" s="409">
        <v>864.2037037037037</v>
      </c>
      <c r="AO107" s="409">
        <v>901.22222222222229</v>
      </c>
      <c r="AP107" s="409">
        <v>907.40740740740739</v>
      </c>
      <c r="AQ107" s="409">
        <v>907.40740740740739</v>
      </c>
      <c r="AR107" s="409">
        <v>795.06018518518511</v>
      </c>
      <c r="AS107" s="409">
        <v>463.31944444444451</v>
      </c>
      <c r="AT107" s="409">
        <v>357.45833333333337</v>
      </c>
      <c r="AU107" s="409">
        <v>472.22222222222223</v>
      </c>
      <c r="AV107" s="409">
        <v>280.08333333333337</v>
      </c>
      <c r="AW107" s="409">
        <v>217.59722222222223</v>
      </c>
      <c r="AX107" s="409">
        <v>347.22222222222223</v>
      </c>
      <c r="AY107" s="409">
        <v>307.875</v>
      </c>
      <c r="AZ107" s="409">
        <v>388.88888888888891</v>
      </c>
      <c r="BA107" s="409">
        <v>388.88888888888891</v>
      </c>
      <c r="BB107" s="409">
        <v>388.88888888888891</v>
      </c>
      <c r="BC107" s="409">
        <v>388.88888888888891</v>
      </c>
      <c r="BD107" s="409">
        <v>388.88888888888891</v>
      </c>
      <c r="BE107" s="409">
        <v>545.85648148148152</v>
      </c>
      <c r="BF107" s="409">
        <v>891.96296296296305</v>
      </c>
      <c r="BG107" s="409">
        <v>907.40740740740739</v>
      </c>
      <c r="BH107" s="409">
        <v>664.35185185185185</v>
      </c>
      <c r="BI107" s="409">
        <v>388.88888888888891</v>
      </c>
      <c r="BJ107" s="409">
        <v>388.88888888888891</v>
      </c>
      <c r="BK107" s="409">
        <v>388.88888888888891</v>
      </c>
      <c r="BL107" s="409">
        <v>247.68055555555554</v>
      </c>
      <c r="BM107" s="409">
        <v>333.33333333333331</v>
      </c>
      <c r="BN107" s="409">
        <v>97.222222222222229</v>
      </c>
      <c r="BO107" s="409">
        <v>29278.004629629628</v>
      </c>
    </row>
    <row r="108" spans="1:67" ht="13.8">
      <c r="A108" s="406"/>
      <c r="B108" s="406" t="s">
        <v>450</v>
      </c>
      <c r="C108" s="406" t="s">
        <v>32</v>
      </c>
      <c r="D108" s="406">
        <v>310002900</v>
      </c>
      <c r="E108" s="410" t="s">
        <v>117</v>
      </c>
      <c r="F108" s="409"/>
      <c r="G108" s="409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  <c r="AE108" s="409"/>
      <c r="AF108" s="409">
        <v>108.01851851851852</v>
      </c>
      <c r="AG108" s="409">
        <v>518.51851851851848</v>
      </c>
      <c r="AH108" s="409">
        <v>299.38888888888891</v>
      </c>
      <c r="AI108" s="409"/>
      <c r="AJ108" s="409"/>
      <c r="AK108" s="409"/>
      <c r="AL108" s="409"/>
      <c r="AM108" s="409"/>
      <c r="AN108" s="409"/>
      <c r="AO108" s="409"/>
      <c r="AP108" s="409"/>
      <c r="AQ108" s="409"/>
      <c r="AR108" s="409"/>
      <c r="AS108" s="409"/>
      <c r="AT108" s="409"/>
      <c r="AU108" s="409"/>
      <c r="AV108" s="409"/>
      <c r="AW108" s="409"/>
      <c r="AX108" s="409">
        <v>496.90740740740739</v>
      </c>
      <c r="AY108" s="409">
        <v>58.648148148148145</v>
      </c>
      <c r="AZ108" s="409"/>
      <c r="BA108" s="409"/>
      <c r="BB108" s="409"/>
      <c r="BC108" s="409"/>
      <c r="BD108" s="409"/>
      <c r="BE108" s="409"/>
      <c r="BF108" s="409"/>
      <c r="BG108" s="409"/>
      <c r="BH108" s="409"/>
      <c r="BI108" s="409"/>
      <c r="BJ108" s="409"/>
      <c r="BK108" s="409"/>
      <c r="BL108" s="409">
        <v>175.92592592592592</v>
      </c>
      <c r="BM108" s="409">
        <v>518.51851851851848</v>
      </c>
      <c r="BN108" s="409">
        <v>518.51851851851848</v>
      </c>
      <c r="BO108" s="409">
        <v>2694.4444444444443</v>
      </c>
    </row>
    <row r="109" spans="1:67" ht="13.8">
      <c r="A109" s="406"/>
      <c r="B109" s="406"/>
      <c r="C109" s="406" t="s">
        <v>227</v>
      </c>
      <c r="D109" s="406"/>
      <c r="E109" s="406"/>
      <c r="F109" s="409"/>
      <c r="G109" s="409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  <c r="AE109" s="409"/>
      <c r="AF109" s="409">
        <v>108.01851851851852</v>
      </c>
      <c r="AG109" s="409">
        <v>518.51851851851848</v>
      </c>
      <c r="AH109" s="409">
        <v>299.38888888888891</v>
      </c>
      <c r="AI109" s="409"/>
      <c r="AJ109" s="409"/>
      <c r="AK109" s="409"/>
      <c r="AL109" s="409"/>
      <c r="AM109" s="409"/>
      <c r="AN109" s="409"/>
      <c r="AO109" s="409"/>
      <c r="AP109" s="409"/>
      <c r="AQ109" s="409"/>
      <c r="AR109" s="409"/>
      <c r="AS109" s="409"/>
      <c r="AT109" s="409"/>
      <c r="AU109" s="409"/>
      <c r="AV109" s="409"/>
      <c r="AW109" s="409"/>
      <c r="AX109" s="409">
        <v>496.90740740740739</v>
      </c>
      <c r="AY109" s="409">
        <v>58.648148148148145</v>
      </c>
      <c r="AZ109" s="409"/>
      <c r="BA109" s="409"/>
      <c r="BB109" s="409"/>
      <c r="BC109" s="409"/>
      <c r="BD109" s="409"/>
      <c r="BE109" s="409"/>
      <c r="BF109" s="409"/>
      <c r="BG109" s="409"/>
      <c r="BH109" s="409"/>
      <c r="BI109" s="409"/>
      <c r="BJ109" s="409"/>
      <c r="BK109" s="409"/>
      <c r="BL109" s="409">
        <v>175.92592592592592</v>
      </c>
      <c r="BM109" s="409">
        <v>518.51851851851848</v>
      </c>
      <c r="BN109" s="409">
        <v>518.51851851851848</v>
      </c>
      <c r="BO109" s="409">
        <v>2694.4444444444443</v>
      </c>
    </row>
    <row r="110" spans="1:67" ht="13.8">
      <c r="A110" s="406"/>
      <c r="B110" s="406" t="s">
        <v>459</v>
      </c>
      <c r="C110" s="406"/>
      <c r="D110" s="406"/>
      <c r="E110" s="406"/>
      <c r="F110" s="409"/>
      <c r="G110" s="409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  <c r="AE110" s="409"/>
      <c r="AF110" s="409">
        <v>108.01851851851852</v>
      </c>
      <c r="AG110" s="409">
        <v>518.51851851851848</v>
      </c>
      <c r="AH110" s="409">
        <v>299.38888888888891</v>
      </c>
      <c r="AI110" s="409"/>
      <c r="AJ110" s="409"/>
      <c r="AK110" s="409"/>
      <c r="AL110" s="409"/>
      <c r="AM110" s="409"/>
      <c r="AN110" s="409"/>
      <c r="AO110" s="409"/>
      <c r="AP110" s="409"/>
      <c r="AQ110" s="409"/>
      <c r="AR110" s="409"/>
      <c r="AS110" s="409"/>
      <c r="AT110" s="409"/>
      <c r="AU110" s="409"/>
      <c r="AV110" s="409"/>
      <c r="AW110" s="409"/>
      <c r="AX110" s="409">
        <v>496.90740740740739</v>
      </c>
      <c r="AY110" s="409">
        <v>58.648148148148145</v>
      </c>
      <c r="AZ110" s="409"/>
      <c r="BA110" s="409"/>
      <c r="BB110" s="409"/>
      <c r="BC110" s="409"/>
      <c r="BD110" s="409"/>
      <c r="BE110" s="409"/>
      <c r="BF110" s="409"/>
      <c r="BG110" s="409"/>
      <c r="BH110" s="409"/>
      <c r="BI110" s="409"/>
      <c r="BJ110" s="409"/>
      <c r="BK110" s="409"/>
      <c r="BL110" s="409">
        <v>175.92592592592592</v>
      </c>
      <c r="BM110" s="409">
        <v>518.51851851851848</v>
      </c>
      <c r="BN110" s="409">
        <v>518.51851851851848</v>
      </c>
      <c r="BO110" s="409">
        <v>2694.4444444444443</v>
      </c>
    </row>
    <row r="111" spans="1:67" ht="13.8">
      <c r="A111" s="406"/>
      <c r="B111" s="406" t="s">
        <v>385</v>
      </c>
      <c r="C111" s="406" t="s">
        <v>32</v>
      </c>
      <c r="D111" s="406">
        <v>310002654</v>
      </c>
      <c r="E111" s="410" t="s">
        <v>46</v>
      </c>
      <c r="F111" s="409">
        <v>730.68518518518511</v>
      </c>
      <c r="G111" s="409">
        <v>5.5740740740740744</v>
      </c>
      <c r="H111" s="409">
        <v>594</v>
      </c>
      <c r="I111" s="409"/>
      <c r="J111" s="409"/>
      <c r="K111" s="409"/>
      <c r="L111" s="409"/>
      <c r="M111" s="409"/>
      <c r="N111" s="409"/>
      <c r="O111" s="409"/>
      <c r="P111" s="409"/>
      <c r="Q111" s="409"/>
      <c r="R111" s="409">
        <v>453.07407407407408</v>
      </c>
      <c r="S111" s="409">
        <v>518.51851851851848</v>
      </c>
      <c r="T111" s="409">
        <v>562.35185185185173</v>
      </c>
      <c r="U111" s="409">
        <v>518.51851851851848</v>
      </c>
      <c r="V111" s="409">
        <v>518.51851851851848</v>
      </c>
      <c r="W111" s="409">
        <v>581</v>
      </c>
      <c r="X111" s="409">
        <v>267.11111111111109</v>
      </c>
      <c r="Y111" s="409">
        <v>298</v>
      </c>
      <c r="Z111" s="409">
        <v>559</v>
      </c>
      <c r="AA111" s="409">
        <v>583</v>
      </c>
      <c r="AB111" s="409">
        <v>527</v>
      </c>
      <c r="AC111" s="409">
        <v>608</v>
      </c>
      <c r="AD111" s="409">
        <v>606</v>
      </c>
      <c r="AE111" s="409">
        <v>573</v>
      </c>
      <c r="AF111" s="409">
        <v>43.203703703703702</v>
      </c>
      <c r="AG111" s="409"/>
      <c r="AH111" s="409">
        <v>216.05555555555554</v>
      </c>
      <c r="AI111" s="409">
        <v>518.51851851851848</v>
      </c>
      <c r="AJ111" s="409">
        <v>518.51851851851848</v>
      </c>
      <c r="AK111" s="409">
        <v>518.51851851851848</v>
      </c>
      <c r="AL111" s="409">
        <v>518.51851851851848</v>
      </c>
      <c r="AM111" s="409">
        <v>216.05555555555554</v>
      </c>
      <c r="AN111" s="409"/>
      <c r="AO111" s="409"/>
      <c r="AP111" s="409"/>
      <c r="AQ111" s="409"/>
      <c r="AR111" s="409"/>
      <c r="AS111" s="409"/>
      <c r="AT111" s="409"/>
      <c r="AU111" s="409"/>
      <c r="AV111" s="409"/>
      <c r="AW111" s="409"/>
      <c r="AX111" s="409"/>
      <c r="AY111" s="409">
        <v>447.51851851851853</v>
      </c>
      <c r="AZ111" s="409">
        <v>518.51851851851848</v>
      </c>
      <c r="BA111" s="409">
        <v>518.51851851851848</v>
      </c>
      <c r="BB111" s="409">
        <v>518.51851851851848</v>
      </c>
      <c r="BC111" s="409">
        <v>518.51851851851848</v>
      </c>
      <c r="BD111" s="409">
        <v>496.90740740740739</v>
      </c>
      <c r="BE111" s="409"/>
      <c r="BF111" s="409"/>
      <c r="BG111" s="409"/>
      <c r="BH111" s="409">
        <v>43.203703703703702</v>
      </c>
      <c r="BI111" s="409">
        <v>518.51851851851848</v>
      </c>
      <c r="BJ111" s="409">
        <v>518.51851851851848</v>
      </c>
      <c r="BK111" s="409">
        <v>518.51851851851848</v>
      </c>
      <c r="BL111" s="409">
        <v>327.16666666666669</v>
      </c>
      <c r="BM111" s="409">
        <v>518.51851851851848</v>
      </c>
      <c r="BN111" s="409">
        <v>518.51851851851848</v>
      </c>
      <c r="BO111" s="409">
        <v>17034.203703703697</v>
      </c>
    </row>
    <row r="112" spans="1:67" ht="13.8">
      <c r="A112" s="406"/>
      <c r="B112" s="406"/>
      <c r="C112" s="406"/>
      <c r="D112" s="406">
        <v>310002653</v>
      </c>
      <c r="E112" s="410" t="s">
        <v>166</v>
      </c>
      <c r="F112" s="409"/>
      <c r="G112" s="409"/>
      <c r="H112" s="409"/>
      <c r="I112" s="409"/>
      <c r="J112" s="409"/>
      <c r="K112" s="409"/>
      <c r="L112" s="409"/>
      <c r="M112" s="409"/>
      <c r="N112" s="409"/>
      <c r="O112" s="409"/>
      <c r="P112" s="409">
        <v>518.51851851851848</v>
      </c>
      <c r="Q112" s="409">
        <v>57.092592592592595</v>
      </c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  <c r="AE112" s="409"/>
      <c r="AF112" s="409"/>
      <c r="AG112" s="409"/>
      <c r="AH112" s="409"/>
      <c r="AI112" s="409"/>
      <c r="AJ112" s="409"/>
      <c r="AK112" s="409"/>
      <c r="AL112" s="409"/>
      <c r="AM112" s="409"/>
      <c r="AN112" s="409"/>
      <c r="AO112" s="409"/>
      <c r="AP112" s="409"/>
      <c r="AQ112" s="409"/>
      <c r="AR112" s="409"/>
      <c r="AS112" s="409"/>
      <c r="AT112" s="409"/>
      <c r="AU112" s="409"/>
      <c r="AV112" s="409">
        <v>280.87037037037038</v>
      </c>
      <c r="AW112" s="409">
        <v>316.35185185185185</v>
      </c>
      <c r="AX112" s="409"/>
      <c r="AY112" s="409"/>
      <c r="AZ112" s="409"/>
      <c r="BA112" s="409"/>
      <c r="BB112" s="409"/>
      <c r="BC112" s="409"/>
      <c r="BD112" s="409"/>
      <c r="BE112" s="409"/>
      <c r="BF112" s="409"/>
      <c r="BG112" s="409"/>
      <c r="BH112" s="409"/>
      <c r="BI112" s="409"/>
      <c r="BJ112" s="409"/>
      <c r="BK112" s="409"/>
      <c r="BL112" s="409"/>
      <c r="BM112" s="409"/>
      <c r="BN112" s="409"/>
      <c r="BO112" s="409">
        <v>1172.8333333333335</v>
      </c>
    </row>
    <row r="113" spans="1:67" ht="13.8">
      <c r="A113" s="406"/>
      <c r="B113" s="406"/>
      <c r="C113" s="406" t="s">
        <v>227</v>
      </c>
      <c r="D113" s="406"/>
      <c r="E113" s="406"/>
      <c r="F113" s="409">
        <v>730.68518518518511</v>
      </c>
      <c r="G113" s="409">
        <v>5.5740740740740744</v>
      </c>
      <c r="H113" s="409">
        <v>594</v>
      </c>
      <c r="I113" s="409"/>
      <c r="J113" s="409"/>
      <c r="K113" s="409"/>
      <c r="L113" s="409"/>
      <c r="M113" s="409"/>
      <c r="N113" s="409"/>
      <c r="O113" s="409"/>
      <c r="P113" s="409">
        <v>518.51851851851848</v>
      </c>
      <c r="Q113" s="409">
        <v>57.092592592592595</v>
      </c>
      <c r="R113" s="409">
        <v>453.07407407407408</v>
      </c>
      <c r="S113" s="409">
        <v>518.51851851851848</v>
      </c>
      <c r="T113" s="409">
        <v>562.35185185185173</v>
      </c>
      <c r="U113" s="409">
        <v>518.51851851851848</v>
      </c>
      <c r="V113" s="409">
        <v>518.51851851851848</v>
      </c>
      <c r="W113" s="409">
        <v>581</v>
      </c>
      <c r="X113" s="409">
        <v>267.11111111111109</v>
      </c>
      <c r="Y113" s="409">
        <v>298</v>
      </c>
      <c r="Z113" s="409">
        <v>559</v>
      </c>
      <c r="AA113" s="409">
        <v>583</v>
      </c>
      <c r="AB113" s="409">
        <v>527</v>
      </c>
      <c r="AC113" s="409">
        <v>608</v>
      </c>
      <c r="AD113" s="409">
        <v>606</v>
      </c>
      <c r="AE113" s="409">
        <v>573</v>
      </c>
      <c r="AF113" s="409">
        <v>43.203703703703702</v>
      </c>
      <c r="AG113" s="409"/>
      <c r="AH113" s="409">
        <v>216.05555555555554</v>
      </c>
      <c r="AI113" s="409">
        <v>518.51851851851848</v>
      </c>
      <c r="AJ113" s="409">
        <v>518.51851851851848</v>
      </c>
      <c r="AK113" s="409">
        <v>518.51851851851848</v>
      </c>
      <c r="AL113" s="409">
        <v>518.51851851851848</v>
      </c>
      <c r="AM113" s="409">
        <v>216.05555555555554</v>
      </c>
      <c r="AN113" s="409"/>
      <c r="AO113" s="409"/>
      <c r="AP113" s="409"/>
      <c r="AQ113" s="409"/>
      <c r="AR113" s="409"/>
      <c r="AS113" s="409"/>
      <c r="AT113" s="409"/>
      <c r="AU113" s="409"/>
      <c r="AV113" s="409">
        <v>280.87037037037038</v>
      </c>
      <c r="AW113" s="409">
        <v>316.35185185185185</v>
      </c>
      <c r="AX113" s="409"/>
      <c r="AY113" s="409">
        <v>447.51851851851853</v>
      </c>
      <c r="AZ113" s="409">
        <v>518.51851851851848</v>
      </c>
      <c r="BA113" s="409">
        <v>518.51851851851848</v>
      </c>
      <c r="BB113" s="409">
        <v>518.51851851851848</v>
      </c>
      <c r="BC113" s="409">
        <v>518.51851851851848</v>
      </c>
      <c r="BD113" s="409">
        <v>496.90740740740739</v>
      </c>
      <c r="BE113" s="409"/>
      <c r="BF113" s="409"/>
      <c r="BG113" s="409"/>
      <c r="BH113" s="409">
        <v>43.203703703703702</v>
      </c>
      <c r="BI113" s="409">
        <v>518.51851851851848</v>
      </c>
      <c r="BJ113" s="409">
        <v>518.51851851851848</v>
      </c>
      <c r="BK113" s="409">
        <v>518.51851851851848</v>
      </c>
      <c r="BL113" s="409">
        <v>327.16666666666669</v>
      </c>
      <c r="BM113" s="409">
        <v>518.51851851851848</v>
      </c>
      <c r="BN113" s="409">
        <v>518.51851851851848</v>
      </c>
      <c r="BO113" s="409">
        <v>18207.037037037029</v>
      </c>
    </row>
    <row r="114" spans="1:67" ht="13.8">
      <c r="A114" s="406"/>
      <c r="B114" s="406" t="s">
        <v>386</v>
      </c>
      <c r="C114" s="406"/>
      <c r="D114" s="406"/>
      <c r="E114" s="406"/>
      <c r="F114" s="409">
        <v>730.68518518518511</v>
      </c>
      <c r="G114" s="409">
        <v>5.5740740740740744</v>
      </c>
      <c r="H114" s="409">
        <v>594</v>
      </c>
      <c r="I114" s="409"/>
      <c r="J114" s="409"/>
      <c r="K114" s="409"/>
      <c r="L114" s="409"/>
      <c r="M114" s="409"/>
      <c r="N114" s="409"/>
      <c r="O114" s="409"/>
      <c r="P114" s="409">
        <v>518.51851851851848</v>
      </c>
      <c r="Q114" s="409">
        <v>57.092592592592595</v>
      </c>
      <c r="R114" s="409">
        <v>453.07407407407408</v>
      </c>
      <c r="S114" s="409">
        <v>518.51851851851848</v>
      </c>
      <c r="T114" s="409">
        <v>562.35185185185173</v>
      </c>
      <c r="U114" s="409">
        <v>518.51851851851848</v>
      </c>
      <c r="V114" s="409">
        <v>518.51851851851848</v>
      </c>
      <c r="W114" s="409">
        <v>581</v>
      </c>
      <c r="X114" s="409">
        <v>267.11111111111109</v>
      </c>
      <c r="Y114" s="409">
        <v>298</v>
      </c>
      <c r="Z114" s="409">
        <v>559</v>
      </c>
      <c r="AA114" s="409">
        <v>583</v>
      </c>
      <c r="AB114" s="409">
        <v>527</v>
      </c>
      <c r="AC114" s="409">
        <v>608</v>
      </c>
      <c r="AD114" s="409">
        <v>606</v>
      </c>
      <c r="AE114" s="409">
        <v>573</v>
      </c>
      <c r="AF114" s="409">
        <v>43.203703703703702</v>
      </c>
      <c r="AG114" s="409"/>
      <c r="AH114" s="409">
        <v>216.05555555555554</v>
      </c>
      <c r="AI114" s="409">
        <v>518.51851851851848</v>
      </c>
      <c r="AJ114" s="409">
        <v>518.51851851851848</v>
      </c>
      <c r="AK114" s="409">
        <v>518.51851851851848</v>
      </c>
      <c r="AL114" s="409">
        <v>518.51851851851848</v>
      </c>
      <c r="AM114" s="409">
        <v>216.05555555555554</v>
      </c>
      <c r="AN114" s="409"/>
      <c r="AO114" s="409"/>
      <c r="AP114" s="409"/>
      <c r="AQ114" s="409"/>
      <c r="AR114" s="409"/>
      <c r="AS114" s="409"/>
      <c r="AT114" s="409"/>
      <c r="AU114" s="409"/>
      <c r="AV114" s="409">
        <v>280.87037037037038</v>
      </c>
      <c r="AW114" s="409">
        <v>316.35185185185185</v>
      </c>
      <c r="AX114" s="409"/>
      <c r="AY114" s="409">
        <v>447.51851851851853</v>
      </c>
      <c r="AZ114" s="409">
        <v>518.51851851851848</v>
      </c>
      <c r="BA114" s="409">
        <v>518.51851851851848</v>
      </c>
      <c r="BB114" s="409">
        <v>518.51851851851848</v>
      </c>
      <c r="BC114" s="409">
        <v>518.51851851851848</v>
      </c>
      <c r="BD114" s="409">
        <v>496.90740740740739</v>
      </c>
      <c r="BE114" s="409"/>
      <c r="BF114" s="409"/>
      <c r="BG114" s="409"/>
      <c r="BH114" s="409">
        <v>43.203703703703702</v>
      </c>
      <c r="BI114" s="409">
        <v>518.51851851851848</v>
      </c>
      <c r="BJ114" s="409">
        <v>518.51851851851848</v>
      </c>
      <c r="BK114" s="409">
        <v>518.51851851851848</v>
      </c>
      <c r="BL114" s="409">
        <v>327.16666666666669</v>
      </c>
      <c r="BM114" s="409">
        <v>518.51851851851848</v>
      </c>
      <c r="BN114" s="409">
        <v>518.51851851851848</v>
      </c>
      <c r="BO114" s="409">
        <v>18207.037037037029</v>
      </c>
    </row>
    <row r="115" spans="1:67" ht="13.8">
      <c r="A115" s="406"/>
      <c r="B115" s="406" t="s">
        <v>488</v>
      </c>
      <c r="C115" s="406" t="s">
        <v>32</v>
      </c>
      <c r="D115" s="406">
        <v>310003399</v>
      </c>
      <c r="E115" s="410" t="s">
        <v>214</v>
      </c>
      <c r="F115" s="409"/>
      <c r="G115" s="409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>
        <v>8.5370370370370363</v>
      </c>
      <c r="R115" s="409"/>
      <c r="S115" s="409"/>
      <c r="T115" s="409"/>
      <c r="U115" s="409"/>
      <c r="V115" s="409"/>
      <c r="W115" s="409"/>
      <c r="X115" s="409"/>
      <c r="Y115" s="409">
        <v>7.9629629629629628</v>
      </c>
      <c r="Z115" s="409"/>
      <c r="AA115" s="409"/>
      <c r="AB115" s="409"/>
      <c r="AC115" s="409"/>
      <c r="AD115" s="409"/>
      <c r="AE115" s="409"/>
      <c r="AF115" s="409"/>
      <c r="AG115" s="409"/>
      <c r="AH115" s="409"/>
      <c r="AI115" s="409"/>
      <c r="AJ115" s="409"/>
      <c r="AK115" s="409"/>
      <c r="AL115" s="409"/>
      <c r="AM115" s="409"/>
      <c r="AN115" s="409"/>
      <c r="AO115" s="409"/>
      <c r="AP115" s="409"/>
      <c r="AQ115" s="409"/>
      <c r="AR115" s="409"/>
      <c r="AS115" s="409"/>
      <c r="AT115" s="409"/>
      <c r="AU115" s="409"/>
      <c r="AV115" s="409"/>
      <c r="AW115" s="409">
        <v>21.611111111111111</v>
      </c>
      <c r="AX115" s="409">
        <v>11.203703703703704</v>
      </c>
      <c r="AY115" s="409"/>
      <c r="AZ115" s="409"/>
      <c r="BA115" s="409"/>
      <c r="BB115" s="409"/>
      <c r="BC115" s="409"/>
      <c r="BD115" s="409"/>
      <c r="BE115" s="409"/>
      <c r="BF115" s="409"/>
      <c r="BG115" s="409"/>
      <c r="BH115" s="409"/>
      <c r="BI115" s="409"/>
      <c r="BJ115" s="409"/>
      <c r="BK115" s="409"/>
      <c r="BL115" s="409"/>
      <c r="BM115" s="409"/>
      <c r="BN115" s="409"/>
      <c r="BO115" s="409">
        <v>49.314814814814817</v>
      </c>
    </row>
    <row r="116" spans="1:67" ht="13.8">
      <c r="A116" s="406"/>
      <c r="B116" s="406"/>
      <c r="C116" s="406"/>
      <c r="D116" s="406">
        <v>310002704</v>
      </c>
      <c r="E116" s="410" t="s">
        <v>137</v>
      </c>
      <c r="F116" s="409"/>
      <c r="G116" s="409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>
        <v>44.518518518518519</v>
      </c>
      <c r="Z116" s="409"/>
      <c r="AA116" s="409"/>
      <c r="AB116" s="409"/>
      <c r="AC116" s="409"/>
      <c r="AD116" s="409"/>
      <c r="AE116" s="409"/>
      <c r="AF116" s="409">
        <v>66.722222222222229</v>
      </c>
      <c r="AG116" s="409"/>
      <c r="AH116" s="409"/>
      <c r="AI116" s="409"/>
      <c r="AJ116" s="409"/>
      <c r="AK116" s="409"/>
      <c r="AL116" s="409"/>
      <c r="AM116" s="409"/>
      <c r="AN116" s="409"/>
      <c r="AO116" s="409"/>
      <c r="AP116" s="409"/>
      <c r="AQ116" s="409"/>
      <c r="AR116" s="409"/>
      <c r="AS116" s="409"/>
      <c r="AT116" s="409"/>
      <c r="AU116" s="409"/>
      <c r="AV116" s="409"/>
      <c r="AW116" s="409"/>
      <c r="AX116" s="409"/>
      <c r="AY116" s="409"/>
      <c r="AZ116" s="409"/>
      <c r="BA116" s="409"/>
      <c r="BB116" s="409"/>
      <c r="BC116" s="409"/>
      <c r="BD116" s="409"/>
      <c r="BE116" s="409"/>
      <c r="BF116" s="409"/>
      <c r="BG116" s="409"/>
      <c r="BH116" s="409"/>
      <c r="BI116" s="409"/>
      <c r="BJ116" s="409"/>
      <c r="BK116" s="409"/>
      <c r="BL116" s="409"/>
      <c r="BM116" s="409"/>
      <c r="BN116" s="409"/>
      <c r="BO116" s="409">
        <v>111.24074074074075</v>
      </c>
    </row>
    <row r="117" spans="1:67" ht="13.8">
      <c r="A117" s="406"/>
      <c r="B117" s="406"/>
      <c r="C117" s="406" t="s">
        <v>227</v>
      </c>
      <c r="D117" s="406"/>
      <c r="E117" s="406"/>
      <c r="F117" s="409"/>
      <c r="G117" s="409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>
        <v>8.5370370370370363</v>
      </c>
      <c r="R117" s="409"/>
      <c r="S117" s="409"/>
      <c r="T117" s="409"/>
      <c r="U117" s="409"/>
      <c r="V117" s="409"/>
      <c r="W117" s="409"/>
      <c r="X117" s="409"/>
      <c r="Y117" s="409">
        <v>52.481481481481481</v>
      </c>
      <c r="Z117" s="409"/>
      <c r="AA117" s="409"/>
      <c r="AB117" s="409"/>
      <c r="AC117" s="409"/>
      <c r="AD117" s="409"/>
      <c r="AE117" s="409"/>
      <c r="AF117" s="409">
        <v>66.722222222222229</v>
      </c>
      <c r="AG117" s="409"/>
      <c r="AH117" s="409"/>
      <c r="AI117" s="409"/>
      <c r="AJ117" s="409"/>
      <c r="AK117" s="409"/>
      <c r="AL117" s="409"/>
      <c r="AM117" s="409"/>
      <c r="AN117" s="409"/>
      <c r="AO117" s="409"/>
      <c r="AP117" s="409"/>
      <c r="AQ117" s="409"/>
      <c r="AR117" s="409"/>
      <c r="AS117" s="409"/>
      <c r="AT117" s="409"/>
      <c r="AU117" s="409"/>
      <c r="AV117" s="409"/>
      <c r="AW117" s="409">
        <v>21.611111111111111</v>
      </c>
      <c r="AX117" s="409">
        <v>11.203703703703704</v>
      </c>
      <c r="AY117" s="409"/>
      <c r="AZ117" s="409"/>
      <c r="BA117" s="409"/>
      <c r="BB117" s="409"/>
      <c r="BC117" s="409"/>
      <c r="BD117" s="409"/>
      <c r="BE117" s="409"/>
      <c r="BF117" s="409"/>
      <c r="BG117" s="409"/>
      <c r="BH117" s="409"/>
      <c r="BI117" s="409"/>
      <c r="BJ117" s="409"/>
      <c r="BK117" s="409"/>
      <c r="BL117" s="409"/>
      <c r="BM117" s="409"/>
      <c r="BN117" s="409"/>
      <c r="BO117" s="409">
        <v>160.55555555555557</v>
      </c>
    </row>
    <row r="118" spans="1:67" ht="13.8">
      <c r="A118" s="406"/>
      <c r="B118" s="406" t="s">
        <v>489</v>
      </c>
      <c r="C118" s="406"/>
      <c r="D118" s="406"/>
      <c r="E118" s="406"/>
      <c r="F118" s="409"/>
      <c r="G118" s="409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>
        <v>8.5370370370370363</v>
      </c>
      <c r="R118" s="409"/>
      <c r="S118" s="409"/>
      <c r="T118" s="409"/>
      <c r="U118" s="409"/>
      <c r="V118" s="409"/>
      <c r="W118" s="409"/>
      <c r="X118" s="409"/>
      <c r="Y118" s="409">
        <v>52.481481481481481</v>
      </c>
      <c r="Z118" s="409"/>
      <c r="AA118" s="409"/>
      <c r="AB118" s="409"/>
      <c r="AC118" s="409"/>
      <c r="AD118" s="409"/>
      <c r="AE118" s="409"/>
      <c r="AF118" s="409">
        <v>66.722222222222229</v>
      </c>
      <c r="AG118" s="409"/>
      <c r="AH118" s="409"/>
      <c r="AI118" s="409"/>
      <c r="AJ118" s="409"/>
      <c r="AK118" s="409"/>
      <c r="AL118" s="409"/>
      <c r="AM118" s="409"/>
      <c r="AN118" s="409"/>
      <c r="AO118" s="409"/>
      <c r="AP118" s="409"/>
      <c r="AQ118" s="409"/>
      <c r="AR118" s="409"/>
      <c r="AS118" s="409"/>
      <c r="AT118" s="409"/>
      <c r="AU118" s="409"/>
      <c r="AV118" s="409"/>
      <c r="AW118" s="409">
        <v>21.611111111111111</v>
      </c>
      <c r="AX118" s="409">
        <v>11.203703703703704</v>
      </c>
      <c r="AY118" s="409"/>
      <c r="AZ118" s="409"/>
      <c r="BA118" s="409"/>
      <c r="BB118" s="409"/>
      <c r="BC118" s="409"/>
      <c r="BD118" s="409"/>
      <c r="BE118" s="409"/>
      <c r="BF118" s="409"/>
      <c r="BG118" s="409"/>
      <c r="BH118" s="409"/>
      <c r="BI118" s="409"/>
      <c r="BJ118" s="409"/>
      <c r="BK118" s="409"/>
      <c r="BL118" s="409"/>
      <c r="BM118" s="409"/>
      <c r="BN118" s="409"/>
      <c r="BO118" s="409">
        <v>160.55555555555557</v>
      </c>
    </row>
    <row r="119" spans="1:67" ht="13.8">
      <c r="A119" s="406"/>
      <c r="B119" s="406" t="s">
        <v>988</v>
      </c>
      <c r="C119" s="406" t="s">
        <v>42</v>
      </c>
      <c r="D119" s="406">
        <v>310004556</v>
      </c>
      <c r="E119" s="410" t="s">
        <v>545</v>
      </c>
      <c r="F119" s="409"/>
      <c r="G119" s="409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>
        <v>9.1666666666666661</v>
      </c>
      <c r="Y119" s="409">
        <v>18.75</v>
      </c>
      <c r="Z119" s="409"/>
      <c r="AA119" s="409"/>
      <c r="AB119" s="409"/>
      <c r="AC119" s="409"/>
      <c r="AD119" s="409"/>
      <c r="AE119" s="409"/>
      <c r="AF119" s="409"/>
      <c r="AG119" s="409"/>
      <c r="AH119" s="409"/>
      <c r="AI119" s="409"/>
      <c r="AJ119" s="409"/>
      <c r="AK119" s="409"/>
      <c r="AL119" s="409"/>
      <c r="AM119" s="409"/>
      <c r="AN119" s="409"/>
      <c r="AO119" s="409"/>
      <c r="AP119" s="409"/>
      <c r="AQ119" s="409"/>
      <c r="AR119" s="409"/>
      <c r="AS119" s="409"/>
      <c r="AT119" s="409"/>
      <c r="AU119" s="409"/>
      <c r="AV119" s="409"/>
      <c r="AW119" s="409"/>
      <c r="AX119" s="409"/>
      <c r="AY119" s="409"/>
      <c r="AZ119" s="409"/>
      <c r="BA119" s="409"/>
      <c r="BB119" s="409"/>
      <c r="BC119" s="409"/>
      <c r="BD119" s="409"/>
      <c r="BE119" s="409"/>
      <c r="BF119" s="409"/>
      <c r="BG119" s="409"/>
      <c r="BH119" s="409"/>
      <c r="BI119" s="409"/>
      <c r="BJ119" s="409"/>
      <c r="BK119" s="409"/>
      <c r="BL119" s="409"/>
      <c r="BM119" s="409"/>
      <c r="BN119" s="409"/>
      <c r="BO119" s="409">
        <v>27.916666666666664</v>
      </c>
    </row>
    <row r="120" spans="1:67" ht="13.8">
      <c r="A120" s="406"/>
      <c r="B120" s="406"/>
      <c r="C120" s="406"/>
      <c r="D120" s="406">
        <v>310004566</v>
      </c>
      <c r="E120" s="410" t="s">
        <v>547</v>
      </c>
      <c r="F120" s="409"/>
      <c r="G120" s="409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>
        <v>2.125</v>
      </c>
      <c r="Y120" s="409"/>
      <c r="Z120" s="409"/>
      <c r="AA120" s="409"/>
      <c r="AB120" s="409"/>
      <c r="AC120" s="409"/>
      <c r="AD120" s="409"/>
      <c r="AE120" s="409"/>
      <c r="AF120" s="409"/>
      <c r="AG120" s="409"/>
      <c r="AH120" s="409"/>
      <c r="AI120" s="409"/>
      <c r="AJ120" s="409"/>
      <c r="AK120" s="409"/>
      <c r="AL120" s="409"/>
      <c r="AM120" s="409"/>
      <c r="AN120" s="409"/>
      <c r="AO120" s="409"/>
      <c r="AP120" s="409"/>
      <c r="AQ120" s="409"/>
      <c r="AR120" s="409"/>
      <c r="AS120" s="409"/>
      <c r="AT120" s="409"/>
      <c r="AU120" s="409"/>
      <c r="AV120" s="409"/>
      <c r="AW120" s="409"/>
      <c r="AX120" s="409"/>
      <c r="AY120" s="409"/>
      <c r="AZ120" s="409"/>
      <c r="BA120" s="409"/>
      <c r="BB120" s="409"/>
      <c r="BC120" s="409"/>
      <c r="BD120" s="409"/>
      <c r="BE120" s="409"/>
      <c r="BF120" s="409"/>
      <c r="BG120" s="409"/>
      <c r="BH120" s="409"/>
      <c r="BI120" s="409"/>
      <c r="BJ120" s="409"/>
      <c r="BK120" s="409"/>
      <c r="BL120" s="409"/>
      <c r="BM120" s="409"/>
      <c r="BN120" s="409"/>
      <c r="BO120" s="409">
        <v>2.125</v>
      </c>
    </row>
    <row r="121" spans="1:67" ht="13.8">
      <c r="A121" s="406"/>
      <c r="B121" s="406"/>
      <c r="C121" s="406"/>
      <c r="D121" s="406">
        <v>310004569</v>
      </c>
      <c r="E121" s="410" t="s">
        <v>548</v>
      </c>
      <c r="F121" s="409"/>
      <c r="G121" s="409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>
        <v>11.666666666666666</v>
      </c>
      <c r="X121" s="409"/>
      <c r="Y121" s="409"/>
      <c r="Z121" s="409">
        <v>17.083333333333332</v>
      </c>
      <c r="AA121" s="409">
        <v>17.569444444444443</v>
      </c>
      <c r="AB121" s="409"/>
      <c r="AC121" s="409"/>
      <c r="AD121" s="409"/>
      <c r="AE121" s="409"/>
      <c r="AF121" s="409"/>
      <c r="AG121" s="409"/>
      <c r="AH121" s="409"/>
      <c r="AI121" s="409"/>
      <c r="AJ121" s="409"/>
      <c r="AK121" s="409"/>
      <c r="AL121" s="409"/>
      <c r="AM121" s="409"/>
      <c r="AN121" s="409"/>
      <c r="AO121" s="409"/>
      <c r="AP121" s="409"/>
      <c r="AQ121" s="409"/>
      <c r="AR121" s="409"/>
      <c r="AS121" s="409"/>
      <c r="AT121" s="409"/>
      <c r="AU121" s="409"/>
      <c r="AV121" s="409"/>
      <c r="AW121" s="409"/>
      <c r="AX121" s="409"/>
      <c r="AY121" s="409"/>
      <c r="AZ121" s="409"/>
      <c r="BA121" s="409"/>
      <c r="BB121" s="409"/>
      <c r="BC121" s="409"/>
      <c r="BD121" s="409"/>
      <c r="BE121" s="409"/>
      <c r="BF121" s="409"/>
      <c r="BG121" s="409"/>
      <c r="BH121" s="409"/>
      <c r="BI121" s="409"/>
      <c r="BJ121" s="409"/>
      <c r="BK121" s="409"/>
      <c r="BL121" s="409"/>
      <c r="BM121" s="409"/>
      <c r="BN121" s="409"/>
      <c r="BO121" s="409">
        <v>46.319444444444443</v>
      </c>
    </row>
    <row r="122" spans="1:67" ht="13.8">
      <c r="A122" s="406"/>
      <c r="B122" s="406"/>
      <c r="C122" s="406"/>
      <c r="D122" s="406">
        <v>310004568</v>
      </c>
      <c r="E122" s="410" t="s">
        <v>549</v>
      </c>
      <c r="F122" s="409"/>
      <c r="G122" s="409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  <c r="AA122" s="409">
        <v>8.3333333333333339</v>
      </c>
      <c r="AB122" s="409">
        <v>20.416666666666668</v>
      </c>
      <c r="AC122" s="409"/>
      <c r="AD122" s="409">
        <v>21.805555555555557</v>
      </c>
      <c r="AE122" s="409">
        <v>20.833333333333332</v>
      </c>
      <c r="AF122" s="409">
        <v>8.3333333333333339</v>
      </c>
      <c r="AG122" s="409">
        <v>16.666666666666668</v>
      </c>
      <c r="AH122" s="409">
        <v>6.9027777777777777</v>
      </c>
      <c r="AI122" s="409"/>
      <c r="AJ122" s="409"/>
      <c r="AK122" s="409"/>
      <c r="AL122" s="409"/>
      <c r="AM122" s="409"/>
      <c r="AN122" s="409"/>
      <c r="AO122" s="409"/>
      <c r="AP122" s="409"/>
      <c r="AQ122" s="409"/>
      <c r="AR122" s="409"/>
      <c r="AS122" s="409"/>
      <c r="AT122" s="409"/>
      <c r="AU122" s="409"/>
      <c r="AV122" s="409"/>
      <c r="AW122" s="409"/>
      <c r="AX122" s="409"/>
      <c r="AY122" s="409"/>
      <c r="AZ122" s="409"/>
      <c r="BA122" s="409"/>
      <c r="BB122" s="409"/>
      <c r="BC122" s="409"/>
      <c r="BD122" s="409"/>
      <c r="BE122" s="409"/>
      <c r="BF122" s="409"/>
      <c r="BG122" s="409"/>
      <c r="BH122" s="409"/>
      <c r="BI122" s="409"/>
      <c r="BJ122" s="409"/>
      <c r="BK122" s="409"/>
      <c r="BL122" s="409"/>
      <c r="BM122" s="409"/>
      <c r="BN122" s="409"/>
      <c r="BO122" s="409">
        <v>103.29166666666666</v>
      </c>
    </row>
    <row r="123" spans="1:67" ht="13.8">
      <c r="A123" s="406"/>
      <c r="B123" s="406"/>
      <c r="C123" s="406" t="s">
        <v>228</v>
      </c>
      <c r="D123" s="406"/>
      <c r="E123" s="406"/>
      <c r="F123" s="409"/>
      <c r="G123" s="409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>
        <v>11.666666666666666</v>
      </c>
      <c r="X123" s="409">
        <v>11.291666666666666</v>
      </c>
      <c r="Y123" s="409">
        <v>18.75</v>
      </c>
      <c r="Z123" s="409">
        <v>17.083333333333332</v>
      </c>
      <c r="AA123" s="409">
        <v>25.902777777777779</v>
      </c>
      <c r="AB123" s="409">
        <v>20.416666666666668</v>
      </c>
      <c r="AC123" s="409"/>
      <c r="AD123" s="409">
        <v>21.805555555555557</v>
      </c>
      <c r="AE123" s="409">
        <v>20.833333333333332</v>
      </c>
      <c r="AF123" s="409">
        <v>8.3333333333333339</v>
      </c>
      <c r="AG123" s="409">
        <v>16.666666666666668</v>
      </c>
      <c r="AH123" s="409">
        <v>6.9027777777777777</v>
      </c>
      <c r="AI123" s="409"/>
      <c r="AJ123" s="409"/>
      <c r="AK123" s="409"/>
      <c r="AL123" s="409"/>
      <c r="AM123" s="409"/>
      <c r="AN123" s="409"/>
      <c r="AO123" s="409"/>
      <c r="AP123" s="409"/>
      <c r="AQ123" s="409"/>
      <c r="AR123" s="409"/>
      <c r="AS123" s="409"/>
      <c r="AT123" s="409"/>
      <c r="AU123" s="409"/>
      <c r="AV123" s="409"/>
      <c r="AW123" s="409"/>
      <c r="AX123" s="409"/>
      <c r="AY123" s="409"/>
      <c r="AZ123" s="409"/>
      <c r="BA123" s="409"/>
      <c r="BB123" s="409"/>
      <c r="BC123" s="409"/>
      <c r="BD123" s="409"/>
      <c r="BE123" s="409"/>
      <c r="BF123" s="409"/>
      <c r="BG123" s="409"/>
      <c r="BH123" s="409"/>
      <c r="BI123" s="409"/>
      <c r="BJ123" s="409"/>
      <c r="BK123" s="409"/>
      <c r="BL123" s="409"/>
      <c r="BM123" s="409"/>
      <c r="BN123" s="409"/>
      <c r="BO123" s="409">
        <v>179.65277777777777</v>
      </c>
    </row>
    <row r="124" spans="1:67" ht="21" customHeight="1">
      <c r="A124" s="406"/>
      <c r="B124" s="406" t="s">
        <v>989</v>
      </c>
      <c r="C124" s="406"/>
      <c r="D124" s="406"/>
      <c r="E124" s="406"/>
      <c r="F124" s="409"/>
      <c r="G124" s="409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>
        <v>11.666666666666666</v>
      </c>
      <c r="X124" s="409">
        <v>11.291666666666666</v>
      </c>
      <c r="Y124" s="409">
        <v>18.75</v>
      </c>
      <c r="Z124" s="409">
        <v>17.083333333333332</v>
      </c>
      <c r="AA124" s="409">
        <v>25.902777777777779</v>
      </c>
      <c r="AB124" s="409">
        <v>20.416666666666668</v>
      </c>
      <c r="AC124" s="409"/>
      <c r="AD124" s="409">
        <v>21.805555555555557</v>
      </c>
      <c r="AE124" s="409">
        <v>20.833333333333332</v>
      </c>
      <c r="AF124" s="409">
        <v>8.3333333333333339</v>
      </c>
      <c r="AG124" s="409">
        <v>16.666666666666668</v>
      </c>
      <c r="AH124" s="409">
        <v>6.9027777777777777</v>
      </c>
      <c r="AI124" s="409"/>
      <c r="AJ124" s="409"/>
      <c r="AK124" s="409"/>
      <c r="AL124" s="409"/>
      <c r="AM124" s="409"/>
      <c r="AN124" s="409"/>
      <c r="AO124" s="409"/>
      <c r="AP124" s="409"/>
      <c r="AQ124" s="409"/>
      <c r="AR124" s="409"/>
      <c r="AS124" s="409"/>
      <c r="AT124" s="409"/>
      <c r="AU124" s="409"/>
      <c r="AV124" s="409"/>
      <c r="AW124" s="409"/>
      <c r="AX124" s="409"/>
      <c r="AY124" s="409"/>
      <c r="AZ124" s="409"/>
      <c r="BA124" s="409"/>
      <c r="BB124" s="409"/>
      <c r="BC124" s="409"/>
      <c r="BD124" s="409"/>
      <c r="BE124" s="409"/>
      <c r="BF124" s="409"/>
      <c r="BG124" s="409"/>
      <c r="BH124" s="409"/>
      <c r="BI124" s="409"/>
      <c r="BJ124" s="409"/>
      <c r="BK124" s="409"/>
      <c r="BL124" s="409"/>
      <c r="BM124" s="409"/>
      <c r="BN124" s="409"/>
      <c r="BO124" s="409">
        <v>179.65277777777777</v>
      </c>
    </row>
    <row r="125" spans="1:67" ht="21" customHeight="1">
      <c r="A125" s="406" t="s">
        <v>236</v>
      </c>
      <c r="B125" s="406"/>
      <c r="C125" s="406"/>
      <c r="D125" s="406"/>
      <c r="E125" s="406"/>
      <c r="F125" s="409">
        <v>1539.4490740740739</v>
      </c>
      <c r="G125" s="409">
        <v>331.06018518518516</v>
      </c>
      <c r="H125" s="409">
        <v>796.04166666666663</v>
      </c>
      <c r="I125" s="409">
        <v>507.94444444444446</v>
      </c>
      <c r="J125" s="409">
        <v>807.86574074074076</v>
      </c>
      <c r="K125" s="409">
        <v>902.78240740740739</v>
      </c>
      <c r="L125" s="409">
        <v>800.65740740740739</v>
      </c>
      <c r="M125" s="409">
        <v>907.40740740740739</v>
      </c>
      <c r="N125" s="409">
        <v>777.78240740740739</v>
      </c>
      <c r="O125" s="409">
        <v>606.47685185185185</v>
      </c>
      <c r="P125" s="409">
        <v>754.62962962962956</v>
      </c>
      <c r="Q125" s="409">
        <v>454.51851851851853</v>
      </c>
      <c r="R125" s="409">
        <v>841.96296296296305</v>
      </c>
      <c r="S125" s="409">
        <v>907.40740740740739</v>
      </c>
      <c r="T125" s="409">
        <v>773.00462962962956</v>
      </c>
      <c r="U125" s="409">
        <v>891.19907407407402</v>
      </c>
      <c r="V125" s="409">
        <v>907.40740740740739</v>
      </c>
      <c r="W125" s="409">
        <v>984.66666666666663</v>
      </c>
      <c r="X125" s="409">
        <v>615.08333333333326</v>
      </c>
      <c r="Y125" s="409">
        <v>654.14814814814815</v>
      </c>
      <c r="Z125" s="409">
        <v>1031.0833333333333</v>
      </c>
      <c r="AA125" s="409">
        <v>1071.9027777777776</v>
      </c>
      <c r="AB125" s="409">
        <v>809.61111111111109</v>
      </c>
      <c r="AC125" s="409">
        <v>1246.7777777777778</v>
      </c>
      <c r="AD125" s="409">
        <v>1078.7638888888889</v>
      </c>
      <c r="AE125" s="409">
        <v>1061.8333333333333</v>
      </c>
      <c r="AF125" s="409">
        <v>615.16666666666686</v>
      </c>
      <c r="AG125" s="409">
        <v>924.07407407407402</v>
      </c>
      <c r="AH125" s="409">
        <v>911.2361111111112</v>
      </c>
      <c r="AI125" s="409">
        <v>907.40740740740739</v>
      </c>
      <c r="AJ125" s="409">
        <v>875.00462962962956</v>
      </c>
      <c r="AK125" s="409">
        <v>712.96296296296293</v>
      </c>
      <c r="AL125" s="409">
        <v>907.40740740740739</v>
      </c>
      <c r="AM125" s="409">
        <v>604.94444444444446</v>
      </c>
      <c r="AN125" s="409">
        <v>864.2037037037037</v>
      </c>
      <c r="AO125" s="409">
        <v>901.22222222222229</v>
      </c>
      <c r="AP125" s="409">
        <v>907.40740740740739</v>
      </c>
      <c r="AQ125" s="409">
        <v>907.40740740740739</v>
      </c>
      <c r="AR125" s="409">
        <v>795.06018518518511</v>
      </c>
      <c r="AS125" s="409">
        <v>463.31944444444451</v>
      </c>
      <c r="AT125" s="409">
        <v>357.45833333333337</v>
      </c>
      <c r="AU125" s="409">
        <v>472.22222222222223</v>
      </c>
      <c r="AV125" s="409">
        <v>560.9537037037037</v>
      </c>
      <c r="AW125" s="409">
        <v>555.56018518518522</v>
      </c>
      <c r="AX125" s="409">
        <v>855.33333333333326</v>
      </c>
      <c r="AY125" s="409">
        <v>814.04166666666674</v>
      </c>
      <c r="AZ125" s="409">
        <v>907.40740740740739</v>
      </c>
      <c r="BA125" s="409">
        <v>907.40740740740739</v>
      </c>
      <c r="BB125" s="409">
        <v>907.40740740740739</v>
      </c>
      <c r="BC125" s="409">
        <v>907.40740740740739</v>
      </c>
      <c r="BD125" s="409">
        <v>885.7962962962963</v>
      </c>
      <c r="BE125" s="409">
        <v>545.85648148148152</v>
      </c>
      <c r="BF125" s="409">
        <v>891.96296296296305</v>
      </c>
      <c r="BG125" s="409">
        <v>907.40740740740739</v>
      </c>
      <c r="BH125" s="409">
        <v>707.55555555555554</v>
      </c>
      <c r="BI125" s="409">
        <v>907.40740740740739</v>
      </c>
      <c r="BJ125" s="409">
        <v>907.40740740740739</v>
      </c>
      <c r="BK125" s="409">
        <v>907.40740740740739</v>
      </c>
      <c r="BL125" s="409">
        <v>750.77314814814815</v>
      </c>
      <c r="BM125" s="409">
        <v>1370.3703703703702</v>
      </c>
      <c r="BN125" s="409">
        <v>1134.2592592592591</v>
      </c>
      <c r="BO125" s="409">
        <v>50519.694444444431</v>
      </c>
    </row>
    <row r="126" spans="1:67" ht="21" customHeight="1">
      <c r="A126" s="406" t="s">
        <v>536</v>
      </c>
      <c r="B126" s="406" t="s">
        <v>289</v>
      </c>
      <c r="C126" s="406" t="s">
        <v>55</v>
      </c>
      <c r="D126" s="406">
        <v>310001198</v>
      </c>
      <c r="E126" s="410" t="s">
        <v>82</v>
      </c>
      <c r="F126" s="409"/>
      <c r="G126" s="409"/>
      <c r="H126" s="409">
        <v>61.557692307692307</v>
      </c>
      <c r="I126" s="409">
        <v>46.07692307692308</v>
      </c>
      <c r="J126" s="409">
        <v>32.692307692307693</v>
      </c>
      <c r="K126" s="409">
        <v>31.26923076923077</v>
      </c>
      <c r="L126" s="409">
        <v>124.92307692307692</v>
      </c>
      <c r="M126" s="409">
        <v>112.54807692307692</v>
      </c>
      <c r="N126" s="409">
        <v>93.615384615384613</v>
      </c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  <c r="AE126" s="409"/>
      <c r="AF126" s="409"/>
      <c r="AG126" s="409"/>
      <c r="AH126" s="409"/>
      <c r="AI126" s="409"/>
      <c r="AJ126" s="409"/>
      <c r="AK126" s="409"/>
      <c r="AL126" s="409"/>
      <c r="AM126" s="409"/>
      <c r="AN126" s="409"/>
      <c r="AO126" s="409"/>
      <c r="AP126" s="409"/>
      <c r="AQ126" s="409"/>
      <c r="AR126" s="409"/>
      <c r="AS126" s="409"/>
      <c r="AT126" s="409"/>
      <c r="AU126" s="409"/>
      <c r="AV126" s="409"/>
      <c r="AW126" s="409"/>
      <c r="AX126" s="409"/>
      <c r="AY126" s="409"/>
      <c r="AZ126" s="409"/>
      <c r="BA126" s="409"/>
      <c r="BB126" s="409"/>
      <c r="BC126" s="409"/>
      <c r="BD126" s="409"/>
      <c r="BE126" s="409"/>
      <c r="BF126" s="409"/>
      <c r="BG126" s="409"/>
      <c r="BH126" s="409"/>
      <c r="BI126" s="409"/>
      <c r="BJ126" s="409"/>
      <c r="BK126" s="409"/>
      <c r="BL126" s="409"/>
      <c r="BM126" s="409"/>
      <c r="BN126" s="409"/>
      <c r="BO126" s="409">
        <v>502.68269230769226</v>
      </c>
    </row>
    <row r="127" spans="1:67" ht="21" customHeight="1">
      <c r="A127" s="406"/>
      <c r="B127" s="406"/>
      <c r="C127" s="406" t="s">
        <v>291</v>
      </c>
      <c r="D127" s="406"/>
      <c r="E127" s="406"/>
      <c r="F127" s="409"/>
      <c r="G127" s="409"/>
      <c r="H127" s="409">
        <v>61.557692307692307</v>
      </c>
      <c r="I127" s="409">
        <v>46.07692307692308</v>
      </c>
      <c r="J127" s="409">
        <v>32.692307692307693</v>
      </c>
      <c r="K127" s="409">
        <v>31.26923076923077</v>
      </c>
      <c r="L127" s="409">
        <v>124.92307692307692</v>
      </c>
      <c r="M127" s="409">
        <v>112.54807692307692</v>
      </c>
      <c r="N127" s="409">
        <v>93.615384615384613</v>
      </c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  <c r="AE127" s="409"/>
      <c r="AF127" s="409"/>
      <c r="AG127" s="409"/>
      <c r="AH127" s="409"/>
      <c r="AI127" s="409"/>
      <c r="AJ127" s="409"/>
      <c r="AK127" s="409"/>
      <c r="AL127" s="409"/>
      <c r="AM127" s="409"/>
      <c r="AN127" s="409"/>
      <c r="AO127" s="409"/>
      <c r="AP127" s="409"/>
      <c r="AQ127" s="409"/>
      <c r="AR127" s="409"/>
      <c r="AS127" s="409"/>
      <c r="AT127" s="409"/>
      <c r="AU127" s="409"/>
      <c r="AV127" s="409"/>
      <c r="AW127" s="409"/>
      <c r="AX127" s="409"/>
      <c r="AY127" s="409"/>
      <c r="AZ127" s="409"/>
      <c r="BA127" s="409"/>
      <c r="BB127" s="409"/>
      <c r="BC127" s="409"/>
      <c r="BD127" s="409"/>
      <c r="BE127" s="409"/>
      <c r="BF127" s="409"/>
      <c r="BG127" s="409"/>
      <c r="BH127" s="409"/>
      <c r="BI127" s="409"/>
      <c r="BJ127" s="409"/>
      <c r="BK127" s="409"/>
      <c r="BL127" s="409"/>
      <c r="BM127" s="409"/>
      <c r="BN127" s="409"/>
      <c r="BO127" s="409">
        <v>502.68269230769226</v>
      </c>
    </row>
    <row r="128" spans="1:67" ht="21" customHeight="1">
      <c r="A128" s="406"/>
      <c r="B128" s="406" t="s">
        <v>290</v>
      </c>
      <c r="C128" s="406"/>
      <c r="D128" s="406"/>
      <c r="E128" s="406"/>
      <c r="F128" s="409"/>
      <c r="G128" s="409"/>
      <c r="H128" s="409">
        <v>61.557692307692307</v>
      </c>
      <c r="I128" s="409">
        <v>46.07692307692308</v>
      </c>
      <c r="J128" s="409">
        <v>32.692307692307693</v>
      </c>
      <c r="K128" s="409">
        <v>31.26923076923077</v>
      </c>
      <c r="L128" s="409">
        <v>124.92307692307692</v>
      </c>
      <c r="M128" s="409">
        <v>112.54807692307692</v>
      </c>
      <c r="N128" s="409">
        <v>93.615384615384613</v>
      </c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  <c r="AE128" s="409"/>
      <c r="AF128" s="409"/>
      <c r="AG128" s="409"/>
      <c r="AH128" s="409"/>
      <c r="AI128" s="409"/>
      <c r="AJ128" s="409"/>
      <c r="AK128" s="409"/>
      <c r="AL128" s="409"/>
      <c r="AM128" s="409"/>
      <c r="AN128" s="409"/>
      <c r="AO128" s="409"/>
      <c r="AP128" s="409"/>
      <c r="AQ128" s="409"/>
      <c r="AR128" s="409"/>
      <c r="AS128" s="409"/>
      <c r="AT128" s="409"/>
      <c r="AU128" s="409"/>
      <c r="AV128" s="409"/>
      <c r="AW128" s="409"/>
      <c r="AX128" s="409"/>
      <c r="AY128" s="409"/>
      <c r="AZ128" s="409"/>
      <c r="BA128" s="409"/>
      <c r="BB128" s="409"/>
      <c r="BC128" s="409"/>
      <c r="BD128" s="409"/>
      <c r="BE128" s="409"/>
      <c r="BF128" s="409"/>
      <c r="BG128" s="409"/>
      <c r="BH128" s="409"/>
      <c r="BI128" s="409"/>
      <c r="BJ128" s="409"/>
      <c r="BK128" s="409"/>
      <c r="BL128" s="409"/>
      <c r="BM128" s="409"/>
      <c r="BN128" s="409"/>
      <c r="BO128" s="409">
        <v>502.68269230769226</v>
      </c>
    </row>
    <row r="129" spans="1:67" ht="21" customHeight="1">
      <c r="A129" s="406" t="s">
        <v>537</v>
      </c>
      <c r="B129" s="406"/>
      <c r="C129" s="406"/>
      <c r="D129" s="406"/>
      <c r="E129" s="406"/>
      <c r="F129" s="409"/>
      <c r="G129" s="409"/>
      <c r="H129" s="409">
        <v>61.557692307692307</v>
      </c>
      <c r="I129" s="409">
        <v>46.07692307692308</v>
      </c>
      <c r="J129" s="409">
        <v>32.692307692307693</v>
      </c>
      <c r="K129" s="409">
        <v>31.26923076923077</v>
      </c>
      <c r="L129" s="409">
        <v>124.92307692307692</v>
      </c>
      <c r="M129" s="409">
        <v>112.54807692307692</v>
      </c>
      <c r="N129" s="409">
        <v>93.615384615384613</v>
      </c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  <c r="AE129" s="409"/>
      <c r="AF129" s="409"/>
      <c r="AG129" s="409"/>
      <c r="AH129" s="409"/>
      <c r="AI129" s="409"/>
      <c r="AJ129" s="409"/>
      <c r="AK129" s="409"/>
      <c r="AL129" s="409"/>
      <c r="AM129" s="409"/>
      <c r="AN129" s="409"/>
      <c r="AO129" s="409"/>
      <c r="AP129" s="409"/>
      <c r="AQ129" s="409"/>
      <c r="AR129" s="409"/>
      <c r="AS129" s="409"/>
      <c r="AT129" s="409"/>
      <c r="AU129" s="409"/>
      <c r="AV129" s="409"/>
      <c r="AW129" s="409"/>
      <c r="AX129" s="409"/>
      <c r="AY129" s="409"/>
      <c r="AZ129" s="409"/>
      <c r="BA129" s="409"/>
      <c r="BB129" s="409"/>
      <c r="BC129" s="409"/>
      <c r="BD129" s="409"/>
      <c r="BE129" s="409"/>
      <c r="BF129" s="409"/>
      <c r="BG129" s="409"/>
      <c r="BH129" s="409"/>
      <c r="BI129" s="409"/>
      <c r="BJ129" s="409"/>
      <c r="BK129" s="409"/>
      <c r="BL129" s="409"/>
      <c r="BM129" s="409"/>
      <c r="BN129" s="409"/>
      <c r="BO129" s="409">
        <v>502.68269230769226</v>
      </c>
    </row>
    <row r="130" spans="1:67" ht="21" customHeight="1">
      <c r="A130" s="406" t="s">
        <v>463</v>
      </c>
      <c r="B130" s="406" t="s">
        <v>416</v>
      </c>
      <c r="C130" s="406" t="s">
        <v>125</v>
      </c>
      <c r="D130" s="406">
        <v>310001586</v>
      </c>
      <c r="E130" s="410" t="s">
        <v>415</v>
      </c>
      <c r="F130" s="409">
        <v>114.33333333333333</v>
      </c>
      <c r="G130" s="409">
        <v>125.76</v>
      </c>
      <c r="H130" s="409"/>
      <c r="I130" s="409">
        <v>46.666666666666664</v>
      </c>
      <c r="J130" s="409">
        <v>65.333333333333329</v>
      </c>
      <c r="K130" s="409">
        <v>65.333333333333329</v>
      </c>
      <c r="L130" s="409">
        <v>65.333333333333329</v>
      </c>
      <c r="M130" s="409">
        <v>65.333333333333329</v>
      </c>
      <c r="N130" s="409">
        <v>65.333333333333329</v>
      </c>
      <c r="O130" s="409"/>
      <c r="P130" s="409"/>
      <c r="Q130" s="409"/>
      <c r="R130" s="409">
        <v>65.333333333333329</v>
      </c>
      <c r="S130" s="409">
        <v>65.333333333333329</v>
      </c>
      <c r="T130" s="409">
        <v>65.333333333333329</v>
      </c>
      <c r="U130" s="409">
        <v>65.333333333333329</v>
      </c>
      <c r="V130" s="409"/>
      <c r="W130" s="409"/>
      <c r="X130" s="409">
        <v>57.6</v>
      </c>
      <c r="Y130" s="409">
        <v>69.026666666666671</v>
      </c>
      <c r="Z130" s="409">
        <v>57.06666666666667</v>
      </c>
      <c r="AA130" s="409">
        <v>49.273333333333333</v>
      </c>
      <c r="AB130" s="409">
        <v>61.606666666666669</v>
      </c>
      <c r="AC130" s="409"/>
      <c r="AD130" s="409">
        <v>75.153333333333336</v>
      </c>
      <c r="AE130" s="409">
        <v>83.926666666666662</v>
      </c>
      <c r="AF130" s="409">
        <v>130.66666666666666</v>
      </c>
      <c r="AG130" s="409">
        <v>97.92</v>
      </c>
      <c r="AH130" s="409">
        <v>97.92</v>
      </c>
      <c r="AI130" s="409">
        <v>97.92</v>
      </c>
      <c r="AJ130" s="409"/>
      <c r="AK130" s="409">
        <v>65.333333333333343</v>
      </c>
      <c r="AL130" s="409">
        <v>65.333333333333329</v>
      </c>
      <c r="AM130" s="409">
        <v>65.333333333333329</v>
      </c>
      <c r="AN130" s="409">
        <v>65.333333333333329</v>
      </c>
      <c r="AO130" s="409">
        <v>65.333333333333329</v>
      </c>
      <c r="AP130" s="409"/>
      <c r="AQ130" s="409"/>
      <c r="AR130" s="409"/>
      <c r="AS130" s="409"/>
      <c r="AT130" s="409"/>
      <c r="AU130" s="409"/>
      <c r="AV130" s="409"/>
      <c r="AW130" s="409"/>
      <c r="AX130" s="409"/>
      <c r="AY130" s="409"/>
      <c r="AZ130" s="409"/>
      <c r="BA130" s="409"/>
      <c r="BB130" s="409"/>
      <c r="BC130" s="409"/>
      <c r="BD130" s="409"/>
      <c r="BE130" s="409"/>
      <c r="BF130" s="409"/>
      <c r="BG130" s="409"/>
      <c r="BH130" s="409"/>
      <c r="BI130" s="409"/>
      <c r="BJ130" s="409"/>
      <c r="BK130" s="409"/>
      <c r="BL130" s="409"/>
      <c r="BM130" s="409"/>
      <c r="BN130" s="409"/>
      <c r="BO130" s="409">
        <v>2079.5066666666667</v>
      </c>
    </row>
    <row r="131" spans="1:67" ht="21" customHeight="1">
      <c r="A131" s="406"/>
      <c r="B131" s="406"/>
      <c r="C131" s="406" t="s">
        <v>417</v>
      </c>
      <c r="D131" s="406"/>
      <c r="E131" s="406"/>
      <c r="F131" s="409">
        <v>114.33333333333333</v>
      </c>
      <c r="G131" s="409">
        <v>125.76</v>
      </c>
      <c r="H131" s="409"/>
      <c r="I131" s="409">
        <v>46.666666666666664</v>
      </c>
      <c r="J131" s="409">
        <v>65.333333333333329</v>
      </c>
      <c r="K131" s="409">
        <v>65.333333333333329</v>
      </c>
      <c r="L131" s="409">
        <v>65.333333333333329</v>
      </c>
      <c r="M131" s="409">
        <v>65.333333333333329</v>
      </c>
      <c r="N131" s="409">
        <v>65.333333333333329</v>
      </c>
      <c r="O131" s="409"/>
      <c r="P131" s="409"/>
      <c r="Q131" s="409"/>
      <c r="R131" s="409">
        <v>65.333333333333329</v>
      </c>
      <c r="S131" s="409">
        <v>65.333333333333329</v>
      </c>
      <c r="T131" s="409">
        <v>65.333333333333329</v>
      </c>
      <c r="U131" s="409">
        <v>65.333333333333329</v>
      </c>
      <c r="V131" s="409"/>
      <c r="W131" s="409"/>
      <c r="X131" s="409">
        <v>57.6</v>
      </c>
      <c r="Y131" s="409">
        <v>69.026666666666671</v>
      </c>
      <c r="Z131" s="409">
        <v>57.06666666666667</v>
      </c>
      <c r="AA131" s="409">
        <v>49.273333333333333</v>
      </c>
      <c r="AB131" s="409">
        <v>61.606666666666669</v>
      </c>
      <c r="AC131" s="409"/>
      <c r="AD131" s="409">
        <v>75.153333333333336</v>
      </c>
      <c r="AE131" s="409">
        <v>83.926666666666662</v>
      </c>
      <c r="AF131" s="409">
        <v>130.66666666666666</v>
      </c>
      <c r="AG131" s="409">
        <v>97.92</v>
      </c>
      <c r="AH131" s="409">
        <v>97.92</v>
      </c>
      <c r="AI131" s="409">
        <v>97.92</v>
      </c>
      <c r="AJ131" s="409"/>
      <c r="AK131" s="409">
        <v>65.333333333333343</v>
      </c>
      <c r="AL131" s="409">
        <v>65.333333333333329</v>
      </c>
      <c r="AM131" s="409">
        <v>65.333333333333329</v>
      </c>
      <c r="AN131" s="409">
        <v>65.333333333333329</v>
      </c>
      <c r="AO131" s="409">
        <v>65.333333333333329</v>
      </c>
      <c r="AP131" s="409"/>
      <c r="AQ131" s="409"/>
      <c r="AR131" s="409"/>
      <c r="AS131" s="409"/>
      <c r="AT131" s="409"/>
      <c r="AU131" s="409"/>
      <c r="AV131" s="409"/>
      <c r="AW131" s="409"/>
      <c r="AX131" s="409"/>
      <c r="AY131" s="409"/>
      <c r="AZ131" s="409"/>
      <c r="BA131" s="409"/>
      <c r="BB131" s="409"/>
      <c r="BC131" s="409"/>
      <c r="BD131" s="409"/>
      <c r="BE131" s="409"/>
      <c r="BF131" s="409"/>
      <c r="BG131" s="409"/>
      <c r="BH131" s="409"/>
      <c r="BI131" s="409"/>
      <c r="BJ131" s="409"/>
      <c r="BK131" s="409"/>
      <c r="BL131" s="409"/>
      <c r="BM131" s="409"/>
      <c r="BN131" s="409"/>
      <c r="BO131" s="409">
        <v>2079.5066666666667</v>
      </c>
    </row>
    <row r="132" spans="1:67" ht="21" customHeight="1">
      <c r="A132" s="406"/>
      <c r="B132" s="406" t="s">
        <v>418</v>
      </c>
      <c r="C132" s="406"/>
      <c r="D132" s="406"/>
      <c r="E132" s="406"/>
      <c r="F132" s="409">
        <v>114.33333333333333</v>
      </c>
      <c r="G132" s="409">
        <v>125.76</v>
      </c>
      <c r="H132" s="409"/>
      <c r="I132" s="409">
        <v>46.666666666666664</v>
      </c>
      <c r="J132" s="409">
        <v>65.333333333333329</v>
      </c>
      <c r="K132" s="409">
        <v>65.333333333333329</v>
      </c>
      <c r="L132" s="409">
        <v>65.333333333333329</v>
      </c>
      <c r="M132" s="409">
        <v>65.333333333333329</v>
      </c>
      <c r="N132" s="409">
        <v>65.333333333333329</v>
      </c>
      <c r="O132" s="409"/>
      <c r="P132" s="409"/>
      <c r="Q132" s="409"/>
      <c r="R132" s="409">
        <v>65.333333333333329</v>
      </c>
      <c r="S132" s="409">
        <v>65.333333333333329</v>
      </c>
      <c r="T132" s="409">
        <v>65.333333333333329</v>
      </c>
      <c r="U132" s="409">
        <v>65.333333333333329</v>
      </c>
      <c r="V132" s="409"/>
      <c r="W132" s="409"/>
      <c r="X132" s="409">
        <v>57.6</v>
      </c>
      <c r="Y132" s="409">
        <v>69.026666666666671</v>
      </c>
      <c r="Z132" s="409">
        <v>57.06666666666667</v>
      </c>
      <c r="AA132" s="409">
        <v>49.273333333333333</v>
      </c>
      <c r="AB132" s="409">
        <v>61.606666666666669</v>
      </c>
      <c r="AC132" s="409"/>
      <c r="AD132" s="409">
        <v>75.153333333333336</v>
      </c>
      <c r="AE132" s="409">
        <v>83.926666666666662</v>
      </c>
      <c r="AF132" s="409">
        <v>130.66666666666666</v>
      </c>
      <c r="AG132" s="409">
        <v>97.92</v>
      </c>
      <c r="AH132" s="409">
        <v>97.92</v>
      </c>
      <c r="AI132" s="409">
        <v>97.92</v>
      </c>
      <c r="AJ132" s="409"/>
      <c r="AK132" s="409">
        <v>65.333333333333343</v>
      </c>
      <c r="AL132" s="409">
        <v>65.333333333333329</v>
      </c>
      <c r="AM132" s="409">
        <v>65.333333333333329</v>
      </c>
      <c r="AN132" s="409">
        <v>65.333333333333329</v>
      </c>
      <c r="AO132" s="409">
        <v>65.333333333333329</v>
      </c>
      <c r="AP132" s="409"/>
      <c r="AQ132" s="409"/>
      <c r="AR132" s="409"/>
      <c r="AS132" s="409"/>
      <c r="AT132" s="409"/>
      <c r="AU132" s="409"/>
      <c r="AV132" s="409"/>
      <c r="AW132" s="409"/>
      <c r="AX132" s="409"/>
      <c r="AY132" s="409"/>
      <c r="AZ132" s="409"/>
      <c r="BA132" s="409"/>
      <c r="BB132" s="409"/>
      <c r="BC132" s="409"/>
      <c r="BD132" s="409"/>
      <c r="BE132" s="409"/>
      <c r="BF132" s="409"/>
      <c r="BG132" s="409"/>
      <c r="BH132" s="409"/>
      <c r="BI132" s="409"/>
      <c r="BJ132" s="409"/>
      <c r="BK132" s="409"/>
      <c r="BL132" s="409"/>
      <c r="BM132" s="409"/>
      <c r="BN132" s="409"/>
      <c r="BO132" s="409">
        <v>2079.5066666666667</v>
      </c>
    </row>
    <row r="133" spans="1:67" ht="21" customHeight="1">
      <c r="A133" s="406" t="s">
        <v>464</v>
      </c>
      <c r="B133" s="406"/>
      <c r="C133" s="406"/>
      <c r="D133" s="406"/>
      <c r="E133" s="406"/>
      <c r="F133" s="409">
        <v>114.33333333333333</v>
      </c>
      <c r="G133" s="409">
        <v>125.76</v>
      </c>
      <c r="H133" s="409"/>
      <c r="I133" s="409">
        <v>46.666666666666664</v>
      </c>
      <c r="J133" s="409">
        <v>65.333333333333329</v>
      </c>
      <c r="K133" s="409">
        <v>65.333333333333329</v>
      </c>
      <c r="L133" s="409">
        <v>65.333333333333329</v>
      </c>
      <c r="M133" s="409">
        <v>65.333333333333329</v>
      </c>
      <c r="N133" s="409">
        <v>65.333333333333329</v>
      </c>
      <c r="O133" s="409"/>
      <c r="P133" s="409"/>
      <c r="Q133" s="409"/>
      <c r="R133" s="409">
        <v>65.333333333333329</v>
      </c>
      <c r="S133" s="409">
        <v>65.333333333333329</v>
      </c>
      <c r="T133" s="409">
        <v>65.333333333333329</v>
      </c>
      <c r="U133" s="409">
        <v>65.333333333333329</v>
      </c>
      <c r="V133" s="409"/>
      <c r="W133" s="409"/>
      <c r="X133" s="409">
        <v>57.6</v>
      </c>
      <c r="Y133" s="409">
        <v>69.026666666666671</v>
      </c>
      <c r="Z133" s="409">
        <v>57.06666666666667</v>
      </c>
      <c r="AA133" s="409">
        <v>49.273333333333333</v>
      </c>
      <c r="AB133" s="409">
        <v>61.606666666666669</v>
      </c>
      <c r="AC133" s="409"/>
      <c r="AD133" s="409">
        <v>75.153333333333336</v>
      </c>
      <c r="AE133" s="409">
        <v>83.926666666666662</v>
      </c>
      <c r="AF133" s="409">
        <v>130.66666666666666</v>
      </c>
      <c r="AG133" s="409">
        <v>97.92</v>
      </c>
      <c r="AH133" s="409">
        <v>97.92</v>
      </c>
      <c r="AI133" s="409">
        <v>97.92</v>
      </c>
      <c r="AJ133" s="409"/>
      <c r="AK133" s="409">
        <v>65.333333333333343</v>
      </c>
      <c r="AL133" s="409">
        <v>65.333333333333329</v>
      </c>
      <c r="AM133" s="409">
        <v>65.333333333333329</v>
      </c>
      <c r="AN133" s="409">
        <v>65.333333333333329</v>
      </c>
      <c r="AO133" s="409">
        <v>65.333333333333329</v>
      </c>
      <c r="AP133" s="409"/>
      <c r="AQ133" s="409"/>
      <c r="AR133" s="409"/>
      <c r="AS133" s="409"/>
      <c r="AT133" s="409"/>
      <c r="AU133" s="409"/>
      <c r="AV133" s="409"/>
      <c r="AW133" s="409"/>
      <c r="AX133" s="409"/>
      <c r="AY133" s="409"/>
      <c r="AZ133" s="409"/>
      <c r="BA133" s="409"/>
      <c r="BB133" s="409"/>
      <c r="BC133" s="409"/>
      <c r="BD133" s="409"/>
      <c r="BE133" s="409"/>
      <c r="BF133" s="409"/>
      <c r="BG133" s="409"/>
      <c r="BH133" s="409"/>
      <c r="BI133" s="409"/>
      <c r="BJ133" s="409"/>
      <c r="BK133" s="409"/>
      <c r="BL133" s="409"/>
      <c r="BM133" s="409"/>
      <c r="BN133" s="409"/>
      <c r="BO133" s="409">
        <v>2079.5066666666667</v>
      </c>
    </row>
    <row r="134" spans="1:67" ht="21" customHeight="1">
      <c r="A134" s="405" t="s">
        <v>24</v>
      </c>
      <c r="B134" s="405"/>
      <c r="C134" s="405"/>
      <c r="D134" s="405"/>
      <c r="E134" s="405"/>
      <c r="F134" s="409">
        <v>2531.8510101010102</v>
      </c>
      <c r="G134" s="409">
        <v>1480.0550336700339</v>
      </c>
      <c r="H134" s="409">
        <v>1119.7521367521367</v>
      </c>
      <c r="I134" s="409">
        <v>1554.5421756021756</v>
      </c>
      <c r="J134" s="409">
        <v>1742.2358598808598</v>
      </c>
      <c r="K134" s="409">
        <v>1462.09583009583</v>
      </c>
      <c r="L134" s="409">
        <v>1848.8036805786805</v>
      </c>
      <c r="M134" s="409">
        <v>2000.1777065527065</v>
      </c>
      <c r="N134" s="409">
        <v>1961.4722869722868</v>
      </c>
      <c r="O134" s="409">
        <v>15461.476043771043</v>
      </c>
      <c r="P134" s="409">
        <v>1510.6978114478113</v>
      </c>
      <c r="Q134" s="409">
        <v>1275.8891173641173</v>
      </c>
      <c r="R134" s="409">
        <v>1901.9751683501686</v>
      </c>
      <c r="S134" s="409">
        <v>1998.0774410774409</v>
      </c>
      <c r="T134" s="409">
        <v>1589.7239057239055</v>
      </c>
      <c r="U134" s="409">
        <v>1690.3888888888887</v>
      </c>
      <c r="V134" s="409">
        <v>1785.3009259259259</v>
      </c>
      <c r="W134" s="409">
        <v>1944.8362962962963</v>
      </c>
      <c r="X134" s="409">
        <v>1340.5062962962963</v>
      </c>
      <c r="Y134" s="409">
        <v>1565.9666666666667</v>
      </c>
      <c r="Z134" s="409">
        <v>2099.0574074074075</v>
      </c>
      <c r="AA134" s="409">
        <v>2221.6094444444448</v>
      </c>
      <c r="AB134" s="409">
        <v>1467.0912962962964</v>
      </c>
      <c r="AC134" s="409">
        <v>2083.2348148148149</v>
      </c>
      <c r="AD134" s="409">
        <v>1885.2505555555558</v>
      </c>
      <c r="AE134" s="409">
        <v>2007.76</v>
      </c>
      <c r="AF134" s="409">
        <v>1364.2306878306879</v>
      </c>
      <c r="AG134" s="409">
        <v>1915.5125925925925</v>
      </c>
      <c r="AH134" s="409">
        <v>1594.6283333333336</v>
      </c>
      <c r="AI134" s="409">
        <v>1912.7348148148149</v>
      </c>
      <c r="AJ134" s="409">
        <v>1782.412037037037</v>
      </c>
      <c r="AK134" s="409">
        <v>1340.2920875420875</v>
      </c>
      <c r="AL134" s="409">
        <v>1514.3127104377104</v>
      </c>
      <c r="AM134" s="409">
        <v>1555.1586363636363</v>
      </c>
      <c r="AN134" s="409">
        <v>1948.2807239057238</v>
      </c>
      <c r="AO134" s="409">
        <v>1859.4078282828279</v>
      </c>
      <c r="AP134" s="409">
        <v>1486.6435185185185</v>
      </c>
      <c r="AQ134" s="409">
        <v>1646.8768518518518</v>
      </c>
      <c r="AR134" s="409">
        <v>1597.5260942760942</v>
      </c>
      <c r="AS134" s="409">
        <v>1370.1376262626266</v>
      </c>
      <c r="AT134" s="409">
        <v>1242.2992424242425</v>
      </c>
      <c r="AU134" s="409">
        <v>1357.0744949494949</v>
      </c>
      <c r="AV134" s="409">
        <v>1135.382708032708</v>
      </c>
      <c r="AW134" s="409">
        <v>1369.003367003367</v>
      </c>
      <c r="AX134" s="409">
        <v>1620.8047619047618</v>
      </c>
      <c r="AY134" s="409">
        <v>1519.912037037037</v>
      </c>
      <c r="AZ134" s="409">
        <v>1721.0740740740739</v>
      </c>
      <c r="BA134" s="409">
        <v>1698.8274074074075</v>
      </c>
      <c r="BB134" s="409">
        <v>1742.8888888888889</v>
      </c>
      <c r="BC134" s="409">
        <v>1920.7592592592594</v>
      </c>
      <c r="BD134" s="409">
        <v>1905.3148148148148</v>
      </c>
      <c r="BE134" s="409">
        <v>1595.15</v>
      </c>
      <c r="BF134" s="409">
        <v>1895.3223905723905</v>
      </c>
      <c r="BG134" s="409">
        <v>1762.9848484848485</v>
      </c>
      <c r="BH134" s="409">
        <v>1599.6161616161614</v>
      </c>
      <c r="BI134" s="409">
        <v>1570.6746632996633</v>
      </c>
      <c r="BJ134" s="409">
        <v>1894.185606060606</v>
      </c>
      <c r="BK134" s="409">
        <v>1855.2112794612794</v>
      </c>
      <c r="BL134" s="409">
        <v>1710.2007575757575</v>
      </c>
      <c r="BM134" s="409">
        <v>2328.0618686868684</v>
      </c>
      <c r="BN134" s="409">
        <v>1687.3737373737372</v>
      </c>
      <c r="BO134" s="409">
        <v>117550.1047125097</v>
      </c>
    </row>
    <row r="135" spans="1:67" ht="2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</row>
    <row r="136" spans="1:67" ht="2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</row>
    <row r="137" spans="1:67" ht="21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</row>
    <row r="138" spans="1:67" ht="21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</row>
    <row r="139" spans="1:67" ht="21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</row>
    <row r="140" spans="1:67" ht="21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</row>
    <row r="141" spans="1:67" ht="21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</row>
    <row r="142" spans="1:67" ht="21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</row>
    <row r="143" spans="1:67" ht="21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</row>
    <row r="144" spans="1:67" ht="21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 spans="1:67" ht="21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</row>
    <row r="146" spans="1:67" ht="21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</row>
    <row r="147" spans="1:67" ht="21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</row>
    <row r="148" spans="1:67" ht="21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 spans="1:67" ht="21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</row>
    <row r="150" spans="1:67" ht="21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</row>
    <row r="151" spans="1:67" ht="21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</row>
    <row r="152" spans="1:67" ht="21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</row>
    <row r="153" spans="1:67" ht="21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</row>
    <row r="154" spans="1:67" ht="21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</row>
    <row r="155" spans="1:67" ht="21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</row>
    <row r="156" spans="1:67" ht="21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</row>
    <row r="157" spans="1:67" ht="21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 spans="1:67" ht="21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</row>
    <row r="159" spans="1:67" ht="21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</row>
    <row r="160" spans="1:67" ht="21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</row>
    <row r="161" spans="1:67" ht="21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</row>
    <row r="162" spans="1:67" ht="21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</row>
    <row r="163" spans="1:67" ht="21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</row>
    <row r="164" spans="1:67" ht="21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</row>
    <row r="165" spans="1:67" ht="21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</row>
    <row r="166" spans="1:67" ht="21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</row>
    <row r="167" spans="1:67" ht="21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 spans="1:67" ht="21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</row>
    <row r="169" spans="1:67" ht="21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</row>
    <row r="170" spans="1:67" ht="21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</row>
    <row r="171" spans="1:67" ht="21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</row>
    <row r="172" spans="1:67" ht="21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</row>
    <row r="173" spans="1:67" ht="21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</row>
    <row r="174" spans="1:67" ht="21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</row>
    <row r="175" spans="1:67" ht="21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</row>
    <row r="176" spans="1:67" ht="21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</row>
    <row r="177" spans="1:65" ht="21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</row>
    <row r="178" spans="1:65" ht="21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</row>
    <row r="179" spans="1:65" ht="21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</row>
    <row r="180" spans="1:65" ht="21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</row>
    <row r="181" spans="1:65" ht="21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</row>
    <row r="182" spans="1:65" ht="21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</row>
    <row r="183" spans="1:65" ht="21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</row>
    <row r="184" spans="1:65" ht="21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</row>
    <row r="185" spans="1:65" ht="21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</row>
    <row r="186" spans="1:65" ht="21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</row>
    <row r="187" spans="1:65" ht="21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</row>
    <row r="188" spans="1:65" ht="21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</row>
    <row r="189" spans="1:65" ht="21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</row>
    <row r="190" spans="1:65" ht="21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</row>
    <row r="191" spans="1:65" ht="21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</row>
    <row r="192" spans="1:65" ht="21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</row>
    <row r="193" spans="1:65" ht="21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</row>
    <row r="194" spans="1:65" ht="21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</row>
    <row r="195" spans="1:65" ht="21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</row>
    <row r="196" spans="1:65" ht="21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</row>
    <row r="197" spans="1:65" ht="21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</row>
    <row r="198" spans="1:65" ht="21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</row>
    <row r="199" spans="1:65" ht="21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</row>
    <row r="200" spans="1:65" ht="21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</row>
    <row r="201" spans="1:65" ht="21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</row>
    <row r="202" spans="1:65" ht="21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</row>
    <row r="203" spans="1:65" ht="21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</row>
    <row r="204" spans="1:65" ht="21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</row>
    <row r="205" spans="1:65" ht="21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</row>
    <row r="206" spans="1:65" ht="21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</row>
    <row r="207" spans="1:65" ht="21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</row>
    <row r="208" spans="1:65" ht="21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</row>
    <row r="209" spans="1:65" ht="21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</row>
    <row r="210" spans="1:65" ht="21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</row>
    <row r="211" spans="1:65" ht="21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00"/>
  </sheetPr>
  <dimension ref="A1:DE255"/>
  <sheetViews>
    <sheetView showGridLines="0" zoomScale="80" zoomScaleNormal="80" workbookViewId="0">
      <pane xSplit="4" ySplit="9" topLeftCell="AF10" activePane="bottomRight" state="frozen"/>
      <selection activeCell="C13" sqref="C13"/>
      <selection pane="topRight" activeCell="C13" sqref="C13"/>
      <selection pane="bottomLeft" activeCell="C13" sqref="C13"/>
      <selection pane="bottomRight" activeCell="B16" sqref="B16"/>
    </sheetView>
  </sheetViews>
  <sheetFormatPr defaultColWidth="9.3984375" defaultRowHeight="17.850000000000001" customHeight="1"/>
  <cols>
    <col min="1" max="1" width="32.59765625" style="257" customWidth="1"/>
    <col min="2" max="2" width="17.59765625" style="257" customWidth="1"/>
    <col min="3" max="3" width="20.3984375" style="257" customWidth="1"/>
    <col min="4" max="4" width="16.59765625" style="257" customWidth="1"/>
    <col min="5" max="5" width="21.296875" style="258" bestFit="1" customWidth="1"/>
    <col min="6" max="6" width="20.5" style="257" bestFit="1" customWidth="1"/>
    <col min="7" max="8" width="17.8984375" style="257" bestFit="1" customWidth="1"/>
    <col min="9" max="9" width="11" style="257" bestFit="1" customWidth="1"/>
    <col min="10" max="66" width="20.5" style="257" bestFit="1" customWidth="1"/>
    <col min="67" max="67" width="11" style="257" bestFit="1" customWidth="1"/>
    <col min="68" max="71" width="20.5" style="257" bestFit="1" customWidth="1"/>
    <col min="72" max="72" width="11" style="257" bestFit="1" customWidth="1"/>
    <col min="73" max="73" width="21.59765625" style="257" bestFit="1" customWidth="1"/>
    <col min="74" max="74" width="11.59765625" style="257" bestFit="1" customWidth="1"/>
    <col min="75" max="108" width="21.59765625" style="257" bestFit="1" customWidth="1"/>
    <col min="109" max="109" width="11.59765625" style="257" bestFit="1" customWidth="1"/>
    <col min="110" max="16384" width="9.3984375" style="257"/>
  </cols>
  <sheetData>
    <row r="1" spans="1:109" ht="17.850000000000001" customHeight="1">
      <c r="A1" s="1" t="str">
        <f>'Plan100%'!A1</f>
        <v>Production Plan Mar'24_WW.13/2024_Rev.00 Update 27.03.24  08.02</v>
      </c>
      <c r="B1" s="256"/>
    </row>
    <row r="2" spans="1:109" ht="13.8" hidden="1">
      <c r="A2" s="256"/>
      <c r="B2" s="256"/>
      <c r="C2" s="259"/>
      <c r="D2" s="259"/>
      <c r="E2" s="256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59"/>
      <c r="AR2" s="259"/>
      <c r="AS2" s="256"/>
      <c r="AT2" s="256"/>
      <c r="AU2" s="256"/>
      <c r="AV2" s="256"/>
    </row>
    <row r="3" spans="1:109" s="256" customFormat="1" ht="13.8" hidden="1">
      <c r="C3" s="259"/>
      <c r="D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59"/>
      <c r="AR3" s="259"/>
    </row>
    <row r="4" spans="1:109" s="256" customFormat="1" ht="17.850000000000001" customHeight="1">
      <c r="A4" s="268" t="s">
        <v>2</v>
      </c>
      <c r="B4" s="415" t="s">
        <v>180</v>
      </c>
      <c r="C4" s="259"/>
      <c r="D4" s="259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9"/>
      <c r="AI4" s="259"/>
      <c r="AJ4" s="259"/>
      <c r="AK4" s="259"/>
      <c r="AL4" s="259"/>
      <c r="AM4" s="259"/>
      <c r="AN4" s="259"/>
      <c r="AO4" s="259"/>
      <c r="AP4" s="259"/>
      <c r="AQ4" s="259"/>
      <c r="AR4" s="259"/>
    </row>
    <row r="5" spans="1:109" s="256" customFormat="1" ht="17.850000000000001" customHeight="1">
      <c r="C5" s="259"/>
      <c r="D5" s="259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9"/>
      <c r="AI5" s="259"/>
      <c r="AJ5" s="259"/>
      <c r="AK5" s="259"/>
      <c r="AL5" s="259"/>
      <c r="AM5" s="259"/>
      <c r="AN5" s="259"/>
      <c r="AO5" s="259"/>
      <c r="AP5" s="259"/>
      <c r="AQ5" s="259"/>
      <c r="AR5" s="259"/>
    </row>
    <row r="6" spans="1:109" s="256" customFormat="1" ht="17.850000000000001" customHeight="1">
      <c r="A6" s="415" t="s">
        <v>35</v>
      </c>
      <c r="B6" s="415"/>
      <c r="C6" s="415"/>
      <c r="D6" s="415"/>
      <c r="E6" s="415"/>
      <c r="F6" s="414" t="s">
        <v>3</v>
      </c>
      <c r="G6" s="414" t="s">
        <v>33</v>
      </c>
      <c r="H6" s="414" t="s">
        <v>34</v>
      </c>
      <c r="I6" s="414"/>
      <c r="J6" s="414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</row>
    <row r="7" spans="1:109" s="256" customFormat="1" ht="17.850000000000001" customHeight="1">
      <c r="A7" s="415"/>
      <c r="B7" s="415"/>
      <c r="C7" s="415"/>
      <c r="D7" s="415"/>
      <c r="E7" s="415"/>
      <c r="F7" s="423">
        <v>45352</v>
      </c>
      <c r="G7" s="423">
        <v>45353</v>
      </c>
      <c r="H7" s="423">
        <v>45354</v>
      </c>
      <c r="I7" s="423">
        <v>45355</v>
      </c>
      <c r="J7" s="423">
        <v>45356</v>
      </c>
      <c r="K7" s="423">
        <v>45357</v>
      </c>
      <c r="L7" s="423">
        <v>45358</v>
      </c>
      <c r="M7" s="423">
        <v>45359</v>
      </c>
      <c r="N7" s="423">
        <v>45360</v>
      </c>
      <c r="O7" s="423">
        <v>45361</v>
      </c>
      <c r="P7" s="423">
        <v>45362</v>
      </c>
      <c r="Q7" s="423">
        <v>45363</v>
      </c>
      <c r="R7" s="423">
        <v>45364</v>
      </c>
      <c r="S7" s="423">
        <v>45365</v>
      </c>
      <c r="T7" s="423">
        <v>45366</v>
      </c>
      <c r="U7" s="423">
        <v>45367</v>
      </c>
      <c r="V7" s="423">
        <v>45368</v>
      </c>
      <c r="W7" s="423">
        <v>45369</v>
      </c>
      <c r="X7" s="423">
        <v>45370</v>
      </c>
      <c r="Y7" s="423">
        <v>45371</v>
      </c>
      <c r="Z7" s="423">
        <v>45372</v>
      </c>
      <c r="AA7" s="423">
        <v>45373</v>
      </c>
      <c r="AB7" s="423">
        <v>45374</v>
      </c>
      <c r="AC7" s="423">
        <v>45375</v>
      </c>
      <c r="AD7" s="423">
        <v>45376</v>
      </c>
      <c r="AE7" s="423">
        <v>45377</v>
      </c>
      <c r="AF7" s="423">
        <v>45378</v>
      </c>
      <c r="AG7" s="423">
        <v>45379</v>
      </c>
      <c r="AH7" s="423">
        <v>45380</v>
      </c>
      <c r="AI7" s="423">
        <v>45381</v>
      </c>
      <c r="AJ7" s="423">
        <v>45382</v>
      </c>
      <c r="AK7" s="423">
        <v>45383</v>
      </c>
      <c r="AL7" s="423">
        <v>45384</v>
      </c>
      <c r="AM7" s="423">
        <v>45385</v>
      </c>
      <c r="AN7" s="423">
        <v>45386</v>
      </c>
      <c r="AO7" s="423">
        <v>45387</v>
      </c>
      <c r="AP7" s="423">
        <v>45388</v>
      </c>
      <c r="AQ7" s="423">
        <v>45389</v>
      </c>
      <c r="AR7" s="423">
        <v>45390</v>
      </c>
      <c r="AS7" s="423">
        <v>45391</v>
      </c>
      <c r="AT7" s="423">
        <v>45392</v>
      </c>
      <c r="AU7" s="423">
        <v>45393</v>
      </c>
      <c r="AV7" s="423">
        <v>45394</v>
      </c>
      <c r="AW7" s="423">
        <v>45395</v>
      </c>
      <c r="AX7" s="423">
        <v>45396</v>
      </c>
      <c r="AY7" s="423">
        <v>45397</v>
      </c>
      <c r="AZ7" s="423">
        <v>45398</v>
      </c>
      <c r="BA7" s="423">
        <v>45399</v>
      </c>
      <c r="BB7" s="423">
        <v>45400</v>
      </c>
      <c r="BC7" s="423">
        <v>45401</v>
      </c>
      <c r="BD7" s="423">
        <v>45402</v>
      </c>
      <c r="BE7" s="423">
        <v>45403</v>
      </c>
      <c r="BF7" s="423">
        <v>45404</v>
      </c>
      <c r="BG7" s="423">
        <v>45405</v>
      </c>
      <c r="BH7" s="423">
        <v>45406</v>
      </c>
      <c r="BI7" s="423">
        <v>45407</v>
      </c>
      <c r="BJ7" s="423">
        <v>45408</v>
      </c>
      <c r="BK7" s="423">
        <v>45409</v>
      </c>
      <c r="BL7" s="423">
        <v>45410</v>
      </c>
      <c r="BM7" s="423">
        <v>45411</v>
      </c>
      <c r="BN7" s="423">
        <v>45412</v>
      </c>
      <c r="BO7" s="268" t="s">
        <v>24</v>
      </c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</row>
    <row r="8" spans="1:109" s="256" customFormat="1" ht="17.850000000000001" customHeight="1">
      <c r="A8" s="415"/>
      <c r="B8" s="415"/>
      <c r="C8" s="415"/>
      <c r="D8" s="415"/>
      <c r="E8" s="422"/>
      <c r="F8" s="417">
        <v>45353</v>
      </c>
      <c r="G8" s="417">
        <v>45354</v>
      </c>
      <c r="H8" s="417">
        <v>45355</v>
      </c>
      <c r="I8" s="417">
        <v>45356</v>
      </c>
      <c r="J8" s="417">
        <v>45357</v>
      </c>
      <c r="K8" s="417">
        <v>45358</v>
      </c>
      <c r="L8" s="417">
        <v>45359</v>
      </c>
      <c r="M8" s="417">
        <v>45360</v>
      </c>
      <c r="N8" s="417">
        <v>45361</v>
      </c>
      <c r="O8" s="417">
        <v>45362</v>
      </c>
      <c r="P8" s="417">
        <v>45363</v>
      </c>
      <c r="Q8" s="417">
        <v>45364</v>
      </c>
      <c r="R8" s="417">
        <v>45365</v>
      </c>
      <c r="S8" s="417">
        <v>45366</v>
      </c>
      <c r="T8" s="417">
        <v>45367</v>
      </c>
      <c r="U8" s="417">
        <v>45368</v>
      </c>
      <c r="V8" s="417">
        <v>45369</v>
      </c>
      <c r="W8" s="417">
        <v>45370</v>
      </c>
      <c r="X8" s="417">
        <v>45371</v>
      </c>
      <c r="Y8" s="417">
        <v>45372</v>
      </c>
      <c r="Z8" s="417">
        <v>45373</v>
      </c>
      <c r="AA8" s="417">
        <v>45374</v>
      </c>
      <c r="AB8" s="417">
        <v>45375</v>
      </c>
      <c r="AC8" s="417">
        <v>45376</v>
      </c>
      <c r="AD8" s="417">
        <v>45377</v>
      </c>
      <c r="AE8" s="417">
        <v>45378</v>
      </c>
      <c r="AF8" s="417">
        <v>45379</v>
      </c>
      <c r="AG8" s="417">
        <v>45380</v>
      </c>
      <c r="AH8" s="417">
        <v>45381</v>
      </c>
      <c r="AI8" s="417">
        <v>45382</v>
      </c>
      <c r="AJ8" s="417">
        <v>45383</v>
      </c>
      <c r="AK8" s="417">
        <v>45384</v>
      </c>
      <c r="AL8" s="417">
        <v>45385</v>
      </c>
      <c r="AM8" s="417">
        <v>45386</v>
      </c>
      <c r="AN8" s="417">
        <v>45387</v>
      </c>
      <c r="AO8" s="417">
        <v>45388</v>
      </c>
      <c r="AP8" s="417">
        <v>45389</v>
      </c>
      <c r="AQ8" s="417">
        <v>45390</v>
      </c>
      <c r="AR8" s="417">
        <v>45391</v>
      </c>
      <c r="AS8" s="417">
        <v>45392</v>
      </c>
      <c r="AT8" s="417">
        <v>45393</v>
      </c>
      <c r="AU8" s="417">
        <v>45394</v>
      </c>
      <c r="AV8" s="417">
        <v>45395</v>
      </c>
      <c r="AW8" s="417">
        <v>45396</v>
      </c>
      <c r="AX8" s="417">
        <v>45397</v>
      </c>
      <c r="AY8" s="417">
        <v>45398</v>
      </c>
      <c r="AZ8" s="417">
        <v>45399</v>
      </c>
      <c r="BA8" s="417">
        <v>45400</v>
      </c>
      <c r="BB8" s="417">
        <v>45401</v>
      </c>
      <c r="BC8" s="417">
        <v>45402</v>
      </c>
      <c r="BD8" s="417">
        <v>45403</v>
      </c>
      <c r="BE8" s="417">
        <v>45404</v>
      </c>
      <c r="BF8" s="417">
        <v>45405</v>
      </c>
      <c r="BG8" s="417">
        <v>45406</v>
      </c>
      <c r="BH8" s="417">
        <v>45407</v>
      </c>
      <c r="BI8" s="417">
        <v>45408</v>
      </c>
      <c r="BJ8" s="417">
        <v>45409</v>
      </c>
      <c r="BK8" s="417">
        <v>45410</v>
      </c>
      <c r="BL8" s="417">
        <v>45411</v>
      </c>
      <c r="BM8" s="417">
        <v>45412</v>
      </c>
      <c r="BN8" s="417">
        <v>45413</v>
      </c>
      <c r="BO8" s="26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</row>
    <row r="9" spans="1:109" s="256" customFormat="1" ht="17.850000000000001" customHeight="1">
      <c r="A9" s="415" t="s">
        <v>0</v>
      </c>
      <c r="B9" s="415" t="s">
        <v>1</v>
      </c>
      <c r="C9" s="415" t="s">
        <v>29</v>
      </c>
      <c r="D9" s="415" t="s">
        <v>7</v>
      </c>
      <c r="E9" s="415" t="s">
        <v>8</v>
      </c>
      <c r="F9" s="417">
        <v>45354</v>
      </c>
      <c r="G9" s="417">
        <v>45355</v>
      </c>
      <c r="H9" s="417">
        <v>45356</v>
      </c>
      <c r="I9" s="417">
        <v>45357</v>
      </c>
      <c r="J9" s="417">
        <v>45358</v>
      </c>
      <c r="K9" s="417">
        <v>45359</v>
      </c>
      <c r="L9" s="417">
        <v>45360</v>
      </c>
      <c r="M9" s="417">
        <v>45361</v>
      </c>
      <c r="N9" s="417">
        <v>45362</v>
      </c>
      <c r="O9" s="417">
        <v>45363</v>
      </c>
      <c r="P9" s="417">
        <v>45364</v>
      </c>
      <c r="Q9" s="417">
        <v>45365</v>
      </c>
      <c r="R9" s="417">
        <v>45366</v>
      </c>
      <c r="S9" s="417">
        <v>45367</v>
      </c>
      <c r="T9" s="417">
        <v>45368</v>
      </c>
      <c r="U9" s="417">
        <v>45369</v>
      </c>
      <c r="V9" s="417">
        <v>45370</v>
      </c>
      <c r="W9" s="417">
        <v>45371</v>
      </c>
      <c r="X9" s="417">
        <v>45372</v>
      </c>
      <c r="Y9" s="417">
        <v>45373</v>
      </c>
      <c r="Z9" s="417">
        <v>45374</v>
      </c>
      <c r="AA9" s="417">
        <v>45375</v>
      </c>
      <c r="AB9" s="417">
        <v>45376</v>
      </c>
      <c r="AC9" s="417">
        <v>45377</v>
      </c>
      <c r="AD9" s="417">
        <v>45378</v>
      </c>
      <c r="AE9" s="417">
        <v>45379</v>
      </c>
      <c r="AF9" s="417">
        <v>45380</v>
      </c>
      <c r="AG9" s="417">
        <v>45381</v>
      </c>
      <c r="AH9" s="417">
        <v>45382</v>
      </c>
      <c r="AI9" s="417">
        <v>45383</v>
      </c>
      <c r="AJ9" s="417">
        <v>45384</v>
      </c>
      <c r="AK9" s="417">
        <v>45385</v>
      </c>
      <c r="AL9" s="417">
        <v>45386</v>
      </c>
      <c r="AM9" s="417">
        <v>45387</v>
      </c>
      <c r="AN9" s="417">
        <v>45388</v>
      </c>
      <c r="AO9" s="417">
        <v>45389</v>
      </c>
      <c r="AP9" s="417">
        <v>45390</v>
      </c>
      <c r="AQ9" s="417">
        <v>45391</v>
      </c>
      <c r="AR9" s="417">
        <v>45392</v>
      </c>
      <c r="AS9" s="417">
        <v>45393</v>
      </c>
      <c r="AT9" s="417">
        <v>45394</v>
      </c>
      <c r="AU9" s="417">
        <v>45395</v>
      </c>
      <c r="AV9" s="417">
        <v>45396</v>
      </c>
      <c r="AW9" s="417">
        <v>45397</v>
      </c>
      <c r="AX9" s="417">
        <v>45398</v>
      </c>
      <c r="AY9" s="417">
        <v>45399</v>
      </c>
      <c r="AZ9" s="417">
        <v>45400</v>
      </c>
      <c r="BA9" s="417">
        <v>45401</v>
      </c>
      <c r="BB9" s="417">
        <v>45402</v>
      </c>
      <c r="BC9" s="417">
        <v>45403</v>
      </c>
      <c r="BD9" s="417">
        <v>45404</v>
      </c>
      <c r="BE9" s="417">
        <v>45405</v>
      </c>
      <c r="BF9" s="417">
        <v>45406</v>
      </c>
      <c r="BG9" s="417">
        <v>45407</v>
      </c>
      <c r="BH9" s="417">
        <v>45408</v>
      </c>
      <c r="BI9" s="417">
        <v>45409</v>
      </c>
      <c r="BJ9" s="417">
        <v>45410</v>
      </c>
      <c r="BK9" s="417">
        <v>45411</v>
      </c>
      <c r="BL9" s="417">
        <v>45412</v>
      </c>
      <c r="BM9" s="417">
        <v>45413</v>
      </c>
      <c r="BN9" s="417">
        <v>45414</v>
      </c>
      <c r="BO9" s="268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</row>
    <row r="10" spans="1:109" s="256" customFormat="1" ht="17.850000000000001" customHeight="1">
      <c r="A10" s="415" t="s">
        <v>25</v>
      </c>
      <c r="B10" s="420" t="s">
        <v>27</v>
      </c>
      <c r="C10" s="415" t="s">
        <v>42</v>
      </c>
      <c r="D10" s="418">
        <v>310003573</v>
      </c>
      <c r="E10" s="415" t="s">
        <v>257</v>
      </c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>
        <v>296.875</v>
      </c>
      <c r="S10" s="419">
        <v>375</v>
      </c>
      <c r="T10" s="419">
        <v>161.45833333333334</v>
      </c>
      <c r="U10" s="419"/>
      <c r="V10" s="419"/>
      <c r="W10" s="419"/>
      <c r="X10" s="419"/>
      <c r="Y10" s="419"/>
      <c r="Z10" s="419"/>
      <c r="AA10" s="419"/>
      <c r="AB10" s="419">
        <v>149</v>
      </c>
      <c r="AC10" s="419">
        <v>345</v>
      </c>
      <c r="AD10" s="419">
        <v>339.33333333333331</v>
      </c>
      <c r="AE10" s="419"/>
      <c r="AF10" s="419"/>
      <c r="AG10" s="419"/>
      <c r="AH10" s="419"/>
      <c r="AI10" s="419"/>
      <c r="AJ10" s="419"/>
      <c r="AK10" s="419"/>
      <c r="AL10" s="419"/>
      <c r="AM10" s="419"/>
      <c r="AN10" s="419"/>
      <c r="AO10" s="419"/>
      <c r="AP10" s="419"/>
      <c r="AQ10" s="419"/>
      <c r="AR10" s="419"/>
      <c r="AS10" s="419"/>
      <c r="AT10" s="419"/>
      <c r="AU10" s="419"/>
      <c r="AV10" s="419"/>
      <c r="AW10" s="419"/>
      <c r="AX10" s="419"/>
      <c r="AY10" s="419"/>
      <c r="AZ10" s="419">
        <v>120.31944444444444</v>
      </c>
      <c r="BA10" s="419">
        <v>318.75</v>
      </c>
      <c r="BB10" s="419">
        <v>167.19444444444446</v>
      </c>
      <c r="BC10" s="419"/>
      <c r="BD10" s="419"/>
      <c r="BE10" s="419"/>
      <c r="BF10" s="419"/>
      <c r="BG10" s="419">
        <v>56.25</v>
      </c>
      <c r="BH10" s="419">
        <v>304.69444444444446</v>
      </c>
      <c r="BI10" s="419"/>
      <c r="BJ10" s="419"/>
      <c r="BK10" s="419"/>
      <c r="BL10" s="419"/>
      <c r="BM10" s="419">
        <v>196.875</v>
      </c>
      <c r="BN10" s="419">
        <v>318.75</v>
      </c>
      <c r="BO10" s="419">
        <v>3149.5</v>
      </c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</row>
    <row r="11" spans="1:109" s="256" customFormat="1" ht="17.850000000000001" customHeight="1">
      <c r="A11" s="415"/>
      <c r="B11" s="420"/>
      <c r="C11" s="415"/>
      <c r="D11" s="418">
        <v>310003155</v>
      </c>
      <c r="E11" s="415" t="s">
        <v>178</v>
      </c>
      <c r="F11" s="419">
        <v>235</v>
      </c>
      <c r="G11" s="419">
        <v>152</v>
      </c>
      <c r="H11" s="419">
        <v>79.708333333333329</v>
      </c>
      <c r="I11" s="419">
        <v>360</v>
      </c>
      <c r="J11" s="419">
        <v>143.52777777777777</v>
      </c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19"/>
      <c r="AL11" s="419"/>
      <c r="AM11" s="419">
        <v>307.875</v>
      </c>
      <c r="AN11" s="419">
        <v>388.88888888888891</v>
      </c>
      <c r="AO11" s="419">
        <v>330.55555555555554</v>
      </c>
      <c r="AP11" s="419">
        <v>272.91666666666669</v>
      </c>
      <c r="AQ11" s="419"/>
      <c r="AR11" s="419"/>
      <c r="AS11" s="419"/>
      <c r="AT11" s="419"/>
      <c r="AU11" s="419"/>
      <c r="AV11" s="419"/>
      <c r="AW11" s="419"/>
      <c r="AX11" s="419"/>
      <c r="AY11" s="419"/>
      <c r="AZ11" s="419"/>
      <c r="BA11" s="419"/>
      <c r="BB11" s="419"/>
      <c r="BC11" s="419"/>
      <c r="BD11" s="419"/>
      <c r="BE11" s="419"/>
      <c r="BF11" s="419"/>
      <c r="BG11" s="419"/>
      <c r="BH11" s="419"/>
      <c r="BI11" s="419"/>
      <c r="BJ11" s="419"/>
      <c r="BK11" s="419"/>
      <c r="BL11" s="419"/>
      <c r="BM11" s="419"/>
      <c r="BN11" s="419"/>
      <c r="BO11" s="419">
        <v>2270.4722222222222</v>
      </c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</row>
    <row r="12" spans="1:109" s="256" customFormat="1" ht="17.850000000000001" customHeight="1">
      <c r="A12" s="415"/>
      <c r="B12" s="420"/>
      <c r="C12" s="415"/>
      <c r="D12" s="418">
        <v>310002646</v>
      </c>
      <c r="E12" s="415" t="s">
        <v>133</v>
      </c>
      <c r="F12" s="419"/>
      <c r="G12" s="419"/>
      <c r="H12" s="419"/>
      <c r="I12" s="419"/>
      <c r="J12" s="419"/>
      <c r="K12" s="419">
        <v>226.84722222222223</v>
      </c>
      <c r="L12" s="419">
        <v>388.88888888888891</v>
      </c>
      <c r="M12" s="419">
        <v>388.88888888888891</v>
      </c>
      <c r="N12" s="419">
        <v>388.88888888888891</v>
      </c>
      <c r="O12" s="419">
        <v>388.88888888888891</v>
      </c>
      <c r="P12" s="419"/>
      <c r="Q12" s="419"/>
      <c r="R12" s="419"/>
      <c r="S12" s="419"/>
      <c r="T12" s="419"/>
      <c r="U12" s="419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>
        <v>14.597222222222221</v>
      </c>
      <c r="AI12" s="419">
        <v>330.55555555555554</v>
      </c>
      <c r="AJ12" s="419">
        <v>388.88888888888891</v>
      </c>
      <c r="AK12" s="419">
        <v>388.88888888888891</v>
      </c>
      <c r="AL12" s="419">
        <v>67.125</v>
      </c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/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>
        <v>2972.458333333333</v>
      </c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</row>
    <row r="13" spans="1:109" s="256" customFormat="1" ht="17.850000000000001" customHeight="1">
      <c r="A13" s="415"/>
      <c r="B13" s="420"/>
      <c r="C13" s="415"/>
      <c r="D13" s="418">
        <v>310003572</v>
      </c>
      <c r="E13" s="415" t="s">
        <v>249</v>
      </c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19">
        <v>375</v>
      </c>
      <c r="V13" s="419">
        <v>359.375</v>
      </c>
      <c r="W13" s="419"/>
      <c r="X13" s="419"/>
      <c r="Y13" s="419"/>
      <c r="Z13" s="419"/>
      <c r="AA13" s="419"/>
      <c r="AB13" s="419"/>
      <c r="AC13" s="419"/>
      <c r="AD13" s="419"/>
      <c r="AE13" s="419">
        <v>340</v>
      </c>
      <c r="AF13" s="419">
        <v>318.75</v>
      </c>
      <c r="AG13" s="419">
        <v>318.75</v>
      </c>
      <c r="AH13" s="419">
        <v>98.444444444444443</v>
      </c>
      <c r="AI13" s="419"/>
      <c r="AJ13" s="419"/>
      <c r="AK13" s="419"/>
      <c r="AL13" s="419"/>
      <c r="AM13" s="419"/>
      <c r="AN13" s="419"/>
      <c r="AO13" s="419"/>
      <c r="AP13" s="419"/>
      <c r="AQ13" s="419"/>
      <c r="AR13" s="419"/>
      <c r="AS13" s="419"/>
      <c r="AT13" s="419"/>
      <c r="AU13" s="419"/>
      <c r="AV13" s="419">
        <v>168.75</v>
      </c>
      <c r="AW13" s="419">
        <v>318.75</v>
      </c>
      <c r="AX13" s="419">
        <v>318.75</v>
      </c>
      <c r="AY13" s="419">
        <v>318.75</v>
      </c>
      <c r="AZ13" s="419">
        <v>204.69444444444446</v>
      </c>
      <c r="BA13" s="419"/>
      <c r="BB13" s="419">
        <v>14.069444444444445</v>
      </c>
      <c r="BC13" s="419">
        <v>318.75</v>
      </c>
      <c r="BD13" s="419">
        <v>318.75</v>
      </c>
      <c r="BE13" s="419">
        <v>318.75</v>
      </c>
      <c r="BF13" s="419">
        <v>318.75</v>
      </c>
      <c r="BG13" s="419">
        <v>281.25</v>
      </c>
      <c r="BH13" s="419"/>
      <c r="BI13" s="419">
        <v>210.94444444444446</v>
      </c>
      <c r="BJ13" s="419">
        <v>318.75</v>
      </c>
      <c r="BK13" s="419">
        <v>318.75</v>
      </c>
      <c r="BL13" s="419">
        <v>318.75</v>
      </c>
      <c r="BM13" s="419">
        <v>139.06944444444446</v>
      </c>
      <c r="BN13" s="419"/>
      <c r="BO13" s="419">
        <v>6016.5972222222217</v>
      </c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</row>
    <row r="14" spans="1:109" s="256" customFormat="1" ht="17.850000000000001" customHeight="1">
      <c r="A14" s="415"/>
      <c r="B14" s="420"/>
      <c r="C14" s="415" t="s">
        <v>228</v>
      </c>
      <c r="D14" s="415"/>
      <c r="E14" s="415"/>
      <c r="F14" s="419">
        <v>235</v>
      </c>
      <c r="G14" s="419">
        <v>152</v>
      </c>
      <c r="H14" s="419">
        <v>79.708333333333329</v>
      </c>
      <c r="I14" s="419">
        <v>360</v>
      </c>
      <c r="J14" s="419">
        <v>143.52777777777777</v>
      </c>
      <c r="K14" s="419">
        <v>226.84722222222223</v>
      </c>
      <c r="L14" s="419">
        <v>388.88888888888891</v>
      </c>
      <c r="M14" s="419">
        <v>388.88888888888891</v>
      </c>
      <c r="N14" s="419">
        <v>388.88888888888891</v>
      </c>
      <c r="O14" s="419">
        <v>388.88888888888891</v>
      </c>
      <c r="P14" s="419"/>
      <c r="Q14" s="419"/>
      <c r="R14" s="419">
        <v>296.875</v>
      </c>
      <c r="S14" s="419">
        <v>375</v>
      </c>
      <c r="T14" s="419">
        <v>161.45833333333334</v>
      </c>
      <c r="U14" s="419">
        <v>375</v>
      </c>
      <c r="V14" s="419">
        <v>359.375</v>
      </c>
      <c r="W14" s="419"/>
      <c r="X14" s="419"/>
      <c r="Y14" s="419"/>
      <c r="Z14" s="419"/>
      <c r="AA14" s="419"/>
      <c r="AB14" s="419">
        <v>149</v>
      </c>
      <c r="AC14" s="419">
        <v>345</v>
      </c>
      <c r="AD14" s="419">
        <v>339.33333333333331</v>
      </c>
      <c r="AE14" s="419">
        <v>340</v>
      </c>
      <c r="AF14" s="419">
        <v>318.75</v>
      </c>
      <c r="AG14" s="419">
        <v>318.75</v>
      </c>
      <c r="AH14" s="419">
        <v>113.04166666666666</v>
      </c>
      <c r="AI14" s="419">
        <v>330.55555555555554</v>
      </c>
      <c r="AJ14" s="419">
        <v>388.88888888888891</v>
      </c>
      <c r="AK14" s="419">
        <v>388.88888888888891</v>
      </c>
      <c r="AL14" s="419">
        <v>67.125</v>
      </c>
      <c r="AM14" s="419">
        <v>307.875</v>
      </c>
      <c r="AN14" s="419">
        <v>388.88888888888891</v>
      </c>
      <c r="AO14" s="419">
        <v>330.55555555555554</v>
      </c>
      <c r="AP14" s="419">
        <v>272.91666666666669</v>
      </c>
      <c r="AQ14" s="419"/>
      <c r="AR14" s="419"/>
      <c r="AS14" s="419"/>
      <c r="AT14" s="419"/>
      <c r="AU14" s="419"/>
      <c r="AV14" s="419">
        <v>168.75</v>
      </c>
      <c r="AW14" s="419">
        <v>318.75</v>
      </c>
      <c r="AX14" s="419">
        <v>318.75</v>
      </c>
      <c r="AY14" s="419">
        <v>318.75</v>
      </c>
      <c r="AZ14" s="419">
        <v>325.01388888888891</v>
      </c>
      <c r="BA14" s="419">
        <v>318.75</v>
      </c>
      <c r="BB14" s="419">
        <v>181.26388888888891</v>
      </c>
      <c r="BC14" s="419">
        <v>318.75</v>
      </c>
      <c r="BD14" s="419">
        <v>318.75</v>
      </c>
      <c r="BE14" s="419">
        <v>318.75</v>
      </c>
      <c r="BF14" s="419">
        <v>318.75</v>
      </c>
      <c r="BG14" s="419">
        <v>337.5</v>
      </c>
      <c r="BH14" s="419">
        <v>304.69444444444446</v>
      </c>
      <c r="BI14" s="419">
        <v>210.94444444444446</v>
      </c>
      <c r="BJ14" s="419">
        <v>318.75</v>
      </c>
      <c r="BK14" s="419">
        <v>318.75</v>
      </c>
      <c r="BL14" s="419">
        <v>318.75</v>
      </c>
      <c r="BM14" s="419">
        <v>335.94444444444446</v>
      </c>
      <c r="BN14" s="419">
        <v>318.75</v>
      </c>
      <c r="BO14" s="419">
        <v>14409.027777777777</v>
      </c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</row>
    <row r="15" spans="1:109" s="256" customFormat="1" ht="13.8">
      <c r="A15" s="415"/>
      <c r="B15" s="420"/>
      <c r="C15" s="415" t="s">
        <v>32</v>
      </c>
      <c r="D15" s="418">
        <v>310001984</v>
      </c>
      <c r="E15" s="415" t="s">
        <v>455</v>
      </c>
      <c r="F15" s="419"/>
      <c r="G15" s="419"/>
      <c r="H15" s="419"/>
      <c r="I15" s="419">
        <v>132.64814814814815</v>
      </c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>
        <v>33.333333333333336</v>
      </c>
      <c r="AI15" s="419">
        <v>166.66666666666666</v>
      </c>
      <c r="AJ15" s="419"/>
      <c r="AK15" s="419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419"/>
      <c r="BD15" s="419"/>
      <c r="BE15" s="419"/>
      <c r="BF15" s="419"/>
      <c r="BG15" s="419"/>
      <c r="BH15" s="419"/>
      <c r="BI15" s="419"/>
      <c r="BJ15" s="419"/>
      <c r="BK15" s="419">
        <v>50</v>
      </c>
      <c r="BL15" s="419">
        <v>166.66666666666666</v>
      </c>
      <c r="BM15" s="419"/>
      <c r="BN15" s="419"/>
      <c r="BO15" s="419">
        <v>549.31481481481478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</row>
    <row r="16" spans="1:109" ht="17.850000000000001" customHeight="1">
      <c r="A16" s="415"/>
      <c r="B16" s="420"/>
      <c r="C16" s="415"/>
      <c r="D16" s="418">
        <v>310002099</v>
      </c>
      <c r="E16" s="415" t="s">
        <v>456</v>
      </c>
      <c r="F16" s="419"/>
      <c r="G16" s="419"/>
      <c r="H16" s="419"/>
      <c r="I16" s="419">
        <v>173.12962962962962</v>
      </c>
      <c r="J16" s="419">
        <v>518.51851851851848</v>
      </c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19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>
        <v>219.46296296296296</v>
      </c>
      <c r="AI16" s="419">
        <v>300</v>
      </c>
      <c r="AJ16" s="419">
        <v>518.51851851851848</v>
      </c>
      <c r="AK16" s="419">
        <v>108.01851851851852</v>
      </c>
      <c r="AL16" s="419"/>
      <c r="AM16" s="419"/>
      <c r="AN16" s="419"/>
      <c r="AO16" s="419"/>
      <c r="AP16" s="419"/>
      <c r="AQ16" s="419"/>
      <c r="AR16" s="419"/>
      <c r="AS16" s="419"/>
      <c r="AT16" s="419"/>
      <c r="AU16" s="419"/>
      <c r="AV16" s="419"/>
      <c r="AW16" s="419"/>
      <c r="AX16" s="419"/>
      <c r="AY16" s="419"/>
      <c r="AZ16" s="419"/>
      <c r="BA16" s="419"/>
      <c r="BB16" s="419"/>
      <c r="BC16" s="419"/>
      <c r="BD16" s="419"/>
      <c r="BE16" s="419"/>
      <c r="BF16" s="419"/>
      <c r="BG16" s="419"/>
      <c r="BH16" s="419"/>
      <c r="BI16" s="419"/>
      <c r="BJ16" s="419"/>
      <c r="BK16" s="419">
        <v>358.33333333333331</v>
      </c>
      <c r="BL16" s="419">
        <v>300</v>
      </c>
      <c r="BM16" s="419">
        <v>440.74074074074076</v>
      </c>
      <c r="BN16" s="419">
        <v>41.666666666666664</v>
      </c>
      <c r="BO16" s="419">
        <v>2978.3888888888887</v>
      </c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</row>
    <row r="17" spans="1:109" ht="17.850000000000001" customHeight="1">
      <c r="A17" s="415"/>
      <c r="B17" s="420"/>
      <c r="C17" s="415"/>
      <c r="D17" s="418">
        <v>310002016</v>
      </c>
      <c r="E17" s="415" t="s">
        <v>152</v>
      </c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19"/>
      <c r="V17" s="419"/>
      <c r="W17" s="419"/>
      <c r="X17" s="419"/>
      <c r="Y17" s="419">
        <v>250</v>
      </c>
      <c r="Z17" s="419">
        <v>305.55555555555554</v>
      </c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19"/>
      <c r="AL17" s="419"/>
      <c r="AM17" s="419"/>
      <c r="AN17" s="419"/>
      <c r="AO17" s="419"/>
      <c r="AP17" s="419"/>
      <c r="AQ17" s="419"/>
      <c r="AR17" s="419"/>
      <c r="AS17" s="419"/>
      <c r="AT17" s="419"/>
      <c r="AU17" s="419"/>
      <c r="AV17" s="419"/>
      <c r="AW17" s="419"/>
      <c r="AX17" s="419"/>
      <c r="AY17" s="419"/>
      <c r="AZ17" s="419"/>
      <c r="BA17" s="419"/>
      <c r="BB17" s="419"/>
      <c r="BC17" s="419">
        <v>83.333333333333329</v>
      </c>
      <c r="BD17" s="419">
        <v>166.66666666666666</v>
      </c>
      <c r="BE17" s="419">
        <v>166.66666666666666</v>
      </c>
      <c r="BF17" s="419"/>
      <c r="BG17" s="419"/>
      <c r="BH17" s="419"/>
      <c r="BI17" s="419"/>
      <c r="BJ17" s="419"/>
      <c r="BK17" s="419"/>
      <c r="BL17" s="419"/>
      <c r="BM17" s="419"/>
      <c r="BN17" s="419"/>
      <c r="BO17" s="419">
        <v>972.22222222222217</v>
      </c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</row>
    <row r="18" spans="1:109" ht="17.850000000000001" customHeight="1">
      <c r="A18" s="415"/>
      <c r="B18" s="420"/>
      <c r="C18" s="415"/>
      <c r="D18" s="418">
        <v>310002015</v>
      </c>
      <c r="E18" s="415" t="s">
        <v>462</v>
      </c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19"/>
      <c r="V18" s="419"/>
      <c r="W18" s="419"/>
      <c r="X18" s="419">
        <v>7.5</v>
      </c>
      <c r="Y18" s="419">
        <v>228</v>
      </c>
      <c r="Z18" s="419">
        <v>264.01851851851853</v>
      </c>
      <c r="AA18" s="419">
        <v>580</v>
      </c>
      <c r="AB18" s="419">
        <v>35.518518518518519</v>
      </c>
      <c r="AC18" s="419"/>
      <c r="AD18" s="419"/>
      <c r="AE18" s="419"/>
      <c r="AF18" s="419"/>
      <c r="AG18" s="419"/>
      <c r="AH18" s="419"/>
      <c r="AI18" s="419"/>
      <c r="AJ18" s="419"/>
      <c r="AK18" s="419"/>
      <c r="AL18" s="419"/>
      <c r="AM18" s="419"/>
      <c r="AN18" s="419"/>
      <c r="AO18" s="419"/>
      <c r="AP18" s="419"/>
      <c r="AQ18" s="419"/>
      <c r="AR18" s="419"/>
      <c r="AS18" s="419"/>
      <c r="AT18" s="419"/>
      <c r="AU18" s="419"/>
      <c r="AV18" s="419"/>
      <c r="AW18" s="419"/>
      <c r="AX18" s="419"/>
      <c r="AY18" s="419"/>
      <c r="AZ18" s="419"/>
      <c r="BA18" s="419"/>
      <c r="BB18" s="419">
        <v>8.9259259259259256</v>
      </c>
      <c r="BC18" s="419">
        <v>286.12962962962962</v>
      </c>
      <c r="BD18" s="419">
        <v>300</v>
      </c>
      <c r="BE18" s="419">
        <v>300</v>
      </c>
      <c r="BF18" s="419">
        <v>440.74074074074076</v>
      </c>
      <c r="BG18" s="419">
        <v>313.88888888888891</v>
      </c>
      <c r="BH18" s="419"/>
      <c r="BI18" s="419"/>
      <c r="BJ18" s="419"/>
      <c r="BK18" s="419"/>
      <c r="BL18" s="419"/>
      <c r="BM18" s="419"/>
      <c r="BN18" s="419"/>
      <c r="BO18" s="419">
        <v>2764.7222222222217</v>
      </c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</row>
    <row r="19" spans="1:109" ht="17.850000000000001" customHeight="1">
      <c r="A19" s="415"/>
      <c r="B19" s="420"/>
      <c r="C19" s="415"/>
      <c r="D19" s="418">
        <v>310001993</v>
      </c>
      <c r="E19" s="415" t="s">
        <v>156</v>
      </c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>
        <v>92.592592592592595</v>
      </c>
      <c r="S19" s="419">
        <v>185.18518518518519</v>
      </c>
      <c r="T19" s="419"/>
      <c r="U19" s="419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19"/>
      <c r="AL19" s="419"/>
      <c r="AM19" s="419"/>
      <c r="AN19" s="419"/>
      <c r="AO19" s="419"/>
      <c r="AP19" s="419"/>
      <c r="AQ19" s="419"/>
      <c r="AR19" s="419"/>
      <c r="AS19" s="419"/>
      <c r="AT19" s="419"/>
      <c r="AU19" s="419"/>
      <c r="AV19" s="419"/>
      <c r="AW19" s="419"/>
      <c r="AX19" s="419"/>
      <c r="AY19" s="419">
        <v>33.333333333333336</v>
      </c>
      <c r="AZ19" s="419"/>
      <c r="BA19" s="419"/>
      <c r="BB19" s="419"/>
      <c r="BC19" s="419"/>
      <c r="BD19" s="419"/>
      <c r="BE19" s="419"/>
      <c r="BF19" s="419"/>
      <c r="BG19" s="419"/>
      <c r="BH19" s="419"/>
      <c r="BI19" s="419"/>
      <c r="BJ19" s="419"/>
      <c r="BK19" s="419"/>
      <c r="BL19" s="419"/>
      <c r="BM19" s="419"/>
      <c r="BN19" s="419"/>
      <c r="BO19" s="419">
        <v>311.11111111111109</v>
      </c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</row>
    <row r="20" spans="1:109" ht="17.850000000000001" customHeight="1">
      <c r="A20" s="415"/>
      <c r="B20" s="420"/>
      <c r="C20" s="415"/>
      <c r="D20" s="418">
        <v>310001994</v>
      </c>
      <c r="E20" s="415" t="s">
        <v>478</v>
      </c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>
        <v>209.87037037037038</v>
      </c>
      <c r="S20" s="419">
        <v>333.33333333333331</v>
      </c>
      <c r="T20" s="419">
        <v>518.51851851851848</v>
      </c>
      <c r="U20" s="419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19"/>
      <c r="AL20" s="419"/>
      <c r="AM20" s="419"/>
      <c r="AN20" s="419"/>
      <c r="AO20" s="419"/>
      <c r="AP20" s="419"/>
      <c r="AQ20" s="419"/>
      <c r="AR20" s="419"/>
      <c r="AS20" s="419"/>
      <c r="AT20" s="419"/>
      <c r="AU20" s="419"/>
      <c r="AV20" s="419"/>
      <c r="AW20" s="419"/>
      <c r="AX20" s="419"/>
      <c r="AY20" s="419">
        <v>219.46296296296296</v>
      </c>
      <c r="AZ20" s="419">
        <v>363.88888888888891</v>
      </c>
      <c r="BA20" s="419"/>
      <c r="BB20" s="419"/>
      <c r="BC20" s="419"/>
      <c r="BD20" s="419"/>
      <c r="BE20" s="419"/>
      <c r="BF20" s="419"/>
      <c r="BG20" s="419"/>
      <c r="BH20" s="419"/>
      <c r="BI20" s="419"/>
      <c r="BJ20" s="419"/>
      <c r="BK20" s="419"/>
      <c r="BL20" s="419"/>
      <c r="BM20" s="419"/>
      <c r="BN20" s="419"/>
      <c r="BO20" s="419">
        <v>1645.0740740740741</v>
      </c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</row>
    <row r="21" spans="1:109" ht="17.850000000000001" customHeight="1">
      <c r="A21" s="415"/>
      <c r="B21" s="420"/>
      <c r="C21" s="415"/>
      <c r="D21" s="418">
        <v>310002381</v>
      </c>
      <c r="E21" s="415" t="s">
        <v>498</v>
      </c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19"/>
      <c r="V21" s="419"/>
      <c r="W21" s="419">
        <v>46.296296296296298</v>
      </c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19"/>
      <c r="AL21" s="419"/>
      <c r="AM21" s="419"/>
      <c r="AN21" s="419"/>
      <c r="AO21" s="419"/>
      <c r="AP21" s="419"/>
      <c r="AQ21" s="419"/>
      <c r="AR21" s="419"/>
      <c r="AS21" s="419"/>
      <c r="AT21" s="419"/>
      <c r="AU21" s="419"/>
      <c r="AV21" s="419"/>
      <c r="AW21" s="419"/>
      <c r="AX21" s="419"/>
      <c r="AY21" s="419"/>
      <c r="AZ21" s="419"/>
      <c r="BA21" s="419"/>
      <c r="BB21" s="419"/>
      <c r="BC21" s="419"/>
      <c r="BD21" s="419"/>
      <c r="BE21" s="419"/>
      <c r="BF21" s="419"/>
      <c r="BG21" s="419"/>
      <c r="BH21" s="419"/>
      <c r="BI21" s="419"/>
      <c r="BJ21" s="419"/>
      <c r="BK21" s="419"/>
      <c r="BL21" s="419"/>
      <c r="BM21" s="419"/>
      <c r="BN21" s="419"/>
      <c r="BO21" s="419">
        <v>46.296296296296298</v>
      </c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</row>
    <row r="22" spans="1:109" ht="17.850000000000001" customHeight="1">
      <c r="A22" s="415"/>
      <c r="B22" s="420"/>
      <c r="C22" s="415"/>
      <c r="D22" s="418">
        <v>310002100</v>
      </c>
      <c r="E22" s="415" t="s">
        <v>497</v>
      </c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19"/>
      <c r="V22" s="419"/>
      <c r="W22" s="419">
        <v>532</v>
      </c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19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419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>
        <v>532</v>
      </c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</row>
    <row r="23" spans="1:109" ht="17.850000000000001" customHeight="1">
      <c r="A23" s="415"/>
      <c r="B23" s="420"/>
      <c r="C23" s="415" t="s">
        <v>227</v>
      </c>
      <c r="D23" s="415"/>
      <c r="E23" s="415"/>
      <c r="F23" s="419"/>
      <c r="G23" s="419"/>
      <c r="H23" s="419"/>
      <c r="I23" s="419">
        <v>305.77777777777777</v>
      </c>
      <c r="J23" s="419">
        <v>518.51851851851848</v>
      </c>
      <c r="K23" s="419"/>
      <c r="L23" s="419"/>
      <c r="M23" s="419"/>
      <c r="N23" s="419"/>
      <c r="O23" s="419"/>
      <c r="P23" s="419"/>
      <c r="Q23" s="419"/>
      <c r="R23" s="419">
        <v>302.46296296296299</v>
      </c>
      <c r="S23" s="419">
        <v>518.51851851851848</v>
      </c>
      <c r="T23" s="419">
        <v>518.51851851851848</v>
      </c>
      <c r="U23" s="419"/>
      <c r="V23" s="419"/>
      <c r="W23" s="419">
        <v>578.2962962962963</v>
      </c>
      <c r="X23" s="419">
        <v>7.5</v>
      </c>
      <c r="Y23" s="419">
        <v>478</v>
      </c>
      <c r="Z23" s="419">
        <v>569.57407407407413</v>
      </c>
      <c r="AA23" s="419">
        <v>580</v>
      </c>
      <c r="AB23" s="419">
        <v>35.518518518518519</v>
      </c>
      <c r="AC23" s="419"/>
      <c r="AD23" s="419"/>
      <c r="AE23" s="419"/>
      <c r="AF23" s="419"/>
      <c r="AG23" s="419"/>
      <c r="AH23" s="419">
        <v>252.7962962962963</v>
      </c>
      <c r="AI23" s="419">
        <v>466.66666666666663</v>
      </c>
      <c r="AJ23" s="419">
        <v>518.51851851851848</v>
      </c>
      <c r="AK23" s="419">
        <v>108.01851851851852</v>
      </c>
      <c r="AL23" s="419"/>
      <c r="AM23" s="419"/>
      <c r="AN23" s="419"/>
      <c r="AO23" s="419"/>
      <c r="AP23" s="419"/>
      <c r="AQ23" s="419"/>
      <c r="AR23" s="419"/>
      <c r="AS23" s="419"/>
      <c r="AT23" s="419"/>
      <c r="AU23" s="419"/>
      <c r="AV23" s="419"/>
      <c r="AW23" s="419"/>
      <c r="AX23" s="419"/>
      <c r="AY23" s="419">
        <v>252.7962962962963</v>
      </c>
      <c r="AZ23" s="419">
        <v>363.88888888888891</v>
      </c>
      <c r="BA23" s="419"/>
      <c r="BB23" s="419">
        <v>8.9259259259259256</v>
      </c>
      <c r="BC23" s="419">
        <v>369.46296296296293</v>
      </c>
      <c r="BD23" s="419">
        <v>466.66666666666663</v>
      </c>
      <c r="BE23" s="419">
        <v>466.66666666666663</v>
      </c>
      <c r="BF23" s="419">
        <v>440.74074074074076</v>
      </c>
      <c r="BG23" s="419">
        <v>313.88888888888891</v>
      </c>
      <c r="BH23" s="419"/>
      <c r="BI23" s="419"/>
      <c r="BJ23" s="419"/>
      <c r="BK23" s="419">
        <v>408.33333333333331</v>
      </c>
      <c r="BL23" s="419">
        <v>466.66666666666663</v>
      </c>
      <c r="BM23" s="419">
        <v>440.74074074074076</v>
      </c>
      <c r="BN23" s="419">
        <v>41.666666666666664</v>
      </c>
      <c r="BO23" s="419">
        <v>9799.1296296296277</v>
      </c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</row>
    <row r="24" spans="1:109" ht="17.850000000000001" customHeight="1">
      <c r="A24" s="415"/>
      <c r="B24" s="420"/>
      <c r="C24" s="415" t="s">
        <v>31</v>
      </c>
      <c r="D24" s="418">
        <v>310003571</v>
      </c>
      <c r="E24" s="415" t="s">
        <v>254</v>
      </c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19"/>
      <c r="V24" s="419"/>
      <c r="W24" s="419">
        <v>295</v>
      </c>
      <c r="X24" s="419">
        <v>329</v>
      </c>
      <c r="Y24" s="419">
        <v>179</v>
      </c>
      <c r="Z24" s="419">
        <v>310</v>
      </c>
      <c r="AA24" s="419">
        <v>387</v>
      </c>
      <c r="AB24" s="419">
        <v>44.208333333333336</v>
      </c>
      <c r="AC24" s="419"/>
      <c r="AD24" s="419"/>
      <c r="AE24" s="419"/>
      <c r="AF24" s="419"/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>
        <v>140.625</v>
      </c>
      <c r="AR24" s="419">
        <v>318.75</v>
      </c>
      <c r="AS24" s="419">
        <v>318.75</v>
      </c>
      <c r="AT24" s="419">
        <v>318.75</v>
      </c>
      <c r="AU24" s="419">
        <v>318.75</v>
      </c>
      <c r="AV24" s="419">
        <v>9.375</v>
      </c>
      <c r="AW24" s="419"/>
      <c r="AX24" s="419"/>
      <c r="AY24" s="419"/>
      <c r="AZ24" s="419"/>
      <c r="BA24" s="419"/>
      <c r="BB24" s="419"/>
      <c r="BC24" s="419"/>
      <c r="BD24" s="419"/>
      <c r="BE24" s="419"/>
      <c r="BF24" s="419"/>
      <c r="BG24" s="419"/>
      <c r="BH24" s="419"/>
      <c r="BI24" s="419"/>
      <c r="BJ24" s="419"/>
      <c r="BK24" s="419"/>
      <c r="BL24" s="419"/>
      <c r="BM24" s="419"/>
      <c r="BN24" s="419"/>
      <c r="BO24" s="419">
        <v>2969.208333333333</v>
      </c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</row>
    <row r="25" spans="1:109" ht="17.850000000000001" customHeight="1">
      <c r="A25" s="415"/>
      <c r="B25" s="420"/>
      <c r="C25" s="415"/>
      <c r="D25" s="418">
        <v>310001998</v>
      </c>
      <c r="E25" s="415" t="s">
        <v>116</v>
      </c>
      <c r="F25" s="419">
        <v>338.58333333333331</v>
      </c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19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19">
        <v>48.611111111111114</v>
      </c>
      <c r="AL25" s="419">
        <v>230.44444444444446</v>
      </c>
      <c r="AM25" s="419">
        <v>388.88888888888891</v>
      </c>
      <c r="AN25" s="419">
        <v>388.88888888888891</v>
      </c>
      <c r="AO25" s="419">
        <v>306.94444444444446</v>
      </c>
      <c r="AP25" s="419"/>
      <c r="AQ25" s="419"/>
      <c r="AR25" s="419"/>
      <c r="AS25" s="419"/>
      <c r="AT25" s="419"/>
      <c r="AU25" s="419"/>
      <c r="AV25" s="419"/>
      <c r="AW25" s="419"/>
      <c r="AX25" s="419"/>
      <c r="AY25" s="419"/>
      <c r="AZ25" s="419"/>
      <c r="BA25" s="419"/>
      <c r="BB25" s="419"/>
      <c r="BC25" s="419"/>
      <c r="BD25" s="419"/>
      <c r="BE25" s="419"/>
      <c r="BF25" s="419"/>
      <c r="BG25" s="419"/>
      <c r="BH25" s="419"/>
      <c r="BI25" s="419"/>
      <c r="BJ25" s="419"/>
      <c r="BK25" s="419"/>
      <c r="BL25" s="419"/>
      <c r="BM25" s="419"/>
      <c r="BN25" s="419"/>
      <c r="BO25" s="419">
        <v>1702.3611111111113</v>
      </c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</row>
    <row r="26" spans="1:109" ht="17.850000000000001" customHeight="1">
      <c r="A26" s="415"/>
      <c r="B26" s="420"/>
      <c r="C26" s="415" t="s">
        <v>229</v>
      </c>
      <c r="D26" s="415"/>
      <c r="E26" s="415"/>
      <c r="F26" s="419">
        <v>338.58333333333331</v>
      </c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19"/>
      <c r="V26" s="419"/>
      <c r="W26" s="419">
        <v>295</v>
      </c>
      <c r="X26" s="419">
        <v>329</v>
      </c>
      <c r="Y26" s="419">
        <v>179</v>
      </c>
      <c r="Z26" s="419">
        <v>310</v>
      </c>
      <c r="AA26" s="419">
        <v>387</v>
      </c>
      <c r="AB26" s="419">
        <v>44.208333333333336</v>
      </c>
      <c r="AC26" s="419"/>
      <c r="AD26" s="419"/>
      <c r="AE26" s="419"/>
      <c r="AF26" s="419"/>
      <c r="AG26" s="419"/>
      <c r="AH26" s="419"/>
      <c r="AI26" s="419"/>
      <c r="AJ26" s="419"/>
      <c r="AK26" s="419">
        <v>48.611111111111114</v>
      </c>
      <c r="AL26" s="419">
        <v>230.44444444444446</v>
      </c>
      <c r="AM26" s="419">
        <v>388.88888888888891</v>
      </c>
      <c r="AN26" s="419">
        <v>388.88888888888891</v>
      </c>
      <c r="AO26" s="419">
        <v>306.94444444444446</v>
      </c>
      <c r="AP26" s="419"/>
      <c r="AQ26" s="419">
        <v>140.625</v>
      </c>
      <c r="AR26" s="419">
        <v>318.75</v>
      </c>
      <c r="AS26" s="419">
        <v>318.75</v>
      </c>
      <c r="AT26" s="419">
        <v>318.75</v>
      </c>
      <c r="AU26" s="419">
        <v>318.75</v>
      </c>
      <c r="AV26" s="419">
        <v>9.375</v>
      </c>
      <c r="AW26" s="419"/>
      <c r="AX26" s="419"/>
      <c r="AY26" s="419"/>
      <c r="AZ26" s="419"/>
      <c r="BA26" s="419"/>
      <c r="BB26" s="419"/>
      <c r="BC26" s="419"/>
      <c r="BD26" s="419"/>
      <c r="BE26" s="419"/>
      <c r="BF26" s="419"/>
      <c r="BG26" s="419"/>
      <c r="BH26" s="419"/>
      <c r="BI26" s="419"/>
      <c r="BJ26" s="419"/>
      <c r="BK26" s="419"/>
      <c r="BL26" s="419"/>
      <c r="BM26" s="419"/>
      <c r="BN26" s="419"/>
      <c r="BO26" s="419">
        <v>4671.5694444444443</v>
      </c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</row>
    <row r="27" spans="1:109" ht="17.850000000000001" customHeight="1">
      <c r="A27" s="415"/>
      <c r="B27" s="420"/>
      <c r="C27" s="420" t="s">
        <v>59</v>
      </c>
      <c r="D27" s="418">
        <v>310001995</v>
      </c>
      <c r="E27" s="415" t="s">
        <v>121</v>
      </c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19"/>
      <c r="V27" s="419"/>
      <c r="W27" s="419"/>
      <c r="X27" s="419"/>
      <c r="Y27" s="419"/>
      <c r="Z27" s="419"/>
      <c r="AA27" s="419"/>
      <c r="AB27" s="419"/>
      <c r="AC27" s="419"/>
      <c r="AD27" s="419">
        <v>392</v>
      </c>
      <c r="AE27" s="419">
        <v>392.7</v>
      </c>
      <c r="AF27" s="419">
        <v>81.428571428571431</v>
      </c>
      <c r="AG27" s="419"/>
      <c r="AH27" s="419"/>
      <c r="AI27" s="419"/>
      <c r="AJ27" s="419"/>
      <c r="AK27" s="419"/>
      <c r="AL27" s="419"/>
      <c r="AM27" s="419"/>
      <c r="AN27" s="419"/>
      <c r="AO27" s="419"/>
      <c r="AP27" s="419"/>
      <c r="AQ27" s="419"/>
      <c r="AR27" s="419"/>
      <c r="AS27" s="419"/>
      <c r="AT27" s="419"/>
      <c r="AU27" s="419"/>
      <c r="AV27" s="419">
        <v>15.014285714285714</v>
      </c>
      <c r="AW27" s="419">
        <v>340</v>
      </c>
      <c r="AX27" s="419">
        <v>331.91428571428571</v>
      </c>
      <c r="AY27" s="419">
        <v>45</v>
      </c>
      <c r="AZ27" s="419"/>
      <c r="BA27" s="419"/>
      <c r="BB27" s="419"/>
      <c r="BC27" s="419"/>
      <c r="BD27" s="419"/>
      <c r="BE27" s="419"/>
      <c r="BF27" s="419"/>
      <c r="BG27" s="419"/>
      <c r="BH27" s="419"/>
      <c r="BI27" s="419"/>
      <c r="BJ27" s="419"/>
      <c r="BK27" s="419"/>
      <c r="BL27" s="419"/>
      <c r="BM27" s="419"/>
      <c r="BN27" s="419"/>
      <c r="BO27" s="419">
        <v>1598.0571428571429</v>
      </c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</row>
    <row r="28" spans="1:109" ht="17.850000000000001" customHeight="1">
      <c r="A28" s="415"/>
      <c r="B28" s="420"/>
      <c r="C28" s="420"/>
      <c r="D28" s="418">
        <v>310002002</v>
      </c>
      <c r="E28" s="415" t="s">
        <v>132</v>
      </c>
      <c r="F28" s="419"/>
      <c r="G28" s="419"/>
      <c r="H28" s="419"/>
      <c r="I28" s="419"/>
      <c r="J28" s="419"/>
      <c r="K28" s="419"/>
      <c r="L28" s="419">
        <v>145.24285714285713</v>
      </c>
      <c r="M28" s="419">
        <v>257.14285714285717</v>
      </c>
      <c r="N28" s="419">
        <v>257.14285714285717</v>
      </c>
      <c r="O28" s="419">
        <v>257.14285714285717</v>
      </c>
      <c r="P28" s="419">
        <v>400</v>
      </c>
      <c r="Q28" s="419">
        <v>397.6142857142857</v>
      </c>
      <c r="R28" s="419"/>
      <c r="S28" s="419"/>
      <c r="T28" s="419"/>
      <c r="U28" s="419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19"/>
      <c r="AL28" s="419"/>
      <c r="AM28" s="419"/>
      <c r="AN28" s="419"/>
      <c r="AO28" s="419"/>
      <c r="AP28" s="419">
        <v>135</v>
      </c>
      <c r="AQ28" s="419">
        <v>231.42857142857142</v>
      </c>
      <c r="AR28" s="419">
        <v>231.42857142857142</v>
      </c>
      <c r="AS28" s="419">
        <v>340</v>
      </c>
      <c r="AT28" s="419">
        <v>340</v>
      </c>
      <c r="AU28" s="419">
        <v>340</v>
      </c>
      <c r="AV28" s="419">
        <v>225</v>
      </c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J28" s="419"/>
      <c r="BK28" s="419"/>
      <c r="BL28" s="419"/>
      <c r="BM28" s="419"/>
      <c r="BN28" s="419"/>
      <c r="BO28" s="419">
        <v>3557.1428571428573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</row>
    <row r="29" spans="1:109" ht="17.850000000000001" customHeight="1">
      <c r="A29" s="415"/>
      <c r="B29" s="420"/>
      <c r="C29" s="420"/>
      <c r="D29" s="418">
        <v>310002003</v>
      </c>
      <c r="E29" s="415" t="s">
        <v>131</v>
      </c>
      <c r="F29" s="419"/>
      <c r="G29" s="419"/>
      <c r="H29" s="419"/>
      <c r="I29" s="419"/>
      <c r="J29" s="419"/>
      <c r="K29" s="419"/>
      <c r="L29" s="419">
        <v>71.428571428571431</v>
      </c>
      <c r="M29" s="419">
        <v>142.85714285714286</v>
      </c>
      <c r="N29" s="419">
        <v>142.85714285714286</v>
      </c>
      <c r="O29" s="419">
        <v>142.85714285714286</v>
      </c>
      <c r="P29" s="419"/>
      <c r="Q29" s="419"/>
      <c r="R29" s="419"/>
      <c r="S29" s="419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19"/>
      <c r="AL29" s="419"/>
      <c r="AM29" s="419"/>
      <c r="AN29" s="419"/>
      <c r="AO29" s="419"/>
      <c r="AP29" s="419"/>
      <c r="AQ29" s="419">
        <v>128.57142857142858</v>
      </c>
      <c r="AR29" s="419">
        <v>128.57142857142858</v>
      </c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419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>
        <v>757.14285714285711</v>
      </c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</row>
    <row r="30" spans="1:109" ht="17.850000000000001" customHeight="1">
      <c r="A30" s="415"/>
      <c r="B30" s="420"/>
      <c r="C30" s="415" t="s">
        <v>534</v>
      </c>
      <c r="D30" s="415"/>
      <c r="E30" s="415"/>
      <c r="F30" s="419"/>
      <c r="G30" s="419"/>
      <c r="H30" s="419"/>
      <c r="I30" s="419"/>
      <c r="J30" s="419"/>
      <c r="K30" s="419"/>
      <c r="L30" s="419">
        <v>216.67142857142858</v>
      </c>
      <c r="M30" s="419">
        <v>400</v>
      </c>
      <c r="N30" s="419">
        <v>400</v>
      </c>
      <c r="O30" s="419">
        <v>400</v>
      </c>
      <c r="P30" s="419">
        <v>400</v>
      </c>
      <c r="Q30" s="419">
        <v>397.6142857142857</v>
      </c>
      <c r="R30" s="419"/>
      <c r="S30" s="419"/>
      <c r="T30" s="419"/>
      <c r="U30" s="419"/>
      <c r="V30" s="419"/>
      <c r="W30" s="419"/>
      <c r="X30" s="419"/>
      <c r="Y30" s="419"/>
      <c r="Z30" s="419"/>
      <c r="AA30" s="419"/>
      <c r="AB30" s="419"/>
      <c r="AC30" s="419"/>
      <c r="AD30" s="419">
        <v>392</v>
      </c>
      <c r="AE30" s="419">
        <v>392.7</v>
      </c>
      <c r="AF30" s="419">
        <v>81.428571428571431</v>
      </c>
      <c r="AG30" s="419"/>
      <c r="AH30" s="419"/>
      <c r="AI30" s="419"/>
      <c r="AJ30" s="419"/>
      <c r="AK30" s="419"/>
      <c r="AL30" s="419"/>
      <c r="AM30" s="419"/>
      <c r="AN30" s="419"/>
      <c r="AO30" s="419"/>
      <c r="AP30" s="419">
        <v>135</v>
      </c>
      <c r="AQ30" s="419">
        <v>360</v>
      </c>
      <c r="AR30" s="419">
        <v>360</v>
      </c>
      <c r="AS30" s="419">
        <v>340</v>
      </c>
      <c r="AT30" s="419">
        <v>340</v>
      </c>
      <c r="AU30" s="419">
        <v>340</v>
      </c>
      <c r="AV30" s="419">
        <v>240.01428571428571</v>
      </c>
      <c r="AW30" s="419">
        <v>340</v>
      </c>
      <c r="AX30" s="419">
        <v>331.91428571428571</v>
      </c>
      <c r="AY30" s="419">
        <v>45</v>
      </c>
      <c r="AZ30" s="419"/>
      <c r="BA30" s="419"/>
      <c r="BB30" s="419"/>
      <c r="BC30" s="419"/>
      <c r="BD30" s="419"/>
      <c r="BE30" s="419"/>
      <c r="BF30" s="419"/>
      <c r="BG30" s="419"/>
      <c r="BH30" s="419"/>
      <c r="BI30" s="419"/>
      <c r="BJ30" s="419"/>
      <c r="BK30" s="419"/>
      <c r="BL30" s="419"/>
      <c r="BM30" s="419"/>
      <c r="BN30" s="419"/>
      <c r="BO30" s="419">
        <v>5912.3428571428576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</row>
    <row r="31" spans="1:109" ht="17.850000000000001" customHeight="1">
      <c r="A31" s="415"/>
      <c r="B31" s="420"/>
      <c r="C31" s="415" t="s">
        <v>373</v>
      </c>
      <c r="D31" s="418">
        <v>310004209</v>
      </c>
      <c r="E31" s="415" t="s">
        <v>372</v>
      </c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19"/>
      <c r="V31" s="419"/>
      <c r="W31" s="419"/>
      <c r="X31" s="419"/>
      <c r="Y31" s="419"/>
      <c r="Z31" s="419"/>
      <c r="AA31" s="419"/>
      <c r="AB31" s="419">
        <v>217</v>
      </c>
      <c r="AC31" s="419">
        <v>455.2037037037037</v>
      </c>
      <c r="AD31" s="419"/>
      <c r="AE31" s="419"/>
      <c r="AF31" s="419"/>
      <c r="AG31" s="419"/>
      <c r="AH31" s="419"/>
      <c r="AI31" s="419"/>
      <c r="AJ31" s="419"/>
      <c r="AK31" s="419"/>
      <c r="AL31" s="419"/>
      <c r="AM31" s="419"/>
      <c r="AN31" s="419"/>
      <c r="AO31" s="419"/>
      <c r="AP31" s="419"/>
      <c r="AQ31" s="419"/>
      <c r="AR31" s="419"/>
      <c r="AS31" s="419"/>
      <c r="AT31" s="419"/>
      <c r="AU31" s="419"/>
      <c r="AV31" s="419"/>
      <c r="AW31" s="419"/>
      <c r="AX31" s="419"/>
      <c r="AY31" s="419"/>
      <c r="AZ31" s="419"/>
      <c r="BA31" s="419"/>
      <c r="BB31" s="419"/>
      <c r="BC31" s="419"/>
      <c r="BD31" s="419"/>
      <c r="BE31" s="419"/>
      <c r="BF31" s="419"/>
      <c r="BG31" s="419"/>
      <c r="BH31" s="419">
        <v>399.31481481481484</v>
      </c>
      <c r="BI31" s="419">
        <v>267.37037037037038</v>
      </c>
      <c r="BJ31" s="419"/>
      <c r="BK31" s="419"/>
      <c r="BL31" s="419"/>
      <c r="BM31" s="419"/>
      <c r="BN31" s="419"/>
      <c r="BO31" s="419">
        <v>1338.8888888888889</v>
      </c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</row>
    <row r="32" spans="1:109" ht="17.850000000000001" customHeight="1">
      <c r="A32" s="415"/>
      <c r="B32" s="420"/>
      <c r="C32" s="415" t="s">
        <v>535</v>
      </c>
      <c r="D32" s="415"/>
      <c r="E32" s="415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19"/>
      <c r="V32" s="419"/>
      <c r="W32" s="419"/>
      <c r="X32" s="419"/>
      <c r="Y32" s="419"/>
      <c r="Z32" s="419"/>
      <c r="AA32" s="419"/>
      <c r="AB32" s="419">
        <v>217</v>
      </c>
      <c r="AC32" s="419">
        <v>455.2037037037037</v>
      </c>
      <c r="AD32" s="419"/>
      <c r="AE32" s="419"/>
      <c r="AF32" s="419"/>
      <c r="AG32" s="419"/>
      <c r="AH32" s="419"/>
      <c r="AI32" s="419"/>
      <c r="AJ32" s="419"/>
      <c r="AK32" s="419"/>
      <c r="AL32" s="419"/>
      <c r="AM32" s="419"/>
      <c r="AN32" s="419"/>
      <c r="AO32" s="419"/>
      <c r="AP32" s="419"/>
      <c r="AQ32" s="419"/>
      <c r="AR32" s="419"/>
      <c r="AS32" s="419"/>
      <c r="AT32" s="419"/>
      <c r="AU32" s="419"/>
      <c r="AV32" s="419"/>
      <c r="AW32" s="419"/>
      <c r="AX32" s="419"/>
      <c r="AY32" s="419"/>
      <c r="AZ32" s="419"/>
      <c r="BA32" s="419"/>
      <c r="BB32" s="419"/>
      <c r="BC32" s="419"/>
      <c r="BD32" s="419"/>
      <c r="BE32" s="419"/>
      <c r="BF32" s="419"/>
      <c r="BG32" s="419"/>
      <c r="BH32" s="419">
        <v>399.31481481481484</v>
      </c>
      <c r="BI32" s="419">
        <v>267.37037037037038</v>
      </c>
      <c r="BJ32" s="419"/>
      <c r="BK32" s="419"/>
      <c r="BL32" s="419"/>
      <c r="BM32" s="419"/>
      <c r="BN32" s="419"/>
      <c r="BO32" s="419">
        <v>1338.8888888888889</v>
      </c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</row>
    <row r="33" spans="1:109" ht="17.850000000000001" customHeight="1">
      <c r="A33" s="415"/>
      <c r="B33" s="415" t="s">
        <v>28</v>
      </c>
      <c r="C33" s="415"/>
      <c r="D33" s="415"/>
      <c r="E33" s="415"/>
      <c r="F33" s="419">
        <v>573.58333333333326</v>
      </c>
      <c r="G33" s="419">
        <v>152</v>
      </c>
      <c r="H33" s="419">
        <v>79.708333333333329</v>
      </c>
      <c r="I33" s="419">
        <v>665.77777777777783</v>
      </c>
      <c r="J33" s="419">
        <v>662.0462962962963</v>
      </c>
      <c r="K33" s="419">
        <v>226.84722222222223</v>
      </c>
      <c r="L33" s="419">
        <v>605.56031746031749</v>
      </c>
      <c r="M33" s="419">
        <v>788.88888888888891</v>
      </c>
      <c r="N33" s="419">
        <v>788.88888888888891</v>
      </c>
      <c r="O33" s="419">
        <v>788.88888888888891</v>
      </c>
      <c r="P33" s="419">
        <v>400</v>
      </c>
      <c r="Q33" s="419">
        <v>397.6142857142857</v>
      </c>
      <c r="R33" s="419">
        <v>599.33796296296305</v>
      </c>
      <c r="S33" s="419">
        <v>893.51851851851848</v>
      </c>
      <c r="T33" s="419">
        <v>679.97685185185185</v>
      </c>
      <c r="U33" s="419">
        <v>375</v>
      </c>
      <c r="V33" s="419">
        <v>359.375</v>
      </c>
      <c r="W33" s="419">
        <v>873.2962962962963</v>
      </c>
      <c r="X33" s="419">
        <v>336.5</v>
      </c>
      <c r="Y33" s="419">
        <v>657</v>
      </c>
      <c r="Z33" s="419">
        <v>879.57407407407413</v>
      </c>
      <c r="AA33" s="419">
        <v>967</v>
      </c>
      <c r="AB33" s="419">
        <v>445.72685185185185</v>
      </c>
      <c r="AC33" s="419">
        <v>800.2037037037037</v>
      </c>
      <c r="AD33" s="419">
        <v>731.33333333333326</v>
      </c>
      <c r="AE33" s="419">
        <v>732.7</v>
      </c>
      <c r="AF33" s="419">
        <v>400.17857142857144</v>
      </c>
      <c r="AG33" s="419">
        <v>318.75</v>
      </c>
      <c r="AH33" s="419">
        <v>365.83796296296293</v>
      </c>
      <c r="AI33" s="419">
        <v>797.22222222222217</v>
      </c>
      <c r="AJ33" s="419">
        <v>907.40740740740739</v>
      </c>
      <c r="AK33" s="419">
        <v>545.51851851851859</v>
      </c>
      <c r="AL33" s="419">
        <v>297.56944444444446</v>
      </c>
      <c r="AM33" s="419">
        <v>696.76388888888891</v>
      </c>
      <c r="AN33" s="419">
        <v>777.77777777777783</v>
      </c>
      <c r="AO33" s="419">
        <v>637.5</v>
      </c>
      <c r="AP33" s="419">
        <v>407.91666666666669</v>
      </c>
      <c r="AQ33" s="419">
        <v>500.625</v>
      </c>
      <c r="AR33" s="419">
        <v>678.75</v>
      </c>
      <c r="AS33" s="419">
        <v>658.75</v>
      </c>
      <c r="AT33" s="419">
        <v>658.75</v>
      </c>
      <c r="AU33" s="419">
        <v>658.75</v>
      </c>
      <c r="AV33" s="419">
        <v>418.13928571428573</v>
      </c>
      <c r="AW33" s="419">
        <v>658.75</v>
      </c>
      <c r="AX33" s="419">
        <v>650.66428571428571</v>
      </c>
      <c r="AY33" s="419">
        <v>616.5462962962963</v>
      </c>
      <c r="AZ33" s="419">
        <v>688.90277777777783</v>
      </c>
      <c r="BA33" s="419">
        <v>318.75</v>
      </c>
      <c r="BB33" s="419">
        <v>190.18981481481484</v>
      </c>
      <c r="BC33" s="419">
        <v>688.21296296296293</v>
      </c>
      <c r="BD33" s="419">
        <v>785.41666666666663</v>
      </c>
      <c r="BE33" s="419">
        <v>785.41666666666663</v>
      </c>
      <c r="BF33" s="419">
        <v>759.49074074074076</v>
      </c>
      <c r="BG33" s="419">
        <v>651.38888888888891</v>
      </c>
      <c r="BH33" s="419">
        <v>704.00925925925935</v>
      </c>
      <c r="BI33" s="419">
        <v>478.31481481481484</v>
      </c>
      <c r="BJ33" s="419">
        <v>318.75</v>
      </c>
      <c r="BK33" s="419">
        <v>727.08333333333326</v>
      </c>
      <c r="BL33" s="419">
        <v>785.41666666666663</v>
      </c>
      <c r="BM33" s="419">
        <v>776.68518518518522</v>
      </c>
      <c r="BN33" s="419">
        <v>360.41666666666669</v>
      </c>
      <c r="BO33" s="419">
        <v>36130.958597883589</v>
      </c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</row>
    <row r="34" spans="1:109" ht="17.850000000000001" customHeight="1">
      <c r="A34" s="415" t="s">
        <v>26</v>
      </c>
      <c r="B34" s="415"/>
      <c r="C34" s="415"/>
      <c r="D34" s="415"/>
      <c r="E34" s="415"/>
      <c r="F34" s="419">
        <v>573.58333333333326</v>
      </c>
      <c r="G34" s="419">
        <v>152</v>
      </c>
      <c r="H34" s="419">
        <v>79.708333333333329</v>
      </c>
      <c r="I34" s="419">
        <v>665.77777777777783</v>
      </c>
      <c r="J34" s="419">
        <v>662.0462962962963</v>
      </c>
      <c r="K34" s="419">
        <v>226.84722222222223</v>
      </c>
      <c r="L34" s="419">
        <v>605.56031746031749</v>
      </c>
      <c r="M34" s="419">
        <v>788.88888888888891</v>
      </c>
      <c r="N34" s="419">
        <v>788.88888888888891</v>
      </c>
      <c r="O34" s="419">
        <v>788.88888888888891</v>
      </c>
      <c r="P34" s="419">
        <v>400</v>
      </c>
      <c r="Q34" s="419">
        <v>397.6142857142857</v>
      </c>
      <c r="R34" s="419">
        <v>599.33796296296305</v>
      </c>
      <c r="S34" s="419">
        <v>893.51851851851848</v>
      </c>
      <c r="T34" s="419">
        <v>679.97685185185185</v>
      </c>
      <c r="U34" s="419">
        <v>375</v>
      </c>
      <c r="V34" s="419">
        <v>359.375</v>
      </c>
      <c r="W34" s="419">
        <v>873.2962962962963</v>
      </c>
      <c r="X34" s="419">
        <v>336.5</v>
      </c>
      <c r="Y34" s="419">
        <v>657</v>
      </c>
      <c r="Z34" s="419">
        <v>879.57407407407413</v>
      </c>
      <c r="AA34" s="419">
        <v>967</v>
      </c>
      <c r="AB34" s="419">
        <v>445.72685185185185</v>
      </c>
      <c r="AC34" s="419">
        <v>800.2037037037037</v>
      </c>
      <c r="AD34" s="419">
        <v>731.33333333333326</v>
      </c>
      <c r="AE34" s="419">
        <v>732.7</v>
      </c>
      <c r="AF34" s="419">
        <v>400.17857142857144</v>
      </c>
      <c r="AG34" s="419">
        <v>318.75</v>
      </c>
      <c r="AH34" s="419">
        <v>365.83796296296293</v>
      </c>
      <c r="AI34" s="419">
        <v>797.22222222222217</v>
      </c>
      <c r="AJ34" s="419">
        <v>907.40740740740739</v>
      </c>
      <c r="AK34" s="419">
        <v>545.51851851851859</v>
      </c>
      <c r="AL34" s="419">
        <v>297.56944444444446</v>
      </c>
      <c r="AM34" s="419">
        <v>696.76388888888891</v>
      </c>
      <c r="AN34" s="419">
        <v>777.77777777777783</v>
      </c>
      <c r="AO34" s="419">
        <v>637.5</v>
      </c>
      <c r="AP34" s="419">
        <v>407.91666666666669</v>
      </c>
      <c r="AQ34" s="419">
        <v>500.625</v>
      </c>
      <c r="AR34" s="419">
        <v>678.75</v>
      </c>
      <c r="AS34" s="419">
        <v>658.75</v>
      </c>
      <c r="AT34" s="419">
        <v>658.75</v>
      </c>
      <c r="AU34" s="419">
        <v>658.75</v>
      </c>
      <c r="AV34" s="419">
        <v>418.13928571428573</v>
      </c>
      <c r="AW34" s="419">
        <v>658.75</v>
      </c>
      <c r="AX34" s="419">
        <v>650.66428571428571</v>
      </c>
      <c r="AY34" s="419">
        <v>616.5462962962963</v>
      </c>
      <c r="AZ34" s="419">
        <v>688.90277777777783</v>
      </c>
      <c r="BA34" s="419">
        <v>318.75</v>
      </c>
      <c r="BB34" s="419">
        <v>190.18981481481484</v>
      </c>
      <c r="BC34" s="419">
        <v>688.21296296296293</v>
      </c>
      <c r="BD34" s="419">
        <v>785.41666666666663</v>
      </c>
      <c r="BE34" s="419">
        <v>785.41666666666663</v>
      </c>
      <c r="BF34" s="419">
        <v>759.49074074074076</v>
      </c>
      <c r="BG34" s="419">
        <v>651.38888888888891</v>
      </c>
      <c r="BH34" s="419">
        <v>704.00925925925935</v>
      </c>
      <c r="BI34" s="419">
        <v>478.31481481481484</v>
      </c>
      <c r="BJ34" s="419">
        <v>318.75</v>
      </c>
      <c r="BK34" s="419">
        <v>727.08333333333326</v>
      </c>
      <c r="BL34" s="419">
        <v>785.41666666666663</v>
      </c>
      <c r="BM34" s="419">
        <v>776.68518518518522</v>
      </c>
      <c r="BN34" s="419">
        <v>360.41666666666669</v>
      </c>
      <c r="BO34" s="419">
        <v>36130.958597883589</v>
      </c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</row>
    <row r="35" spans="1:109" ht="17.850000000000001" customHeight="1">
      <c r="A35" s="415" t="s">
        <v>230</v>
      </c>
      <c r="B35" s="420" t="s">
        <v>27</v>
      </c>
      <c r="C35" s="415" t="s">
        <v>49</v>
      </c>
      <c r="D35" s="418">
        <v>310002953</v>
      </c>
      <c r="E35" s="415" t="s">
        <v>48</v>
      </c>
      <c r="F35" s="419">
        <v>241.67045454545456</v>
      </c>
      <c r="G35" s="419"/>
      <c r="H35" s="419"/>
      <c r="I35" s="419"/>
      <c r="J35" s="419">
        <v>27.46590909090909</v>
      </c>
      <c r="K35" s="419">
        <v>38.454545454545453</v>
      </c>
      <c r="L35" s="419"/>
      <c r="M35" s="419"/>
      <c r="N35" s="419">
        <v>109.85227272727273</v>
      </c>
      <c r="O35" s="419">
        <v>38.454545454545453</v>
      </c>
      <c r="P35" s="419"/>
      <c r="Q35" s="419"/>
      <c r="R35" s="419"/>
      <c r="S35" s="419">
        <v>131.81818181818181</v>
      </c>
      <c r="T35" s="419">
        <v>71.409090909090907</v>
      </c>
      <c r="U35" s="419">
        <v>16.477272727272727</v>
      </c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19"/>
      <c r="AL35" s="419"/>
      <c r="AM35" s="419"/>
      <c r="AN35" s="419">
        <v>60.420454545454547</v>
      </c>
      <c r="AO35" s="419">
        <v>14.329545454545455</v>
      </c>
      <c r="AP35" s="419"/>
      <c r="AQ35" s="419"/>
      <c r="AR35" s="419">
        <v>23.352272727272727</v>
      </c>
      <c r="AS35" s="419">
        <v>79.375</v>
      </c>
      <c r="AT35" s="419"/>
      <c r="AU35" s="419"/>
      <c r="AV35" s="419"/>
      <c r="AW35" s="419"/>
      <c r="AX35" s="419"/>
      <c r="AY35" s="419"/>
      <c r="AZ35" s="419"/>
      <c r="BA35" s="419"/>
      <c r="BB35" s="419"/>
      <c r="BC35" s="419"/>
      <c r="BD35" s="419"/>
      <c r="BE35" s="419">
        <v>79.375</v>
      </c>
      <c r="BF35" s="419">
        <v>93.375</v>
      </c>
      <c r="BG35" s="419">
        <v>112.04545454545455</v>
      </c>
      <c r="BH35" s="419">
        <v>51.363636363636367</v>
      </c>
      <c r="BI35" s="419"/>
      <c r="BJ35" s="419"/>
      <c r="BK35" s="419"/>
      <c r="BL35" s="419"/>
      <c r="BM35" s="419">
        <v>56.022727272727273</v>
      </c>
      <c r="BN35" s="419">
        <v>112.04545454545455</v>
      </c>
      <c r="BO35" s="419">
        <v>1357.306818181818</v>
      </c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</row>
    <row r="36" spans="1:109" ht="17.850000000000001" customHeight="1">
      <c r="A36" s="415"/>
      <c r="B36" s="420"/>
      <c r="C36" s="415"/>
      <c r="D36" s="418">
        <v>310003079</v>
      </c>
      <c r="E36" s="415" t="s">
        <v>54</v>
      </c>
      <c r="F36" s="419"/>
      <c r="G36" s="419"/>
      <c r="H36" s="419"/>
      <c r="I36" s="419"/>
      <c r="J36" s="419"/>
      <c r="K36" s="419">
        <v>71.409090909090907</v>
      </c>
      <c r="L36" s="419">
        <v>43.94318181818182</v>
      </c>
      <c r="M36" s="419"/>
      <c r="N36" s="419"/>
      <c r="O36" s="419"/>
      <c r="P36" s="419"/>
      <c r="Q36" s="419"/>
      <c r="R36" s="419"/>
      <c r="S36" s="419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19"/>
      <c r="AL36" s="419"/>
      <c r="AM36" s="419">
        <v>44.31818181818182</v>
      </c>
      <c r="AN36" s="419"/>
      <c r="AO36" s="419"/>
      <c r="AP36" s="419"/>
      <c r="AQ36" s="419"/>
      <c r="AR36" s="419"/>
      <c r="AS36" s="419"/>
      <c r="AT36" s="419"/>
      <c r="AU36" s="419"/>
      <c r="AV36" s="419">
        <v>74.704545454545453</v>
      </c>
      <c r="AW36" s="419"/>
      <c r="AX36" s="419"/>
      <c r="AY36" s="419"/>
      <c r="AZ36" s="419"/>
      <c r="BA36" s="419"/>
      <c r="BB36" s="419"/>
      <c r="BC36" s="419"/>
      <c r="BD36" s="419"/>
      <c r="BE36" s="419"/>
      <c r="BF36" s="419"/>
      <c r="BG36" s="419"/>
      <c r="BH36" s="419"/>
      <c r="BI36" s="419"/>
      <c r="BJ36" s="419">
        <v>51.363636363636367</v>
      </c>
      <c r="BK36" s="419">
        <v>74.704545454545453</v>
      </c>
      <c r="BL36" s="419"/>
      <c r="BM36" s="419"/>
      <c r="BN36" s="419"/>
      <c r="BO36" s="419">
        <v>360.44318181818181</v>
      </c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</row>
    <row r="37" spans="1:109" ht="17.850000000000001" customHeight="1">
      <c r="A37" s="415"/>
      <c r="B37" s="420"/>
      <c r="C37" s="415"/>
      <c r="D37" s="418">
        <v>310003080</v>
      </c>
      <c r="E37" s="415" t="s">
        <v>57</v>
      </c>
      <c r="F37" s="419"/>
      <c r="G37" s="419"/>
      <c r="H37" s="419"/>
      <c r="I37" s="419"/>
      <c r="J37" s="419"/>
      <c r="K37" s="419"/>
      <c r="L37" s="419">
        <v>82.38636363636364</v>
      </c>
      <c r="M37" s="419"/>
      <c r="N37" s="419"/>
      <c r="O37" s="419"/>
      <c r="P37" s="419"/>
      <c r="Q37" s="419"/>
      <c r="R37" s="419"/>
      <c r="S37" s="419"/>
      <c r="T37" s="419"/>
      <c r="U37" s="419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19"/>
      <c r="AL37" s="419"/>
      <c r="AM37" s="419">
        <v>54.545454545454547</v>
      </c>
      <c r="AN37" s="419"/>
      <c r="AO37" s="419"/>
      <c r="AP37" s="419"/>
      <c r="AQ37" s="419"/>
      <c r="AR37" s="419"/>
      <c r="AS37" s="419"/>
      <c r="AT37" s="419"/>
      <c r="AU37" s="419">
        <v>37.352272727272727</v>
      </c>
      <c r="AV37" s="419"/>
      <c r="AW37" s="419"/>
      <c r="AX37" s="419"/>
      <c r="AY37" s="419"/>
      <c r="AZ37" s="419"/>
      <c r="BA37" s="419"/>
      <c r="BB37" s="419"/>
      <c r="BC37" s="419"/>
      <c r="BD37" s="419"/>
      <c r="BE37" s="419"/>
      <c r="BF37" s="419"/>
      <c r="BG37" s="419"/>
      <c r="BH37" s="419"/>
      <c r="BI37" s="419"/>
      <c r="BJ37" s="419">
        <v>28.011363636363637</v>
      </c>
      <c r="BK37" s="419"/>
      <c r="BL37" s="419"/>
      <c r="BM37" s="419"/>
      <c r="BN37" s="419"/>
      <c r="BO37" s="419">
        <v>202.29545454545453</v>
      </c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</row>
    <row r="38" spans="1:109" ht="17.850000000000001" customHeight="1">
      <c r="A38" s="415"/>
      <c r="B38" s="420"/>
      <c r="C38" s="415"/>
      <c r="D38" s="418">
        <v>310002954</v>
      </c>
      <c r="E38" s="415" t="s">
        <v>120</v>
      </c>
      <c r="F38" s="419"/>
      <c r="G38" s="419"/>
      <c r="H38" s="419"/>
      <c r="I38" s="419">
        <v>82.63636363636364</v>
      </c>
      <c r="J38" s="419">
        <v>104.35227272727273</v>
      </c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19">
        <v>76.897727272727266</v>
      </c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19"/>
      <c r="AL38" s="419"/>
      <c r="AM38" s="419"/>
      <c r="AN38" s="419">
        <v>54.545454545454547</v>
      </c>
      <c r="AO38" s="419"/>
      <c r="AP38" s="419"/>
      <c r="AQ38" s="419"/>
      <c r="AR38" s="419"/>
      <c r="AS38" s="419">
        <v>32.68181818181818</v>
      </c>
      <c r="AT38" s="419">
        <v>32.68181818181818</v>
      </c>
      <c r="AU38" s="419"/>
      <c r="AV38" s="419"/>
      <c r="AW38" s="419"/>
      <c r="AX38" s="419"/>
      <c r="AY38" s="419"/>
      <c r="AZ38" s="419"/>
      <c r="BA38" s="419"/>
      <c r="BB38" s="419"/>
      <c r="BC38" s="419"/>
      <c r="BD38" s="419"/>
      <c r="BE38" s="419"/>
      <c r="BF38" s="419"/>
      <c r="BG38" s="419"/>
      <c r="BH38" s="419">
        <v>42.022727272727273</v>
      </c>
      <c r="BI38" s="419">
        <v>112.04545454545455</v>
      </c>
      <c r="BJ38" s="419">
        <v>14.011363636363637</v>
      </c>
      <c r="BK38" s="419"/>
      <c r="BL38" s="419"/>
      <c r="BM38" s="419"/>
      <c r="BN38" s="419"/>
      <c r="BO38" s="419">
        <v>551.875</v>
      </c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</row>
    <row r="39" spans="1:109" ht="17.850000000000001" customHeight="1">
      <c r="A39" s="415"/>
      <c r="B39" s="420"/>
      <c r="C39" s="415"/>
      <c r="D39" s="418">
        <v>310002949</v>
      </c>
      <c r="E39" s="415" t="s">
        <v>122</v>
      </c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19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19"/>
      <c r="AL39" s="419">
        <v>27.272727272727273</v>
      </c>
      <c r="AM39" s="419"/>
      <c r="AN39" s="419"/>
      <c r="AO39" s="419"/>
      <c r="AP39" s="419"/>
      <c r="AQ39" s="419"/>
      <c r="AR39" s="419"/>
      <c r="AS39" s="419"/>
      <c r="AT39" s="419"/>
      <c r="AU39" s="419"/>
      <c r="AV39" s="419"/>
      <c r="AW39" s="419">
        <v>32.68181818181818</v>
      </c>
      <c r="AX39" s="419"/>
      <c r="AY39" s="419"/>
      <c r="AZ39" s="419"/>
      <c r="BA39" s="419"/>
      <c r="BB39" s="419"/>
      <c r="BC39" s="419"/>
      <c r="BD39" s="419"/>
      <c r="BE39" s="419"/>
      <c r="BF39" s="419"/>
      <c r="BG39" s="419"/>
      <c r="BH39" s="419"/>
      <c r="BI39" s="419"/>
      <c r="BJ39" s="419"/>
      <c r="BK39" s="419">
        <v>18.681818181818183</v>
      </c>
      <c r="BL39" s="419">
        <v>32.68181818181818</v>
      </c>
      <c r="BM39" s="419"/>
      <c r="BN39" s="419"/>
      <c r="BO39" s="419">
        <v>111.31818181818181</v>
      </c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</row>
    <row r="40" spans="1:109" ht="17.850000000000001" customHeight="1">
      <c r="A40" s="415"/>
      <c r="B40" s="420"/>
      <c r="C40" s="415"/>
      <c r="D40" s="418">
        <v>310002951</v>
      </c>
      <c r="E40" s="415" t="s">
        <v>124</v>
      </c>
      <c r="F40" s="419"/>
      <c r="G40" s="419">
        <v>8.6136363636363633</v>
      </c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19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19"/>
      <c r="AL40" s="419"/>
      <c r="AM40" s="419"/>
      <c r="AN40" s="419"/>
      <c r="AO40" s="419"/>
      <c r="AP40" s="419"/>
      <c r="AQ40" s="419"/>
      <c r="AR40" s="419"/>
      <c r="AS40" s="419"/>
      <c r="AT40" s="419">
        <v>60.69318181818182</v>
      </c>
      <c r="AU40" s="419"/>
      <c r="AV40" s="419"/>
      <c r="AW40" s="419"/>
      <c r="AX40" s="419"/>
      <c r="AY40" s="419"/>
      <c r="AZ40" s="419"/>
      <c r="BA40" s="419"/>
      <c r="BB40" s="419"/>
      <c r="BC40" s="419"/>
      <c r="BD40" s="419"/>
      <c r="BE40" s="419"/>
      <c r="BF40" s="419"/>
      <c r="BG40" s="419"/>
      <c r="BH40" s="419"/>
      <c r="BI40" s="419"/>
      <c r="BJ40" s="419"/>
      <c r="BK40" s="419"/>
      <c r="BL40" s="419"/>
      <c r="BM40" s="419"/>
      <c r="BN40" s="419"/>
      <c r="BO40" s="419">
        <v>69.306818181818187</v>
      </c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</row>
    <row r="41" spans="1:109" ht="17.850000000000001" customHeight="1">
      <c r="A41" s="415"/>
      <c r="B41" s="420"/>
      <c r="C41" s="415"/>
      <c r="D41" s="418">
        <v>310002952</v>
      </c>
      <c r="E41" s="415" t="s">
        <v>140</v>
      </c>
      <c r="F41" s="419"/>
      <c r="G41" s="419">
        <v>15.954545454545455</v>
      </c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19">
        <v>16.477272727272727</v>
      </c>
      <c r="AL41" s="419">
        <v>39.204545454545453</v>
      </c>
      <c r="AM41" s="419"/>
      <c r="AN41" s="419"/>
      <c r="AO41" s="419"/>
      <c r="AP41" s="419"/>
      <c r="AQ41" s="419"/>
      <c r="AR41" s="419"/>
      <c r="AS41" s="419"/>
      <c r="AT41" s="419"/>
      <c r="AU41" s="419">
        <v>56.022727272727273</v>
      </c>
      <c r="AV41" s="419"/>
      <c r="AW41" s="419"/>
      <c r="AX41" s="419"/>
      <c r="AY41" s="419"/>
      <c r="AZ41" s="419"/>
      <c r="BA41" s="419"/>
      <c r="BB41" s="419"/>
      <c r="BC41" s="419"/>
      <c r="BD41" s="419"/>
      <c r="BE41" s="419"/>
      <c r="BF41" s="419"/>
      <c r="BG41" s="419"/>
      <c r="BH41" s="419"/>
      <c r="BI41" s="419"/>
      <c r="BJ41" s="419"/>
      <c r="BK41" s="419"/>
      <c r="BL41" s="419"/>
      <c r="BM41" s="419"/>
      <c r="BN41" s="419"/>
      <c r="BO41" s="419">
        <v>127.65909090909091</v>
      </c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</row>
    <row r="42" spans="1:109" ht="17.850000000000001" customHeight="1">
      <c r="A42" s="415"/>
      <c r="B42" s="420"/>
      <c r="C42" s="415"/>
      <c r="D42" s="418">
        <v>310002950</v>
      </c>
      <c r="E42" s="415" t="s">
        <v>151</v>
      </c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19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19"/>
      <c r="AL42" s="419">
        <v>38.636363636363633</v>
      </c>
      <c r="AM42" s="419"/>
      <c r="AN42" s="419"/>
      <c r="AO42" s="419"/>
      <c r="AP42" s="419"/>
      <c r="AQ42" s="419"/>
      <c r="AR42" s="419"/>
      <c r="AS42" s="419"/>
      <c r="AT42" s="419"/>
      <c r="AU42" s="419"/>
      <c r="AV42" s="419">
        <v>18.681818181818183</v>
      </c>
      <c r="AW42" s="419"/>
      <c r="AX42" s="419"/>
      <c r="AY42" s="419"/>
      <c r="AZ42" s="419"/>
      <c r="BA42" s="419"/>
      <c r="BB42" s="419"/>
      <c r="BC42" s="419"/>
      <c r="BD42" s="419"/>
      <c r="BE42" s="419"/>
      <c r="BF42" s="419"/>
      <c r="BG42" s="419"/>
      <c r="BH42" s="419"/>
      <c r="BI42" s="419"/>
      <c r="BJ42" s="419"/>
      <c r="BK42" s="419"/>
      <c r="BL42" s="419">
        <v>23.352272727272727</v>
      </c>
      <c r="BM42" s="419"/>
      <c r="BN42" s="419"/>
      <c r="BO42" s="419">
        <v>80.670454545454533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</row>
    <row r="43" spans="1:109" ht="17.850000000000001" customHeight="1">
      <c r="A43" s="415"/>
      <c r="B43" s="420"/>
      <c r="C43" s="415" t="s">
        <v>231</v>
      </c>
      <c r="D43" s="415"/>
      <c r="E43" s="415"/>
      <c r="F43" s="419">
        <v>241.67045454545456</v>
      </c>
      <c r="G43" s="419">
        <v>24.56818181818182</v>
      </c>
      <c r="H43" s="419"/>
      <c r="I43" s="419">
        <v>82.63636363636364</v>
      </c>
      <c r="J43" s="419">
        <v>131.81818181818181</v>
      </c>
      <c r="K43" s="419">
        <v>109.86363636363636</v>
      </c>
      <c r="L43" s="419">
        <v>126.32954545454547</v>
      </c>
      <c r="M43" s="419"/>
      <c r="N43" s="419">
        <v>109.85227272727273</v>
      </c>
      <c r="O43" s="419">
        <v>38.454545454545453</v>
      </c>
      <c r="P43" s="419"/>
      <c r="Q43" s="419"/>
      <c r="R43" s="419"/>
      <c r="S43" s="419">
        <v>131.81818181818181</v>
      </c>
      <c r="T43" s="419">
        <v>71.409090909090907</v>
      </c>
      <c r="U43" s="419">
        <v>93.375</v>
      </c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19">
        <v>16.477272727272727</v>
      </c>
      <c r="AL43" s="419">
        <v>105.11363636363635</v>
      </c>
      <c r="AM43" s="419">
        <v>98.863636363636374</v>
      </c>
      <c r="AN43" s="419">
        <v>114.96590909090909</v>
      </c>
      <c r="AO43" s="419">
        <v>14.329545454545455</v>
      </c>
      <c r="AP43" s="419"/>
      <c r="AQ43" s="419"/>
      <c r="AR43" s="419">
        <v>23.352272727272727</v>
      </c>
      <c r="AS43" s="419">
        <v>112.05681818181819</v>
      </c>
      <c r="AT43" s="419">
        <v>93.375</v>
      </c>
      <c r="AU43" s="419">
        <v>93.375</v>
      </c>
      <c r="AV43" s="419">
        <v>93.38636363636364</v>
      </c>
      <c r="AW43" s="419">
        <v>32.68181818181818</v>
      </c>
      <c r="AX43" s="419"/>
      <c r="AY43" s="419"/>
      <c r="AZ43" s="419"/>
      <c r="BA43" s="419"/>
      <c r="BB43" s="419"/>
      <c r="BC43" s="419"/>
      <c r="BD43" s="419"/>
      <c r="BE43" s="419">
        <v>79.375</v>
      </c>
      <c r="BF43" s="419">
        <v>93.375</v>
      </c>
      <c r="BG43" s="419">
        <v>112.04545454545455</v>
      </c>
      <c r="BH43" s="419">
        <v>93.38636363636364</v>
      </c>
      <c r="BI43" s="419">
        <v>112.04545454545455</v>
      </c>
      <c r="BJ43" s="419">
        <v>93.38636363636364</v>
      </c>
      <c r="BK43" s="419">
        <v>93.38636363636364</v>
      </c>
      <c r="BL43" s="419">
        <v>56.034090909090907</v>
      </c>
      <c r="BM43" s="419">
        <v>56.022727272727273</v>
      </c>
      <c r="BN43" s="419">
        <v>112.04545454545455</v>
      </c>
      <c r="BO43" s="419">
        <v>2860.8749999999995</v>
      </c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</row>
    <row r="44" spans="1:109" ht="17.850000000000001" customHeight="1">
      <c r="A44" s="415"/>
      <c r="B44" s="415" t="s">
        <v>28</v>
      </c>
      <c r="C44" s="415"/>
      <c r="D44" s="415"/>
      <c r="E44" s="415"/>
      <c r="F44" s="419">
        <v>241.67045454545456</v>
      </c>
      <c r="G44" s="419">
        <v>24.56818181818182</v>
      </c>
      <c r="H44" s="419"/>
      <c r="I44" s="419">
        <v>82.63636363636364</v>
      </c>
      <c r="J44" s="419">
        <v>131.81818181818181</v>
      </c>
      <c r="K44" s="419">
        <v>109.86363636363636</v>
      </c>
      <c r="L44" s="419">
        <v>126.32954545454547</v>
      </c>
      <c r="M44" s="419"/>
      <c r="N44" s="419">
        <v>109.85227272727273</v>
      </c>
      <c r="O44" s="419">
        <v>38.454545454545453</v>
      </c>
      <c r="P44" s="419"/>
      <c r="Q44" s="419"/>
      <c r="R44" s="419"/>
      <c r="S44" s="419">
        <v>131.81818181818181</v>
      </c>
      <c r="T44" s="419">
        <v>71.409090909090907</v>
      </c>
      <c r="U44" s="419">
        <v>93.375</v>
      </c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19">
        <v>16.477272727272727</v>
      </c>
      <c r="AL44" s="419">
        <v>105.11363636363635</v>
      </c>
      <c r="AM44" s="419">
        <v>98.863636363636374</v>
      </c>
      <c r="AN44" s="419">
        <v>114.96590909090909</v>
      </c>
      <c r="AO44" s="419">
        <v>14.329545454545455</v>
      </c>
      <c r="AP44" s="419"/>
      <c r="AQ44" s="419"/>
      <c r="AR44" s="419">
        <v>23.352272727272727</v>
      </c>
      <c r="AS44" s="419">
        <v>112.05681818181819</v>
      </c>
      <c r="AT44" s="419">
        <v>93.375</v>
      </c>
      <c r="AU44" s="419">
        <v>93.375</v>
      </c>
      <c r="AV44" s="419">
        <v>93.38636363636364</v>
      </c>
      <c r="AW44" s="419">
        <v>32.68181818181818</v>
      </c>
      <c r="AX44" s="419"/>
      <c r="AY44" s="419"/>
      <c r="AZ44" s="419"/>
      <c r="BA44" s="419"/>
      <c r="BB44" s="419"/>
      <c r="BC44" s="419"/>
      <c r="BD44" s="419"/>
      <c r="BE44" s="419">
        <v>79.375</v>
      </c>
      <c r="BF44" s="419">
        <v>93.375</v>
      </c>
      <c r="BG44" s="419">
        <v>112.04545454545455</v>
      </c>
      <c r="BH44" s="419">
        <v>93.38636363636364</v>
      </c>
      <c r="BI44" s="419">
        <v>112.04545454545455</v>
      </c>
      <c r="BJ44" s="419">
        <v>93.38636363636364</v>
      </c>
      <c r="BK44" s="419">
        <v>93.38636363636364</v>
      </c>
      <c r="BL44" s="419">
        <v>56.034090909090907</v>
      </c>
      <c r="BM44" s="419">
        <v>56.022727272727273</v>
      </c>
      <c r="BN44" s="419">
        <v>112.04545454545455</v>
      </c>
      <c r="BO44" s="419">
        <v>2860.8749999999995</v>
      </c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</row>
    <row r="45" spans="1:109" ht="17.850000000000001" customHeight="1">
      <c r="A45" s="415" t="s">
        <v>232</v>
      </c>
      <c r="B45" s="415"/>
      <c r="C45" s="415"/>
      <c r="D45" s="415"/>
      <c r="E45" s="415"/>
      <c r="F45" s="419">
        <v>241.67045454545456</v>
      </c>
      <c r="G45" s="419">
        <v>24.56818181818182</v>
      </c>
      <c r="H45" s="419"/>
      <c r="I45" s="419">
        <v>82.63636363636364</v>
      </c>
      <c r="J45" s="419">
        <v>131.81818181818181</v>
      </c>
      <c r="K45" s="419">
        <v>109.86363636363636</v>
      </c>
      <c r="L45" s="419">
        <v>126.32954545454547</v>
      </c>
      <c r="M45" s="419"/>
      <c r="N45" s="419">
        <v>109.85227272727273</v>
      </c>
      <c r="O45" s="419">
        <v>38.454545454545453</v>
      </c>
      <c r="P45" s="419"/>
      <c r="Q45" s="419"/>
      <c r="R45" s="419"/>
      <c r="S45" s="419">
        <v>131.81818181818181</v>
      </c>
      <c r="T45" s="419">
        <v>71.409090909090907</v>
      </c>
      <c r="U45" s="419">
        <v>93.375</v>
      </c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19">
        <v>16.477272727272727</v>
      </c>
      <c r="AL45" s="419">
        <v>105.11363636363635</v>
      </c>
      <c r="AM45" s="419">
        <v>98.863636363636374</v>
      </c>
      <c r="AN45" s="419">
        <v>114.96590909090909</v>
      </c>
      <c r="AO45" s="419">
        <v>14.329545454545455</v>
      </c>
      <c r="AP45" s="419"/>
      <c r="AQ45" s="419"/>
      <c r="AR45" s="419">
        <v>23.352272727272727</v>
      </c>
      <c r="AS45" s="419">
        <v>112.05681818181819</v>
      </c>
      <c r="AT45" s="419">
        <v>93.375</v>
      </c>
      <c r="AU45" s="419">
        <v>93.375</v>
      </c>
      <c r="AV45" s="419">
        <v>93.38636363636364</v>
      </c>
      <c r="AW45" s="419">
        <v>32.68181818181818</v>
      </c>
      <c r="AX45" s="419"/>
      <c r="AY45" s="419"/>
      <c r="AZ45" s="419"/>
      <c r="BA45" s="419"/>
      <c r="BB45" s="419"/>
      <c r="BC45" s="419"/>
      <c r="BD45" s="419"/>
      <c r="BE45" s="419">
        <v>79.375</v>
      </c>
      <c r="BF45" s="419">
        <v>93.375</v>
      </c>
      <c r="BG45" s="419">
        <v>112.04545454545455</v>
      </c>
      <c r="BH45" s="419">
        <v>93.38636363636364</v>
      </c>
      <c r="BI45" s="419">
        <v>112.04545454545455</v>
      </c>
      <c r="BJ45" s="419">
        <v>93.38636363636364</v>
      </c>
      <c r="BK45" s="419">
        <v>93.38636363636364</v>
      </c>
      <c r="BL45" s="419">
        <v>56.034090909090907</v>
      </c>
      <c r="BM45" s="419">
        <v>56.022727272727273</v>
      </c>
      <c r="BN45" s="419">
        <v>112.04545454545455</v>
      </c>
      <c r="BO45" s="419">
        <v>2860.8749999999995</v>
      </c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</row>
    <row r="46" spans="1:109" ht="17.850000000000001" customHeight="1">
      <c r="A46" s="415" t="s">
        <v>235</v>
      </c>
      <c r="B46" s="420" t="s">
        <v>27</v>
      </c>
      <c r="C46" s="415" t="s">
        <v>42</v>
      </c>
      <c r="D46" s="418">
        <v>310002641</v>
      </c>
      <c r="E46" s="415" t="s">
        <v>119</v>
      </c>
      <c r="F46" s="419">
        <v>577.25</v>
      </c>
      <c r="G46" s="419">
        <v>115.48611111111111</v>
      </c>
      <c r="H46" s="419">
        <v>44.041666666666664</v>
      </c>
      <c r="I46" s="419"/>
      <c r="J46" s="419"/>
      <c r="K46" s="419"/>
      <c r="L46" s="419"/>
      <c r="M46" s="419"/>
      <c r="N46" s="419"/>
      <c r="O46" s="419"/>
      <c r="P46" s="419">
        <v>27.777777777777779</v>
      </c>
      <c r="Q46" s="419">
        <v>222.22222222222223</v>
      </c>
      <c r="R46" s="419">
        <v>222.22222222222223</v>
      </c>
      <c r="S46" s="419">
        <v>222.22222222222223</v>
      </c>
      <c r="T46" s="419">
        <v>43.986111111111114</v>
      </c>
      <c r="U46" s="419"/>
      <c r="V46" s="419"/>
      <c r="W46" s="419"/>
      <c r="X46" s="419"/>
      <c r="Y46" s="419"/>
      <c r="Z46" s="419"/>
      <c r="AA46" s="419"/>
      <c r="AB46" s="419"/>
      <c r="AC46" s="419">
        <v>252</v>
      </c>
      <c r="AD46" s="419">
        <v>180.55555555555554</v>
      </c>
      <c r="AE46" s="419">
        <v>234</v>
      </c>
      <c r="AF46" s="419">
        <v>162.5</v>
      </c>
      <c r="AG46" s="419">
        <v>162.5</v>
      </c>
      <c r="AH46" s="419">
        <v>225</v>
      </c>
      <c r="AI46" s="419">
        <v>330.55555555555554</v>
      </c>
      <c r="AJ46" s="419">
        <v>356.48611111111109</v>
      </c>
      <c r="AK46" s="419">
        <v>194.44444444444446</v>
      </c>
      <c r="AL46" s="419">
        <v>180.55555555555554</v>
      </c>
      <c r="AM46" s="419">
        <v>180.55555555555554</v>
      </c>
      <c r="AN46" s="419">
        <v>180.55555555555554</v>
      </c>
      <c r="AO46" s="419">
        <v>180.55555555555554</v>
      </c>
      <c r="AP46" s="419">
        <v>225</v>
      </c>
      <c r="AQ46" s="419">
        <v>330.55555555555554</v>
      </c>
      <c r="AR46" s="419">
        <v>175</v>
      </c>
      <c r="AS46" s="419"/>
      <c r="AT46" s="419"/>
      <c r="AU46" s="419"/>
      <c r="AV46" s="419"/>
      <c r="AW46" s="419"/>
      <c r="AX46" s="419"/>
      <c r="AY46" s="419">
        <v>152.09722222222223</v>
      </c>
      <c r="AZ46" s="419">
        <v>225</v>
      </c>
      <c r="BA46" s="419">
        <v>225</v>
      </c>
      <c r="BB46" s="419">
        <v>225</v>
      </c>
      <c r="BC46" s="419">
        <v>330.55555555555554</v>
      </c>
      <c r="BD46" s="419">
        <v>330.55555555555554</v>
      </c>
      <c r="BE46" s="419">
        <v>29.166666666666668</v>
      </c>
      <c r="BF46" s="419"/>
      <c r="BG46" s="419"/>
      <c r="BH46" s="419"/>
      <c r="BI46" s="419"/>
      <c r="BJ46" s="419"/>
      <c r="BK46" s="419"/>
      <c r="BL46" s="419"/>
      <c r="BM46" s="419"/>
      <c r="BN46" s="419"/>
      <c r="BO46" s="419">
        <v>6543.4027777777792</v>
      </c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</row>
    <row r="47" spans="1:109" ht="17.850000000000001" customHeight="1">
      <c r="A47" s="415"/>
      <c r="B47" s="420"/>
      <c r="C47" s="415"/>
      <c r="D47" s="418">
        <v>310002642</v>
      </c>
      <c r="E47" s="415" t="s">
        <v>118</v>
      </c>
      <c r="F47" s="419">
        <v>231.51388888888891</v>
      </c>
      <c r="G47" s="419">
        <v>210</v>
      </c>
      <c r="H47" s="419"/>
      <c r="I47" s="419"/>
      <c r="J47" s="419"/>
      <c r="K47" s="419"/>
      <c r="L47" s="419"/>
      <c r="M47" s="419"/>
      <c r="N47" s="419"/>
      <c r="O47" s="419"/>
      <c r="P47" s="419">
        <v>166.66666666666666</v>
      </c>
      <c r="Q47" s="419">
        <v>166.66666666666666</v>
      </c>
      <c r="R47" s="419">
        <v>166.66666666666666</v>
      </c>
      <c r="S47" s="419">
        <v>166.66666666666666</v>
      </c>
      <c r="T47" s="419">
        <v>166.66666666666666</v>
      </c>
      <c r="U47" s="419"/>
      <c r="V47" s="419"/>
      <c r="W47" s="419"/>
      <c r="X47" s="419"/>
      <c r="Y47" s="419"/>
      <c r="Z47" s="419"/>
      <c r="AA47" s="419"/>
      <c r="AB47" s="419"/>
      <c r="AC47" s="419"/>
      <c r="AD47" s="419">
        <v>214.84722222222223</v>
      </c>
      <c r="AE47" s="419">
        <v>187.20833333333334</v>
      </c>
      <c r="AF47" s="419">
        <v>187.5</v>
      </c>
      <c r="AG47" s="419">
        <v>187.5</v>
      </c>
      <c r="AH47" s="419">
        <v>125</v>
      </c>
      <c r="AI47" s="419"/>
      <c r="AJ47" s="419"/>
      <c r="AK47" s="419"/>
      <c r="AL47" s="419">
        <v>208.33333333333334</v>
      </c>
      <c r="AM47" s="419">
        <v>208.33333333333334</v>
      </c>
      <c r="AN47" s="419">
        <v>208.33333333333334</v>
      </c>
      <c r="AO47" s="419">
        <v>208.33333333333334</v>
      </c>
      <c r="AP47" s="419">
        <v>125</v>
      </c>
      <c r="AQ47" s="419"/>
      <c r="AR47" s="419"/>
      <c r="AS47" s="419"/>
      <c r="AT47" s="419"/>
      <c r="AU47" s="419"/>
      <c r="AV47" s="419"/>
      <c r="AW47" s="419"/>
      <c r="AX47" s="419"/>
      <c r="AY47" s="419">
        <v>125</v>
      </c>
      <c r="AZ47" s="419">
        <v>125</v>
      </c>
      <c r="BA47" s="419">
        <v>125</v>
      </c>
      <c r="BB47" s="419">
        <v>125</v>
      </c>
      <c r="BC47" s="419"/>
      <c r="BD47" s="419"/>
      <c r="BE47" s="419"/>
      <c r="BF47" s="419"/>
      <c r="BG47" s="419"/>
      <c r="BH47" s="419"/>
      <c r="BI47" s="419"/>
      <c r="BJ47" s="419"/>
      <c r="BK47" s="419"/>
      <c r="BL47" s="419"/>
      <c r="BM47" s="419"/>
      <c r="BN47" s="419"/>
      <c r="BO47" s="419">
        <v>3635.2361111111113</v>
      </c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</row>
    <row r="48" spans="1:109" ht="17.850000000000001" customHeight="1">
      <c r="A48" s="415"/>
      <c r="B48" s="420"/>
      <c r="C48" s="415"/>
      <c r="D48" s="418">
        <v>310002644</v>
      </c>
      <c r="E48" s="415" t="s">
        <v>142</v>
      </c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19">
        <v>372.68055555555554</v>
      </c>
      <c r="V48" s="419">
        <v>388.88888888888891</v>
      </c>
      <c r="W48" s="419">
        <v>392</v>
      </c>
      <c r="X48" s="419">
        <v>191.375</v>
      </c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19"/>
      <c r="AL48" s="419"/>
      <c r="AM48" s="419"/>
      <c r="AN48" s="419"/>
      <c r="AO48" s="419"/>
      <c r="AP48" s="419"/>
      <c r="AQ48" s="419"/>
      <c r="AR48" s="419"/>
      <c r="AS48" s="419"/>
      <c r="AT48" s="419"/>
      <c r="AU48" s="419"/>
      <c r="AV48" s="419"/>
      <c r="AW48" s="419"/>
      <c r="AX48" s="419"/>
      <c r="AY48" s="419"/>
      <c r="AZ48" s="419"/>
      <c r="BA48" s="419"/>
      <c r="BB48" s="419"/>
      <c r="BC48" s="419"/>
      <c r="BD48" s="419"/>
      <c r="BE48" s="419">
        <v>58.347222222222221</v>
      </c>
      <c r="BF48" s="419">
        <v>330.55555555555554</v>
      </c>
      <c r="BG48" s="419">
        <v>330.55555555555554</v>
      </c>
      <c r="BH48" s="419">
        <v>241.66666666666666</v>
      </c>
      <c r="BI48" s="419"/>
      <c r="BJ48" s="419"/>
      <c r="BK48" s="419"/>
      <c r="BL48" s="419"/>
      <c r="BM48" s="419"/>
      <c r="BN48" s="419"/>
      <c r="BO48" s="419">
        <v>2306.0694444444443</v>
      </c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</row>
    <row r="49" spans="1:109" ht="17.850000000000001" customHeight="1">
      <c r="A49" s="415"/>
      <c r="B49" s="420"/>
      <c r="C49" s="415"/>
      <c r="D49" s="418">
        <v>310004070</v>
      </c>
      <c r="E49" s="415" t="s">
        <v>351</v>
      </c>
      <c r="F49" s="419"/>
      <c r="G49" s="419"/>
      <c r="H49" s="419"/>
      <c r="I49" s="419"/>
      <c r="J49" s="419"/>
      <c r="K49" s="419"/>
      <c r="L49" s="419"/>
      <c r="M49" s="419"/>
      <c r="N49" s="419"/>
      <c r="O49" s="419">
        <v>111.11111111111111</v>
      </c>
      <c r="P49" s="419">
        <v>41.666666666666664</v>
      </c>
      <c r="Q49" s="419"/>
      <c r="R49" s="419"/>
      <c r="S49" s="419"/>
      <c r="T49" s="419"/>
      <c r="U49" s="419"/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419"/>
      <c r="AH49" s="419"/>
      <c r="AI49" s="419"/>
      <c r="AJ49" s="419"/>
      <c r="AK49" s="419"/>
      <c r="AL49" s="419"/>
      <c r="AM49" s="419"/>
      <c r="AN49" s="419"/>
      <c r="AO49" s="419"/>
      <c r="AP49" s="419"/>
      <c r="AQ49" s="419"/>
      <c r="AR49" s="419"/>
      <c r="AS49" s="419"/>
      <c r="AT49" s="419"/>
      <c r="AU49" s="419"/>
      <c r="AV49" s="419"/>
      <c r="AW49" s="419"/>
      <c r="AX49" s="419"/>
      <c r="AY49" s="419"/>
      <c r="AZ49" s="419"/>
      <c r="BA49" s="419"/>
      <c r="BB49" s="419"/>
      <c r="BC49" s="419"/>
      <c r="BD49" s="419"/>
      <c r="BE49" s="419"/>
      <c r="BF49" s="419"/>
      <c r="BG49" s="419"/>
      <c r="BH49" s="419"/>
      <c r="BI49" s="419"/>
      <c r="BJ49" s="419"/>
      <c r="BK49" s="419"/>
      <c r="BL49" s="419"/>
      <c r="BM49" s="419"/>
      <c r="BN49" s="419"/>
      <c r="BO49" s="419">
        <v>152.77777777777777</v>
      </c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</row>
    <row r="50" spans="1:109" ht="17.850000000000001" customHeight="1">
      <c r="A50" s="415"/>
      <c r="B50" s="420"/>
      <c r="C50" s="415"/>
      <c r="D50" s="418">
        <v>310003711</v>
      </c>
      <c r="E50" s="415" t="s">
        <v>302</v>
      </c>
      <c r="F50" s="419"/>
      <c r="G50" s="419"/>
      <c r="H50" s="419"/>
      <c r="I50" s="419"/>
      <c r="J50" s="419"/>
      <c r="K50" s="419"/>
      <c r="L50" s="419"/>
      <c r="M50" s="419"/>
      <c r="N50" s="419"/>
      <c r="O50" s="419"/>
      <c r="P50" s="419"/>
      <c r="Q50" s="419"/>
      <c r="R50" s="419"/>
      <c r="S50" s="419"/>
      <c r="T50" s="419"/>
      <c r="U50" s="419"/>
      <c r="V50" s="419"/>
      <c r="W50" s="419"/>
      <c r="X50" s="419"/>
      <c r="Y50" s="419">
        <v>13</v>
      </c>
      <c r="Z50" s="419">
        <v>249</v>
      </c>
      <c r="AA50" s="419">
        <v>391</v>
      </c>
      <c r="AB50" s="419">
        <v>262.19444444444446</v>
      </c>
      <c r="AC50" s="419"/>
      <c r="AD50" s="419"/>
      <c r="AE50" s="419"/>
      <c r="AF50" s="419"/>
      <c r="AG50" s="419"/>
      <c r="AH50" s="419"/>
      <c r="AI50" s="419"/>
      <c r="AJ50" s="419"/>
      <c r="AK50" s="419"/>
      <c r="AL50" s="419"/>
      <c r="AM50" s="419"/>
      <c r="AN50" s="419"/>
      <c r="AO50" s="419"/>
      <c r="AP50" s="419"/>
      <c r="AQ50" s="419"/>
      <c r="AR50" s="419"/>
      <c r="AS50" s="419"/>
      <c r="AT50" s="419"/>
      <c r="AU50" s="419"/>
      <c r="AV50" s="419"/>
      <c r="AW50" s="419"/>
      <c r="AX50" s="419"/>
      <c r="AY50" s="419"/>
      <c r="AZ50" s="419"/>
      <c r="BA50" s="419"/>
      <c r="BB50" s="419"/>
      <c r="BC50" s="419"/>
      <c r="BD50" s="419"/>
      <c r="BE50" s="419"/>
      <c r="BF50" s="419"/>
      <c r="BG50" s="419"/>
      <c r="BH50" s="419">
        <v>14.597222222222221</v>
      </c>
      <c r="BI50" s="419">
        <v>225</v>
      </c>
      <c r="BJ50" s="419">
        <v>225</v>
      </c>
      <c r="BK50" s="419">
        <v>330.55555555555554</v>
      </c>
      <c r="BL50" s="419">
        <v>60.416666666666664</v>
      </c>
      <c r="BM50" s="419"/>
      <c r="BN50" s="419"/>
      <c r="BO50" s="419">
        <v>1770.7638888888889</v>
      </c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</row>
    <row r="51" spans="1:109" ht="17.850000000000001" customHeight="1">
      <c r="A51" s="415"/>
      <c r="B51" s="420"/>
      <c r="C51" s="415"/>
      <c r="D51" s="418">
        <v>310003649</v>
      </c>
      <c r="E51" s="415" t="s">
        <v>261</v>
      </c>
      <c r="F51" s="419"/>
      <c r="G51" s="419"/>
      <c r="H51" s="419"/>
      <c r="I51" s="419"/>
      <c r="J51" s="419"/>
      <c r="K51" s="419"/>
      <c r="L51" s="419"/>
      <c r="M51" s="419"/>
      <c r="N51" s="419"/>
      <c r="O51" s="419"/>
      <c r="P51" s="419"/>
      <c r="Q51" s="419"/>
      <c r="R51" s="419"/>
      <c r="S51" s="419"/>
      <c r="T51" s="419"/>
      <c r="U51" s="419"/>
      <c r="V51" s="419"/>
      <c r="W51" s="419"/>
      <c r="X51" s="419"/>
      <c r="Y51" s="419"/>
      <c r="Z51" s="419">
        <v>206</v>
      </c>
      <c r="AA51" s="419">
        <v>72</v>
      </c>
      <c r="AB51" s="419"/>
      <c r="AC51" s="419"/>
      <c r="AD51" s="419"/>
      <c r="AE51" s="419"/>
      <c r="AF51" s="419"/>
      <c r="AG51" s="419"/>
      <c r="AH51" s="419"/>
      <c r="AI51" s="419"/>
      <c r="AJ51" s="419"/>
      <c r="AK51" s="419"/>
      <c r="AL51" s="419"/>
      <c r="AM51" s="419"/>
      <c r="AN51" s="419"/>
      <c r="AO51" s="419"/>
      <c r="AP51" s="419"/>
      <c r="AQ51" s="419"/>
      <c r="AR51" s="419"/>
      <c r="AS51" s="419"/>
      <c r="AT51" s="419"/>
      <c r="AU51" s="419"/>
      <c r="AV51" s="419"/>
      <c r="AW51" s="419"/>
      <c r="AX51" s="419"/>
      <c r="AY51" s="419"/>
      <c r="AZ51" s="419"/>
      <c r="BA51" s="419"/>
      <c r="BB51" s="419"/>
      <c r="BC51" s="419"/>
      <c r="BD51" s="419"/>
      <c r="BE51" s="419"/>
      <c r="BF51" s="419"/>
      <c r="BG51" s="419"/>
      <c r="BH51" s="419"/>
      <c r="BI51" s="419">
        <v>125</v>
      </c>
      <c r="BJ51" s="419">
        <v>125</v>
      </c>
      <c r="BK51" s="419"/>
      <c r="BL51" s="419"/>
      <c r="BM51" s="419"/>
      <c r="BN51" s="419"/>
      <c r="BO51" s="419">
        <v>528</v>
      </c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</row>
    <row r="52" spans="1:109" ht="17.850000000000001" customHeight="1">
      <c r="A52" s="415"/>
      <c r="B52" s="420"/>
      <c r="C52" s="415"/>
      <c r="D52" s="418">
        <v>310004338</v>
      </c>
      <c r="E52" s="415" t="s">
        <v>406</v>
      </c>
      <c r="F52" s="419"/>
      <c r="G52" s="419"/>
      <c r="H52" s="419"/>
      <c r="I52" s="419"/>
      <c r="J52" s="419"/>
      <c r="K52" s="419"/>
      <c r="L52" s="419"/>
      <c r="M52" s="419"/>
      <c r="N52" s="419"/>
      <c r="O52" s="419"/>
      <c r="P52" s="419"/>
      <c r="Q52" s="419"/>
      <c r="R52" s="419"/>
      <c r="S52" s="419"/>
      <c r="T52" s="419"/>
      <c r="U52" s="419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419"/>
      <c r="AH52" s="419"/>
      <c r="AI52" s="419"/>
      <c r="AJ52" s="419"/>
      <c r="AK52" s="419"/>
      <c r="AL52" s="419"/>
      <c r="AM52" s="419"/>
      <c r="AN52" s="419"/>
      <c r="AO52" s="419"/>
      <c r="AP52" s="419"/>
      <c r="AQ52" s="419"/>
      <c r="AR52" s="419"/>
      <c r="AS52" s="419"/>
      <c r="AT52" s="419"/>
      <c r="AU52" s="419"/>
      <c r="AV52" s="419"/>
      <c r="AW52" s="419">
        <v>166.66666666666666</v>
      </c>
      <c r="AX52" s="419"/>
      <c r="AY52" s="419"/>
      <c r="AZ52" s="419"/>
      <c r="BA52" s="419"/>
      <c r="BB52" s="419"/>
      <c r="BC52" s="419"/>
      <c r="BD52" s="419"/>
      <c r="BE52" s="419"/>
      <c r="BF52" s="419"/>
      <c r="BG52" s="419"/>
      <c r="BH52" s="419"/>
      <c r="BI52" s="419"/>
      <c r="BJ52" s="419"/>
      <c r="BK52" s="419"/>
      <c r="BL52" s="419"/>
      <c r="BM52" s="419"/>
      <c r="BN52" s="419"/>
      <c r="BO52" s="419">
        <v>166.66666666666666</v>
      </c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</row>
    <row r="53" spans="1:109" ht="17.850000000000001" customHeight="1">
      <c r="A53" s="415"/>
      <c r="B53" s="420"/>
      <c r="C53" s="415" t="s">
        <v>228</v>
      </c>
      <c r="D53" s="415"/>
      <c r="E53" s="415"/>
      <c r="F53" s="419">
        <v>808.76388888888891</v>
      </c>
      <c r="G53" s="419">
        <v>325.48611111111109</v>
      </c>
      <c r="H53" s="419">
        <v>44.041666666666664</v>
      </c>
      <c r="I53" s="419"/>
      <c r="J53" s="419"/>
      <c r="K53" s="419"/>
      <c r="L53" s="419"/>
      <c r="M53" s="419"/>
      <c r="N53" s="419"/>
      <c r="O53" s="419">
        <v>111.11111111111111</v>
      </c>
      <c r="P53" s="419">
        <v>236.11111111111109</v>
      </c>
      <c r="Q53" s="419">
        <v>388.88888888888891</v>
      </c>
      <c r="R53" s="419">
        <v>388.88888888888891</v>
      </c>
      <c r="S53" s="419">
        <v>388.88888888888891</v>
      </c>
      <c r="T53" s="419">
        <v>210.65277777777777</v>
      </c>
      <c r="U53" s="419">
        <v>372.68055555555554</v>
      </c>
      <c r="V53" s="419">
        <v>388.88888888888891</v>
      </c>
      <c r="W53" s="419">
        <v>392</v>
      </c>
      <c r="X53" s="419">
        <v>191.375</v>
      </c>
      <c r="Y53" s="419">
        <v>13</v>
      </c>
      <c r="Z53" s="419">
        <v>455</v>
      </c>
      <c r="AA53" s="419">
        <v>463</v>
      </c>
      <c r="AB53" s="419">
        <v>262.19444444444446</v>
      </c>
      <c r="AC53" s="419">
        <v>252</v>
      </c>
      <c r="AD53" s="419">
        <v>395.40277777777777</v>
      </c>
      <c r="AE53" s="419">
        <v>421.20833333333337</v>
      </c>
      <c r="AF53" s="419">
        <v>350</v>
      </c>
      <c r="AG53" s="419">
        <v>350</v>
      </c>
      <c r="AH53" s="419">
        <v>350</v>
      </c>
      <c r="AI53" s="419">
        <v>330.55555555555554</v>
      </c>
      <c r="AJ53" s="419">
        <v>356.48611111111109</v>
      </c>
      <c r="AK53" s="419">
        <v>194.44444444444446</v>
      </c>
      <c r="AL53" s="419">
        <v>388.88888888888891</v>
      </c>
      <c r="AM53" s="419">
        <v>388.88888888888891</v>
      </c>
      <c r="AN53" s="419">
        <v>388.88888888888891</v>
      </c>
      <c r="AO53" s="419">
        <v>388.88888888888891</v>
      </c>
      <c r="AP53" s="419">
        <v>350</v>
      </c>
      <c r="AQ53" s="419">
        <v>330.55555555555554</v>
      </c>
      <c r="AR53" s="419">
        <v>175</v>
      </c>
      <c r="AS53" s="419"/>
      <c r="AT53" s="419"/>
      <c r="AU53" s="419"/>
      <c r="AV53" s="419"/>
      <c r="AW53" s="419">
        <v>166.66666666666666</v>
      </c>
      <c r="AX53" s="419"/>
      <c r="AY53" s="419">
        <v>277.09722222222223</v>
      </c>
      <c r="AZ53" s="419">
        <v>350</v>
      </c>
      <c r="BA53" s="419">
        <v>350</v>
      </c>
      <c r="BB53" s="419">
        <v>350</v>
      </c>
      <c r="BC53" s="419">
        <v>330.55555555555554</v>
      </c>
      <c r="BD53" s="419">
        <v>330.55555555555554</v>
      </c>
      <c r="BE53" s="419">
        <v>87.513888888888886</v>
      </c>
      <c r="BF53" s="419">
        <v>330.55555555555554</v>
      </c>
      <c r="BG53" s="419">
        <v>330.55555555555554</v>
      </c>
      <c r="BH53" s="419">
        <v>256.26388888888886</v>
      </c>
      <c r="BI53" s="419">
        <v>350</v>
      </c>
      <c r="BJ53" s="419">
        <v>350</v>
      </c>
      <c r="BK53" s="419">
        <v>330.55555555555554</v>
      </c>
      <c r="BL53" s="419">
        <v>60.416666666666664</v>
      </c>
      <c r="BM53" s="419"/>
      <c r="BN53" s="419"/>
      <c r="BO53" s="419">
        <v>15102.916666666668</v>
      </c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</row>
    <row r="54" spans="1:109" ht="17.850000000000001" customHeight="1">
      <c r="A54" s="415"/>
      <c r="B54" s="420"/>
      <c r="C54" s="415" t="s">
        <v>32</v>
      </c>
      <c r="D54" s="418">
        <v>310002000</v>
      </c>
      <c r="E54" s="415" t="s">
        <v>476</v>
      </c>
      <c r="F54" s="419"/>
      <c r="G54" s="419"/>
      <c r="H54" s="419"/>
      <c r="I54" s="419"/>
      <c r="J54" s="419">
        <v>518.51851851851848</v>
      </c>
      <c r="K54" s="419">
        <v>518.51851851851848</v>
      </c>
      <c r="L54" s="419">
        <v>518.51851851851848</v>
      </c>
      <c r="M54" s="419">
        <v>518.51851851851848</v>
      </c>
      <c r="N54" s="419">
        <v>518.51851851851848</v>
      </c>
      <c r="O54" s="419">
        <v>324.07407407407408</v>
      </c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419"/>
      <c r="AL54" s="419"/>
      <c r="AM54" s="419"/>
      <c r="AN54" s="419"/>
      <c r="AO54" s="419">
        <v>388.88888888888891</v>
      </c>
      <c r="AP54" s="419">
        <v>440.74074074074076</v>
      </c>
      <c r="AQ54" s="419">
        <v>440.74074074074076</v>
      </c>
      <c r="AR54" s="419">
        <v>440.74074074074076</v>
      </c>
      <c r="AS54" s="419">
        <v>44.462962962962962</v>
      </c>
      <c r="AT54" s="419"/>
      <c r="AU54" s="419"/>
      <c r="AV54" s="419"/>
      <c r="AW54" s="419"/>
      <c r="AX54" s="419"/>
      <c r="AY54" s="419"/>
      <c r="AZ54" s="419"/>
      <c r="BA54" s="419"/>
      <c r="BB54" s="419"/>
      <c r="BC54" s="419"/>
      <c r="BD54" s="419"/>
      <c r="BE54" s="419">
        <v>72.240740740740748</v>
      </c>
      <c r="BF54" s="419">
        <v>427.62962962962962</v>
      </c>
      <c r="BG54" s="419">
        <v>440.74074074074076</v>
      </c>
      <c r="BH54" s="419">
        <v>341.66666666666669</v>
      </c>
      <c r="BI54" s="419"/>
      <c r="BJ54" s="419"/>
      <c r="BK54" s="419"/>
      <c r="BL54" s="419"/>
      <c r="BM54" s="419"/>
      <c r="BN54" s="419"/>
      <c r="BO54" s="419">
        <v>5954.5185185185182</v>
      </c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</row>
    <row r="55" spans="1:109" ht="17.850000000000001" customHeight="1">
      <c r="A55" s="415"/>
      <c r="B55" s="420"/>
      <c r="C55" s="415"/>
      <c r="D55" s="418">
        <v>310002001</v>
      </c>
      <c r="E55" s="415" t="s">
        <v>53</v>
      </c>
      <c r="F55" s="419"/>
      <c r="G55" s="419"/>
      <c r="H55" s="419">
        <v>158</v>
      </c>
      <c r="I55" s="419">
        <v>85.111111111111114</v>
      </c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419"/>
      <c r="AL55" s="419"/>
      <c r="AM55" s="419"/>
      <c r="AN55" s="419">
        <v>475.31481481481484</v>
      </c>
      <c r="AO55" s="419">
        <v>72.222222222222229</v>
      </c>
      <c r="AP55" s="419"/>
      <c r="AQ55" s="419"/>
      <c r="AR55" s="419"/>
      <c r="AS55" s="419"/>
      <c r="AT55" s="419"/>
      <c r="AU55" s="419"/>
      <c r="AV55" s="419"/>
      <c r="AW55" s="419"/>
      <c r="AX55" s="419"/>
      <c r="AY55" s="419"/>
      <c r="AZ55" s="419"/>
      <c r="BA55" s="419"/>
      <c r="BB55" s="419"/>
      <c r="BC55" s="419"/>
      <c r="BD55" s="419"/>
      <c r="BE55" s="419">
        <v>250</v>
      </c>
      <c r="BF55" s="419"/>
      <c r="BG55" s="419"/>
      <c r="BH55" s="419"/>
      <c r="BI55" s="419"/>
      <c r="BJ55" s="419"/>
      <c r="BK55" s="419"/>
      <c r="BL55" s="419"/>
      <c r="BM55" s="419"/>
      <c r="BN55" s="419"/>
      <c r="BO55" s="419">
        <v>1040.6481481481483</v>
      </c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</row>
    <row r="56" spans="1:109" ht="17.850000000000001" customHeight="1">
      <c r="A56" s="415"/>
      <c r="B56" s="420"/>
      <c r="C56" s="415" t="s">
        <v>227</v>
      </c>
      <c r="D56" s="415"/>
      <c r="E56" s="415"/>
      <c r="F56" s="419"/>
      <c r="G56" s="419"/>
      <c r="H56" s="419">
        <v>158</v>
      </c>
      <c r="I56" s="419">
        <v>85.111111111111114</v>
      </c>
      <c r="J56" s="419">
        <v>518.51851851851848</v>
      </c>
      <c r="K56" s="419">
        <v>518.51851851851848</v>
      </c>
      <c r="L56" s="419">
        <v>518.51851851851848</v>
      </c>
      <c r="M56" s="419">
        <v>518.51851851851848</v>
      </c>
      <c r="N56" s="419">
        <v>518.51851851851848</v>
      </c>
      <c r="O56" s="419">
        <v>324.07407407407408</v>
      </c>
      <c r="P56" s="419"/>
      <c r="Q56" s="419"/>
      <c r="R56" s="419"/>
      <c r="S56" s="419"/>
      <c r="T56" s="419"/>
      <c r="U56" s="419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419"/>
      <c r="AL56" s="419"/>
      <c r="AM56" s="419"/>
      <c r="AN56" s="419">
        <v>475.31481481481484</v>
      </c>
      <c r="AO56" s="419">
        <v>461.11111111111114</v>
      </c>
      <c r="AP56" s="419">
        <v>440.74074074074076</v>
      </c>
      <c r="AQ56" s="419">
        <v>440.74074074074076</v>
      </c>
      <c r="AR56" s="419">
        <v>440.74074074074076</v>
      </c>
      <c r="AS56" s="419">
        <v>44.462962962962962</v>
      </c>
      <c r="AT56" s="419"/>
      <c r="AU56" s="419"/>
      <c r="AV56" s="419"/>
      <c r="AW56" s="419"/>
      <c r="AX56" s="419"/>
      <c r="AY56" s="419"/>
      <c r="AZ56" s="419"/>
      <c r="BA56" s="419"/>
      <c r="BB56" s="419"/>
      <c r="BC56" s="419"/>
      <c r="BD56" s="419"/>
      <c r="BE56" s="419">
        <v>322.24074074074076</v>
      </c>
      <c r="BF56" s="419">
        <v>427.62962962962962</v>
      </c>
      <c r="BG56" s="419">
        <v>440.74074074074076</v>
      </c>
      <c r="BH56" s="419">
        <v>341.66666666666669</v>
      </c>
      <c r="BI56" s="419"/>
      <c r="BJ56" s="419"/>
      <c r="BK56" s="419"/>
      <c r="BL56" s="419"/>
      <c r="BM56" s="419"/>
      <c r="BN56" s="419"/>
      <c r="BO56" s="419">
        <v>6995.1666666666661</v>
      </c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</row>
    <row r="57" spans="1:109" ht="17.850000000000001" customHeight="1">
      <c r="A57" s="415"/>
      <c r="B57" s="420"/>
      <c r="C57" s="415" t="s">
        <v>31</v>
      </c>
      <c r="D57" s="418">
        <v>310004069</v>
      </c>
      <c r="E57" s="415" t="s">
        <v>350</v>
      </c>
      <c r="F57" s="419"/>
      <c r="G57" s="419"/>
      <c r="H57" s="419"/>
      <c r="I57" s="419"/>
      <c r="J57" s="419"/>
      <c r="K57" s="419"/>
      <c r="L57" s="419"/>
      <c r="M57" s="419"/>
      <c r="N57" s="419">
        <v>259.26388888888891</v>
      </c>
      <c r="O57" s="419">
        <v>171.29166666666666</v>
      </c>
      <c r="P57" s="419"/>
      <c r="Q57" s="419"/>
      <c r="R57" s="419"/>
      <c r="S57" s="419"/>
      <c r="T57" s="419"/>
      <c r="U57" s="419"/>
      <c r="V57" s="419"/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419"/>
      <c r="AL57" s="419"/>
      <c r="AM57" s="419"/>
      <c r="AN57" s="419"/>
      <c r="AO57" s="419"/>
      <c r="AP57" s="419"/>
      <c r="AQ57" s="419"/>
      <c r="AR57" s="419"/>
      <c r="AS57" s="419"/>
      <c r="AT57" s="419"/>
      <c r="AU57" s="419"/>
      <c r="AV57" s="419"/>
      <c r="AW57" s="419"/>
      <c r="AX57" s="419">
        <v>347.22222222222223</v>
      </c>
      <c r="AY57" s="419"/>
      <c r="AZ57" s="419"/>
      <c r="BA57" s="419"/>
      <c r="BB57" s="419"/>
      <c r="BC57" s="419"/>
      <c r="BD57" s="419"/>
      <c r="BE57" s="419"/>
      <c r="BF57" s="419"/>
      <c r="BG57" s="419"/>
      <c r="BH57" s="419"/>
      <c r="BI57" s="419"/>
      <c r="BJ57" s="419"/>
      <c r="BK57" s="419"/>
      <c r="BL57" s="419"/>
      <c r="BM57" s="419"/>
      <c r="BN57" s="419"/>
      <c r="BO57" s="419">
        <v>777.77777777777783</v>
      </c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</row>
    <row r="58" spans="1:109" ht="17.850000000000001" customHeight="1">
      <c r="A58" s="415"/>
      <c r="B58" s="420"/>
      <c r="C58" s="415"/>
      <c r="D58" s="418">
        <v>310004339</v>
      </c>
      <c r="E58" s="415" t="s">
        <v>390</v>
      </c>
      <c r="F58" s="419"/>
      <c r="G58" s="419"/>
      <c r="H58" s="419"/>
      <c r="I58" s="419"/>
      <c r="J58" s="419">
        <v>32.402777777777779</v>
      </c>
      <c r="K58" s="419">
        <v>384.26388888888891</v>
      </c>
      <c r="L58" s="419"/>
      <c r="M58" s="419"/>
      <c r="N58" s="419"/>
      <c r="O58" s="419"/>
      <c r="P58" s="419"/>
      <c r="Q58" s="419"/>
      <c r="R58" s="419"/>
      <c r="S58" s="419"/>
      <c r="T58" s="419"/>
      <c r="U58" s="419"/>
      <c r="V58" s="419"/>
      <c r="W58" s="419"/>
      <c r="X58" s="419"/>
      <c r="Y58" s="419"/>
      <c r="Z58" s="419"/>
      <c r="AA58" s="419"/>
      <c r="AB58" s="419"/>
      <c r="AC58" s="419"/>
      <c r="AD58" s="419"/>
      <c r="AE58" s="419"/>
      <c r="AF58" s="419"/>
      <c r="AG58" s="419"/>
      <c r="AH58" s="419"/>
      <c r="AI58" s="419"/>
      <c r="AJ58" s="419"/>
      <c r="AK58" s="419"/>
      <c r="AL58" s="419"/>
      <c r="AM58" s="419"/>
      <c r="AN58" s="419"/>
      <c r="AO58" s="419"/>
      <c r="AP58" s="419"/>
      <c r="AQ58" s="419"/>
      <c r="AR58" s="419"/>
      <c r="AS58" s="419"/>
      <c r="AT58" s="419"/>
      <c r="AU58" s="419"/>
      <c r="AV58" s="419">
        <v>204.16666666666666</v>
      </c>
      <c r="AW58" s="419">
        <v>45.847222222222221</v>
      </c>
      <c r="AX58" s="419"/>
      <c r="AY58" s="419"/>
      <c r="AZ58" s="419"/>
      <c r="BA58" s="419"/>
      <c r="BB58" s="419"/>
      <c r="BC58" s="419"/>
      <c r="BD58" s="419"/>
      <c r="BE58" s="419"/>
      <c r="BF58" s="419"/>
      <c r="BG58" s="419"/>
      <c r="BH58" s="419"/>
      <c r="BI58" s="419"/>
      <c r="BJ58" s="419"/>
      <c r="BK58" s="419"/>
      <c r="BL58" s="419"/>
      <c r="BM58" s="419"/>
      <c r="BN58" s="419"/>
      <c r="BO58" s="419">
        <v>666.68055555555554</v>
      </c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</row>
    <row r="59" spans="1:109" ht="17.850000000000001" customHeight="1">
      <c r="A59" s="415"/>
      <c r="B59" s="420"/>
      <c r="C59" s="415"/>
      <c r="D59" s="418">
        <v>310002142</v>
      </c>
      <c r="E59" s="415" t="s">
        <v>56</v>
      </c>
      <c r="F59" s="419"/>
      <c r="G59" s="419"/>
      <c r="H59" s="419"/>
      <c r="I59" s="419"/>
      <c r="J59" s="419"/>
      <c r="K59" s="419"/>
      <c r="L59" s="419">
        <v>282.13888888888891</v>
      </c>
      <c r="M59" s="419">
        <v>388.88888888888891</v>
      </c>
      <c r="N59" s="419"/>
      <c r="O59" s="419"/>
      <c r="P59" s="419"/>
      <c r="Q59" s="419"/>
      <c r="R59" s="419"/>
      <c r="S59" s="419"/>
      <c r="T59" s="419"/>
      <c r="U59" s="419"/>
      <c r="V59" s="419"/>
      <c r="W59" s="419"/>
      <c r="X59" s="419"/>
      <c r="Y59" s="419"/>
      <c r="Z59" s="419"/>
      <c r="AA59" s="419"/>
      <c r="AB59" s="419"/>
      <c r="AC59" s="419"/>
      <c r="AD59" s="419"/>
      <c r="AE59" s="419"/>
      <c r="AF59" s="419"/>
      <c r="AG59" s="419"/>
      <c r="AH59" s="419"/>
      <c r="AI59" s="419"/>
      <c r="AJ59" s="419"/>
      <c r="AK59" s="419"/>
      <c r="AL59" s="419"/>
      <c r="AM59" s="419"/>
      <c r="AN59" s="419"/>
      <c r="AO59" s="419"/>
      <c r="AP59" s="419"/>
      <c r="AQ59" s="419"/>
      <c r="AR59" s="419">
        <v>73.902777777777786</v>
      </c>
      <c r="AS59" s="419">
        <v>330.55555555555554</v>
      </c>
      <c r="AT59" s="419">
        <v>139.59722222222223</v>
      </c>
      <c r="AU59" s="419"/>
      <c r="AV59" s="419"/>
      <c r="AW59" s="419"/>
      <c r="AX59" s="419"/>
      <c r="AY59" s="419"/>
      <c r="AZ59" s="419"/>
      <c r="BA59" s="419"/>
      <c r="BB59" s="419"/>
      <c r="BC59" s="419"/>
      <c r="BD59" s="419"/>
      <c r="BE59" s="419"/>
      <c r="BF59" s="419"/>
      <c r="BG59" s="419"/>
      <c r="BH59" s="419"/>
      <c r="BI59" s="419"/>
      <c r="BJ59" s="419"/>
      <c r="BK59" s="419"/>
      <c r="BL59" s="419">
        <v>162.5</v>
      </c>
      <c r="BM59" s="419">
        <v>300</v>
      </c>
      <c r="BN59" s="419">
        <v>87.5</v>
      </c>
      <c r="BO59" s="419">
        <v>1765.0833333333335</v>
      </c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</row>
    <row r="60" spans="1:109" ht="17.850000000000001" customHeight="1">
      <c r="A60" s="415"/>
      <c r="B60" s="420"/>
      <c r="C60" s="415"/>
      <c r="D60" s="418">
        <v>310002013</v>
      </c>
      <c r="E60" s="415" t="s">
        <v>490</v>
      </c>
      <c r="F60" s="419"/>
      <c r="G60" s="419"/>
      <c r="H60" s="419"/>
      <c r="I60" s="419"/>
      <c r="J60" s="419"/>
      <c r="K60" s="419"/>
      <c r="L60" s="419"/>
      <c r="M60" s="419"/>
      <c r="N60" s="419"/>
      <c r="O60" s="419"/>
      <c r="P60" s="419"/>
      <c r="Q60" s="419"/>
      <c r="R60" s="419"/>
      <c r="S60" s="419"/>
      <c r="T60" s="419"/>
      <c r="U60" s="419"/>
      <c r="V60" s="419"/>
      <c r="W60" s="419"/>
      <c r="X60" s="419"/>
      <c r="Y60" s="419"/>
      <c r="Z60" s="419"/>
      <c r="AA60" s="419"/>
      <c r="AB60" s="419"/>
      <c r="AC60" s="419">
        <v>386.77777777777777</v>
      </c>
      <c r="AD60" s="419">
        <v>55.555555555555557</v>
      </c>
      <c r="AE60" s="419"/>
      <c r="AF60" s="419"/>
      <c r="AG60" s="419"/>
      <c r="AH60" s="419"/>
      <c r="AI60" s="419"/>
      <c r="AJ60" s="419"/>
      <c r="AK60" s="419"/>
      <c r="AL60" s="419"/>
      <c r="AM60" s="419"/>
      <c r="AN60" s="419"/>
      <c r="AO60" s="419"/>
      <c r="AP60" s="419"/>
      <c r="AQ60" s="419"/>
      <c r="AR60" s="419"/>
      <c r="AS60" s="419"/>
      <c r="AT60" s="419">
        <v>114.6388888888889</v>
      </c>
      <c r="AU60" s="419">
        <v>330.55555555555554</v>
      </c>
      <c r="AV60" s="419">
        <v>47.916666666666664</v>
      </c>
      <c r="AW60" s="419"/>
      <c r="AX60" s="419"/>
      <c r="AY60" s="419"/>
      <c r="AZ60" s="419"/>
      <c r="BA60" s="419"/>
      <c r="BB60" s="419"/>
      <c r="BC60" s="419"/>
      <c r="BD60" s="419"/>
      <c r="BE60" s="419"/>
      <c r="BF60" s="419"/>
      <c r="BG60" s="419"/>
      <c r="BH60" s="419"/>
      <c r="BI60" s="419"/>
      <c r="BJ60" s="419"/>
      <c r="BK60" s="419"/>
      <c r="BL60" s="419"/>
      <c r="BM60" s="419"/>
      <c r="BN60" s="419"/>
      <c r="BO60" s="419">
        <v>935.44444444444434</v>
      </c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</row>
    <row r="61" spans="1:109" ht="17.850000000000001" customHeight="1">
      <c r="A61" s="415"/>
      <c r="B61" s="420"/>
      <c r="C61" s="415"/>
      <c r="D61" s="418">
        <v>310001991</v>
      </c>
      <c r="E61" s="415" t="s">
        <v>136</v>
      </c>
      <c r="F61" s="419"/>
      <c r="G61" s="419"/>
      <c r="H61" s="419"/>
      <c r="I61" s="419">
        <v>422.83333333333331</v>
      </c>
      <c r="J61" s="419">
        <v>256.94444444444446</v>
      </c>
      <c r="K61" s="419"/>
      <c r="L61" s="419"/>
      <c r="M61" s="419"/>
      <c r="N61" s="419"/>
      <c r="O61" s="419"/>
      <c r="P61" s="419"/>
      <c r="Q61" s="419"/>
      <c r="R61" s="419"/>
      <c r="S61" s="419"/>
      <c r="T61" s="419"/>
      <c r="U61" s="419"/>
      <c r="V61" s="419"/>
      <c r="W61" s="419"/>
      <c r="X61" s="419">
        <v>145.30555555555554</v>
      </c>
      <c r="Y61" s="419">
        <v>271.91666666666669</v>
      </c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419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419"/>
      <c r="BD61" s="419"/>
      <c r="BE61" s="419">
        <v>81.541666666666671</v>
      </c>
      <c r="BF61" s="419"/>
      <c r="BG61" s="419"/>
      <c r="BH61" s="419"/>
      <c r="BI61" s="419"/>
      <c r="BJ61" s="419"/>
      <c r="BK61" s="419"/>
      <c r="BL61" s="419"/>
      <c r="BM61" s="419"/>
      <c r="BN61" s="419"/>
      <c r="BO61" s="419">
        <v>1178.5416666666667</v>
      </c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</row>
    <row r="62" spans="1:109" ht="17.850000000000001" customHeight="1">
      <c r="A62" s="415"/>
      <c r="B62" s="420"/>
      <c r="C62" s="415" t="s">
        <v>229</v>
      </c>
      <c r="D62" s="415"/>
      <c r="E62" s="415"/>
      <c r="F62" s="419"/>
      <c r="G62" s="419"/>
      <c r="H62" s="419"/>
      <c r="I62" s="419">
        <v>422.83333333333331</v>
      </c>
      <c r="J62" s="419">
        <v>289.34722222222223</v>
      </c>
      <c r="K62" s="419">
        <v>384.26388888888891</v>
      </c>
      <c r="L62" s="419">
        <v>282.13888888888891</v>
      </c>
      <c r="M62" s="419">
        <v>388.88888888888891</v>
      </c>
      <c r="N62" s="419">
        <v>259.26388888888891</v>
      </c>
      <c r="O62" s="419">
        <v>171.29166666666666</v>
      </c>
      <c r="P62" s="419"/>
      <c r="Q62" s="419"/>
      <c r="R62" s="419"/>
      <c r="S62" s="419"/>
      <c r="T62" s="419"/>
      <c r="U62" s="419"/>
      <c r="V62" s="419"/>
      <c r="W62" s="419"/>
      <c r="X62" s="419">
        <v>145.30555555555554</v>
      </c>
      <c r="Y62" s="419">
        <v>271.91666666666669</v>
      </c>
      <c r="Z62" s="419"/>
      <c r="AA62" s="419"/>
      <c r="AB62" s="419"/>
      <c r="AC62" s="419">
        <v>386.77777777777777</v>
      </c>
      <c r="AD62" s="419">
        <v>55.555555555555557</v>
      </c>
      <c r="AE62" s="419"/>
      <c r="AF62" s="419"/>
      <c r="AG62" s="419"/>
      <c r="AH62" s="419"/>
      <c r="AI62" s="419"/>
      <c r="AJ62" s="419"/>
      <c r="AK62" s="419"/>
      <c r="AL62" s="419"/>
      <c r="AM62" s="419"/>
      <c r="AN62" s="419"/>
      <c r="AO62" s="419"/>
      <c r="AP62" s="419"/>
      <c r="AQ62" s="419"/>
      <c r="AR62" s="419">
        <v>73.902777777777786</v>
      </c>
      <c r="AS62" s="419">
        <v>330.55555555555554</v>
      </c>
      <c r="AT62" s="419">
        <v>254.23611111111114</v>
      </c>
      <c r="AU62" s="419">
        <v>330.55555555555554</v>
      </c>
      <c r="AV62" s="419">
        <v>252.08333333333331</v>
      </c>
      <c r="AW62" s="419">
        <v>45.847222222222221</v>
      </c>
      <c r="AX62" s="419">
        <v>347.22222222222223</v>
      </c>
      <c r="AY62" s="419"/>
      <c r="AZ62" s="419"/>
      <c r="BA62" s="419"/>
      <c r="BB62" s="419"/>
      <c r="BC62" s="419"/>
      <c r="BD62" s="419"/>
      <c r="BE62" s="419">
        <v>81.541666666666671</v>
      </c>
      <c r="BF62" s="419"/>
      <c r="BG62" s="419"/>
      <c r="BH62" s="419"/>
      <c r="BI62" s="419"/>
      <c r="BJ62" s="419"/>
      <c r="BK62" s="419"/>
      <c r="BL62" s="419">
        <v>162.5</v>
      </c>
      <c r="BM62" s="419">
        <v>300</v>
      </c>
      <c r="BN62" s="419">
        <v>87.5</v>
      </c>
      <c r="BO62" s="419">
        <v>5323.5277777777783</v>
      </c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</row>
    <row r="63" spans="1:109" ht="17.850000000000001" customHeight="1">
      <c r="A63" s="415"/>
      <c r="B63" s="420"/>
      <c r="C63" s="415" t="s">
        <v>134</v>
      </c>
      <c r="D63" s="418">
        <v>310003183</v>
      </c>
      <c r="E63" s="415" t="s">
        <v>186</v>
      </c>
      <c r="F63" s="419"/>
      <c r="G63" s="419"/>
      <c r="H63" s="419"/>
      <c r="I63" s="419"/>
      <c r="J63" s="419"/>
      <c r="K63" s="419"/>
      <c r="L63" s="419"/>
      <c r="M63" s="419"/>
      <c r="N63" s="419"/>
      <c r="O63" s="419"/>
      <c r="P63" s="419"/>
      <c r="Q63" s="419"/>
      <c r="R63" s="419"/>
      <c r="S63" s="419"/>
      <c r="T63" s="419"/>
      <c r="U63" s="419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419"/>
      <c r="AH63" s="419"/>
      <c r="AI63" s="419"/>
      <c r="AJ63" s="419"/>
      <c r="AK63" s="419"/>
      <c r="AL63" s="419"/>
      <c r="AM63" s="419"/>
      <c r="AN63" s="419"/>
      <c r="AO63" s="419"/>
      <c r="AP63" s="419"/>
      <c r="AQ63" s="419"/>
      <c r="AR63" s="419"/>
      <c r="AS63" s="419">
        <v>17.263888888888889</v>
      </c>
      <c r="AT63" s="419"/>
      <c r="AU63" s="419"/>
      <c r="AV63" s="419"/>
      <c r="AW63" s="419"/>
      <c r="AX63" s="419"/>
      <c r="AY63" s="419"/>
      <c r="AZ63" s="419"/>
      <c r="BA63" s="419"/>
      <c r="BB63" s="419"/>
      <c r="BC63" s="419"/>
      <c r="BD63" s="419"/>
      <c r="BE63" s="419"/>
      <c r="BF63" s="419"/>
      <c r="BG63" s="419"/>
      <c r="BH63" s="419"/>
      <c r="BI63" s="419"/>
      <c r="BJ63" s="419"/>
      <c r="BK63" s="419"/>
      <c r="BL63" s="419"/>
      <c r="BM63" s="419"/>
      <c r="BN63" s="419"/>
      <c r="BO63" s="419">
        <v>17.263888888888889</v>
      </c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</row>
    <row r="64" spans="1:109" ht="17.850000000000001" customHeight="1">
      <c r="A64" s="415"/>
      <c r="B64" s="420"/>
      <c r="C64" s="415"/>
      <c r="D64" s="418">
        <v>310002906</v>
      </c>
      <c r="E64" s="415" t="s">
        <v>104</v>
      </c>
      <c r="F64" s="419"/>
      <c r="G64" s="419"/>
      <c r="H64" s="419"/>
      <c r="I64" s="419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419"/>
      <c r="AL64" s="419"/>
      <c r="AM64" s="419"/>
      <c r="AN64" s="419"/>
      <c r="AO64" s="419"/>
      <c r="AP64" s="419"/>
      <c r="AQ64" s="419"/>
      <c r="AR64" s="419"/>
      <c r="AS64" s="419">
        <v>7.7777777777777777</v>
      </c>
      <c r="AT64" s="419"/>
      <c r="AU64" s="419"/>
      <c r="AV64" s="419"/>
      <c r="AW64" s="419"/>
      <c r="AX64" s="419"/>
      <c r="AY64" s="419"/>
      <c r="AZ64" s="419"/>
      <c r="BA64" s="419"/>
      <c r="BB64" s="419"/>
      <c r="BC64" s="419"/>
      <c r="BD64" s="419"/>
      <c r="BE64" s="419"/>
      <c r="BF64" s="419"/>
      <c r="BG64" s="419"/>
      <c r="BH64" s="419"/>
      <c r="BI64" s="419"/>
      <c r="BJ64" s="419"/>
      <c r="BK64" s="419"/>
      <c r="BL64" s="419"/>
      <c r="BM64" s="419"/>
      <c r="BN64" s="419"/>
      <c r="BO64" s="419">
        <v>7.7777777777777777</v>
      </c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</row>
    <row r="65" spans="1:109" ht="17.850000000000001" customHeight="1">
      <c r="A65" s="415"/>
      <c r="B65" s="420"/>
      <c r="C65" s="415"/>
      <c r="D65" s="418">
        <v>310003703</v>
      </c>
      <c r="E65" s="415" t="s">
        <v>329</v>
      </c>
      <c r="F65" s="419"/>
      <c r="G65" s="419"/>
      <c r="H65" s="419"/>
      <c r="I65" s="419"/>
      <c r="J65" s="419"/>
      <c r="K65" s="419"/>
      <c r="L65" s="419"/>
      <c r="M65" s="419"/>
      <c r="N65" s="419"/>
      <c r="O65" s="419"/>
      <c r="P65" s="419"/>
      <c r="Q65" s="419"/>
      <c r="R65" s="419"/>
      <c r="S65" s="419"/>
      <c r="T65" s="419"/>
      <c r="U65" s="419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419"/>
      <c r="AL65" s="419"/>
      <c r="AM65" s="419"/>
      <c r="AN65" s="419"/>
      <c r="AO65" s="419"/>
      <c r="AP65" s="419"/>
      <c r="AQ65" s="419"/>
      <c r="AR65" s="419"/>
      <c r="AS65" s="419"/>
      <c r="AT65" s="419">
        <v>25</v>
      </c>
      <c r="AU65" s="419"/>
      <c r="AV65" s="419"/>
      <c r="AW65" s="419"/>
      <c r="AX65" s="419"/>
      <c r="AY65" s="419"/>
      <c r="AZ65" s="419"/>
      <c r="BA65" s="419"/>
      <c r="BB65" s="419"/>
      <c r="BC65" s="419"/>
      <c r="BD65" s="419"/>
      <c r="BE65" s="419"/>
      <c r="BF65" s="419"/>
      <c r="BG65" s="419"/>
      <c r="BH65" s="419"/>
      <c r="BI65" s="419"/>
      <c r="BJ65" s="419"/>
      <c r="BK65" s="419"/>
      <c r="BL65" s="419"/>
      <c r="BM65" s="419"/>
      <c r="BN65" s="419"/>
      <c r="BO65" s="419">
        <v>25</v>
      </c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</row>
    <row r="66" spans="1:109" ht="17.850000000000001" customHeight="1">
      <c r="A66" s="415"/>
      <c r="B66" s="420"/>
      <c r="C66" s="415"/>
      <c r="D66" s="418">
        <v>310003704</v>
      </c>
      <c r="E66" s="415" t="s">
        <v>328</v>
      </c>
      <c r="F66" s="419"/>
      <c r="G66" s="419"/>
      <c r="H66" s="419"/>
      <c r="I66" s="419"/>
      <c r="J66" s="419"/>
      <c r="K66" s="419"/>
      <c r="L66" s="419"/>
      <c r="M66" s="419"/>
      <c r="N66" s="419"/>
      <c r="O66" s="419"/>
      <c r="P66" s="419"/>
      <c r="Q66" s="419"/>
      <c r="R66" s="419"/>
      <c r="S66" s="419"/>
      <c r="T66" s="419"/>
      <c r="U66" s="419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419"/>
      <c r="AL66" s="419"/>
      <c r="AM66" s="419"/>
      <c r="AN66" s="419"/>
      <c r="AO66" s="419"/>
      <c r="AP66" s="419"/>
      <c r="AQ66" s="419"/>
      <c r="AR66" s="419"/>
      <c r="AS66" s="419"/>
      <c r="AT66" s="419">
        <v>50</v>
      </c>
      <c r="AU66" s="419"/>
      <c r="AV66" s="419"/>
      <c r="AW66" s="419"/>
      <c r="AX66" s="419"/>
      <c r="AY66" s="419"/>
      <c r="AZ66" s="419"/>
      <c r="BA66" s="419"/>
      <c r="BB66" s="419"/>
      <c r="BC66" s="419"/>
      <c r="BD66" s="419"/>
      <c r="BE66" s="419"/>
      <c r="BF66" s="419"/>
      <c r="BG66" s="419"/>
      <c r="BH66" s="419"/>
      <c r="BI66" s="419"/>
      <c r="BJ66" s="419"/>
      <c r="BK66" s="419"/>
      <c r="BL66" s="419"/>
      <c r="BM66" s="419"/>
      <c r="BN66" s="419"/>
      <c r="BO66" s="419">
        <v>50</v>
      </c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</row>
    <row r="67" spans="1:109" ht="17.850000000000001" customHeight="1">
      <c r="A67" s="415"/>
      <c r="B67" s="420"/>
      <c r="C67" s="415"/>
      <c r="D67" s="418">
        <v>310003722</v>
      </c>
      <c r="E67" s="415" t="s">
        <v>300</v>
      </c>
      <c r="F67" s="419"/>
      <c r="G67" s="419"/>
      <c r="H67" s="419"/>
      <c r="I67" s="419"/>
      <c r="J67" s="419"/>
      <c r="K67" s="419"/>
      <c r="L67" s="419"/>
      <c r="M67" s="419"/>
      <c r="N67" s="419"/>
      <c r="O67" s="419"/>
      <c r="P67" s="419"/>
      <c r="Q67" s="419"/>
      <c r="R67" s="419"/>
      <c r="S67" s="419"/>
      <c r="T67" s="419"/>
      <c r="U67" s="419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419"/>
      <c r="AK67" s="419"/>
      <c r="AL67" s="419"/>
      <c r="AM67" s="419"/>
      <c r="AN67" s="419"/>
      <c r="AO67" s="419"/>
      <c r="AP67" s="419"/>
      <c r="AQ67" s="419"/>
      <c r="AR67" s="419"/>
      <c r="AS67" s="419"/>
      <c r="AT67" s="419"/>
      <c r="AU67" s="419">
        <v>50</v>
      </c>
      <c r="AV67" s="419"/>
      <c r="AW67" s="419"/>
      <c r="AX67" s="419"/>
      <c r="AY67" s="419"/>
      <c r="AZ67" s="419"/>
      <c r="BA67" s="419"/>
      <c r="BB67" s="419"/>
      <c r="BC67" s="419"/>
      <c r="BD67" s="419"/>
      <c r="BE67" s="419"/>
      <c r="BF67" s="419"/>
      <c r="BG67" s="419"/>
      <c r="BH67" s="419"/>
      <c r="BI67" s="419"/>
      <c r="BJ67" s="419"/>
      <c r="BK67" s="419"/>
      <c r="BL67" s="419"/>
      <c r="BM67" s="419"/>
      <c r="BN67" s="419"/>
      <c r="BO67" s="419">
        <v>50</v>
      </c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</row>
    <row r="68" spans="1:109" ht="17.850000000000001" customHeight="1">
      <c r="A68" s="415"/>
      <c r="B68" s="420"/>
      <c r="C68" s="415"/>
      <c r="D68" s="418">
        <v>310003341</v>
      </c>
      <c r="E68" s="415" t="s">
        <v>188</v>
      </c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419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419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>
        <v>8.3333333333333339</v>
      </c>
      <c r="AV68" s="419"/>
      <c r="AW68" s="419"/>
      <c r="AX68" s="419"/>
      <c r="AY68" s="419"/>
      <c r="AZ68" s="419"/>
      <c r="BA68" s="419"/>
      <c r="BB68" s="419"/>
      <c r="BC68" s="419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>
        <v>8.3333333333333339</v>
      </c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</row>
    <row r="69" spans="1:109" ht="17.850000000000001" customHeight="1">
      <c r="A69" s="415"/>
      <c r="B69" s="420"/>
      <c r="C69" s="415"/>
      <c r="D69" s="418">
        <v>310003725</v>
      </c>
      <c r="E69" s="415" t="s">
        <v>299</v>
      </c>
      <c r="F69" s="419"/>
      <c r="G69" s="419"/>
      <c r="H69" s="419"/>
      <c r="I69" s="419"/>
      <c r="J69" s="419"/>
      <c r="K69" s="419"/>
      <c r="L69" s="419"/>
      <c r="M69" s="419"/>
      <c r="N69" s="419"/>
      <c r="O69" s="419"/>
      <c r="P69" s="419"/>
      <c r="Q69" s="419"/>
      <c r="R69" s="419"/>
      <c r="S69" s="419"/>
      <c r="T69" s="419"/>
      <c r="U69" s="419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419"/>
      <c r="AL69" s="419"/>
      <c r="AM69" s="419"/>
      <c r="AN69" s="419"/>
      <c r="AO69" s="419"/>
      <c r="AP69" s="419"/>
      <c r="AQ69" s="419"/>
      <c r="AR69" s="419"/>
      <c r="AS69" s="419"/>
      <c r="AT69" s="419"/>
      <c r="AU69" s="419">
        <v>25</v>
      </c>
      <c r="AV69" s="419"/>
      <c r="AW69" s="419"/>
      <c r="AX69" s="419"/>
      <c r="AY69" s="419"/>
      <c r="AZ69" s="419"/>
      <c r="BA69" s="419"/>
      <c r="BB69" s="419"/>
      <c r="BC69" s="419"/>
      <c r="BD69" s="419"/>
      <c r="BE69" s="419"/>
      <c r="BF69" s="419"/>
      <c r="BG69" s="419"/>
      <c r="BH69" s="419"/>
      <c r="BI69" s="419"/>
      <c r="BJ69" s="419"/>
      <c r="BK69" s="419"/>
      <c r="BL69" s="419"/>
      <c r="BM69" s="419"/>
      <c r="BN69" s="419"/>
      <c r="BO69" s="419">
        <v>25</v>
      </c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</row>
    <row r="70" spans="1:109" ht="17.850000000000001" customHeight="1">
      <c r="A70" s="415"/>
      <c r="B70" s="420"/>
      <c r="C70" s="415" t="s">
        <v>896</v>
      </c>
      <c r="D70" s="415"/>
      <c r="E70" s="415"/>
      <c r="F70" s="419"/>
      <c r="G70" s="419"/>
      <c r="H70" s="419"/>
      <c r="I70" s="419"/>
      <c r="J70" s="419"/>
      <c r="K70" s="419"/>
      <c r="L70" s="419"/>
      <c r="M70" s="419"/>
      <c r="N70" s="419"/>
      <c r="O70" s="419"/>
      <c r="P70" s="419"/>
      <c r="Q70" s="419"/>
      <c r="R70" s="419"/>
      <c r="S70" s="419"/>
      <c r="T70" s="419"/>
      <c r="U70" s="419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419"/>
      <c r="AL70" s="419"/>
      <c r="AM70" s="419"/>
      <c r="AN70" s="419"/>
      <c r="AO70" s="419"/>
      <c r="AP70" s="419"/>
      <c r="AQ70" s="419"/>
      <c r="AR70" s="419"/>
      <c r="AS70" s="419">
        <v>25.041666666666668</v>
      </c>
      <c r="AT70" s="419">
        <v>75</v>
      </c>
      <c r="AU70" s="419">
        <v>83.333333333333343</v>
      </c>
      <c r="AV70" s="419"/>
      <c r="AW70" s="419"/>
      <c r="AX70" s="419"/>
      <c r="AY70" s="419"/>
      <c r="AZ70" s="419"/>
      <c r="BA70" s="419"/>
      <c r="BB70" s="419"/>
      <c r="BC70" s="419"/>
      <c r="BD70" s="419"/>
      <c r="BE70" s="419"/>
      <c r="BF70" s="419"/>
      <c r="BG70" s="419"/>
      <c r="BH70" s="419"/>
      <c r="BI70" s="419"/>
      <c r="BJ70" s="419"/>
      <c r="BK70" s="419"/>
      <c r="BL70" s="419"/>
      <c r="BM70" s="419"/>
      <c r="BN70" s="419"/>
      <c r="BO70" s="419">
        <v>183.37500000000003</v>
      </c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</row>
    <row r="71" spans="1:109" ht="17.850000000000001" customHeight="1">
      <c r="A71" s="415"/>
      <c r="B71" s="415" t="s">
        <v>28</v>
      </c>
      <c r="C71" s="415"/>
      <c r="D71" s="415"/>
      <c r="E71" s="415"/>
      <c r="F71" s="419">
        <v>808.76388888888891</v>
      </c>
      <c r="G71" s="419">
        <v>325.48611111111109</v>
      </c>
      <c r="H71" s="419">
        <v>202.04166666666666</v>
      </c>
      <c r="I71" s="419">
        <v>507.94444444444446</v>
      </c>
      <c r="J71" s="419">
        <v>807.86574074074076</v>
      </c>
      <c r="K71" s="419">
        <v>902.78240740740739</v>
      </c>
      <c r="L71" s="419">
        <v>800.65740740740739</v>
      </c>
      <c r="M71" s="419">
        <v>907.40740740740739</v>
      </c>
      <c r="N71" s="419">
        <v>777.78240740740739</v>
      </c>
      <c r="O71" s="419">
        <v>606.47685185185185</v>
      </c>
      <c r="P71" s="419">
        <v>236.11111111111109</v>
      </c>
      <c r="Q71" s="419">
        <v>388.88888888888891</v>
      </c>
      <c r="R71" s="419">
        <v>388.88888888888891</v>
      </c>
      <c r="S71" s="419">
        <v>388.88888888888891</v>
      </c>
      <c r="T71" s="419">
        <v>210.65277777777777</v>
      </c>
      <c r="U71" s="419">
        <v>372.68055555555554</v>
      </c>
      <c r="V71" s="419">
        <v>388.88888888888891</v>
      </c>
      <c r="W71" s="419">
        <v>392</v>
      </c>
      <c r="X71" s="419">
        <v>336.68055555555554</v>
      </c>
      <c r="Y71" s="419">
        <v>284.91666666666669</v>
      </c>
      <c r="Z71" s="419">
        <v>455</v>
      </c>
      <c r="AA71" s="419">
        <v>463</v>
      </c>
      <c r="AB71" s="419">
        <v>262.19444444444446</v>
      </c>
      <c r="AC71" s="419">
        <v>638.77777777777783</v>
      </c>
      <c r="AD71" s="419">
        <v>450.95833333333331</v>
      </c>
      <c r="AE71" s="419">
        <v>421.20833333333337</v>
      </c>
      <c r="AF71" s="419">
        <v>350</v>
      </c>
      <c r="AG71" s="419">
        <v>350</v>
      </c>
      <c r="AH71" s="419">
        <v>350</v>
      </c>
      <c r="AI71" s="419">
        <v>330.55555555555554</v>
      </c>
      <c r="AJ71" s="419">
        <v>356.48611111111109</v>
      </c>
      <c r="AK71" s="419">
        <v>194.44444444444446</v>
      </c>
      <c r="AL71" s="419">
        <v>388.88888888888891</v>
      </c>
      <c r="AM71" s="419">
        <v>388.88888888888891</v>
      </c>
      <c r="AN71" s="419">
        <v>864.2037037037037</v>
      </c>
      <c r="AO71" s="419">
        <v>850</v>
      </c>
      <c r="AP71" s="419">
        <v>790.74074074074076</v>
      </c>
      <c r="AQ71" s="419">
        <v>771.2962962962963</v>
      </c>
      <c r="AR71" s="419">
        <v>689.64351851851859</v>
      </c>
      <c r="AS71" s="419">
        <v>400.06018518518516</v>
      </c>
      <c r="AT71" s="419">
        <v>329.23611111111114</v>
      </c>
      <c r="AU71" s="419">
        <v>413.88888888888886</v>
      </c>
      <c r="AV71" s="419">
        <v>252.08333333333331</v>
      </c>
      <c r="AW71" s="419">
        <v>212.51388888888889</v>
      </c>
      <c r="AX71" s="419">
        <v>347.22222222222223</v>
      </c>
      <c r="AY71" s="419">
        <v>277.09722222222223</v>
      </c>
      <c r="AZ71" s="419">
        <v>350</v>
      </c>
      <c r="BA71" s="419">
        <v>350</v>
      </c>
      <c r="BB71" s="419">
        <v>350</v>
      </c>
      <c r="BC71" s="419">
        <v>330.55555555555554</v>
      </c>
      <c r="BD71" s="419">
        <v>330.55555555555554</v>
      </c>
      <c r="BE71" s="419">
        <v>491.2962962962963</v>
      </c>
      <c r="BF71" s="419">
        <v>758.18518518518522</v>
      </c>
      <c r="BG71" s="419">
        <v>771.2962962962963</v>
      </c>
      <c r="BH71" s="419">
        <v>597.93055555555554</v>
      </c>
      <c r="BI71" s="419">
        <v>350</v>
      </c>
      <c r="BJ71" s="419">
        <v>350</v>
      </c>
      <c r="BK71" s="419">
        <v>330.55555555555554</v>
      </c>
      <c r="BL71" s="419">
        <v>222.91666666666666</v>
      </c>
      <c r="BM71" s="419">
        <v>300</v>
      </c>
      <c r="BN71" s="419">
        <v>87.5</v>
      </c>
      <c r="BO71" s="419">
        <v>27604.986111111113</v>
      </c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</row>
    <row r="72" spans="1:109" ht="17.850000000000001" hidden="1" customHeight="1">
      <c r="A72" s="415"/>
      <c r="B72" s="420" t="s">
        <v>988</v>
      </c>
      <c r="C72" s="415" t="s">
        <v>42</v>
      </c>
      <c r="D72" s="418">
        <v>310004569</v>
      </c>
      <c r="E72" s="415" t="s">
        <v>548</v>
      </c>
      <c r="F72" s="419"/>
      <c r="G72" s="419"/>
      <c r="H72" s="419"/>
      <c r="I72" s="419"/>
      <c r="J72" s="419"/>
      <c r="K72" s="419"/>
      <c r="L72" s="419"/>
      <c r="M72" s="419"/>
      <c r="N72" s="419"/>
      <c r="O72" s="419"/>
      <c r="P72" s="419"/>
      <c r="Q72" s="419"/>
      <c r="R72" s="419"/>
      <c r="S72" s="419"/>
      <c r="T72" s="419"/>
      <c r="U72" s="419"/>
      <c r="V72" s="419"/>
      <c r="W72" s="419">
        <v>11.666666666666666</v>
      </c>
      <c r="X72" s="419"/>
      <c r="Y72" s="419"/>
      <c r="Z72" s="419">
        <v>17.083333333333332</v>
      </c>
      <c r="AA72" s="419">
        <v>17.569444444444443</v>
      </c>
      <c r="AB72" s="419"/>
      <c r="AC72" s="419"/>
      <c r="AD72" s="419"/>
      <c r="AE72" s="419"/>
      <c r="AF72" s="419"/>
      <c r="AG72" s="419"/>
      <c r="AH72" s="419"/>
      <c r="AI72" s="419"/>
      <c r="AJ72" s="419"/>
      <c r="AK72" s="419"/>
      <c r="AL72" s="419"/>
      <c r="AM72" s="419"/>
      <c r="AN72" s="419"/>
      <c r="AO72" s="419"/>
      <c r="AP72" s="419"/>
      <c r="AQ72" s="419"/>
      <c r="AR72" s="419"/>
      <c r="AS72" s="419"/>
      <c r="AT72" s="419"/>
      <c r="AU72" s="419"/>
      <c r="AV72" s="419"/>
      <c r="AW72" s="419"/>
      <c r="AX72" s="419"/>
      <c r="AY72" s="419"/>
      <c r="AZ72" s="419"/>
      <c r="BA72" s="419"/>
      <c r="BB72" s="419"/>
      <c r="BC72" s="419"/>
      <c r="BD72" s="419"/>
      <c r="BE72" s="419"/>
      <c r="BF72" s="419"/>
      <c r="BG72" s="419"/>
      <c r="BH72" s="419"/>
      <c r="BI72" s="419"/>
      <c r="BJ72" s="419"/>
      <c r="BK72" s="419"/>
      <c r="BL72" s="419"/>
      <c r="BM72" s="419"/>
      <c r="BN72" s="419"/>
      <c r="BO72" s="419">
        <v>46.319444444444443</v>
      </c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</row>
    <row r="73" spans="1:109" ht="17.850000000000001" hidden="1" customHeight="1">
      <c r="A73" s="415"/>
      <c r="B73" s="420"/>
      <c r="C73" s="415"/>
      <c r="D73" s="418">
        <v>310004568</v>
      </c>
      <c r="E73" s="415" t="s">
        <v>549</v>
      </c>
      <c r="F73" s="419"/>
      <c r="G73" s="419"/>
      <c r="H73" s="419"/>
      <c r="I73" s="419"/>
      <c r="J73" s="419"/>
      <c r="K73" s="419"/>
      <c r="L73" s="419"/>
      <c r="M73" s="419"/>
      <c r="N73" s="419"/>
      <c r="O73" s="419"/>
      <c r="P73" s="419"/>
      <c r="Q73" s="419"/>
      <c r="R73" s="419"/>
      <c r="S73" s="419"/>
      <c r="T73" s="419"/>
      <c r="U73" s="419"/>
      <c r="V73" s="419"/>
      <c r="W73" s="419"/>
      <c r="X73" s="419"/>
      <c r="Y73" s="419"/>
      <c r="Z73" s="419"/>
      <c r="AA73" s="419">
        <v>8.3333333333333339</v>
      </c>
      <c r="AB73" s="419">
        <v>20.416666666666668</v>
      </c>
      <c r="AC73" s="419"/>
      <c r="AD73" s="419">
        <v>21.805555555555557</v>
      </c>
      <c r="AE73" s="419">
        <v>18.75</v>
      </c>
      <c r="AF73" s="419">
        <v>7.5</v>
      </c>
      <c r="AG73" s="419">
        <v>15</v>
      </c>
      <c r="AH73" s="419">
        <v>6.2222222222222223</v>
      </c>
      <c r="AI73" s="419"/>
      <c r="AJ73" s="419"/>
      <c r="AK73" s="419"/>
      <c r="AL73" s="419"/>
      <c r="AM73" s="419"/>
      <c r="AN73" s="419"/>
      <c r="AO73" s="419"/>
      <c r="AP73" s="419"/>
      <c r="AQ73" s="419"/>
      <c r="AR73" s="419"/>
      <c r="AS73" s="419"/>
      <c r="AT73" s="419"/>
      <c r="AU73" s="419"/>
      <c r="AV73" s="419"/>
      <c r="AW73" s="419"/>
      <c r="AX73" s="419"/>
      <c r="AY73" s="419"/>
      <c r="AZ73" s="419"/>
      <c r="BA73" s="419"/>
      <c r="BB73" s="419"/>
      <c r="BC73" s="419"/>
      <c r="BD73" s="419"/>
      <c r="BE73" s="419"/>
      <c r="BF73" s="419"/>
      <c r="BG73" s="419"/>
      <c r="BH73" s="419"/>
      <c r="BI73" s="419"/>
      <c r="BJ73" s="419"/>
      <c r="BK73" s="419"/>
      <c r="BL73" s="419"/>
      <c r="BM73" s="419"/>
      <c r="BN73" s="419"/>
      <c r="BO73" s="419">
        <v>98.027777777777786</v>
      </c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</row>
    <row r="74" spans="1:109" ht="17.850000000000001" hidden="1" customHeight="1">
      <c r="A74" s="415"/>
      <c r="B74" s="420"/>
      <c r="C74" s="415"/>
      <c r="D74" s="418">
        <v>310004556</v>
      </c>
      <c r="E74" s="415" t="s">
        <v>545</v>
      </c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>
        <v>9.1666666666666661</v>
      </c>
      <c r="Y74" s="419">
        <v>18.75</v>
      </c>
      <c r="Z74" s="419"/>
      <c r="AA74" s="419"/>
      <c r="AB74" s="419"/>
      <c r="AC74" s="419"/>
      <c r="AD74" s="419"/>
      <c r="AE74" s="419"/>
      <c r="AF74" s="419"/>
      <c r="AG74" s="419"/>
      <c r="AH74" s="419"/>
      <c r="AI74" s="419"/>
      <c r="AJ74" s="419"/>
      <c r="AK74" s="419"/>
      <c r="AL74" s="419"/>
      <c r="AM74" s="419"/>
      <c r="AN74" s="419"/>
      <c r="AO74" s="419"/>
      <c r="AP74" s="419"/>
      <c r="AQ74" s="419"/>
      <c r="AR74" s="419"/>
      <c r="AS74" s="419"/>
      <c r="AT74" s="419"/>
      <c r="AU74" s="419"/>
      <c r="AV74" s="419"/>
      <c r="AW74" s="419"/>
      <c r="AX74" s="419"/>
      <c r="AY74" s="419"/>
      <c r="AZ74" s="419"/>
      <c r="BA74" s="419"/>
      <c r="BB74" s="419"/>
      <c r="BC74" s="419"/>
      <c r="BD74" s="419"/>
      <c r="BE74" s="419"/>
      <c r="BF74" s="419"/>
      <c r="BG74" s="419"/>
      <c r="BH74" s="419"/>
      <c r="BI74" s="419"/>
      <c r="BJ74" s="419"/>
      <c r="BK74" s="419"/>
      <c r="BL74" s="419"/>
      <c r="BM74" s="419"/>
      <c r="BN74" s="419"/>
      <c r="BO74" s="419">
        <v>27.916666666666664</v>
      </c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</row>
    <row r="75" spans="1:109" ht="17.850000000000001" hidden="1" customHeight="1">
      <c r="A75" s="415"/>
      <c r="B75" s="420"/>
      <c r="C75" s="415"/>
      <c r="D75" s="418">
        <v>310004566</v>
      </c>
      <c r="E75" s="415" t="s">
        <v>547</v>
      </c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>
        <v>2.125</v>
      </c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419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419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>
        <v>2.125</v>
      </c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</row>
    <row r="76" spans="1:109" ht="17.850000000000001" hidden="1" customHeight="1">
      <c r="A76" s="415"/>
      <c r="B76" s="420"/>
      <c r="C76" s="415" t="s">
        <v>228</v>
      </c>
      <c r="D76" s="415"/>
      <c r="E76" s="415"/>
      <c r="F76" s="419"/>
      <c r="G76" s="419"/>
      <c r="H76" s="419"/>
      <c r="I76" s="419"/>
      <c r="J76" s="419"/>
      <c r="K76" s="419"/>
      <c r="L76" s="419"/>
      <c r="M76" s="419"/>
      <c r="N76" s="419"/>
      <c r="O76" s="419"/>
      <c r="P76" s="419"/>
      <c r="Q76" s="419"/>
      <c r="R76" s="419"/>
      <c r="S76" s="419"/>
      <c r="T76" s="419"/>
      <c r="U76" s="419"/>
      <c r="V76" s="419"/>
      <c r="W76" s="419">
        <v>11.666666666666666</v>
      </c>
      <c r="X76" s="419">
        <v>11.291666666666666</v>
      </c>
      <c r="Y76" s="419">
        <v>18.75</v>
      </c>
      <c r="Z76" s="419">
        <v>17.083333333333332</v>
      </c>
      <c r="AA76" s="419">
        <v>25.902777777777779</v>
      </c>
      <c r="AB76" s="419">
        <v>20.416666666666668</v>
      </c>
      <c r="AC76" s="419"/>
      <c r="AD76" s="419">
        <v>21.805555555555557</v>
      </c>
      <c r="AE76" s="419">
        <v>18.75</v>
      </c>
      <c r="AF76" s="419">
        <v>7.5</v>
      </c>
      <c r="AG76" s="419">
        <v>15</v>
      </c>
      <c r="AH76" s="419">
        <v>6.2222222222222223</v>
      </c>
      <c r="AI76" s="419"/>
      <c r="AJ76" s="419"/>
      <c r="AK76" s="419"/>
      <c r="AL76" s="419"/>
      <c r="AM76" s="419"/>
      <c r="AN76" s="419"/>
      <c r="AO76" s="419"/>
      <c r="AP76" s="419"/>
      <c r="AQ76" s="419"/>
      <c r="AR76" s="419"/>
      <c r="AS76" s="419"/>
      <c r="AT76" s="419"/>
      <c r="AU76" s="419"/>
      <c r="AV76" s="419"/>
      <c r="AW76" s="419"/>
      <c r="AX76" s="419"/>
      <c r="AY76" s="419"/>
      <c r="AZ76" s="419"/>
      <c r="BA76" s="419"/>
      <c r="BB76" s="419"/>
      <c r="BC76" s="419"/>
      <c r="BD76" s="419"/>
      <c r="BE76" s="419"/>
      <c r="BF76" s="419"/>
      <c r="BG76" s="419"/>
      <c r="BH76" s="419"/>
      <c r="BI76" s="419"/>
      <c r="BJ76" s="419"/>
      <c r="BK76" s="419"/>
      <c r="BL76" s="419"/>
      <c r="BM76" s="419"/>
      <c r="BN76" s="419"/>
      <c r="BO76" s="419">
        <v>174.38888888888889</v>
      </c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</row>
    <row r="77" spans="1:109" ht="17.850000000000001" hidden="1" customHeight="1">
      <c r="A77" s="415"/>
      <c r="B77" s="415" t="s">
        <v>989</v>
      </c>
      <c r="C77" s="415"/>
      <c r="D77" s="415"/>
      <c r="E77" s="415"/>
      <c r="F77" s="419"/>
      <c r="G77" s="419"/>
      <c r="H77" s="419"/>
      <c r="I77" s="419"/>
      <c r="J77" s="419"/>
      <c r="K77" s="419"/>
      <c r="L77" s="419"/>
      <c r="M77" s="419"/>
      <c r="N77" s="419"/>
      <c r="O77" s="419"/>
      <c r="P77" s="419"/>
      <c r="Q77" s="419"/>
      <c r="R77" s="419"/>
      <c r="S77" s="419"/>
      <c r="T77" s="419"/>
      <c r="U77" s="419"/>
      <c r="V77" s="419"/>
      <c r="W77" s="419">
        <v>11.666666666666666</v>
      </c>
      <c r="X77" s="419">
        <v>11.291666666666666</v>
      </c>
      <c r="Y77" s="419">
        <v>18.75</v>
      </c>
      <c r="Z77" s="419">
        <v>17.083333333333332</v>
      </c>
      <c r="AA77" s="419">
        <v>25.902777777777779</v>
      </c>
      <c r="AB77" s="419">
        <v>20.416666666666668</v>
      </c>
      <c r="AC77" s="419"/>
      <c r="AD77" s="419">
        <v>21.805555555555557</v>
      </c>
      <c r="AE77" s="419">
        <v>18.75</v>
      </c>
      <c r="AF77" s="419">
        <v>7.5</v>
      </c>
      <c r="AG77" s="419">
        <v>15</v>
      </c>
      <c r="AH77" s="419">
        <v>6.2222222222222223</v>
      </c>
      <c r="AI77" s="419"/>
      <c r="AJ77" s="419"/>
      <c r="AK77" s="419"/>
      <c r="AL77" s="419"/>
      <c r="AM77" s="419"/>
      <c r="AN77" s="419"/>
      <c r="AO77" s="419"/>
      <c r="AP77" s="419"/>
      <c r="AQ77" s="419"/>
      <c r="AR77" s="419"/>
      <c r="AS77" s="419"/>
      <c r="AT77" s="419"/>
      <c r="AU77" s="419"/>
      <c r="AV77" s="419"/>
      <c r="AW77" s="419"/>
      <c r="AX77" s="419"/>
      <c r="AY77" s="419"/>
      <c r="AZ77" s="419"/>
      <c r="BA77" s="419"/>
      <c r="BB77" s="419"/>
      <c r="BC77" s="419"/>
      <c r="BD77" s="419"/>
      <c r="BE77" s="419"/>
      <c r="BF77" s="419"/>
      <c r="BG77" s="419"/>
      <c r="BH77" s="419"/>
      <c r="BI77" s="419"/>
      <c r="BJ77" s="419"/>
      <c r="BK77" s="419"/>
      <c r="BL77" s="419"/>
      <c r="BM77" s="419"/>
      <c r="BN77" s="419"/>
      <c r="BO77" s="419">
        <v>174.38888888888889</v>
      </c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</row>
    <row r="78" spans="1:109" ht="17.850000000000001" hidden="1" customHeight="1">
      <c r="A78" s="415" t="s">
        <v>236</v>
      </c>
      <c r="B78" s="415"/>
      <c r="C78" s="415"/>
      <c r="D78" s="415"/>
      <c r="E78" s="415"/>
      <c r="F78" s="419">
        <v>808.76388888888891</v>
      </c>
      <c r="G78" s="419">
        <v>325.48611111111109</v>
      </c>
      <c r="H78" s="419">
        <v>202.04166666666666</v>
      </c>
      <c r="I78" s="419">
        <v>507.94444444444446</v>
      </c>
      <c r="J78" s="419">
        <v>807.86574074074076</v>
      </c>
      <c r="K78" s="419">
        <v>902.78240740740739</v>
      </c>
      <c r="L78" s="419">
        <v>800.65740740740739</v>
      </c>
      <c r="M78" s="419">
        <v>907.40740740740739</v>
      </c>
      <c r="N78" s="419">
        <v>777.78240740740739</v>
      </c>
      <c r="O78" s="419">
        <v>606.47685185185185</v>
      </c>
      <c r="P78" s="419">
        <v>236.11111111111109</v>
      </c>
      <c r="Q78" s="419">
        <v>388.88888888888891</v>
      </c>
      <c r="R78" s="419">
        <v>388.88888888888891</v>
      </c>
      <c r="S78" s="419">
        <v>388.88888888888891</v>
      </c>
      <c r="T78" s="419">
        <v>210.65277777777777</v>
      </c>
      <c r="U78" s="419">
        <v>372.68055555555554</v>
      </c>
      <c r="V78" s="419">
        <v>388.88888888888891</v>
      </c>
      <c r="W78" s="419">
        <v>403.66666666666669</v>
      </c>
      <c r="X78" s="419">
        <v>347.97222222222223</v>
      </c>
      <c r="Y78" s="419">
        <v>303.66666666666669</v>
      </c>
      <c r="Z78" s="419">
        <v>472.08333333333331</v>
      </c>
      <c r="AA78" s="419">
        <v>488.90277777777777</v>
      </c>
      <c r="AB78" s="419">
        <v>282.61111111111114</v>
      </c>
      <c r="AC78" s="419">
        <v>638.77777777777783</v>
      </c>
      <c r="AD78" s="419">
        <v>472.76388888888886</v>
      </c>
      <c r="AE78" s="419">
        <v>439.95833333333337</v>
      </c>
      <c r="AF78" s="419">
        <v>357.5</v>
      </c>
      <c r="AG78" s="419">
        <v>365</v>
      </c>
      <c r="AH78" s="419">
        <v>356.22222222222223</v>
      </c>
      <c r="AI78" s="419">
        <v>330.55555555555554</v>
      </c>
      <c r="AJ78" s="419">
        <v>356.48611111111109</v>
      </c>
      <c r="AK78" s="419">
        <v>194.44444444444446</v>
      </c>
      <c r="AL78" s="419">
        <v>388.88888888888891</v>
      </c>
      <c r="AM78" s="419">
        <v>388.88888888888891</v>
      </c>
      <c r="AN78" s="419">
        <v>864.2037037037037</v>
      </c>
      <c r="AO78" s="419">
        <v>850</v>
      </c>
      <c r="AP78" s="419">
        <v>790.74074074074076</v>
      </c>
      <c r="AQ78" s="419">
        <v>771.2962962962963</v>
      </c>
      <c r="AR78" s="419">
        <v>689.64351851851859</v>
      </c>
      <c r="AS78" s="419">
        <v>400.06018518518516</v>
      </c>
      <c r="AT78" s="419">
        <v>329.23611111111114</v>
      </c>
      <c r="AU78" s="419">
        <v>413.88888888888886</v>
      </c>
      <c r="AV78" s="419">
        <v>252.08333333333331</v>
      </c>
      <c r="AW78" s="419">
        <v>212.51388888888889</v>
      </c>
      <c r="AX78" s="419">
        <v>347.22222222222223</v>
      </c>
      <c r="AY78" s="419">
        <v>277.09722222222223</v>
      </c>
      <c r="AZ78" s="419">
        <v>350</v>
      </c>
      <c r="BA78" s="419">
        <v>350</v>
      </c>
      <c r="BB78" s="419">
        <v>350</v>
      </c>
      <c r="BC78" s="419">
        <v>330.55555555555554</v>
      </c>
      <c r="BD78" s="419">
        <v>330.55555555555554</v>
      </c>
      <c r="BE78" s="419">
        <v>491.2962962962963</v>
      </c>
      <c r="BF78" s="419">
        <v>758.18518518518522</v>
      </c>
      <c r="BG78" s="419">
        <v>771.2962962962963</v>
      </c>
      <c r="BH78" s="419">
        <v>597.93055555555554</v>
      </c>
      <c r="BI78" s="419">
        <v>350</v>
      </c>
      <c r="BJ78" s="419">
        <v>350</v>
      </c>
      <c r="BK78" s="419">
        <v>330.55555555555554</v>
      </c>
      <c r="BL78" s="419">
        <v>222.91666666666666</v>
      </c>
      <c r="BM78" s="419">
        <v>300</v>
      </c>
      <c r="BN78" s="419">
        <v>87.5</v>
      </c>
      <c r="BO78" s="419">
        <v>27779.375000000004</v>
      </c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</row>
    <row r="79" spans="1:109" ht="17.850000000000001" hidden="1" customHeight="1">
      <c r="A79" s="415" t="s">
        <v>24</v>
      </c>
      <c r="B79" s="415"/>
      <c r="C79" s="415"/>
      <c r="D79" s="415"/>
      <c r="E79" s="415"/>
      <c r="F79" s="419">
        <v>1624.0176767676767</v>
      </c>
      <c r="G79" s="419">
        <v>502.05429292929296</v>
      </c>
      <c r="H79" s="419">
        <v>281.75</v>
      </c>
      <c r="I79" s="419">
        <v>1256.3585858585859</v>
      </c>
      <c r="J79" s="419">
        <v>1601.7302188552189</v>
      </c>
      <c r="K79" s="419">
        <v>1239.493265993266</v>
      </c>
      <c r="L79" s="419">
        <v>1532.5472703222704</v>
      </c>
      <c r="M79" s="419">
        <v>1696.2962962962963</v>
      </c>
      <c r="N79" s="419">
        <v>1676.5235690235691</v>
      </c>
      <c r="O79" s="419">
        <v>1433.8202861952864</v>
      </c>
      <c r="P79" s="419">
        <v>636.11111111111109</v>
      </c>
      <c r="Q79" s="419">
        <v>786.50317460317456</v>
      </c>
      <c r="R79" s="419">
        <v>988.22685185185185</v>
      </c>
      <c r="S79" s="419">
        <v>1414.2255892255891</v>
      </c>
      <c r="T79" s="419">
        <v>962.03872053872044</v>
      </c>
      <c r="U79" s="419">
        <v>841.05555555555554</v>
      </c>
      <c r="V79" s="419">
        <v>748.26388888888891</v>
      </c>
      <c r="W79" s="419">
        <v>1276.962962962963</v>
      </c>
      <c r="X79" s="419">
        <v>684.47222222222217</v>
      </c>
      <c r="Y79" s="419">
        <v>960.66666666666674</v>
      </c>
      <c r="Z79" s="419">
        <v>1351.6574074074074</v>
      </c>
      <c r="AA79" s="419">
        <v>1455.9027777777776</v>
      </c>
      <c r="AB79" s="419">
        <v>728.33796296296293</v>
      </c>
      <c r="AC79" s="419">
        <v>1438.9814814814815</v>
      </c>
      <c r="AD79" s="419">
        <v>1204.0972222222224</v>
      </c>
      <c r="AE79" s="419">
        <v>1172.6583333333333</v>
      </c>
      <c r="AF79" s="419">
        <v>757.67857142857144</v>
      </c>
      <c r="AG79" s="419">
        <v>683.75</v>
      </c>
      <c r="AH79" s="419">
        <v>722.06018518518511</v>
      </c>
      <c r="AI79" s="419">
        <v>1127.7777777777778</v>
      </c>
      <c r="AJ79" s="419">
        <v>1263.8935185185185</v>
      </c>
      <c r="AK79" s="419">
        <v>756.4402356902358</v>
      </c>
      <c r="AL79" s="419">
        <v>791.57196969696963</v>
      </c>
      <c r="AM79" s="419">
        <v>1184.5164141414141</v>
      </c>
      <c r="AN79" s="419">
        <v>1756.9473905723905</v>
      </c>
      <c r="AO79" s="419">
        <v>1501.8295454545455</v>
      </c>
      <c r="AP79" s="419">
        <v>1198.6574074074074</v>
      </c>
      <c r="AQ79" s="419">
        <v>1271.9212962962963</v>
      </c>
      <c r="AR79" s="419">
        <v>1391.7457912457912</v>
      </c>
      <c r="AS79" s="419">
        <v>1170.8670033670035</v>
      </c>
      <c r="AT79" s="419">
        <v>1081.3611111111111</v>
      </c>
      <c r="AU79" s="419">
        <v>1166.0138888888889</v>
      </c>
      <c r="AV79" s="419">
        <v>763.60898268398262</v>
      </c>
      <c r="AW79" s="419">
        <v>903.94570707070693</v>
      </c>
      <c r="AX79" s="419">
        <v>997.886507936508</v>
      </c>
      <c r="AY79" s="419">
        <v>893.64351851851848</v>
      </c>
      <c r="AZ79" s="419">
        <v>1038.9027777777778</v>
      </c>
      <c r="BA79" s="419">
        <v>668.75</v>
      </c>
      <c r="BB79" s="419">
        <v>540.18981481481478</v>
      </c>
      <c r="BC79" s="419">
        <v>1018.7685185185185</v>
      </c>
      <c r="BD79" s="419">
        <v>1115.9722222222222</v>
      </c>
      <c r="BE79" s="419">
        <v>1356.0879629629628</v>
      </c>
      <c r="BF79" s="419">
        <v>1611.0509259259259</v>
      </c>
      <c r="BG79" s="419">
        <v>1534.7306397306397</v>
      </c>
      <c r="BH79" s="419">
        <v>1395.3261784511785</v>
      </c>
      <c r="BI79" s="419">
        <v>940.3602693602694</v>
      </c>
      <c r="BJ79" s="419">
        <v>762.13636363636363</v>
      </c>
      <c r="BK79" s="419">
        <v>1151.0252525252524</v>
      </c>
      <c r="BL79" s="419">
        <v>1064.367424242424</v>
      </c>
      <c r="BM79" s="419">
        <v>1132.7079124579125</v>
      </c>
      <c r="BN79" s="419">
        <v>559.96212121212125</v>
      </c>
      <c r="BO79" s="419">
        <v>66771.208597883597</v>
      </c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</row>
    <row r="80" spans="1:109" ht="17.850000000000001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</row>
    <row r="81" spans="1:109" ht="17.850000000000001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</row>
    <row r="82" spans="1:109" ht="17.850000000000001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</row>
    <row r="83" spans="1:109" ht="17.850000000000001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</row>
    <row r="84" spans="1:109" ht="17.850000000000001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</row>
    <row r="85" spans="1:109" ht="17.850000000000001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</row>
    <row r="86" spans="1:109" ht="17.850000000000001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</row>
    <row r="87" spans="1:109" ht="17.850000000000001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</row>
    <row r="88" spans="1:109" ht="17.850000000000001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</row>
    <row r="89" spans="1:109" ht="17.850000000000001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</row>
    <row r="90" spans="1:109" ht="17.850000000000001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</row>
    <row r="91" spans="1:109" ht="17.850000000000001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</row>
    <row r="92" spans="1:109" ht="17.850000000000001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</row>
    <row r="93" spans="1:109" ht="17.850000000000001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</row>
    <row r="94" spans="1:109" ht="17.850000000000001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</row>
    <row r="95" spans="1:109" ht="17.850000000000001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</row>
    <row r="96" spans="1:109" ht="17.850000000000001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</row>
    <row r="97" spans="1:72" ht="17.850000000000001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</row>
    <row r="98" spans="1:72" ht="17.850000000000001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</row>
    <row r="99" spans="1:72" ht="17.850000000000001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 spans="1:72" ht="17.850000000000001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</row>
    <row r="101" spans="1:72" ht="17.850000000000001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</row>
    <row r="102" spans="1:72" ht="17.850000000000001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</row>
    <row r="103" spans="1:72" ht="17.850000000000001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</row>
    <row r="104" spans="1:72" ht="17.850000000000001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</row>
    <row r="105" spans="1:72" ht="17.850000000000001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</row>
    <row r="106" spans="1:72" ht="17.850000000000001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</row>
    <row r="107" spans="1:72" ht="17.850000000000001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</row>
    <row r="108" spans="1:72" ht="17.850000000000001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</row>
    <row r="109" spans="1:72" ht="17.850000000000001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</row>
    <row r="110" spans="1:72" ht="17.850000000000001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</row>
    <row r="111" spans="1:72" ht="17.850000000000001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</row>
    <row r="112" spans="1:72" ht="17.850000000000001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</row>
    <row r="113" spans="1:72" ht="17.850000000000001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</row>
    <row r="114" spans="1:72" ht="17.850000000000001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</row>
    <row r="115" spans="1:72" ht="17.850000000000001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</row>
    <row r="116" spans="1:72" ht="17.850000000000001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</row>
    <row r="117" spans="1:72" ht="17.850000000000001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</row>
    <row r="118" spans="1:72" ht="17.850000000000001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</row>
    <row r="119" spans="1:72" ht="17.850000000000001" hidden="1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</row>
    <row r="120" spans="1:72" ht="17.850000000000001" hidden="1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</row>
    <row r="121" spans="1:72" ht="17.850000000000001" hidden="1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</row>
    <row r="122" spans="1:72" ht="17.850000000000001" hidden="1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</row>
    <row r="123" spans="1:72" ht="17.850000000000001" hidden="1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</row>
    <row r="124" spans="1:72" ht="17.850000000000001" hidden="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</row>
    <row r="125" spans="1:72" ht="17.850000000000001" hidden="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</row>
    <row r="126" spans="1:72" ht="17.850000000000001" hidden="1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</row>
    <row r="127" spans="1:72" ht="17.850000000000001" hidden="1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</row>
    <row r="128" spans="1:72" ht="17.850000000000001" hidden="1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</row>
    <row r="129" spans="1:72" ht="17.850000000000001" hidden="1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</row>
    <row r="130" spans="1:72" ht="17.850000000000001" hidden="1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</row>
    <row r="131" spans="1:72" ht="17.850000000000001" hidden="1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</row>
    <row r="132" spans="1:72" ht="17.850000000000001" hidden="1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</row>
    <row r="133" spans="1:72" ht="17.850000000000001" hidden="1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</row>
    <row r="134" spans="1:72" ht="17.850000000000001" hidden="1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</row>
    <row r="135" spans="1:72" ht="17.850000000000001" hidden="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</row>
    <row r="136" spans="1:72" ht="17.850000000000001" hidden="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</row>
    <row r="137" spans="1:72" ht="17.850000000000001" hidden="1" customHeight="1"/>
    <row r="138" spans="1:72" ht="17.850000000000001" hidden="1" customHeight="1"/>
    <row r="139" spans="1:72" ht="17.850000000000001" hidden="1" customHeight="1"/>
    <row r="140" spans="1:72" ht="17.850000000000001" hidden="1" customHeight="1"/>
    <row r="141" spans="1:72" ht="17.850000000000001" hidden="1" customHeight="1"/>
    <row r="142" spans="1:72" ht="17.850000000000001" hidden="1" customHeight="1"/>
    <row r="143" spans="1:72" ht="17.850000000000001" hidden="1" customHeight="1"/>
    <row r="144" spans="1:72" ht="17.850000000000001" hidden="1" customHeight="1"/>
    <row r="145" spans="1:47" ht="17.850000000000001" hidden="1" customHeight="1"/>
    <row r="146" spans="1:47" ht="17.850000000000001" hidden="1" customHeight="1"/>
    <row r="147" spans="1:47" ht="17.850000000000001" hidden="1" customHeight="1"/>
    <row r="150" spans="1:47" ht="17.850000000000001" customHeight="1">
      <c r="A150" s="268" t="s">
        <v>2</v>
      </c>
      <c r="B150" s="415" t="s">
        <v>180</v>
      </c>
      <c r="C150" s="259"/>
      <c r="D150" s="259"/>
      <c r="E150" s="256"/>
      <c r="AH150" s="259"/>
      <c r="AI150" s="259"/>
      <c r="AJ150" s="259"/>
      <c r="AK150" s="259"/>
      <c r="AL150" s="259"/>
      <c r="AM150" s="259"/>
      <c r="AN150" s="259"/>
      <c r="AO150" s="259"/>
      <c r="AP150" s="259"/>
      <c r="AQ150" s="259"/>
      <c r="AR150" s="259"/>
      <c r="AS150" s="256"/>
      <c r="AT150" s="256"/>
      <c r="AU150" s="256"/>
    </row>
    <row r="151" spans="1:47" ht="17.850000000000001" customHeight="1">
      <c r="A151" s="256"/>
      <c r="B151" s="256"/>
      <c r="C151" s="259"/>
      <c r="D151" s="259"/>
      <c r="E151" s="256"/>
      <c r="AH151" s="259"/>
      <c r="AI151" s="259"/>
      <c r="AJ151" s="259"/>
      <c r="AK151" s="259"/>
      <c r="AL151" s="259"/>
      <c r="AM151" s="259"/>
      <c r="AN151" s="259"/>
      <c r="AO151" s="259"/>
      <c r="AP151" s="259"/>
      <c r="AQ151" s="259"/>
      <c r="AR151" s="259"/>
      <c r="AS151" s="256"/>
      <c r="AT151" s="256"/>
      <c r="AU151" s="256"/>
    </row>
    <row r="152" spans="1:47" ht="17.850000000000001" customHeight="1">
      <c r="A152" s="415" t="s">
        <v>35</v>
      </c>
      <c r="B152" s="415"/>
      <c r="C152" s="415"/>
      <c r="D152" s="415"/>
      <c r="E152" s="415"/>
      <c r="F152" s="421" t="s">
        <v>3</v>
      </c>
      <c r="G152" s="414" t="s">
        <v>33</v>
      </c>
      <c r="H152" s="414" t="s">
        <v>34</v>
      </c>
      <c r="I152" s="414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</row>
    <row r="153" spans="1:47" ht="17.850000000000001" customHeight="1">
      <c r="A153" s="415"/>
      <c r="B153" s="415"/>
      <c r="C153" s="415"/>
      <c r="D153" s="415"/>
      <c r="E153" s="415"/>
      <c r="F153" s="423">
        <v>45354</v>
      </c>
      <c r="G153" s="423">
        <v>45355</v>
      </c>
      <c r="H153" s="423">
        <v>45356</v>
      </c>
      <c r="I153" s="268" t="s">
        <v>24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</row>
    <row r="154" spans="1:47" ht="17.850000000000001" customHeight="1">
      <c r="A154" s="415"/>
      <c r="B154" s="415"/>
      <c r="C154" s="415"/>
      <c r="D154" s="415"/>
      <c r="E154" s="422"/>
      <c r="F154" s="417">
        <v>45360</v>
      </c>
      <c r="G154" s="417">
        <v>45361</v>
      </c>
      <c r="H154" s="417">
        <v>45362</v>
      </c>
      <c r="I154" s="268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</row>
    <row r="155" spans="1:47" ht="17.850000000000001" customHeight="1">
      <c r="A155" s="415" t="s">
        <v>0</v>
      </c>
      <c r="B155" s="415" t="s">
        <v>1</v>
      </c>
      <c r="C155" s="415" t="s">
        <v>29</v>
      </c>
      <c r="D155" s="415" t="s">
        <v>7</v>
      </c>
      <c r="E155" s="415" t="s">
        <v>8</v>
      </c>
      <c r="F155" s="417">
        <v>45360</v>
      </c>
      <c r="G155" s="417">
        <v>45361</v>
      </c>
      <c r="H155" s="417">
        <v>45362</v>
      </c>
      <c r="I155" s="268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</row>
    <row r="156" spans="1:47" ht="17.850000000000001" customHeight="1">
      <c r="A156" s="415" t="s">
        <v>536</v>
      </c>
      <c r="B156" s="420" t="s">
        <v>289</v>
      </c>
      <c r="C156" s="415" t="s">
        <v>55</v>
      </c>
      <c r="D156" s="418">
        <v>310001198</v>
      </c>
      <c r="E156" s="415" t="s">
        <v>82</v>
      </c>
      <c r="F156" s="419">
        <v>61.557692307692307</v>
      </c>
      <c r="G156" s="419">
        <v>46.07692307692308</v>
      </c>
      <c r="H156" s="419">
        <v>32.692307692307693</v>
      </c>
      <c r="I156" s="419">
        <v>140.32692307692309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</row>
    <row r="157" spans="1:47" ht="17.850000000000001" customHeight="1">
      <c r="A157" s="415"/>
      <c r="B157" s="420"/>
      <c r="C157" s="415" t="s">
        <v>291</v>
      </c>
      <c r="D157" s="415"/>
      <c r="E157" s="415"/>
      <c r="F157" s="419">
        <v>61.557692307692307</v>
      </c>
      <c r="G157" s="419">
        <v>46.07692307692308</v>
      </c>
      <c r="H157" s="419">
        <v>32.692307692307693</v>
      </c>
      <c r="I157" s="419">
        <v>140.32692307692309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</row>
    <row r="158" spans="1:47" ht="17.850000000000001" customHeight="1">
      <c r="A158" s="415"/>
      <c r="B158" s="415" t="s">
        <v>290</v>
      </c>
      <c r="C158" s="415"/>
      <c r="D158" s="415"/>
      <c r="E158" s="415"/>
      <c r="F158" s="419">
        <v>61.557692307692307</v>
      </c>
      <c r="G158" s="419">
        <v>46.07692307692308</v>
      </c>
      <c r="H158" s="419">
        <v>32.692307692307693</v>
      </c>
      <c r="I158" s="419">
        <v>140.32692307692309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</row>
    <row r="159" spans="1:47" ht="17.850000000000001" customHeight="1">
      <c r="A159" s="415" t="s">
        <v>537</v>
      </c>
      <c r="B159" s="415"/>
      <c r="C159" s="415"/>
      <c r="D159" s="415"/>
      <c r="E159" s="415"/>
      <c r="F159" s="419">
        <v>61.557692307692307</v>
      </c>
      <c r="G159" s="419">
        <v>46.07692307692308</v>
      </c>
      <c r="H159" s="419">
        <v>32.692307692307693</v>
      </c>
      <c r="I159" s="419">
        <v>140.32692307692309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</row>
    <row r="160" spans="1:47" ht="17.850000000000001" customHeight="1">
      <c r="A160" s="415" t="s">
        <v>24</v>
      </c>
      <c r="B160" s="415"/>
      <c r="C160" s="415"/>
      <c r="D160" s="415"/>
      <c r="E160" s="415"/>
      <c r="F160" s="419">
        <v>61.557692307692307</v>
      </c>
      <c r="G160" s="419">
        <v>46.07692307692308</v>
      </c>
      <c r="H160" s="419">
        <v>32.692307692307693</v>
      </c>
      <c r="I160" s="419">
        <v>140.32692307692309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</row>
    <row r="161" spans="1:47" ht="17.850000000000001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</row>
    <row r="162" spans="1:47" ht="17.850000000000001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</row>
    <row r="163" spans="1:47" ht="17.850000000000001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</row>
    <row r="164" spans="1:47" ht="17.850000000000001" hidden="1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</row>
    <row r="165" spans="1:47" ht="17.850000000000001" hidden="1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</row>
    <row r="166" spans="1:47" ht="17.850000000000001" hidden="1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</row>
    <row r="167" spans="1:47" ht="17.850000000000001" hidden="1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</row>
    <row r="168" spans="1:47" ht="17.850000000000001" hidden="1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</row>
    <row r="169" spans="1:47" ht="17.850000000000001" hidden="1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</row>
    <row r="170" spans="1:47" ht="17.850000000000001" hidden="1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</row>
    <row r="171" spans="1:47" ht="17.850000000000001" hidden="1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</row>
    <row r="172" spans="1:47" ht="17.850000000000001" hidden="1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</row>
    <row r="173" spans="1:47" ht="17.850000000000001" hidden="1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</row>
    <row r="174" spans="1:47" ht="17.850000000000001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</row>
    <row r="175" spans="1:47" ht="17.850000000000001" customHeight="1">
      <c r="A175" s="268" t="s">
        <v>2</v>
      </c>
      <c r="B175" s="415" t="s">
        <v>180</v>
      </c>
      <c r="C175" s="259"/>
      <c r="D175" s="259"/>
      <c r="E175" s="256"/>
      <c r="AH175" s="259"/>
      <c r="AI175" s="259"/>
      <c r="AJ175" s="259"/>
      <c r="AK175"/>
      <c r="AL175"/>
      <c r="AM175"/>
      <c r="AN175"/>
      <c r="AO175"/>
      <c r="AP175"/>
      <c r="AQ175"/>
      <c r="AR175"/>
      <c r="AS175"/>
      <c r="AT175"/>
      <c r="AU175"/>
    </row>
    <row r="176" spans="1:47" ht="17.850000000000001" customHeight="1">
      <c r="A176" s="256"/>
      <c r="B176" s="256"/>
      <c r="C176" s="259"/>
      <c r="D176" s="259"/>
      <c r="E176" s="256"/>
      <c r="AH176" s="259"/>
      <c r="AI176" s="259"/>
      <c r="AJ176" s="259"/>
      <c r="AK176"/>
      <c r="AL176"/>
      <c r="AM176"/>
      <c r="AN176"/>
      <c r="AO176"/>
      <c r="AP176"/>
      <c r="AQ176"/>
      <c r="AR176"/>
      <c r="AS176"/>
      <c r="AT176"/>
      <c r="AU176"/>
    </row>
    <row r="177" spans="1:47" ht="17.850000000000001" customHeight="1">
      <c r="A177" s="415" t="s">
        <v>35</v>
      </c>
      <c r="B177" s="415"/>
      <c r="C177" s="415"/>
      <c r="D177" s="415"/>
      <c r="E177" s="415"/>
      <c r="F177" s="421" t="s">
        <v>3</v>
      </c>
      <c r="G177" s="414" t="s">
        <v>33</v>
      </c>
      <c r="H177" s="414" t="s">
        <v>34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</row>
    <row r="178" spans="1:47" ht="17.850000000000001" customHeight="1">
      <c r="A178" s="415"/>
      <c r="B178" s="415"/>
      <c r="C178" s="415"/>
      <c r="D178" s="415"/>
      <c r="E178" s="415"/>
      <c r="F178" s="268" t="s">
        <v>24</v>
      </c>
      <c r="G178" s="415"/>
      <c r="H178" s="415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</row>
    <row r="179" spans="1:47" ht="17.850000000000001" customHeight="1">
      <c r="A179" s="415"/>
      <c r="B179" s="415"/>
      <c r="C179" s="415"/>
      <c r="D179" s="415"/>
      <c r="E179" s="422"/>
      <c r="F179" s="268"/>
      <c r="G179" s="415"/>
      <c r="H179" s="415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</row>
    <row r="180" spans="1:47" ht="17.850000000000001" customHeight="1">
      <c r="A180" s="415" t="s">
        <v>0</v>
      </c>
      <c r="B180" s="415" t="s">
        <v>1</v>
      </c>
      <c r="C180" s="415" t="s">
        <v>29</v>
      </c>
      <c r="D180" s="415" t="s">
        <v>7</v>
      </c>
      <c r="E180" s="415" t="s">
        <v>8</v>
      </c>
      <c r="F180" s="268"/>
      <c r="G180" s="415"/>
      <c r="H180" s="415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</row>
    <row r="181" spans="1:47" ht="17.850000000000001" customHeight="1">
      <c r="A181" s="415" t="s">
        <v>24</v>
      </c>
      <c r="B181" s="415"/>
      <c r="C181" s="415"/>
      <c r="D181" s="415"/>
      <c r="E181" s="415"/>
      <c r="F181" s="419"/>
      <c r="G181" s="415"/>
      <c r="H181" s="415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</row>
    <row r="182" spans="1:47" ht="17.850000000000001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</row>
    <row r="183" spans="1:47" ht="17.850000000000001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</row>
    <row r="184" spans="1:47" ht="17.850000000000001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</row>
    <row r="185" spans="1:47" ht="17.850000000000001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</row>
    <row r="186" spans="1:47" ht="17.850000000000001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</row>
    <row r="187" spans="1:47" ht="17.850000000000001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</row>
    <row r="188" spans="1:47" ht="17.850000000000001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</row>
    <row r="189" spans="1:47" ht="17.850000000000001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</row>
    <row r="190" spans="1:47" ht="17.850000000000001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</row>
    <row r="191" spans="1:47" ht="17.850000000000001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</row>
    <row r="192" spans="1:47" ht="17.850000000000001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</row>
    <row r="193" spans="1:47" ht="17.850000000000001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</row>
    <row r="194" spans="1:47" ht="17.850000000000001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</row>
    <row r="195" spans="1:47" ht="17.850000000000001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</row>
    <row r="196" spans="1:47" ht="17.850000000000001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</row>
    <row r="197" spans="1:47" ht="17.850000000000001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</row>
    <row r="198" spans="1:47" ht="17.850000000000001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</row>
    <row r="199" spans="1:47" ht="17.850000000000001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</row>
    <row r="200" spans="1:47" ht="17.850000000000001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</row>
    <row r="201" spans="1:47" ht="17.850000000000001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</row>
    <row r="202" spans="1:47" ht="17.850000000000001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</row>
    <row r="203" spans="1:47" ht="17.850000000000001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</row>
    <row r="204" spans="1:47" ht="17.850000000000001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</row>
    <row r="205" spans="1:47" ht="17.850000000000001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</row>
    <row r="206" spans="1:47" ht="17.850000000000001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</row>
    <row r="207" spans="1:47" ht="17.850000000000001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</row>
    <row r="208" spans="1:47" ht="17.850000000000001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</row>
    <row r="209" spans="1:47" ht="17.850000000000001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</row>
    <row r="210" spans="1:47" ht="17.850000000000001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</row>
    <row r="211" spans="1:47" ht="17.850000000000001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</row>
    <row r="212" spans="1:47" ht="17.850000000000001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</row>
    <row r="213" spans="1:47" ht="17.850000000000001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</row>
    <row r="214" spans="1:47" ht="17.850000000000001" customHeight="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</row>
    <row r="215" spans="1:47" ht="17.850000000000001" customHeight="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</row>
    <row r="216" spans="1:47" ht="17.850000000000001" customHeight="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</row>
    <row r="217" spans="1:47" ht="17.850000000000001" customHeigh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</row>
    <row r="218" spans="1:47" ht="17.850000000000001" customHeight="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</row>
    <row r="219" spans="1:47" ht="17.850000000000001" customHeight="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</row>
    <row r="220" spans="1:47" ht="17.850000000000001" customHeight="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</row>
    <row r="221" spans="1:47" ht="17.850000000000001" customHeight="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</row>
    <row r="222" spans="1:47" ht="17.850000000000001" customHeight="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</row>
    <row r="223" spans="1:47" ht="17.850000000000001" customHeight="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</row>
    <row r="224" spans="1:47" ht="17.850000000000001" customHeigh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</row>
    <row r="225" spans="1:47" ht="17.850000000000001" customHeight="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</row>
    <row r="226" spans="1:47" ht="17.850000000000001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</row>
    <row r="227" spans="1:47" ht="17.850000000000001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</row>
    <row r="228" spans="1:47" ht="17.850000000000001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</row>
    <row r="229" spans="1:47" ht="17.850000000000001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</row>
    <row r="230" spans="1:47" ht="17.850000000000001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</row>
    <row r="231" spans="1:47" ht="17.850000000000001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</row>
    <row r="232" spans="1:47" ht="17.850000000000001" customHeight="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</row>
    <row r="233" spans="1:47" ht="17.850000000000001" customHeight="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</row>
    <row r="234" spans="1:47" ht="17.850000000000001" customHeight="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</row>
    <row r="235" spans="1:47" ht="17.850000000000001" customHeight="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</row>
    <row r="236" spans="1:47" ht="17.850000000000001" customHeight="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</row>
    <row r="237" spans="1:47" ht="17.850000000000001" customHeigh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</row>
    <row r="238" spans="1:47" ht="17.850000000000001" customHeight="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</row>
    <row r="239" spans="1:47" ht="17.850000000000001" customHeight="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</row>
    <row r="240" spans="1:47" ht="17.850000000000001" customHeight="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</row>
    <row r="241" spans="1:47" ht="17.850000000000001" customHeight="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</row>
    <row r="242" spans="1:47" ht="17.850000000000001" customHeight="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</row>
    <row r="243" spans="1:47" ht="17.850000000000001" customHeight="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</row>
    <row r="244" spans="1:47" ht="17.850000000000001" customHeight="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</row>
    <row r="245" spans="1:47" ht="17.850000000000001" customHeight="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</row>
    <row r="246" spans="1:47" ht="17.850000000000001" customHeight="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</row>
    <row r="247" spans="1:47" ht="17.850000000000001" customHeight="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</row>
    <row r="248" spans="1:47" ht="17.850000000000001" customHeight="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</row>
    <row r="249" spans="1:47" ht="17.850000000000001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</row>
    <row r="250" spans="1:47" ht="17.850000000000001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</row>
    <row r="251" spans="1:47" ht="17.850000000000001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</row>
    <row r="252" spans="1:47" ht="17.850000000000001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</row>
    <row r="253" spans="1:47" ht="17.850000000000001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</row>
    <row r="254" spans="1:47" ht="17.850000000000001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</row>
    <row r="255" spans="1:47" ht="17.850000000000001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</row>
  </sheetData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00"/>
  </sheetPr>
  <dimension ref="A1:CI301"/>
  <sheetViews>
    <sheetView showGridLines="0" zoomScale="73" zoomScaleNormal="73" workbookViewId="0">
      <pane xSplit="5" ySplit="9" topLeftCell="AF10" activePane="bottomRight" state="frozen"/>
      <selection activeCell="G28" sqref="G28"/>
      <selection pane="topRight" activeCell="G28" sqref="G28"/>
      <selection pane="bottomLeft" activeCell="G28" sqref="G28"/>
      <selection pane="bottomRight" activeCell="E1" sqref="E1"/>
    </sheetView>
  </sheetViews>
  <sheetFormatPr defaultColWidth="9.3984375" defaultRowHeight="17.850000000000001" customHeight="1"/>
  <cols>
    <col min="1" max="1" width="32.59765625" style="270" customWidth="1"/>
    <col min="2" max="2" width="17.59765625" style="270" customWidth="1"/>
    <col min="3" max="3" width="12.59765625" style="257" customWidth="1"/>
    <col min="4" max="4" width="18.59765625" style="257" bestFit="1" customWidth="1"/>
    <col min="5" max="5" width="21.5" style="258" bestFit="1" customWidth="1"/>
    <col min="6" max="6" width="20.8984375" style="257" bestFit="1" customWidth="1"/>
    <col min="7" max="8" width="18.296875" style="257" bestFit="1" customWidth="1"/>
    <col min="9" max="9" width="10.8984375" style="257" bestFit="1" customWidth="1"/>
    <col min="10" max="66" width="20.8984375" style="257" bestFit="1" customWidth="1"/>
    <col min="67" max="67" width="10.8984375" style="257" bestFit="1" customWidth="1"/>
    <col min="68" max="71" width="20.8984375" style="257" bestFit="1" customWidth="1"/>
    <col min="72" max="72" width="10.8984375" style="257" bestFit="1" customWidth="1"/>
    <col min="73" max="75" width="20.59765625" style="257" bestFit="1" customWidth="1"/>
    <col min="76" max="76" width="11.3984375" style="257" bestFit="1" customWidth="1"/>
    <col min="77" max="80" width="20.59765625" style="257" bestFit="1" customWidth="1"/>
    <col min="81" max="81" width="11.3984375" style="257" bestFit="1" customWidth="1"/>
    <col min="82" max="86" width="20.59765625" style="257" bestFit="1" customWidth="1"/>
    <col min="87" max="87" width="11.3984375" style="257" bestFit="1" customWidth="1"/>
    <col min="88" max="89" width="26.3984375" style="257" bestFit="1" customWidth="1"/>
    <col min="90" max="90" width="32.59765625" style="257" bestFit="1" customWidth="1"/>
    <col min="91" max="91" width="25.3984375" style="257" bestFit="1" customWidth="1"/>
    <col min="92" max="92" width="36.3984375" style="257" bestFit="1" customWidth="1"/>
    <col min="93" max="93" width="29.3984375" style="257" bestFit="1" customWidth="1"/>
    <col min="94" max="95" width="26.3984375" style="257" bestFit="1" customWidth="1"/>
    <col min="96" max="96" width="32.59765625" style="257" bestFit="1" customWidth="1"/>
    <col min="97" max="97" width="25.3984375" style="257" bestFit="1" customWidth="1"/>
    <col min="98" max="99" width="26.3984375" style="257" bestFit="1" customWidth="1"/>
    <col min="100" max="100" width="32.59765625" style="257" bestFit="1" customWidth="1"/>
    <col min="101" max="101" width="25.3984375" style="257" bestFit="1" customWidth="1"/>
    <col min="102" max="102" width="36.3984375" style="257" bestFit="1" customWidth="1"/>
    <col min="103" max="103" width="29.3984375" style="257" bestFit="1" customWidth="1"/>
    <col min="104" max="104" width="31" style="257" bestFit="1" customWidth="1"/>
    <col min="105" max="105" width="23.59765625" style="257" bestFit="1" customWidth="1"/>
    <col min="106" max="16384" width="9.3984375" style="257"/>
  </cols>
  <sheetData>
    <row r="1" spans="1:87" ht="17.850000000000001" customHeight="1">
      <c r="A1" s="266" t="str">
        <f>'Plan100%'!A1</f>
        <v>Production Plan Mar'24_WW.13/2024_Rev.00 Update 27.03.24  08.02</v>
      </c>
      <c r="B1" s="267"/>
    </row>
    <row r="2" spans="1:87" ht="13.8" hidden="1">
      <c r="A2" s="267"/>
      <c r="B2" s="267"/>
      <c r="C2" s="256"/>
      <c r="D2" s="259"/>
      <c r="E2" s="256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6"/>
      <c r="AM2" s="256"/>
      <c r="AN2" s="256"/>
      <c r="AO2" s="256"/>
      <c r="AP2" s="256"/>
      <c r="AQ2" s="256"/>
      <c r="AR2" s="256"/>
      <c r="AS2" s="256"/>
      <c r="AT2" s="256"/>
      <c r="AU2" s="256"/>
      <c r="AV2" s="256"/>
    </row>
    <row r="3" spans="1:87" s="256" customFormat="1" ht="13.8" hidden="1">
      <c r="A3" s="267"/>
      <c r="B3" s="267"/>
      <c r="D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</row>
    <row r="4" spans="1:87" s="256" customFormat="1" ht="17.850000000000001" customHeight="1">
      <c r="A4" s="424" t="s">
        <v>2</v>
      </c>
      <c r="B4" s="420" t="s">
        <v>180</v>
      </c>
      <c r="D4" s="259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9"/>
      <c r="AI4" s="259"/>
      <c r="AJ4" s="259"/>
      <c r="AK4" s="259"/>
    </row>
    <row r="5" spans="1:87" s="256" customFormat="1" ht="17.850000000000001" customHeight="1">
      <c r="A5" s="267"/>
      <c r="B5" s="267"/>
      <c r="D5" s="259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9"/>
      <c r="AI5" s="259"/>
      <c r="AJ5" s="259"/>
      <c r="AK5" s="259"/>
    </row>
    <row r="6" spans="1:87" s="256" customFormat="1" ht="17.850000000000001" customHeight="1">
      <c r="A6" s="420" t="s">
        <v>38</v>
      </c>
      <c r="B6" s="420"/>
      <c r="C6" s="420"/>
      <c r="D6" s="420"/>
      <c r="E6" s="420"/>
      <c r="F6" s="425" t="s">
        <v>3</v>
      </c>
      <c r="G6" s="425" t="s">
        <v>33</v>
      </c>
      <c r="H6" s="425" t="s">
        <v>34</v>
      </c>
      <c r="I6" s="425"/>
      <c r="J6" s="425"/>
      <c r="K6" s="425"/>
      <c r="L6" s="425"/>
      <c r="M6" s="425"/>
      <c r="N6" s="425"/>
      <c r="O6" s="425"/>
      <c r="P6" s="425"/>
      <c r="Q6" s="425"/>
      <c r="R6" s="425"/>
      <c r="S6" s="408"/>
      <c r="T6" s="408"/>
      <c r="U6" s="408"/>
      <c r="V6" s="408"/>
      <c r="W6" s="408"/>
      <c r="X6" s="408"/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8"/>
      <c r="AM6" s="408"/>
      <c r="AN6" s="408"/>
      <c r="AO6" s="408"/>
      <c r="AP6" s="408"/>
      <c r="AQ6" s="408"/>
      <c r="AR6" s="408"/>
      <c r="AS6" s="408"/>
      <c r="AT6" s="408"/>
      <c r="AU6" s="408"/>
      <c r="AV6" s="408"/>
      <c r="AW6" s="408"/>
      <c r="AX6" s="408"/>
      <c r="AY6" s="408"/>
      <c r="AZ6" s="408"/>
      <c r="BA6" s="408"/>
      <c r="BB6" s="408"/>
      <c r="BC6" s="408"/>
      <c r="BD6" s="408"/>
      <c r="BE6" s="408"/>
      <c r="BF6" s="408"/>
      <c r="BG6" s="408"/>
      <c r="BH6" s="408"/>
      <c r="BI6" s="408"/>
      <c r="BJ6" s="408"/>
      <c r="BK6" s="408"/>
      <c r="BL6" s="408"/>
      <c r="BM6" s="408"/>
      <c r="BN6" s="408"/>
      <c r="BO6" s="408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87" s="256" customFormat="1" ht="17.850000000000001" customHeight="1">
      <c r="A7" s="420"/>
      <c r="B7" s="420"/>
      <c r="C7" s="420"/>
      <c r="D7" s="420"/>
      <c r="E7" s="420"/>
      <c r="F7" s="416">
        <v>45352</v>
      </c>
      <c r="G7" s="416">
        <v>45353</v>
      </c>
      <c r="H7" s="416">
        <v>45354</v>
      </c>
      <c r="I7" s="416">
        <v>45355</v>
      </c>
      <c r="J7" s="416">
        <v>45356</v>
      </c>
      <c r="K7" s="416">
        <v>45357</v>
      </c>
      <c r="L7" s="416">
        <v>45358</v>
      </c>
      <c r="M7" s="416">
        <v>45359</v>
      </c>
      <c r="N7" s="416">
        <v>45360</v>
      </c>
      <c r="O7" s="416">
        <v>45361</v>
      </c>
      <c r="P7" s="416">
        <v>45362</v>
      </c>
      <c r="Q7" s="416">
        <v>45363</v>
      </c>
      <c r="R7" s="416">
        <v>45364</v>
      </c>
      <c r="S7" s="416">
        <v>45365</v>
      </c>
      <c r="T7" s="416">
        <v>45366</v>
      </c>
      <c r="U7" s="416">
        <v>45367</v>
      </c>
      <c r="V7" s="416">
        <v>45368</v>
      </c>
      <c r="W7" s="416">
        <v>45369</v>
      </c>
      <c r="X7" s="416">
        <v>45370</v>
      </c>
      <c r="Y7" s="416">
        <v>45371</v>
      </c>
      <c r="Z7" s="416">
        <v>45372</v>
      </c>
      <c r="AA7" s="416">
        <v>45373</v>
      </c>
      <c r="AB7" s="416">
        <v>45374</v>
      </c>
      <c r="AC7" s="416">
        <v>45375</v>
      </c>
      <c r="AD7" s="416">
        <v>45376</v>
      </c>
      <c r="AE7" s="416">
        <v>45377</v>
      </c>
      <c r="AF7" s="416">
        <v>45378</v>
      </c>
      <c r="AG7" s="416">
        <v>45379</v>
      </c>
      <c r="AH7" s="416">
        <v>45380</v>
      </c>
      <c r="AI7" s="416">
        <v>45381</v>
      </c>
      <c r="AJ7" s="416">
        <v>45382</v>
      </c>
      <c r="AK7" s="416">
        <v>45383</v>
      </c>
      <c r="AL7" s="416">
        <v>45384</v>
      </c>
      <c r="AM7" s="416">
        <v>45385</v>
      </c>
      <c r="AN7" s="416">
        <v>45386</v>
      </c>
      <c r="AO7" s="416">
        <v>45387</v>
      </c>
      <c r="AP7" s="416">
        <v>45388</v>
      </c>
      <c r="AQ7" s="416">
        <v>45389</v>
      </c>
      <c r="AR7" s="416">
        <v>45390</v>
      </c>
      <c r="AS7" s="416">
        <v>45391</v>
      </c>
      <c r="AT7" s="416">
        <v>45392</v>
      </c>
      <c r="AU7" s="416">
        <v>45393</v>
      </c>
      <c r="AV7" s="416">
        <v>45394</v>
      </c>
      <c r="AW7" s="416">
        <v>45395</v>
      </c>
      <c r="AX7" s="416">
        <v>45396</v>
      </c>
      <c r="AY7" s="416">
        <v>45397</v>
      </c>
      <c r="AZ7" s="416">
        <v>45398</v>
      </c>
      <c r="BA7" s="416">
        <v>45399</v>
      </c>
      <c r="BB7" s="416">
        <v>45400</v>
      </c>
      <c r="BC7" s="416">
        <v>45401</v>
      </c>
      <c r="BD7" s="416">
        <v>45402</v>
      </c>
      <c r="BE7" s="416">
        <v>45403</v>
      </c>
      <c r="BF7" s="416">
        <v>45404</v>
      </c>
      <c r="BG7" s="416">
        <v>45405</v>
      </c>
      <c r="BH7" s="416">
        <v>45406</v>
      </c>
      <c r="BI7" s="416">
        <v>45407</v>
      </c>
      <c r="BJ7" s="416">
        <v>45408</v>
      </c>
      <c r="BK7" s="416">
        <v>45409</v>
      </c>
      <c r="BL7" s="416">
        <v>45410</v>
      </c>
      <c r="BM7" s="416">
        <v>45411</v>
      </c>
      <c r="BN7" s="416">
        <v>45412</v>
      </c>
      <c r="BO7" s="268" t="s">
        <v>24</v>
      </c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</row>
    <row r="8" spans="1:87" s="256" customFormat="1" ht="17.850000000000001" customHeight="1">
      <c r="A8" s="420"/>
      <c r="B8" s="420"/>
      <c r="C8" s="420"/>
      <c r="D8" s="420"/>
      <c r="E8" s="420"/>
      <c r="F8" s="416">
        <v>45353</v>
      </c>
      <c r="G8" s="416">
        <v>45354</v>
      </c>
      <c r="H8" s="416">
        <v>45355</v>
      </c>
      <c r="I8" s="416">
        <v>45356</v>
      </c>
      <c r="J8" s="416">
        <v>45357</v>
      </c>
      <c r="K8" s="416">
        <v>45358</v>
      </c>
      <c r="L8" s="416">
        <v>45359</v>
      </c>
      <c r="M8" s="416">
        <v>45360</v>
      </c>
      <c r="N8" s="416">
        <v>45361</v>
      </c>
      <c r="O8" s="416">
        <v>45362</v>
      </c>
      <c r="P8" s="416">
        <v>45363</v>
      </c>
      <c r="Q8" s="416">
        <v>45364</v>
      </c>
      <c r="R8" s="416">
        <v>45365</v>
      </c>
      <c r="S8" s="416">
        <v>45366</v>
      </c>
      <c r="T8" s="416">
        <v>45367</v>
      </c>
      <c r="U8" s="416">
        <v>45368</v>
      </c>
      <c r="V8" s="416">
        <v>45369</v>
      </c>
      <c r="W8" s="416">
        <v>45370</v>
      </c>
      <c r="X8" s="416">
        <v>45371</v>
      </c>
      <c r="Y8" s="416">
        <v>45372</v>
      </c>
      <c r="Z8" s="416">
        <v>45373</v>
      </c>
      <c r="AA8" s="416">
        <v>45374</v>
      </c>
      <c r="AB8" s="416">
        <v>45375</v>
      </c>
      <c r="AC8" s="416">
        <v>45376</v>
      </c>
      <c r="AD8" s="416">
        <v>45377</v>
      </c>
      <c r="AE8" s="416">
        <v>45378</v>
      </c>
      <c r="AF8" s="416">
        <v>45379</v>
      </c>
      <c r="AG8" s="416">
        <v>45380</v>
      </c>
      <c r="AH8" s="416">
        <v>45381</v>
      </c>
      <c r="AI8" s="416">
        <v>45382</v>
      </c>
      <c r="AJ8" s="416">
        <v>45383</v>
      </c>
      <c r="AK8" s="416">
        <v>45384</v>
      </c>
      <c r="AL8" s="416">
        <v>45385</v>
      </c>
      <c r="AM8" s="416">
        <v>45386</v>
      </c>
      <c r="AN8" s="416">
        <v>45387</v>
      </c>
      <c r="AO8" s="416">
        <v>45388</v>
      </c>
      <c r="AP8" s="416">
        <v>45389</v>
      </c>
      <c r="AQ8" s="416">
        <v>45390</v>
      </c>
      <c r="AR8" s="416">
        <v>45391</v>
      </c>
      <c r="AS8" s="416">
        <v>45392</v>
      </c>
      <c r="AT8" s="416">
        <v>45393</v>
      </c>
      <c r="AU8" s="416">
        <v>45394</v>
      </c>
      <c r="AV8" s="416">
        <v>45395</v>
      </c>
      <c r="AW8" s="416">
        <v>45396</v>
      </c>
      <c r="AX8" s="416">
        <v>45397</v>
      </c>
      <c r="AY8" s="416">
        <v>45398</v>
      </c>
      <c r="AZ8" s="416">
        <v>45399</v>
      </c>
      <c r="BA8" s="416">
        <v>45400</v>
      </c>
      <c r="BB8" s="416">
        <v>45401</v>
      </c>
      <c r="BC8" s="416">
        <v>45402</v>
      </c>
      <c r="BD8" s="416">
        <v>45403</v>
      </c>
      <c r="BE8" s="416">
        <v>45404</v>
      </c>
      <c r="BF8" s="416">
        <v>45405</v>
      </c>
      <c r="BG8" s="416">
        <v>45406</v>
      </c>
      <c r="BH8" s="416">
        <v>45407</v>
      </c>
      <c r="BI8" s="416">
        <v>45408</v>
      </c>
      <c r="BJ8" s="416">
        <v>45409</v>
      </c>
      <c r="BK8" s="416">
        <v>45410</v>
      </c>
      <c r="BL8" s="416">
        <v>45411</v>
      </c>
      <c r="BM8" s="416">
        <v>45412</v>
      </c>
      <c r="BN8" s="416">
        <v>45413</v>
      </c>
      <c r="BO8" s="26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</row>
    <row r="9" spans="1:87" s="256" customFormat="1" ht="17.850000000000001" customHeight="1">
      <c r="A9" s="420" t="s">
        <v>0</v>
      </c>
      <c r="B9" s="415" t="s">
        <v>1</v>
      </c>
      <c r="C9" s="415" t="s">
        <v>29</v>
      </c>
      <c r="D9" s="415" t="s">
        <v>7</v>
      </c>
      <c r="E9" s="415" t="s">
        <v>8</v>
      </c>
      <c r="F9" s="416">
        <v>45354</v>
      </c>
      <c r="G9" s="416">
        <v>45355</v>
      </c>
      <c r="H9" s="416">
        <v>45356</v>
      </c>
      <c r="I9" s="416">
        <v>45357</v>
      </c>
      <c r="J9" s="416">
        <v>45358</v>
      </c>
      <c r="K9" s="416">
        <v>45359</v>
      </c>
      <c r="L9" s="416">
        <v>45360</v>
      </c>
      <c r="M9" s="416">
        <v>45361</v>
      </c>
      <c r="N9" s="416">
        <v>45362</v>
      </c>
      <c r="O9" s="416">
        <v>45363</v>
      </c>
      <c r="P9" s="416">
        <v>45364</v>
      </c>
      <c r="Q9" s="416">
        <v>45365</v>
      </c>
      <c r="R9" s="416">
        <v>45366</v>
      </c>
      <c r="S9" s="416">
        <v>45367</v>
      </c>
      <c r="T9" s="416">
        <v>45368</v>
      </c>
      <c r="U9" s="416">
        <v>45369</v>
      </c>
      <c r="V9" s="416">
        <v>45370</v>
      </c>
      <c r="W9" s="416">
        <v>45371</v>
      </c>
      <c r="X9" s="416">
        <v>45372</v>
      </c>
      <c r="Y9" s="416">
        <v>45373</v>
      </c>
      <c r="Z9" s="416">
        <v>45374</v>
      </c>
      <c r="AA9" s="416">
        <v>45375</v>
      </c>
      <c r="AB9" s="416">
        <v>45376</v>
      </c>
      <c r="AC9" s="416">
        <v>45377</v>
      </c>
      <c r="AD9" s="416">
        <v>45378</v>
      </c>
      <c r="AE9" s="416">
        <v>45379</v>
      </c>
      <c r="AF9" s="416">
        <v>45380</v>
      </c>
      <c r="AG9" s="416">
        <v>45381</v>
      </c>
      <c r="AH9" s="416">
        <v>45382</v>
      </c>
      <c r="AI9" s="416">
        <v>45383</v>
      </c>
      <c r="AJ9" s="416">
        <v>45384</v>
      </c>
      <c r="AK9" s="416">
        <v>45385</v>
      </c>
      <c r="AL9" s="416">
        <v>45386</v>
      </c>
      <c r="AM9" s="416">
        <v>45387</v>
      </c>
      <c r="AN9" s="416">
        <v>45388</v>
      </c>
      <c r="AO9" s="416">
        <v>45389</v>
      </c>
      <c r="AP9" s="416">
        <v>45390</v>
      </c>
      <c r="AQ9" s="416">
        <v>45391</v>
      </c>
      <c r="AR9" s="416">
        <v>45392</v>
      </c>
      <c r="AS9" s="416">
        <v>45393</v>
      </c>
      <c r="AT9" s="416">
        <v>45394</v>
      </c>
      <c r="AU9" s="416">
        <v>45395</v>
      </c>
      <c r="AV9" s="416">
        <v>45396</v>
      </c>
      <c r="AW9" s="416">
        <v>45397</v>
      </c>
      <c r="AX9" s="416">
        <v>45398</v>
      </c>
      <c r="AY9" s="416">
        <v>45399</v>
      </c>
      <c r="AZ9" s="416">
        <v>45400</v>
      </c>
      <c r="BA9" s="416">
        <v>45401</v>
      </c>
      <c r="BB9" s="416">
        <v>45402</v>
      </c>
      <c r="BC9" s="416">
        <v>45403</v>
      </c>
      <c r="BD9" s="416">
        <v>45404</v>
      </c>
      <c r="BE9" s="416">
        <v>45405</v>
      </c>
      <c r="BF9" s="416">
        <v>45406</v>
      </c>
      <c r="BG9" s="416">
        <v>45407</v>
      </c>
      <c r="BH9" s="416">
        <v>45408</v>
      </c>
      <c r="BI9" s="416">
        <v>45409</v>
      </c>
      <c r="BJ9" s="416">
        <v>45410</v>
      </c>
      <c r="BK9" s="416">
        <v>45411</v>
      </c>
      <c r="BL9" s="416">
        <v>45412</v>
      </c>
      <c r="BM9" s="416">
        <v>45413</v>
      </c>
      <c r="BN9" s="416">
        <v>45414</v>
      </c>
      <c r="BO9" s="268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</row>
    <row r="10" spans="1:87" s="256" customFormat="1" ht="17.850000000000001" customHeight="1">
      <c r="A10" s="420" t="s">
        <v>25</v>
      </c>
      <c r="B10" s="420" t="s">
        <v>27</v>
      </c>
      <c r="C10" s="420" t="s">
        <v>42</v>
      </c>
      <c r="D10" s="418">
        <v>310003573</v>
      </c>
      <c r="E10" s="415" t="s">
        <v>257</v>
      </c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>
        <v>21375</v>
      </c>
      <c r="S10" s="419">
        <v>27000</v>
      </c>
      <c r="T10" s="419">
        <v>11625</v>
      </c>
      <c r="U10" s="419"/>
      <c r="V10" s="419"/>
      <c r="W10" s="419"/>
      <c r="X10" s="419"/>
      <c r="Y10" s="419"/>
      <c r="Z10" s="419"/>
      <c r="AA10" s="419"/>
      <c r="AB10" s="419">
        <v>10728</v>
      </c>
      <c r="AC10" s="419">
        <v>24840</v>
      </c>
      <c r="AD10" s="419">
        <v>24432</v>
      </c>
      <c r="AE10" s="419"/>
      <c r="AF10" s="419"/>
      <c r="AG10" s="419"/>
      <c r="AH10" s="419"/>
      <c r="AI10" s="419"/>
      <c r="AJ10" s="419"/>
      <c r="AK10" s="419"/>
      <c r="AL10" s="419"/>
      <c r="AM10" s="419"/>
      <c r="AN10" s="419"/>
      <c r="AO10" s="419"/>
      <c r="AP10" s="419"/>
      <c r="AQ10" s="419"/>
      <c r="AR10" s="419"/>
      <c r="AS10" s="419"/>
      <c r="AT10" s="419"/>
      <c r="AU10" s="419"/>
      <c r="AV10" s="419"/>
      <c r="AW10" s="419"/>
      <c r="AX10" s="419"/>
      <c r="AY10" s="419"/>
      <c r="AZ10" s="419">
        <v>8663</v>
      </c>
      <c r="BA10" s="419">
        <v>22950</v>
      </c>
      <c r="BB10" s="419">
        <v>12038</v>
      </c>
      <c r="BC10" s="419"/>
      <c r="BD10" s="419"/>
      <c r="BE10" s="419"/>
      <c r="BF10" s="419"/>
      <c r="BG10" s="419">
        <v>4050</v>
      </c>
      <c r="BH10" s="419">
        <v>21938</v>
      </c>
      <c r="BI10" s="419"/>
      <c r="BJ10" s="419"/>
      <c r="BK10" s="419"/>
      <c r="BL10" s="419"/>
      <c r="BM10" s="419">
        <v>14175</v>
      </c>
      <c r="BN10" s="419">
        <v>22950</v>
      </c>
      <c r="BO10" s="419">
        <v>226764</v>
      </c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</row>
    <row r="11" spans="1:87" s="256" customFormat="1" ht="17.850000000000001" customHeight="1">
      <c r="A11" s="420"/>
      <c r="B11" s="420"/>
      <c r="C11" s="420"/>
      <c r="D11" s="418">
        <v>310003155</v>
      </c>
      <c r="E11" s="415" t="s">
        <v>178</v>
      </c>
      <c r="F11" s="419">
        <v>16920</v>
      </c>
      <c r="G11" s="419">
        <v>10944</v>
      </c>
      <c r="H11" s="419">
        <v>5739</v>
      </c>
      <c r="I11" s="419">
        <v>25920</v>
      </c>
      <c r="J11" s="419">
        <v>10334</v>
      </c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19"/>
      <c r="AL11" s="419"/>
      <c r="AM11" s="419">
        <v>22167</v>
      </c>
      <c r="AN11" s="419">
        <v>28000</v>
      </c>
      <c r="AO11" s="419">
        <v>23800</v>
      </c>
      <c r="AP11" s="419">
        <v>19650</v>
      </c>
      <c r="AQ11" s="419"/>
      <c r="AR11" s="419"/>
      <c r="AS11" s="419"/>
      <c r="AT11" s="419"/>
      <c r="AU11" s="419"/>
      <c r="AV11" s="419"/>
      <c r="AW11" s="419"/>
      <c r="AX11" s="419"/>
      <c r="AY11" s="419"/>
      <c r="AZ11" s="419"/>
      <c r="BA11" s="419"/>
      <c r="BB11" s="419"/>
      <c r="BC11" s="419"/>
      <c r="BD11" s="419"/>
      <c r="BE11" s="419"/>
      <c r="BF11" s="419"/>
      <c r="BG11" s="419"/>
      <c r="BH11" s="419"/>
      <c r="BI11" s="419"/>
      <c r="BJ11" s="419"/>
      <c r="BK11" s="419"/>
      <c r="BL11" s="419"/>
      <c r="BM11" s="419"/>
      <c r="BN11" s="419"/>
      <c r="BO11" s="419">
        <v>163474</v>
      </c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</row>
    <row r="12" spans="1:87" s="256" customFormat="1" ht="17.850000000000001" customHeight="1">
      <c r="A12" s="420"/>
      <c r="B12" s="420"/>
      <c r="C12" s="420"/>
      <c r="D12" s="418">
        <v>310002646</v>
      </c>
      <c r="E12" s="415" t="s">
        <v>133</v>
      </c>
      <c r="F12" s="419"/>
      <c r="G12" s="419"/>
      <c r="H12" s="419"/>
      <c r="I12" s="419"/>
      <c r="J12" s="419"/>
      <c r="K12" s="419">
        <v>16333</v>
      </c>
      <c r="L12" s="419">
        <v>28000</v>
      </c>
      <c r="M12" s="419">
        <v>28000</v>
      </c>
      <c r="N12" s="419">
        <v>28000</v>
      </c>
      <c r="O12" s="419">
        <v>28000</v>
      </c>
      <c r="P12" s="419"/>
      <c r="Q12" s="419"/>
      <c r="R12" s="419"/>
      <c r="S12" s="419"/>
      <c r="T12" s="419"/>
      <c r="U12" s="419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>
        <v>1051</v>
      </c>
      <c r="AI12" s="419">
        <v>23800</v>
      </c>
      <c r="AJ12" s="419">
        <v>28000</v>
      </c>
      <c r="AK12" s="419">
        <v>28000</v>
      </c>
      <c r="AL12" s="419">
        <v>4833</v>
      </c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/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>
        <v>214017</v>
      </c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</row>
    <row r="13" spans="1:87" s="267" customFormat="1" ht="17.850000000000001" customHeight="1">
      <c r="A13" s="420"/>
      <c r="B13" s="420"/>
      <c r="C13" s="420"/>
      <c r="D13" s="418">
        <v>310003572</v>
      </c>
      <c r="E13" s="415" t="s">
        <v>249</v>
      </c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19">
        <v>27000</v>
      </c>
      <c r="V13" s="419">
        <v>25875</v>
      </c>
      <c r="W13" s="419"/>
      <c r="X13" s="419"/>
      <c r="Y13" s="419"/>
      <c r="Z13" s="419"/>
      <c r="AA13" s="419"/>
      <c r="AB13" s="419"/>
      <c r="AC13" s="419"/>
      <c r="AD13" s="419"/>
      <c r="AE13" s="419">
        <v>24480</v>
      </c>
      <c r="AF13" s="419">
        <v>10950</v>
      </c>
      <c r="AG13" s="419">
        <v>11622</v>
      </c>
      <c r="AH13" s="419">
        <v>7088</v>
      </c>
      <c r="AI13" s="419"/>
      <c r="AJ13" s="419"/>
      <c r="AK13" s="419"/>
      <c r="AL13" s="419"/>
      <c r="AM13" s="419"/>
      <c r="AN13" s="419"/>
      <c r="AO13" s="419"/>
      <c r="AP13" s="419"/>
      <c r="AQ13" s="419"/>
      <c r="AR13" s="419"/>
      <c r="AS13" s="419"/>
      <c r="AT13" s="419"/>
      <c r="AU13" s="419"/>
      <c r="AV13" s="419">
        <v>12150</v>
      </c>
      <c r="AW13" s="419">
        <v>22950</v>
      </c>
      <c r="AX13" s="419">
        <v>22950</v>
      </c>
      <c r="AY13" s="419">
        <v>22950</v>
      </c>
      <c r="AZ13" s="419">
        <v>14738</v>
      </c>
      <c r="BA13" s="419"/>
      <c r="BB13" s="419">
        <v>1013</v>
      </c>
      <c r="BC13" s="419">
        <v>22950</v>
      </c>
      <c r="BD13" s="419">
        <v>22950</v>
      </c>
      <c r="BE13" s="419">
        <v>22950</v>
      </c>
      <c r="BF13" s="419">
        <v>22950</v>
      </c>
      <c r="BG13" s="419">
        <v>20250</v>
      </c>
      <c r="BH13" s="419"/>
      <c r="BI13" s="419">
        <v>15188</v>
      </c>
      <c r="BJ13" s="419">
        <v>22950</v>
      </c>
      <c r="BK13" s="419">
        <v>22950</v>
      </c>
      <c r="BL13" s="419">
        <v>22950</v>
      </c>
      <c r="BM13" s="419">
        <v>10013</v>
      </c>
      <c r="BN13" s="419"/>
      <c r="BO13" s="419">
        <v>409867</v>
      </c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</row>
    <row r="14" spans="1:87" s="256" customFormat="1" ht="17.850000000000001" customHeight="1">
      <c r="A14" s="420"/>
      <c r="B14" s="420"/>
      <c r="C14" s="415" t="s">
        <v>228</v>
      </c>
      <c r="D14" s="415"/>
      <c r="E14" s="415"/>
      <c r="F14" s="419">
        <v>16920</v>
      </c>
      <c r="G14" s="419">
        <v>10944</v>
      </c>
      <c r="H14" s="419">
        <v>5739</v>
      </c>
      <c r="I14" s="419">
        <v>25920</v>
      </c>
      <c r="J14" s="419">
        <v>10334</v>
      </c>
      <c r="K14" s="419">
        <v>16333</v>
      </c>
      <c r="L14" s="419">
        <v>28000</v>
      </c>
      <c r="M14" s="419">
        <v>28000</v>
      </c>
      <c r="N14" s="419">
        <v>28000</v>
      </c>
      <c r="O14" s="419">
        <v>28000</v>
      </c>
      <c r="P14" s="419"/>
      <c r="Q14" s="419"/>
      <c r="R14" s="419">
        <v>21375</v>
      </c>
      <c r="S14" s="419">
        <v>27000</v>
      </c>
      <c r="T14" s="419">
        <v>11625</v>
      </c>
      <c r="U14" s="419">
        <v>27000</v>
      </c>
      <c r="V14" s="419">
        <v>25875</v>
      </c>
      <c r="W14" s="419"/>
      <c r="X14" s="419"/>
      <c r="Y14" s="419"/>
      <c r="Z14" s="419"/>
      <c r="AA14" s="419"/>
      <c r="AB14" s="419">
        <v>10728</v>
      </c>
      <c r="AC14" s="419">
        <v>24840</v>
      </c>
      <c r="AD14" s="419">
        <v>24432</v>
      </c>
      <c r="AE14" s="419">
        <v>24480</v>
      </c>
      <c r="AF14" s="419">
        <v>10950</v>
      </c>
      <c r="AG14" s="419">
        <v>11622</v>
      </c>
      <c r="AH14" s="419">
        <v>8139</v>
      </c>
      <c r="AI14" s="419">
        <v>23800</v>
      </c>
      <c r="AJ14" s="419">
        <v>28000</v>
      </c>
      <c r="AK14" s="419">
        <v>28000</v>
      </c>
      <c r="AL14" s="419">
        <v>4833</v>
      </c>
      <c r="AM14" s="419">
        <v>22167</v>
      </c>
      <c r="AN14" s="419">
        <v>28000</v>
      </c>
      <c r="AO14" s="419">
        <v>23800</v>
      </c>
      <c r="AP14" s="419">
        <v>19650</v>
      </c>
      <c r="AQ14" s="419"/>
      <c r="AR14" s="419"/>
      <c r="AS14" s="419"/>
      <c r="AT14" s="419"/>
      <c r="AU14" s="419"/>
      <c r="AV14" s="419">
        <v>12150</v>
      </c>
      <c r="AW14" s="419">
        <v>22950</v>
      </c>
      <c r="AX14" s="419">
        <v>22950</v>
      </c>
      <c r="AY14" s="419">
        <v>22950</v>
      </c>
      <c r="AZ14" s="419">
        <v>23401</v>
      </c>
      <c r="BA14" s="419">
        <v>22950</v>
      </c>
      <c r="BB14" s="419">
        <v>13051</v>
      </c>
      <c r="BC14" s="419">
        <v>22950</v>
      </c>
      <c r="BD14" s="419">
        <v>22950</v>
      </c>
      <c r="BE14" s="419">
        <v>22950</v>
      </c>
      <c r="BF14" s="419">
        <v>22950</v>
      </c>
      <c r="BG14" s="419">
        <v>24300</v>
      </c>
      <c r="BH14" s="419">
        <v>21938</v>
      </c>
      <c r="BI14" s="419">
        <v>15188</v>
      </c>
      <c r="BJ14" s="419">
        <v>22950</v>
      </c>
      <c r="BK14" s="419">
        <v>22950</v>
      </c>
      <c r="BL14" s="419">
        <v>22950</v>
      </c>
      <c r="BM14" s="419">
        <v>24188</v>
      </c>
      <c r="BN14" s="419">
        <v>22950</v>
      </c>
      <c r="BO14" s="419">
        <v>1014122</v>
      </c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</row>
    <row r="15" spans="1:87" s="256" customFormat="1" ht="13.8">
      <c r="A15" s="420"/>
      <c r="B15" s="420"/>
      <c r="C15" s="420" t="s">
        <v>31</v>
      </c>
      <c r="D15" s="418">
        <v>310003571</v>
      </c>
      <c r="E15" s="415" t="s">
        <v>254</v>
      </c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19"/>
      <c r="V15" s="419"/>
      <c r="W15" s="419">
        <v>21240</v>
      </c>
      <c r="X15" s="419">
        <v>23688</v>
      </c>
      <c r="Y15" s="419">
        <v>12888</v>
      </c>
      <c r="Z15" s="419">
        <v>22320</v>
      </c>
      <c r="AA15" s="419">
        <v>27864</v>
      </c>
      <c r="AB15" s="419">
        <v>3183</v>
      </c>
      <c r="AC15" s="419"/>
      <c r="AD15" s="419"/>
      <c r="AE15" s="419"/>
      <c r="AF15" s="419"/>
      <c r="AG15" s="419"/>
      <c r="AH15" s="419"/>
      <c r="AI15" s="419"/>
      <c r="AJ15" s="419"/>
      <c r="AK15" s="419"/>
      <c r="AL15" s="419"/>
      <c r="AM15" s="419"/>
      <c r="AN15" s="419"/>
      <c r="AO15" s="419"/>
      <c r="AP15" s="419"/>
      <c r="AQ15" s="419">
        <v>10125</v>
      </c>
      <c r="AR15" s="419">
        <v>22950</v>
      </c>
      <c r="AS15" s="419">
        <v>22950</v>
      </c>
      <c r="AT15" s="419">
        <v>22950</v>
      </c>
      <c r="AU15" s="419">
        <v>22950</v>
      </c>
      <c r="AV15" s="419">
        <v>675</v>
      </c>
      <c r="AW15" s="419"/>
      <c r="AX15" s="419"/>
      <c r="AY15" s="419"/>
      <c r="AZ15" s="419"/>
      <c r="BA15" s="419"/>
      <c r="BB15" s="419"/>
      <c r="BC15" s="419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>
        <v>213783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</row>
    <row r="16" spans="1:87" ht="17.850000000000001" customHeight="1">
      <c r="A16" s="420"/>
      <c r="B16" s="420"/>
      <c r="C16" s="420"/>
      <c r="D16" s="418">
        <v>310001998</v>
      </c>
      <c r="E16" s="415" t="s">
        <v>116</v>
      </c>
      <c r="F16" s="419">
        <v>24378</v>
      </c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19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19">
        <v>3500</v>
      </c>
      <c r="AL16" s="419">
        <v>16592</v>
      </c>
      <c r="AM16" s="419">
        <v>28000</v>
      </c>
      <c r="AN16" s="419">
        <v>28000</v>
      </c>
      <c r="AO16" s="419">
        <v>22100</v>
      </c>
      <c r="AP16" s="419"/>
      <c r="AQ16" s="419"/>
      <c r="AR16" s="419"/>
      <c r="AS16" s="419"/>
      <c r="AT16" s="419"/>
      <c r="AU16" s="419"/>
      <c r="AV16" s="419"/>
      <c r="AW16" s="419"/>
      <c r="AX16" s="419"/>
      <c r="AY16" s="419"/>
      <c r="AZ16" s="419"/>
      <c r="BA16" s="419"/>
      <c r="BB16" s="419"/>
      <c r="BC16" s="419"/>
      <c r="BD16" s="419"/>
      <c r="BE16" s="419"/>
      <c r="BF16" s="419"/>
      <c r="BG16" s="419"/>
      <c r="BH16" s="419"/>
      <c r="BI16" s="419"/>
      <c r="BJ16" s="419"/>
      <c r="BK16" s="419"/>
      <c r="BL16" s="419"/>
      <c r="BM16" s="419"/>
      <c r="BN16" s="419"/>
      <c r="BO16" s="419">
        <v>122570</v>
      </c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</row>
    <row r="17" spans="1:87" ht="17.850000000000001" customHeight="1">
      <c r="A17" s="420"/>
      <c r="B17" s="420"/>
      <c r="C17" s="415" t="s">
        <v>229</v>
      </c>
      <c r="D17" s="415"/>
      <c r="E17" s="415"/>
      <c r="F17" s="419">
        <v>24378</v>
      </c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19"/>
      <c r="V17" s="419"/>
      <c r="W17" s="419">
        <v>21240</v>
      </c>
      <c r="X17" s="419">
        <v>23688</v>
      </c>
      <c r="Y17" s="419">
        <v>12888</v>
      </c>
      <c r="Z17" s="419">
        <v>22320</v>
      </c>
      <c r="AA17" s="419">
        <v>27864</v>
      </c>
      <c r="AB17" s="419">
        <v>3183</v>
      </c>
      <c r="AC17" s="419"/>
      <c r="AD17" s="419"/>
      <c r="AE17" s="419"/>
      <c r="AF17" s="419"/>
      <c r="AG17" s="419"/>
      <c r="AH17" s="419"/>
      <c r="AI17" s="419"/>
      <c r="AJ17" s="419"/>
      <c r="AK17" s="419">
        <v>3500</v>
      </c>
      <c r="AL17" s="419">
        <v>16592</v>
      </c>
      <c r="AM17" s="419">
        <v>28000</v>
      </c>
      <c r="AN17" s="419">
        <v>28000</v>
      </c>
      <c r="AO17" s="419">
        <v>22100</v>
      </c>
      <c r="AP17" s="419"/>
      <c r="AQ17" s="419">
        <v>10125</v>
      </c>
      <c r="AR17" s="419">
        <v>22950</v>
      </c>
      <c r="AS17" s="419">
        <v>22950</v>
      </c>
      <c r="AT17" s="419">
        <v>22950</v>
      </c>
      <c r="AU17" s="419">
        <v>22950</v>
      </c>
      <c r="AV17" s="419">
        <v>675</v>
      </c>
      <c r="AW17" s="419"/>
      <c r="AX17" s="419"/>
      <c r="AY17" s="419"/>
      <c r="AZ17" s="419"/>
      <c r="BA17" s="419"/>
      <c r="BB17" s="419"/>
      <c r="BC17" s="419"/>
      <c r="BD17" s="419"/>
      <c r="BE17" s="419"/>
      <c r="BF17" s="419"/>
      <c r="BG17" s="419"/>
      <c r="BH17" s="419"/>
      <c r="BI17" s="419"/>
      <c r="BJ17" s="419"/>
      <c r="BK17" s="419"/>
      <c r="BL17" s="419"/>
      <c r="BM17" s="419"/>
      <c r="BN17" s="419"/>
      <c r="BO17" s="419">
        <v>336353</v>
      </c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</row>
    <row r="18" spans="1:87" ht="17.850000000000001" customHeight="1">
      <c r="A18" s="420"/>
      <c r="B18" s="420"/>
      <c r="C18" s="420" t="s">
        <v>373</v>
      </c>
      <c r="D18" s="418">
        <v>310004209</v>
      </c>
      <c r="E18" s="415" t="s">
        <v>372</v>
      </c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19"/>
      <c r="V18" s="419"/>
      <c r="W18" s="419"/>
      <c r="X18" s="419"/>
      <c r="Y18" s="419"/>
      <c r="Z18" s="419"/>
      <c r="AA18" s="419"/>
      <c r="AB18" s="419">
        <v>11718</v>
      </c>
      <c r="AC18" s="419">
        <v>24581</v>
      </c>
      <c r="AD18" s="419"/>
      <c r="AE18" s="419"/>
      <c r="AF18" s="419"/>
      <c r="AG18" s="419"/>
      <c r="AH18" s="419"/>
      <c r="AI18" s="419"/>
      <c r="AJ18" s="419"/>
      <c r="AK18" s="419"/>
      <c r="AL18" s="419"/>
      <c r="AM18" s="419"/>
      <c r="AN18" s="419"/>
      <c r="AO18" s="419"/>
      <c r="AP18" s="419"/>
      <c r="AQ18" s="419"/>
      <c r="AR18" s="419"/>
      <c r="AS18" s="419"/>
      <c r="AT18" s="419"/>
      <c r="AU18" s="419"/>
      <c r="AV18" s="419"/>
      <c r="AW18" s="419"/>
      <c r="AX18" s="419"/>
      <c r="AY18" s="419"/>
      <c r="AZ18" s="419"/>
      <c r="BA18" s="419"/>
      <c r="BB18" s="419"/>
      <c r="BC18" s="419"/>
      <c r="BD18" s="419"/>
      <c r="BE18" s="419"/>
      <c r="BF18" s="419"/>
      <c r="BG18" s="419"/>
      <c r="BH18" s="419">
        <v>21563</v>
      </c>
      <c r="BI18" s="419">
        <v>14438</v>
      </c>
      <c r="BJ18" s="419"/>
      <c r="BK18" s="419"/>
      <c r="BL18" s="419"/>
      <c r="BM18" s="419"/>
      <c r="BN18" s="419"/>
      <c r="BO18" s="419">
        <v>72300</v>
      </c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</row>
    <row r="19" spans="1:87" ht="17.850000000000001" customHeight="1">
      <c r="A19" s="420"/>
      <c r="B19" s="420"/>
      <c r="C19" s="415" t="s">
        <v>535</v>
      </c>
      <c r="D19" s="415"/>
      <c r="E19" s="415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19"/>
      <c r="V19" s="419"/>
      <c r="W19" s="419"/>
      <c r="X19" s="419"/>
      <c r="Y19" s="419"/>
      <c r="Z19" s="419"/>
      <c r="AA19" s="419"/>
      <c r="AB19" s="419">
        <v>11718</v>
      </c>
      <c r="AC19" s="419">
        <v>24581</v>
      </c>
      <c r="AD19" s="419"/>
      <c r="AE19" s="419"/>
      <c r="AF19" s="419"/>
      <c r="AG19" s="419"/>
      <c r="AH19" s="419"/>
      <c r="AI19" s="419"/>
      <c r="AJ19" s="419"/>
      <c r="AK19" s="419"/>
      <c r="AL19" s="419"/>
      <c r="AM19" s="419"/>
      <c r="AN19" s="419"/>
      <c r="AO19" s="419"/>
      <c r="AP19" s="419"/>
      <c r="AQ19" s="419"/>
      <c r="AR19" s="419"/>
      <c r="AS19" s="419"/>
      <c r="AT19" s="419"/>
      <c r="AU19" s="419"/>
      <c r="AV19" s="419"/>
      <c r="AW19" s="419"/>
      <c r="AX19" s="419"/>
      <c r="AY19" s="419"/>
      <c r="AZ19" s="419"/>
      <c r="BA19" s="419"/>
      <c r="BB19" s="419"/>
      <c r="BC19" s="419"/>
      <c r="BD19" s="419"/>
      <c r="BE19" s="419"/>
      <c r="BF19" s="419"/>
      <c r="BG19" s="419"/>
      <c r="BH19" s="419">
        <v>21563</v>
      </c>
      <c r="BI19" s="419">
        <v>14438</v>
      </c>
      <c r="BJ19" s="419"/>
      <c r="BK19" s="419"/>
      <c r="BL19" s="419"/>
      <c r="BM19" s="419"/>
      <c r="BN19" s="419"/>
      <c r="BO19" s="419">
        <v>72300</v>
      </c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</row>
    <row r="20" spans="1:87" ht="17.850000000000001" customHeight="1">
      <c r="A20" s="420"/>
      <c r="B20" s="420"/>
      <c r="C20" s="420" t="s">
        <v>32</v>
      </c>
      <c r="D20" s="418">
        <v>310001984</v>
      </c>
      <c r="E20" s="415" t="s">
        <v>455</v>
      </c>
      <c r="F20" s="419"/>
      <c r="G20" s="419"/>
      <c r="H20" s="419"/>
      <c r="I20" s="419">
        <v>7163</v>
      </c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19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>
        <v>1800</v>
      </c>
      <c r="AI20" s="419">
        <v>9000</v>
      </c>
      <c r="AJ20" s="419"/>
      <c r="AK20" s="419"/>
      <c r="AL20" s="419"/>
      <c r="AM20" s="419"/>
      <c r="AN20" s="419"/>
      <c r="AO20" s="419"/>
      <c r="AP20" s="419"/>
      <c r="AQ20" s="419"/>
      <c r="AR20" s="419"/>
      <c r="AS20" s="419"/>
      <c r="AT20" s="419"/>
      <c r="AU20" s="419"/>
      <c r="AV20" s="419"/>
      <c r="AW20" s="419"/>
      <c r="AX20" s="419"/>
      <c r="AY20" s="419"/>
      <c r="AZ20" s="419"/>
      <c r="BA20" s="419"/>
      <c r="BB20" s="419"/>
      <c r="BC20" s="419"/>
      <c r="BD20" s="419"/>
      <c r="BE20" s="419"/>
      <c r="BF20" s="419"/>
      <c r="BG20" s="419"/>
      <c r="BH20" s="419"/>
      <c r="BI20" s="419"/>
      <c r="BJ20" s="419"/>
      <c r="BK20" s="419">
        <v>2700</v>
      </c>
      <c r="BL20" s="419">
        <v>9000</v>
      </c>
      <c r="BM20" s="419"/>
      <c r="BN20" s="419"/>
      <c r="BO20" s="419">
        <v>29663</v>
      </c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</row>
    <row r="21" spans="1:87" ht="17.850000000000001" customHeight="1">
      <c r="A21" s="420"/>
      <c r="B21" s="420"/>
      <c r="C21" s="420"/>
      <c r="D21" s="418">
        <v>310002099</v>
      </c>
      <c r="E21" s="415" t="s">
        <v>456</v>
      </c>
      <c r="F21" s="419"/>
      <c r="G21" s="419"/>
      <c r="H21" s="419"/>
      <c r="I21" s="419">
        <v>9349</v>
      </c>
      <c r="J21" s="419">
        <v>28000</v>
      </c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19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>
        <v>10231</v>
      </c>
      <c r="AI21" s="419">
        <v>16200</v>
      </c>
      <c r="AJ21" s="419">
        <v>28000</v>
      </c>
      <c r="AK21" s="419">
        <v>5833</v>
      </c>
      <c r="AL21" s="419"/>
      <c r="AM21" s="419"/>
      <c r="AN21" s="419"/>
      <c r="AO21" s="419"/>
      <c r="AP21" s="419"/>
      <c r="AQ21" s="419"/>
      <c r="AR21" s="419"/>
      <c r="AS21" s="419"/>
      <c r="AT21" s="419"/>
      <c r="AU21" s="419"/>
      <c r="AV21" s="419"/>
      <c r="AW21" s="419"/>
      <c r="AX21" s="419"/>
      <c r="AY21" s="419"/>
      <c r="AZ21" s="419"/>
      <c r="BA21" s="419"/>
      <c r="BB21" s="419"/>
      <c r="BC21" s="419"/>
      <c r="BD21" s="419"/>
      <c r="BE21" s="419"/>
      <c r="BF21" s="419"/>
      <c r="BG21" s="419"/>
      <c r="BH21" s="419"/>
      <c r="BI21" s="419"/>
      <c r="BJ21" s="419"/>
      <c r="BK21" s="419">
        <v>19350</v>
      </c>
      <c r="BL21" s="419">
        <v>16200</v>
      </c>
      <c r="BM21" s="419">
        <v>23800</v>
      </c>
      <c r="BN21" s="419">
        <v>2250</v>
      </c>
      <c r="BO21" s="419">
        <v>159213</v>
      </c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</row>
    <row r="22" spans="1:87" ht="17.850000000000001" customHeight="1">
      <c r="A22" s="420"/>
      <c r="B22" s="420"/>
      <c r="C22" s="420"/>
      <c r="D22" s="418">
        <v>310002016</v>
      </c>
      <c r="E22" s="415" t="s">
        <v>152</v>
      </c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19"/>
      <c r="V22" s="419"/>
      <c r="W22" s="419"/>
      <c r="X22" s="419"/>
      <c r="Y22" s="419">
        <v>13500</v>
      </c>
      <c r="Z22" s="419">
        <v>16500</v>
      </c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19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419">
        <v>4500</v>
      </c>
      <c r="BD22" s="419">
        <v>9000</v>
      </c>
      <c r="BE22" s="419">
        <v>9000</v>
      </c>
      <c r="BF22" s="419"/>
      <c r="BG22" s="419"/>
      <c r="BH22" s="419"/>
      <c r="BI22" s="419"/>
      <c r="BJ22" s="419"/>
      <c r="BK22" s="419"/>
      <c r="BL22" s="419"/>
      <c r="BM22" s="419"/>
      <c r="BN22" s="419"/>
      <c r="BO22" s="419">
        <v>52500</v>
      </c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</row>
    <row r="23" spans="1:87" ht="17.850000000000001" customHeight="1">
      <c r="A23" s="420"/>
      <c r="B23" s="420"/>
      <c r="C23" s="420"/>
      <c r="D23" s="418">
        <v>310002015</v>
      </c>
      <c r="E23" s="415" t="s">
        <v>462</v>
      </c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19"/>
      <c r="V23" s="419"/>
      <c r="W23" s="419"/>
      <c r="X23" s="419">
        <v>405</v>
      </c>
      <c r="Y23" s="419">
        <v>12312</v>
      </c>
      <c r="Z23" s="419">
        <v>14257</v>
      </c>
      <c r="AA23" s="419">
        <v>31320</v>
      </c>
      <c r="AB23" s="419">
        <v>1918</v>
      </c>
      <c r="AC23" s="419"/>
      <c r="AD23" s="419"/>
      <c r="AE23" s="419"/>
      <c r="AF23" s="419"/>
      <c r="AG23" s="419"/>
      <c r="AH23" s="419"/>
      <c r="AI23" s="419"/>
      <c r="AJ23" s="419"/>
      <c r="AK23" s="419"/>
      <c r="AL23" s="419"/>
      <c r="AM23" s="419"/>
      <c r="AN23" s="419"/>
      <c r="AO23" s="419"/>
      <c r="AP23" s="419"/>
      <c r="AQ23" s="419"/>
      <c r="AR23" s="419"/>
      <c r="AS23" s="419"/>
      <c r="AT23" s="419"/>
      <c r="AU23" s="419"/>
      <c r="AV23" s="419"/>
      <c r="AW23" s="419"/>
      <c r="AX23" s="419"/>
      <c r="AY23" s="419"/>
      <c r="AZ23" s="419"/>
      <c r="BA23" s="419"/>
      <c r="BB23" s="419">
        <v>482</v>
      </c>
      <c r="BC23" s="419">
        <v>15451</v>
      </c>
      <c r="BD23" s="419">
        <v>16200</v>
      </c>
      <c r="BE23" s="419">
        <v>16200</v>
      </c>
      <c r="BF23" s="419">
        <v>23800</v>
      </c>
      <c r="BG23" s="419">
        <v>16950</v>
      </c>
      <c r="BH23" s="419"/>
      <c r="BI23" s="419"/>
      <c r="BJ23" s="419"/>
      <c r="BK23" s="419"/>
      <c r="BL23" s="419"/>
      <c r="BM23" s="419"/>
      <c r="BN23" s="419"/>
      <c r="BO23" s="419">
        <v>149295</v>
      </c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</row>
    <row r="24" spans="1:87" ht="17.850000000000001" customHeight="1">
      <c r="A24" s="420"/>
      <c r="B24" s="420"/>
      <c r="C24" s="420"/>
      <c r="D24" s="418">
        <v>310001993</v>
      </c>
      <c r="E24" s="415" t="s">
        <v>156</v>
      </c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>
        <v>5000</v>
      </c>
      <c r="S24" s="419">
        <v>10000</v>
      </c>
      <c r="T24" s="419"/>
      <c r="U24" s="419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/>
      <c r="AR24" s="419"/>
      <c r="AS24" s="419"/>
      <c r="AT24" s="419"/>
      <c r="AU24" s="419"/>
      <c r="AV24" s="419"/>
      <c r="AW24" s="419"/>
      <c r="AX24" s="419"/>
      <c r="AY24" s="419">
        <v>1800</v>
      </c>
      <c r="AZ24" s="419"/>
      <c r="BA24" s="419"/>
      <c r="BB24" s="419"/>
      <c r="BC24" s="419"/>
      <c r="BD24" s="419"/>
      <c r="BE24" s="419"/>
      <c r="BF24" s="419"/>
      <c r="BG24" s="419"/>
      <c r="BH24" s="419"/>
      <c r="BI24" s="419"/>
      <c r="BJ24" s="419"/>
      <c r="BK24" s="419"/>
      <c r="BL24" s="419"/>
      <c r="BM24" s="419"/>
      <c r="BN24" s="419"/>
      <c r="BO24" s="419">
        <v>16800</v>
      </c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</row>
    <row r="25" spans="1:87" ht="17.850000000000001" customHeight="1">
      <c r="A25" s="420"/>
      <c r="B25" s="420"/>
      <c r="C25" s="420"/>
      <c r="D25" s="418">
        <v>310001994</v>
      </c>
      <c r="E25" s="415" t="s">
        <v>478</v>
      </c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>
        <v>11333</v>
      </c>
      <c r="S25" s="419">
        <v>18000</v>
      </c>
      <c r="T25" s="419">
        <v>28000</v>
      </c>
      <c r="U25" s="419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19"/>
      <c r="AL25" s="419"/>
      <c r="AM25" s="419"/>
      <c r="AN25" s="419"/>
      <c r="AO25" s="419"/>
      <c r="AP25" s="419"/>
      <c r="AQ25" s="419"/>
      <c r="AR25" s="419"/>
      <c r="AS25" s="419"/>
      <c r="AT25" s="419"/>
      <c r="AU25" s="419"/>
      <c r="AV25" s="419"/>
      <c r="AW25" s="419"/>
      <c r="AX25" s="419"/>
      <c r="AY25" s="419">
        <v>11851</v>
      </c>
      <c r="AZ25" s="419">
        <v>19650</v>
      </c>
      <c r="BA25" s="419"/>
      <c r="BB25" s="419"/>
      <c r="BC25" s="419"/>
      <c r="BD25" s="419"/>
      <c r="BE25" s="419"/>
      <c r="BF25" s="419"/>
      <c r="BG25" s="419"/>
      <c r="BH25" s="419"/>
      <c r="BI25" s="419"/>
      <c r="BJ25" s="419"/>
      <c r="BK25" s="419"/>
      <c r="BL25" s="419"/>
      <c r="BM25" s="419"/>
      <c r="BN25" s="419"/>
      <c r="BO25" s="419">
        <v>88834</v>
      </c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</row>
    <row r="26" spans="1:87" ht="17.850000000000001" customHeight="1">
      <c r="A26" s="420"/>
      <c r="B26" s="420"/>
      <c r="C26" s="420"/>
      <c r="D26" s="418">
        <v>310002381</v>
      </c>
      <c r="E26" s="415" t="s">
        <v>498</v>
      </c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19"/>
      <c r="V26" s="419"/>
      <c r="W26" s="419">
        <v>2500</v>
      </c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19"/>
      <c r="AL26" s="419"/>
      <c r="AM26" s="419"/>
      <c r="AN26" s="419"/>
      <c r="AO26" s="419"/>
      <c r="AP26" s="419"/>
      <c r="AQ26" s="419"/>
      <c r="AR26" s="419"/>
      <c r="AS26" s="419"/>
      <c r="AT26" s="419"/>
      <c r="AU26" s="419"/>
      <c r="AV26" s="419"/>
      <c r="AW26" s="419"/>
      <c r="AX26" s="419"/>
      <c r="AY26" s="419"/>
      <c r="AZ26" s="419"/>
      <c r="BA26" s="419"/>
      <c r="BB26" s="419"/>
      <c r="BC26" s="419"/>
      <c r="BD26" s="419"/>
      <c r="BE26" s="419"/>
      <c r="BF26" s="419"/>
      <c r="BG26" s="419"/>
      <c r="BH26" s="419"/>
      <c r="BI26" s="419"/>
      <c r="BJ26" s="419"/>
      <c r="BK26" s="419"/>
      <c r="BL26" s="419"/>
      <c r="BM26" s="419"/>
      <c r="BN26" s="419"/>
      <c r="BO26" s="419">
        <v>2500</v>
      </c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</row>
    <row r="27" spans="1:87" ht="17.850000000000001" customHeight="1">
      <c r="A27" s="420"/>
      <c r="B27" s="420"/>
      <c r="C27" s="420"/>
      <c r="D27" s="418">
        <v>310002100</v>
      </c>
      <c r="E27" s="415" t="s">
        <v>497</v>
      </c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19"/>
      <c r="V27" s="419"/>
      <c r="W27" s="419">
        <v>28728</v>
      </c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19"/>
      <c r="AL27" s="419"/>
      <c r="AM27" s="419"/>
      <c r="AN27" s="419"/>
      <c r="AO27" s="419"/>
      <c r="AP27" s="419"/>
      <c r="AQ27" s="419"/>
      <c r="AR27" s="419"/>
      <c r="AS27" s="419"/>
      <c r="AT27" s="419"/>
      <c r="AU27" s="419"/>
      <c r="AV27" s="419"/>
      <c r="AW27" s="419"/>
      <c r="AX27" s="419"/>
      <c r="AY27" s="419"/>
      <c r="AZ27" s="419"/>
      <c r="BA27" s="419"/>
      <c r="BB27" s="419"/>
      <c r="BC27" s="419"/>
      <c r="BD27" s="419"/>
      <c r="BE27" s="419"/>
      <c r="BF27" s="419"/>
      <c r="BG27" s="419"/>
      <c r="BH27" s="419"/>
      <c r="BI27" s="419"/>
      <c r="BJ27" s="419"/>
      <c r="BK27" s="419"/>
      <c r="BL27" s="419"/>
      <c r="BM27" s="419"/>
      <c r="BN27" s="419"/>
      <c r="BO27" s="419">
        <v>28728</v>
      </c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</row>
    <row r="28" spans="1:87" ht="17.25" customHeight="1">
      <c r="A28" s="420"/>
      <c r="B28" s="420"/>
      <c r="C28" s="415" t="s">
        <v>227</v>
      </c>
      <c r="D28" s="415"/>
      <c r="E28" s="415"/>
      <c r="F28" s="419"/>
      <c r="G28" s="419"/>
      <c r="H28" s="419"/>
      <c r="I28" s="419">
        <v>16512</v>
      </c>
      <c r="J28" s="419">
        <v>28000</v>
      </c>
      <c r="K28" s="419"/>
      <c r="L28" s="419"/>
      <c r="M28" s="419"/>
      <c r="N28" s="419"/>
      <c r="O28" s="419"/>
      <c r="P28" s="419"/>
      <c r="Q28" s="419"/>
      <c r="R28" s="419">
        <v>16333</v>
      </c>
      <c r="S28" s="419">
        <v>28000</v>
      </c>
      <c r="T28" s="419">
        <v>28000</v>
      </c>
      <c r="U28" s="419"/>
      <c r="V28" s="419"/>
      <c r="W28" s="419">
        <v>31228</v>
      </c>
      <c r="X28" s="419">
        <v>405</v>
      </c>
      <c r="Y28" s="419">
        <v>25812</v>
      </c>
      <c r="Z28" s="419">
        <v>30757</v>
      </c>
      <c r="AA28" s="419">
        <v>31320</v>
      </c>
      <c r="AB28" s="419">
        <v>1918</v>
      </c>
      <c r="AC28" s="419"/>
      <c r="AD28" s="419"/>
      <c r="AE28" s="419"/>
      <c r="AF28" s="419"/>
      <c r="AG28" s="419"/>
      <c r="AH28" s="419">
        <v>12031</v>
      </c>
      <c r="AI28" s="419">
        <v>25200</v>
      </c>
      <c r="AJ28" s="419">
        <v>28000</v>
      </c>
      <c r="AK28" s="419">
        <v>5833</v>
      </c>
      <c r="AL28" s="419"/>
      <c r="AM28" s="419"/>
      <c r="AN28" s="419"/>
      <c r="AO28" s="419"/>
      <c r="AP28" s="419"/>
      <c r="AQ28" s="419"/>
      <c r="AR28" s="419"/>
      <c r="AS28" s="419"/>
      <c r="AT28" s="419"/>
      <c r="AU28" s="419"/>
      <c r="AV28" s="419"/>
      <c r="AW28" s="419"/>
      <c r="AX28" s="419"/>
      <c r="AY28" s="419">
        <v>13651</v>
      </c>
      <c r="AZ28" s="419">
        <v>19650</v>
      </c>
      <c r="BA28" s="419"/>
      <c r="BB28" s="419">
        <v>482</v>
      </c>
      <c r="BC28" s="419">
        <v>19951</v>
      </c>
      <c r="BD28" s="419">
        <v>25200</v>
      </c>
      <c r="BE28" s="419">
        <v>25200</v>
      </c>
      <c r="BF28" s="419">
        <v>23800</v>
      </c>
      <c r="BG28" s="419">
        <v>16950</v>
      </c>
      <c r="BH28" s="419"/>
      <c r="BI28" s="419"/>
      <c r="BJ28" s="419"/>
      <c r="BK28" s="419">
        <v>22050</v>
      </c>
      <c r="BL28" s="419">
        <v>25200</v>
      </c>
      <c r="BM28" s="419">
        <v>23800</v>
      </c>
      <c r="BN28" s="419">
        <v>2250</v>
      </c>
      <c r="BO28" s="419">
        <v>527533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</row>
    <row r="29" spans="1:87" ht="17.850000000000001" customHeight="1">
      <c r="A29" s="420"/>
      <c r="B29" s="420"/>
      <c r="C29" s="420" t="s">
        <v>59</v>
      </c>
      <c r="D29" s="418">
        <v>310001995</v>
      </c>
      <c r="E29" s="415" t="s">
        <v>121</v>
      </c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>
        <v>27440</v>
      </c>
      <c r="AE29" s="419">
        <v>27489</v>
      </c>
      <c r="AF29" s="419">
        <v>5700</v>
      </c>
      <c r="AG29" s="419"/>
      <c r="AH29" s="419"/>
      <c r="AI29" s="419"/>
      <c r="AJ29" s="419"/>
      <c r="AK29" s="419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>
        <v>1051</v>
      </c>
      <c r="AW29" s="419">
        <v>23800</v>
      </c>
      <c r="AX29" s="419">
        <v>23234</v>
      </c>
      <c r="AY29" s="419">
        <v>3150</v>
      </c>
      <c r="AZ29" s="419"/>
      <c r="BA29" s="419"/>
      <c r="BB29" s="419"/>
      <c r="BC29" s="419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>
        <v>111864</v>
      </c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</row>
    <row r="30" spans="1:87" ht="17.850000000000001" customHeight="1">
      <c r="A30" s="420"/>
      <c r="B30" s="420"/>
      <c r="C30" s="420"/>
      <c r="D30" s="418">
        <v>310002002</v>
      </c>
      <c r="E30" s="415" t="s">
        <v>132</v>
      </c>
      <c r="F30" s="419"/>
      <c r="G30" s="419"/>
      <c r="H30" s="419"/>
      <c r="I30" s="419"/>
      <c r="J30" s="419"/>
      <c r="K30" s="419"/>
      <c r="L30" s="419">
        <v>10167</v>
      </c>
      <c r="M30" s="419">
        <v>18000</v>
      </c>
      <c r="N30" s="419">
        <v>18000</v>
      </c>
      <c r="O30" s="419">
        <v>18000</v>
      </c>
      <c r="P30" s="419">
        <v>28000</v>
      </c>
      <c r="Q30" s="419">
        <v>27833</v>
      </c>
      <c r="R30" s="419"/>
      <c r="S30" s="419"/>
      <c r="T30" s="419"/>
      <c r="U30" s="419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19"/>
      <c r="AL30" s="419"/>
      <c r="AM30" s="419"/>
      <c r="AN30" s="419"/>
      <c r="AO30" s="419"/>
      <c r="AP30" s="419">
        <v>9450</v>
      </c>
      <c r="AQ30" s="419">
        <v>16200</v>
      </c>
      <c r="AR30" s="419">
        <v>16200</v>
      </c>
      <c r="AS30" s="419">
        <v>23800</v>
      </c>
      <c r="AT30" s="419">
        <v>23800</v>
      </c>
      <c r="AU30" s="419">
        <v>23800</v>
      </c>
      <c r="AV30" s="419">
        <v>15750</v>
      </c>
      <c r="AW30" s="419"/>
      <c r="AX30" s="419"/>
      <c r="AY30" s="419"/>
      <c r="AZ30" s="419"/>
      <c r="BA30" s="419"/>
      <c r="BB30" s="419"/>
      <c r="BC30" s="419"/>
      <c r="BD30" s="419"/>
      <c r="BE30" s="419"/>
      <c r="BF30" s="419"/>
      <c r="BG30" s="419"/>
      <c r="BH30" s="419"/>
      <c r="BI30" s="419"/>
      <c r="BJ30" s="419"/>
      <c r="BK30" s="419"/>
      <c r="BL30" s="419"/>
      <c r="BM30" s="419"/>
      <c r="BN30" s="419"/>
      <c r="BO30" s="419">
        <v>249000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</row>
    <row r="31" spans="1:87" ht="17.850000000000001" customHeight="1">
      <c r="A31" s="420"/>
      <c r="B31" s="420"/>
      <c r="C31" s="420"/>
      <c r="D31" s="418">
        <v>310002003</v>
      </c>
      <c r="E31" s="415" t="s">
        <v>131</v>
      </c>
      <c r="F31" s="419"/>
      <c r="G31" s="419"/>
      <c r="H31" s="419"/>
      <c r="I31" s="419"/>
      <c r="J31" s="419"/>
      <c r="K31" s="419"/>
      <c r="L31" s="419">
        <v>5000</v>
      </c>
      <c r="M31" s="419">
        <v>10000</v>
      </c>
      <c r="N31" s="419">
        <v>10000</v>
      </c>
      <c r="O31" s="419">
        <v>10000</v>
      </c>
      <c r="P31" s="419"/>
      <c r="Q31" s="419"/>
      <c r="R31" s="419"/>
      <c r="S31" s="419"/>
      <c r="T31" s="419"/>
      <c r="U31" s="419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19"/>
      <c r="AL31" s="419"/>
      <c r="AM31" s="419"/>
      <c r="AN31" s="419"/>
      <c r="AO31" s="419"/>
      <c r="AP31" s="419"/>
      <c r="AQ31" s="419">
        <v>9000</v>
      </c>
      <c r="AR31" s="419">
        <v>9000</v>
      </c>
      <c r="AS31" s="419"/>
      <c r="AT31" s="419"/>
      <c r="AU31" s="419"/>
      <c r="AV31" s="419"/>
      <c r="AW31" s="419"/>
      <c r="AX31" s="419"/>
      <c r="AY31" s="419"/>
      <c r="AZ31" s="419"/>
      <c r="BA31" s="419"/>
      <c r="BB31" s="419"/>
      <c r="BC31" s="419"/>
      <c r="BD31" s="419"/>
      <c r="BE31" s="419"/>
      <c r="BF31" s="419"/>
      <c r="BG31" s="419"/>
      <c r="BH31" s="419"/>
      <c r="BI31" s="419"/>
      <c r="BJ31" s="419"/>
      <c r="BK31" s="419"/>
      <c r="BL31" s="419"/>
      <c r="BM31" s="419"/>
      <c r="BN31" s="419"/>
      <c r="BO31" s="419">
        <v>53000</v>
      </c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</row>
    <row r="32" spans="1:87" ht="17.25" customHeight="1">
      <c r="A32" s="420"/>
      <c r="B32" s="420"/>
      <c r="C32" s="415" t="s">
        <v>534</v>
      </c>
      <c r="D32" s="415"/>
      <c r="E32" s="415"/>
      <c r="F32" s="419"/>
      <c r="G32" s="419"/>
      <c r="H32" s="419"/>
      <c r="I32" s="419"/>
      <c r="J32" s="419"/>
      <c r="K32" s="419"/>
      <c r="L32" s="419">
        <v>15167</v>
      </c>
      <c r="M32" s="419">
        <v>28000</v>
      </c>
      <c r="N32" s="419">
        <v>28000</v>
      </c>
      <c r="O32" s="419">
        <v>28000</v>
      </c>
      <c r="P32" s="419">
        <v>28000</v>
      </c>
      <c r="Q32" s="419">
        <v>27833</v>
      </c>
      <c r="R32" s="419"/>
      <c r="S32" s="419"/>
      <c r="T32" s="419"/>
      <c r="U32" s="419"/>
      <c r="V32" s="419"/>
      <c r="W32" s="419"/>
      <c r="X32" s="419"/>
      <c r="Y32" s="419"/>
      <c r="Z32" s="419"/>
      <c r="AA32" s="419"/>
      <c r="AB32" s="419"/>
      <c r="AC32" s="419"/>
      <c r="AD32" s="419">
        <v>27440</v>
      </c>
      <c r="AE32" s="419">
        <v>27489</v>
      </c>
      <c r="AF32" s="419">
        <v>5700</v>
      </c>
      <c r="AG32" s="419"/>
      <c r="AH32" s="419"/>
      <c r="AI32" s="419"/>
      <c r="AJ32" s="419"/>
      <c r="AK32" s="419"/>
      <c r="AL32" s="419"/>
      <c r="AM32" s="419"/>
      <c r="AN32" s="419"/>
      <c r="AO32" s="419"/>
      <c r="AP32" s="419">
        <v>9450</v>
      </c>
      <c r="AQ32" s="419">
        <v>25200</v>
      </c>
      <c r="AR32" s="419">
        <v>25200</v>
      </c>
      <c r="AS32" s="419">
        <v>23800</v>
      </c>
      <c r="AT32" s="419">
        <v>23800</v>
      </c>
      <c r="AU32" s="419">
        <v>23800</v>
      </c>
      <c r="AV32" s="419">
        <v>16801</v>
      </c>
      <c r="AW32" s="419">
        <v>23800</v>
      </c>
      <c r="AX32" s="419">
        <v>23234</v>
      </c>
      <c r="AY32" s="419">
        <v>3150</v>
      </c>
      <c r="AZ32" s="419"/>
      <c r="BA32" s="419"/>
      <c r="BB32" s="419"/>
      <c r="BC32" s="419"/>
      <c r="BD32" s="419"/>
      <c r="BE32" s="419"/>
      <c r="BF32" s="419"/>
      <c r="BG32" s="419"/>
      <c r="BH32" s="419"/>
      <c r="BI32" s="419"/>
      <c r="BJ32" s="419"/>
      <c r="BK32" s="419"/>
      <c r="BL32" s="419"/>
      <c r="BM32" s="419"/>
      <c r="BN32" s="419"/>
      <c r="BO32" s="419">
        <v>413864</v>
      </c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</row>
    <row r="33" spans="1:87" ht="17.850000000000001" customHeight="1">
      <c r="A33" s="420"/>
      <c r="B33" s="415" t="s">
        <v>28</v>
      </c>
      <c r="C33" s="415"/>
      <c r="D33" s="415"/>
      <c r="E33" s="415"/>
      <c r="F33" s="419">
        <v>41298</v>
      </c>
      <c r="G33" s="419">
        <v>10944</v>
      </c>
      <c r="H33" s="419">
        <v>5739</v>
      </c>
      <c r="I33" s="419">
        <v>42432</v>
      </c>
      <c r="J33" s="419">
        <v>38334</v>
      </c>
      <c r="K33" s="419">
        <v>16333</v>
      </c>
      <c r="L33" s="419">
        <v>43167</v>
      </c>
      <c r="M33" s="419">
        <v>56000</v>
      </c>
      <c r="N33" s="419">
        <v>56000</v>
      </c>
      <c r="O33" s="419">
        <v>56000</v>
      </c>
      <c r="P33" s="419">
        <v>28000</v>
      </c>
      <c r="Q33" s="419">
        <v>27833</v>
      </c>
      <c r="R33" s="419">
        <v>37708</v>
      </c>
      <c r="S33" s="419">
        <v>55000</v>
      </c>
      <c r="T33" s="419">
        <v>39625</v>
      </c>
      <c r="U33" s="419">
        <v>27000</v>
      </c>
      <c r="V33" s="419">
        <v>25875</v>
      </c>
      <c r="W33" s="419">
        <v>52468</v>
      </c>
      <c r="X33" s="419">
        <v>24093</v>
      </c>
      <c r="Y33" s="419">
        <v>38700</v>
      </c>
      <c r="Z33" s="419">
        <v>53077</v>
      </c>
      <c r="AA33" s="419">
        <v>59184</v>
      </c>
      <c r="AB33" s="419">
        <v>27547</v>
      </c>
      <c r="AC33" s="419">
        <v>49421</v>
      </c>
      <c r="AD33" s="419">
        <v>51872</v>
      </c>
      <c r="AE33" s="419">
        <v>51969</v>
      </c>
      <c r="AF33" s="419">
        <v>16650</v>
      </c>
      <c r="AG33" s="419">
        <v>11622</v>
      </c>
      <c r="AH33" s="419">
        <v>20170</v>
      </c>
      <c r="AI33" s="419">
        <v>49000</v>
      </c>
      <c r="AJ33" s="419">
        <v>56000</v>
      </c>
      <c r="AK33" s="419">
        <v>37333</v>
      </c>
      <c r="AL33" s="419">
        <v>21425</v>
      </c>
      <c r="AM33" s="419">
        <v>50167</v>
      </c>
      <c r="AN33" s="419">
        <v>56000</v>
      </c>
      <c r="AO33" s="419">
        <v>45900</v>
      </c>
      <c r="AP33" s="419">
        <v>29100</v>
      </c>
      <c r="AQ33" s="419">
        <v>35325</v>
      </c>
      <c r="AR33" s="419">
        <v>48150</v>
      </c>
      <c r="AS33" s="419">
        <v>46750</v>
      </c>
      <c r="AT33" s="419">
        <v>46750</v>
      </c>
      <c r="AU33" s="419">
        <v>46750</v>
      </c>
      <c r="AV33" s="419">
        <v>29626</v>
      </c>
      <c r="AW33" s="419">
        <v>46750</v>
      </c>
      <c r="AX33" s="419">
        <v>46184</v>
      </c>
      <c r="AY33" s="419">
        <v>39751</v>
      </c>
      <c r="AZ33" s="419">
        <v>43051</v>
      </c>
      <c r="BA33" s="419">
        <v>22950</v>
      </c>
      <c r="BB33" s="419">
        <v>13533</v>
      </c>
      <c r="BC33" s="419">
        <v>42901</v>
      </c>
      <c r="BD33" s="419">
        <v>48150</v>
      </c>
      <c r="BE33" s="419">
        <v>48150</v>
      </c>
      <c r="BF33" s="419">
        <v>46750</v>
      </c>
      <c r="BG33" s="419">
        <v>41250</v>
      </c>
      <c r="BH33" s="419">
        <v>43501</v>
      </c>
      <c r="BI33" s="419">
        <v>29626</v>
      </c>
      <c r="BJ33" s="419">
        <v>22950</v>
      </c>
      <c r="BK33" s="419">
        <v>45000</v>
      </c>
      <c r="BL33" s="419">
        <v>48150</v>
      </c>
      <c r="BM33" s="419">
        <v>47988</v>
      </c>
      <c r="BN33" s="419">
        <v>25200</v>
      </c>
      <c r="BO33" s="419">
        <v>2364172</v>
      </c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</row>
    <row r="34" spans="1:87" ht="17.850000000000001" customHeight="1">
      <c r="A34" s="420" t="s">
        <v>26</v>
      </c>
      <c r="B34" s="420"/>
      <c r="C34" s="420"/>
      <c r="D34" s="420"/>
      <c r="E34" s="420"/>
      <c r="F34" s="419">
        <v>41298</v>
      </c>
      <c r="G34" s="419">
        <v>10944</v>
      </c>
      <c r="H34" s="419">
        <v>5739</v>
      </c>
      <c r="I34" s="419">
        <v>42432</v>
      </c>
      <c r="J34" s="419">
        <v>38334</v>
      </c>
      <c r="K34" s="419">
        <v>16333</v>
      </c>
      <c r="L34" s="419">
        <v>43167</v>
      </c>
      <c r="M34" s="419">
        <v>56000</v>
      </c>
      <c r="N34" s="419">
        <v>56000</v>
      </c>
      <c r="O34" s="419">
        <v>56000</v>
      </c>
      <c r="P34" s="419">
        <v>28000</v>
      </c>
      <c r="Q34" s="419">
        <v>27833</v>
      </c>
      <c r="R34" s="419">
        <v>37708</v>
      </c>
      <c r="S34" s="419">
        <v>55000</v>
      </c>
      <c r="T34" s="419">
        <v>39625</v>
      </c>
      <c r="U34" s="419">
        <v>27000</v>
      </c>
      <c r="V34" s="419">
        <v>25875</v>
      </c>
      <c r="W34" s="419">
        <v>52468</v>
      </c>
      <c r="X34" s="419">
        <v>24093</v>
      </c>
      <c r="Y34" s="419">
        <v>38700</v>
      </c>
      <c r="Z34" s="419">
        <v>53077</v>
      </c>
      <c r="AA34" s="419">
        <v>59184</v>
      </c>
      <c r="AB34" s="419">
        <v>27547</v>
      </c>
      <c r="AC34" s="419">
        <v>49421</v>
      </c>
      <c r="AD34" s="419">
        <v>51872</v>
      </c>
      <c r="AE34" s="419">
        <v>51969</v>
      </c>
      <c r="AF34" s="419">
        <v>16650</v>
      </c>
      <c r="AG34" s="419">
        <v>11622</v>
      </c>
      <c r="AH34" s="419">
        <v>20170</v>
      </c>
      <c r="AI34" s="419">
        <v>49000</v>
      </c>
      <c r="AJ34" s="419">
        <v>56000</v>
      </c>
      <c r="AK34" s="419">
        <v>37333</v>
      </c>
      <c r="AL34" s="419">
        <v>21425</v>
      </c>
      <c r="AM34" s="419">
        <v>50167</v>
      </c>
      <c r="AN34" s="419">
        <v>56000</v>
      </c>
      <c r="AO34" s="419">
        <v>45900</v>
      </c>
      <c r="AP34" s="419">
        <v>29100</v>
      </c>
      <c r="AQ34" s="419">
        <v>35325</v>
      </c>
      <c r="AR34" s="419">
        <v>48150</v>
      </c>
      <c r="AS34" s="419">
        <v>46750</v>
      </c>
      <c r="AT34" s="419">
        <v>46750</v>
      </c>
      <c r="AU34" s="419">
        <v>46750</v>
      </c>
      <c r="AV34" s="419">
        <v>29626</v>
      </c>
      <c r="AW34" s="419">
        <v>46750</v>
      </c>
      <c r="AX34" s="419">
        <v>46184</v>
      </c>
      <c r="AY34" s="419">
        <v>39751</v>
      </c>
      <c r="AZ34" s="419">
        <v>43051</v>
      </c>
      <c r="BA34" s="419">
        <v>22950</v>
      </c>
      <c r="BB34" s="419">
        <v>13533</v>
      </c>
      <c r="BC34" s="419">
        <v>42901</v>
      </c>
      <c r="BD34" s="419">
        <v>48150</v>
      </c>
      <c r="BE34" s="419">
        <v>48150</v>
      </c>
      <c r="BF34" s="419">
        <v>46750</v>
      </c>
      <c r="BG34" s="419">
        <v>41250</v>
      </c>
      <c r="BH34" s="419">
        <v>43501</v>
      </c>
      <c r="BI34" s="419">
        <v>29626</v>
      </c>
      <c r="BJ34" s="419">
        <v>22950</v>
      </c>
      <c r="BK34" s="419">
        <v>45000</v>
      </c>
      <c r="BL34" s="419">
        <v>48150</v>
      </c>
      <c r="BM34" s="419">
        <v>47988</v>
      </c>
      <c r="BN34" s="419">
        <v>25200</v>
      </c>
      <c r="BO34" s="419">
        <v>2364172</v>
      </c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</row>
    <row r="35" spans="1:87" ht="17.850000000000001" customHeight="1">
      <c r="A35" s="420" t="s">
        <v>230</v>
      </c>
      <c r="B35" s="420" t="s">
        <v>27</v>
      </c>
      <c r="C35" s="420" t="s">
        <v>49</v>
      </c>
      <c r="D35" s="418">
        <v>310002953</v>
      </c>
      <c r="E35" s="415" t="s">
        <v>48</v>
      </c>
      <c r="F35" s="419">
        <v>21267</v>
      </c>
      <c r="G35" s="419"/>
      <c r="H35" s="419"/>
      <c r="I35" s="419"/>
      <c r="J35" s="419">
        <v>2417</v>
      </c>
      <c r="K35" s="419">
        <v>3384</v>
      </c>
      <c r="L35" s="419"/>
      <c r="M35" s="419"/>
      <c r="N35" s="419">
        <v>9667</v>
      </c>
      <c r="O35" s="419">
        <v>3384</v>
      </c>
      <c r="P35" s="419"/>
      <c r="Q35" s="419"/>
      <c r="R35" s="419"/>
      <c r="S35" s="419">
        <v>11600</v>
      </c>
      <c r="T35" s="419">
        <v>6284</v>
      </c>
      <c r="U35" s="419">
        <v>1450</v>
      </c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19"/>
      <c r="AL35" s="419"/>
      <c r="AM35" s="419"/>
      <c r="AN35" s="419">
        <v>5317</v>
      </c>
      <c r="AO35" s="419">
        <v>1261</v>
      </c>
      <c r="AP35" s="419"/>
      <c r="AQ35" s="419"/>
      <c r="AR35" s="419">
        <v>2055</v>
      </c>
      <c r="AS35" s="419">
        <v>6985</v>
      </c>
      <c r="AT35" s="419"/>
      <c r="AU35" s="419"/>
      <c r="AV35" s="419"/>
      <c r="AW35" s="419"/>
      <c r="AX35" s="419"/>
      <c r="AY35" s="419"/>
      <c r="AZ35" s="419"/>
      <c r="BA35" s="419"/>
      <c r="BB35" s="419"/>
      <c r="BC35" s="419"/>
      <c r="BD35" s="419"/>
      <c r="BE35" s="419">
        <v>6985</v>
      </c>
      <c r="BF35" s="419">
        <v>8217</v>
      </c>
      <c r="BG35" s="419">
        <v>9860</v>
      </c>
      <c r="BH35" s="419">
        <v>4520</v>
      </c>
      <c r="BI35" s="419"/>
      <c r="BJ35" s="419"/>
      <c r="BK35" s="419"/>
      <c r="BL35" s="419"/>
      <c r="BM35" s="419">
        <v>4930</v>
      </c>
      <c r="BN35" s="419">
        <v>9860</v>
      </c>
      <c r="BO35" s="419">
        <v>119443</v>
      </c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</row>
    <row r="36" spans="1:87" ht="17.850000000000001" customHeight="1">
      <c r="A36" s="420"/>
      <c r="B36" s="420"/>
      <c r="C36" s="420"/>
      <c r="D36" s="418">
        <v>310003079</v>
      </c>
      <c r="E36" s="415" t="s">
        <v>54</v>
      </c>
      <c r="F36" s="419"/>
      <c r="G36" s="419"/>
      <c r="H36" s="419"/>
      <c r="I36" s="419"/>
      <c r="J36" s="419"/>
      <c r="K36" s="419">
        <v>6284</v>
      </c>
      <c r="L36" s="419">
        <v>3867</v>
      </c>
      <c r="M36" s="419"/>
      <c r="N36" s="419"/>
      <c r="O36" s="419"/>
      <c r="P36" s="419"/>
      <c r="Q36" s="419"/>
      <c r="R36" s="419"/>
      <c r="S36" s="419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19"/>
      <c r="AL36" s="419"/>
      <c r="AM36" s="419">
        <v>3900</v>
      </c>
      <c r="AN36" s="419"/>
      <c r="AO36" s="419"/>
      <c r="AP36" s="419"/>
      <c r="AQ36" s="419"/>
      <c r="AR36" s="419"/>
      <c r="AS36" s="419"/>
      <c r="AT36" s="419"/>
      <c r="AU36" s="419"/>
      <c r="AV36" s="419">
        <v>6574</v>
      </c>
      <c r="AW36" s="419"/>
      <c r="AX36" s="419"/>
      <c r="AY36" s="419"/>
      <c r="AZ36" s="419"/>
      <c r="BA36" s="419"/>
      <c r="BB36" s="419"/>
      <c r="BC36" s="419"/>
      <c r="BD36" s="419"/>
      <c r="BE36" s="419"/>
      <c r="BF36" s="419"/>
      <c r="BG36" s="419"/>
      <c r="BH36" s="419"/>
      <c r="BI36" s="419"/>
      <c r="BJ36" s="419">
        <v>4520</v>
      </c>
      <c r="BK36" s="419">
        <v>6574</v>
      </c>
      <c r="BL36" s="419"/>
      <c r="BM36" s="419"/>
      <c r="BN36" s="419"/>
      <c r="BO36" s="419">
        <v>31719</v>
      </c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</row>
    <row r="37" spans="1:87" ht="17.850000000000001" customHeight="1">
      <c r="A37" s="420"/>
      <c r="B37" s="420"/>
      <c r="C37" s="420"/>
      <c r="D37" s="418">
        <v>310003080</v>
      </c>
      <c r="E37" s="415" t="s">
        <v>57</v>
      </c>
      <c r="F37" s="419"/>
      <c r="G37" s="419"/>
      <c r="H37" s="419"/>
      <c r="I37" s="419"/>
      <c r="J37" s="419"/>
      <c r="K37" s="419"/>
      <c r="L37" s="419">
        <v>7250</v>
      </c>
      <c r="M37" s="419"/>
      <c r="N37" s="419"/>
      <c r="O37" s="419"/>
      <c r="P37" s="419"/>
      <c r="Q37" s="419"/>
      <c r="R37" s="419"/>
      <c r="S37" s="419"/>
      <c r="T37" s="419"/>
      <c r="U37" s="419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19"/>
      <c r="AL37" s="419"/>
      <c r="AM37" s="419">
        <v>4800</v>
      </c>
      <c r="AN37" s="419"/>
      <c r="AO37" s="419"/>
      <c r="AP37" s="419"/>
      <c r="AQ37" s="419"/>
      <c r="AR37" s="419"/>
      <c r="AS37" s="419"/>
      <c r="AT37" s="419"/>
      <c r="AU37" s="419">
        <v>3287</v>
      </c>
      <c r="AV37" s="419"/>
      <c r="AW37" s="419"/>
      <c r="AX37" s="419"/>
      <c r="AY37" s="419"/>
      <c r="AZ37" s="419"/>
      <c r="BA37" s="419"/>
      <c r="BB37" s="419"/>
      <c r="BC37" s="419"/>
      <c r="BD37" s="419"/>
      <c r="BE37" s="419"/>
      <c r="BF37" s="419"/>
      <c r="BG37" s="419"/>
      <c r="BH37" s="419"/>
      <c r="BI37" s="419"/>
      <c r="BJ37" s="419">
        <v>2465</v>
      </c>
      <c r="BK37" s="419"/>
      <c r="BL37" s="419"/>
      <c r="BM37" s="419"/>
      <c r="BN37" s="419"/>
      <c r="BO37" s="419">
        <v>17802</v>
      </c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</row>
    <row r="38" spans="1:87" ht="17.850000000000001" customHeight="1">
      <c r="A38" s="420"/>
      <c r="B38" s="420"/>
      <c r="C38" s="420"/>
      <c r="D38" s="418">
        <v>310002954</v>
      </c>
      <c r="E38" s="415" t="s">
        <v>120</v>
      </c>
      <c r="F38" s="419"/>
      <c r="G38" s="419"/>
      <c r="H38" s="419"/>
      <c r="I38" s="419">
        <v>7272</v>
      </c>
      <c r="J38" s="419">
        <v>9183</v>
      </c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19">
        <v>6767</v>
      </c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19"/>
      <c r="AL38" s="419"/>
      <c r="AM38" s="419"/>
      <c r="AN38" s="419">
        <v>4800</v>
      </c>
      <c r="AO38" s="419"/>
      <c r="AP38" s="419"/>
      <c r="AQ38" s="419"/>
      <c r="AR38" s="419"/>
      <c r="AS38" s="419">
        <v>2876</v>
      </c>
      <c r="AT38" s="419">
        <v>2876</v>
      </c>
      <c r="AU38" s="419"/>
      <c r="AV38" s="419"/>
      <c r="AW38" s="419"/>
      <c r="AX38" s="419"/>
      <c r="AY38" s="419"/>
      <c r="AZ38" s="419"/>
      <c r="BA38" s="419"/>
      <c r="BB38" s="419"/>
      <c r="BC38" s="419"/>
      <c r="BD38" s="419"/>
      <c r="BE38" s="419"/>
      <c r="BF38" s="419"/>
      <c r="BG38" s="419"/>
      <c r="BH38" s="419">
        <v>3698</v>
      </c>
      <c r="BI38" s="419">
        <v>9860</v>
      </c>
      <c r="BJ38" s="419">
        <v>1233</v>
      </c>
      <c r="BK38" s="419"/>
      <c r="BL38" s="419"/>
      <c r="BM38" s="419"/>
      <c r="BN38" s="419"/>
      <c r="BO38" s="419">
        <v>48565</v>
      </c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</row>
    <row r="39" spans="1:87" ht="17.850000000000001" customHeight="1">
      <c r="A39" s="420"/>
      <c r="B39" s="420"/>
      <c r="C39" s="420"/>
      <c r="D39" s="418">
        <v>310002949</v>
      </c>
      <c r="E39" s="415" t="s">
        <v>122</v>
      </c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19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19"/>
      <c r="AL39" s="419">
        <v>2400</v>
      </c>
      <c r="AM39" s="419"/>
      <c r="AN39" s="419"/>
      <c r="AO39" s="419"/>
      <c r="AP39" s="419"/>
      <c r="AQ39" s="419"/>
      <c r="AR39" s="419"/>
      <c r="AS39" s="419"/>
      <c r="AT39" s="419"/>
      <c r="AU39" s="419"/>
      <c r="AV39" s="419"/>
      <c r="AW39" s="419">
        <v>2876</v>
      </c>
      <c r="AX39" s="419"/>
      <c r="AY39" s="419"/>
      <c r="AZ39" s="419"/>
      <c r="BA39" s="419"/>
      <c r="BB39" s="419"/>
      <c r="BC39" s="419"/>
      <c r="BD39" s="419"/>
      <c r="BE39" s="419"/>
      <c r="BF39" s="419"/>
      <c r="BG39" s="419"/>
      <c r="BH39" s="419"/>
      <c r="BI39" s="419"/>
      <c r="BJ39" s="419"/>
      <c r="BK39" s="419">
        <v>1644</v>
      </c>
      <c r="BL39" s="419">
        <v>2876</v>
      </c>
      <c r="BM39" s="419"/>
      <c r="BN39" s="419"/>
      <c r="BO39" s="419">
        <v>9796</v>
      </c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</row>
    <row r="40" spans="1:87" ht="17.850000000000001" customHeight="1">
      <c r="A40" s="420"/>
      <c r="B40" s="420"/>
      <c r="C40" s="420"/>
      <c r="D40" s="418">
        <v>310002951</v>
      </c>
      <c r="E40" s="415" t="s">
        <v>124</v>
      </c>
      <c r="F40" s="419"/>
      <c r="G40" s="419">
        <v>758</v>
      </c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19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19"/>
      <c r="AL40" s="419"/>
      <c r="AM40" s="419"/>
      <c r="AN40" s="419"/>
      <c r="AO40" s="419"/>
      <c r="AP40" s="419"/>
      <c r="AQ40" s="419"/>
      <c r="AR40" s="419"/>
      <c r="AS40" s="419"/>
      <c r="AT40" s="419">
        <v>5341</v>
      </c>
      <c r="AU40" s="419"/>
      <c r="AV40" s="419"/>
      <c r="AW40" s="419"/>
      <c r="AX40" s="419"/>
      <c r="AY40" s="419"/>
      <c r="AZ40" s="419"/>
      <c r="BA40" s="419"/>
      <c r="BB40" s="419"/>
      <c r="BC40" s="419"/>
      <c r="BD40" s="419"/>
      <c r="BE40" s="419"/>
      <c r="BF40" s="419"/>
      <c r="BG40" s="419"/>
      <c r="BH40" s="419"/>
      <c r="BI40" s="419"/>
      <c r="BJ40" s="419"/>
      <c r="BK40" s="419"/>
      <c r="BL40" s="419"/>
      <c r="BM40" s="419"/>
      <c r="BN40" s="419"/>
      <c r="BO40" s="419">
        <v>6099</v>
      </c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</row>
    <row r="41" spans="1:87" ht="17.850000000000001" customHeight="1">
      <c r="A41" s="420"/>
      <c r="B41" s="420"/>
      <c r="C41" s="420"/>
      <c r="D41" s="418">
        <v>310002952</v>
      </c>
      <c r="E41" s="415" t="s">
        <v>140</v>
      </c>
      <c r="F41" s="419"/>
      <c r="G41" s="419">
        <v>1404</v>
      </c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19">
        <v>1450</v>
      </c>
      <c r="AL41" s="419">
        <v>3450</v>
      </c>
      <c r="AM41" s="419"/>
      <c r="AN41" s="419"/>
      <c r="AO41" s="419"/>
      <c r="AP41" s="419"/>
      <c r="AQ41" s="419"/>
      <c r="AR41" s="419"/>
      <c r="AS41" s="419"/>
      <c r="AT41" s="419"/>
      <c r="AU41" s="419">
        <v>4930</v>
      </c>
      <c r="AV41" s="419"/>
      <c r="AW41" s="419"/>
      <c r="AX41" s="419"/>
      <c r="AY41" s="419"/>
      <c r="AZ41" s="419"/>
      <c r="BA41" s="419"/>
      <c r="BB41" s="419"/>
      <c r="BC41" s="419"/>
      <c r="BD41" s="419"/>
      <c r="BE41" s="419"/>
      <c r="BF41" s="419"/>
      <c r="BG41" s="419"/>
      <c r="BH41" s="419"/>
      <c r="BI41" s="419"/>
      <c r="BJ41" s="419"/>
      <c r="BK41" s="419"/>
      <c r="BL41" s="419"/>
      <c r="BM41" s="419"/>
      <c r="BN41" s="419"/>
      <c r="BO41" s="419">
        <v>11234</v>
      </c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</row>
    <row r="42" spans="1:87" ht="17.850000000000001" customHeight="1">
      <c r="A42" s="420"/>
      <c r="B42" s="420"/>
      <c r="C42" s="420"/>
      <c r="D42" s="418">
        <v>310002950</v>
      </c>
      <c r="E42" s="415" t="s">
        <v>151</v>
      </c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19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19"/>
      <c r="AL42" s="419">
        <v>3400</v>
      </c>
      <c r="AM42" s="419"/>
      <c r="AN42" s="419"/>
      <c r="AO42" s="419"/>
      <c r="AP42" s="419"/>
      <c r="AQ42" s="419"/>
      <c r="AR42" s="419"/>
      <c r="AS42" s="419"/>
      <c r="AT42" s="419"/>
      <c r="AU42" s="419"/>
      <c r="AV42" s="419">
        <v>1644</v>
      </c>
      <c r="AW42" s="419"/>
      <c r="AX42" s="419"/>
      <c r="AY42" s="419"/>
      <c r="AZ42" s="419"/>
      <c r="BA42" s="419"/>
      <c r="BB42" s="419"/>
      <c r="BC42" s="419"/>
      <c r="BD42" s="419"/>
      <c r="BE42" s="419"/>
      <c r="BF42" s="419"/>
      <c r="BG42" s="419"/>
      <c r="BH42" s="419"/>
      <c r="BI42" s="419"/>
      <c r="BJ42" s="419"/>
      <c r="BK42" s="419"/>
      <c r="BL42" s="419">
        <v>2055</v>
      </c>
      <c r="BM42" s="419"/>
      <c r="BN42" s="419"/>
      <c r="BO42" s="419">
        <v>7099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</row>
    <row r="43" spans="1:87" ht="17.850000000000001" customHeight="1">
      <c r="A43" s="420"/>
      <c r="B43" s="420"/>
      <c r="C43" s="415" t="s">
        <v>231</v>
      </c>
      <c r="D43" s="415"/>
      <c r="E43" s="415"/>
      <c r="F43" s="419">
        <v>21267</v>
      </c>
      <c r="G43" s="419">
        <v>2162</v>
      </c>
      <c r="H43" s="419"/>
      <c r="I43" s="419">
        <v>7272</v>
      </c>
      <c r="J43" s="419">
        <v>11600</v>
      </c>
      <c r="K43" s="419">
        <v>9668</v>
      </c>
      <c r="L43" s="419">
        <v>11117</v>
      </c>
      <c r="M43" s="419"/>
      <c r="N43" s="419">
        <v>9667</v>
      </c>
      <c r="O43" s="419">
        <v>3384</v>
      </c>
      <c r="P43" s="419"/>
      <c r="Q43" s="419"/>
      <c r="R43" s="419"/>
      <c r="S43" s="419">
        <v>11600</v>
      </c>
      <c r="T43" s="419">
        <v>6284</v>
      </c>
      <c r="U43" s="419">
        <v>8217</v>
      </c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19">
        <v>1450</v>
      </c>
      <c r="AL43" s="419">
        <v>9250</v>
      </c>
      <c r="AM43" s="419">
        <v>8700</v>
      </c>
      <c r="AN43" s="419">
        <v>10117</v>
      </c>
      <c r="AO43" s="419">
        <v>1261</v>
      </c>
      <c r="AP43" s="419"/>
      <c r="AQ43" s="419"/>
      <c r="AR43" s="419">
        <v>2055</v>
      </c>
      <c r="AS43" s="419">
        <v>9861</v>
      </c>
      <c r="AT43" s="419">
        <v>8217</v>
      </c>
      <c r="AU43" s="419">
        <v>8217</v>
      </c>
      <c r="AV43" s="419">
        <v>8218</v>
      </c>
      <c r="AW43" s="419">
        <v>2876</v>
      </c>
      <c r="AX43" s="419"/>
      <c r="AY43" s="419"/>
      <c r="AZ43" s="419"/>
      <c r="BA43" s="419"/>
      <c r="BB43" s="419"/>
      <c r="BC43" s="419"/>
      <c r="BD43" s="419"/>
      <c r="BE43" s="419">
        <v>6985</v>
      </c>
      <c r="BF43" s="419">
        <v>8217</v>
      </c>
      <c r="BG43" s="419">
        <v>9860</v>
      </c>
      <c r="BH43" s="419">
        <v>8218</v>
      </c>
      <c r="BI43" s="419">
        <v>9860</v>
      </c>
      <c r="BJ43" s="419">
        <v>8218</v>
      </c>
      <c r="BK43" s="419">
        <v>8218</v>
      </c>
      <c r="BL43" s="419">
        <v>4931</v>
      </c>
      <c r="BM43" s="419">
        <v>4930</v>
      </c>
      <c r="BN43" s="419">
        <v>9860</v>
      </c>
      <c r="BO43" s="419">
        <v>251757</v>
      </c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</row>
    <row r="44" spans="1:87" ht="17.850000000000001" customHeight="1">
      <c r="A44" s="420"/>
      <c r="B44" s="415" t="s">
        <v>28</v>
      </c>
      <c r="C44" s="415"/>
      <c r="D44" s="415"/>
      <c r="E44" s="415"/>
      <c r="F44" s="419">
        <v>21267</v>
      </c>
      <c r="G44" s="419">
        <v>2162</v>
      </c>
      <c r="H44" s="419"/>
      <c r="I44" s="419">
        <v>7272</v>
      </c>
      <c r="J44" s="419">
        <v>11600</v>
      </c>
      <c r="K44" s="419">
        <v>9668</v>
      </c>
      <c r="L44" s="419">
        <v>11117</v>
      </c>
      <c r="M44" s="419"/>
      <c r="N44" s="419">
        <v>9667</v>
      </c>
      <c r="O44" s="419">
        <v>3384</v>
      </c>
      <c r="P44" s="419"/>
      <c r="Q44" s="419"/>
      <c r="R44" s="419"/>
      <c r="S44" s="419">
        <v>11600</v>
      </c>
      <c r="T44" s="419">
        <v>6284</v>
      </c>
      <c r="U44" s="419">
        <v>8217</v>
      </c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19">
        <v>1450</v>
      </c>
      <c r="AL44" s="419">
        <v>9250</v>
      </c>
      <c r="AM44" s="419">
        <v>8700</v>
      </c>
      <c r="AN44" s="419">
        <v>10117</v>
      </c>
      <c r="AO44" s="419">
        <v>1261</v>
      </c>
      <c r="AP44" s="419"/>
      <c r="AQ44" s="419"/>
      <c r="AR44" s="419">
        <v>2055</v>
      </c>
      <c r="AS44" s="419">
        <v>9861</v>
      </c>
      <c r="AT44" s="419">
        <v>8217</v>
      </c>
      <c r="AU44" s="419">
        <v>8217</v>
      </c>
      <c r="AV44" s="419">
        <v>8218</v>
      </c>
      <c r="AW44" s="419">
        <v>2876</v>
      </c>
      <c r="AX44" s="419"/>
      <c r="AY44" s="419"/>
      <c r="AZ44" s="419"/>
      <c r="BA44" s="419"/>
      <c r="BB44" s="419"/>
      <c r="BC44" s="419"/>
      <c r="BD44" s="419"/>
      <c r="BE44" s="419">
        <v>6985</v>
      </c>
      <c r="BF44" s="419">
        <v>8217</v>
      </c>
      <c r="BG44" s="419">
        <v>9860</v>
      </c>
      <c r="BH44" s="419">
        <v>8218</v>
      </c>
      <c r="BI44" s="419">
        <v>9860</v>
      </c>
      <c r="BJ44" s="419">
        <v>8218</v>
      </c>
      <c r="BK44" s="419">
        <v>8218</v>
      </c>
      <c r="BL44" s="419">
        <v>4931</v>
      </c>
      <c r="BM44" s="419">
        <v>4930</v>
      </c>
      <c r="BN44" s="419">
        <v>9860</v>
      </c>
      <c r="BO44" s="419">
        <v>251757</v>
      </c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</row>
    <row r="45" spans="1:87" ht="17.850000000000001" customHeight="1">
      <c r="A45" s="420" t="s">
        <v>232</v>
      </c>
      <c r="B45" s="420"/>
      <c r="C45" s="420"/>
      <c r="D45" s="420"/>
      <c r="E45" s="420"/>
      <c r="F45" s="419">
        <v>21267</v>
      </c>
      <c r="G45" s="419">
        <v>2162</v>
      </c>
      <c r="H45" s="419"/>
      <c r="I45" s="419">
        <v>7272</v>
      </c>
      <c r="J45" s="419">
        <v>11600</v>
      </c>
      <c r="K45" s="419">
        <v>9668</v>
      </c>
      <c r="L45" s="419">
        <v>11117</v>
      </c>
      <c r="M45" s="419"/>
      <c r="N45" s="419">
        <v>9667</v>
      </c>
      <c r="O45" s="419">
        <v>3384</v>
      </c>
      <c r="P45" s="419"/>
      <c r="Q45" s="419"/>
      <c r="R45" s="419"/>
      <c r="S45" s="419">
        <v>11600</v>
      </c>
      <c r="T45" s="419">
        <v>6284</v>
      </c>
      <c r="U45" s="419">
        <v>8217</v>
      </c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19">
        <v>1450</v>
      </c>
      <c r="AL45" s="419">
        <v>9250</v>
      </c>
      <c r="AM45" s="419">
        <v>8700</v>
      </c>
      <c r="AN45" s="419">
        <v>10117</v>
      </c>
      <c r="AO45" s="419">
        <v>1261</v>
      </c>
      <c r="AP45" s="419"/>
      <c r="AQ45" s="419"/>
      <c r="AR45" s="419">
        <v>2055</v>
      </c>
      <c r="AS45" s="419">
        <v>9861</v>
      </c>
      <c r="AT45" s="419">
        <v>8217</v>
      </c>
      <c r="AU45" s="419">
        <v>8217</v>
      </c>
      <c r="AV45" s="419">
        <v>8218</v>
      </c>
      <c r="AW45" s="419">
        <v>2876</v>
      </c>
      <c r="AX45" s="419"/>
      <c r="AY45" s="419"/>
      <c r="AZ45" s="419"/>
      <c r="BA45" s="419"/>
      <c r="BB45" s="419"/>
      <c r="BC45" s="419"/>
      <c r="BD45" s="419"/>
      <c r="BE45" s="419">
        <v>6985</v>
      </c>
      <c r="BF45" s="419">
        <v>8217</v>
      </c>
      <c r="BG45" s="419">
        <v>9860</v>
      </c>
      <c r="BH45" s="419">
        <v>8218</v>
      </c>
      <c r="BI45" s="419">
        <v>9860</v>
      </c>
      <c r="BJ45" s="419">
        <v>8218</v>
      </c>
      <c r="BK45" s="419">
        <v>8218</v>
      </c>
      <c r="BL45" s="419">
        <v>4931</v>
      </c>
      <c r="BM45" s="419">
        <v>4930</v>
      </c>
      <c r="BN45" s="419">
        <v>9860</v>
      </c>
      <c r="BO45" s="419">
        <v>251757</v>
      </c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</row>
    <row r="46" spans="1:87" ht="17.850000000000001" customHeight="1">
      <c r="A46" s="420" t="s">
        <v>235</v>
      </c>
      <c r="B46" s="420" t="s">
        <v>27</v>
      </c>
      <c r="C46" s="420" t="s">
        <v>42</v>
      </c>
      <c r="D46" s="418">
        <v>310002641</v>
      </c>
      <c r="E46" s="415" t="s">
        <v>119</v>
      </c>
      <c r="F46" s="419">
        <v>41562</v>
      </c>
      <c r="G46" s="419">
        <v>8315</v>
      </c>
      <c r="H46" s="419">
        <v>3171</v>
      </c>
      <c r="I46" s="419"/>
      <c r="J46" s="419"/>
      <c r="K46" s="419"/>
      <c r="L46" s="419"/>
      <c r="M46" s="419"/>
      <c r="N46" s="419"/>
      <c r="O46" s="419"/>
      <c r="P46" s="419">
        <v>2000</v>
      </c>
      <c r="Q46" s="419">
        <v>16000</v>
      </c>
      <c r="R46" s="419">
        <v>16000</v>
      </c>
      <c r="S46" s="419">
        <v>16000</v>
      </c>
      <c r="T46" s="419">
        <v>3167</v>
      </c>
      <c r="U46" s="419"/>
      <c r="V46" s="419"/>
      <c r="W46" s="419"/>
      <c r="X46" s="419"/>
      <c r="Y46" s="419"/>
      <c r="Z46" s="419"/>
      <c r="AA46" s="419"/>
      <c r="AB46" s="419"/>
      <c r="AC46" s="419">
        <v>18144</v>
      </c>
      <c r="AD46" s="419">
        <v>13000</v>
      </c>
      <c r="AE46" s="419">
        <v>16848</v>
      </c>
      <c r="AF46" s="419">
        <v>6700</v>
      </c>
      <c r="AG46" s="419">
        <v>6700</v>
      </c>
      <c r="AH46" s="419">
        <v>11200</v>
      </c>
      <c r="AI46" s="419">
        <v>13800</v>
      </c>
      <c r="AJ46" s="419">
        <v>19995</v>
      </c>
      <c r="AK46" s="419">
        <v>14000</v>
      </c>
      <c r="AL46" s="419">
        <v>13000</v>
      </c>
      <c r="AM46" s="419">
        <v>13000</v>
      </c>
      <c r="AN46" s="419">
        <v>13000</v>
      </c>
      <c r="AO46" s="419">
        <v>13000</v>
      </c>
      <c r="AP46" s="419">
        <v>16200</v>
      </c>
      <c r="AQ46" s="419">
        <v>23800</v>
      </c>
      <c r="AR46" s="419">
        <v>12600</v>
      </c>
      <c r="AS46" s="419"/>
      <c r="AT46" s="419"/>
      <c r="AU46" s="419"/>
      <c r="AV46" s="419"/>
      <c r="AW46" s="419"/>
      <c r="AX46" s="419"/>
      <c r="AY46" s="419">
        <v>10951</v>
      </c>
      <c r="AZ46" s="419">
        <v>16200</v>
      </c>
      <c r="BA46" s="419">
        <v>16200</v>
      </c>
      <c r="BB46" s="419">
        <v>16200</v>
      </c>
      <c r="BC46" s="419">
        <v>23800</v>
      </c>
      <c r="BD46" s="419">
        <v>23800</v>
      </c>
      <c r="BE46" s="419">
        <v>2100</v>
      </c>
      <c r="BF46" s="419"/>
      <c r="BG46" s="419"/>
      <c r="BH46" s="419"/>
      <c r="BI46" s="419"/>
      <c r="BJ46" s="419"/>
      <c r="BK46" s="419"/>
      <c r="BL46" s="419"/>
      <c r="BM46" s="419"/>
      <c r="BN46" s="419"/>
      <c r="BO46" s="419">
        <v>440453</v>
      </c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</row>
    <row r="47" spans="1:87" ht="17.850000000000001" customHeight="1">
      <c r="A47" s="420"/>
      <c r="B47" s="420"/>
      <c r="C47" s="420"/>
      <c r="D47" s="418">
        <v>310002642</v>
      </c>
      <c r="E47" s="415" t="s">
        <v>118</v>
      </c>
      <c r="F47" s="419">
        <v>16669</v>
      </c>
      <c r="G47" s="419">
        <v>15120</v>
      </c>
      <c r="H47" s="419"/>
      <c r="I47" s="419"/>
      <c r="J47" s="419"/>
      <c r="K47" s="419"/>
      <c r="L47" s="419"/>
      <c r="M47" s="419"/>
      <c r="N47" s="419"/>
      <c r="O47" s="419"/>
      <c r="P47" s="419">
        <v>12000</v>
      </c>
      <c r="Q47" s="419">
        <v>12000</v>
      </c>
      <c r="R47" s="419">
        <v>12000</v>
      </c>
      <c r="S47" s="419">
        <v>12000</v>
      </c>
      <c r="T47" s="419">
        <v>12000</v>
      </c>
      <c r="U47" s="419"/>
      <c r="V47" s="419"/>
      <c r="W47" s="419"/>
      <c r="X47" s="419"/>
      <c r="Y47" s="419"/>
      <c r="Z47" s="419"/>
      <c r="AA47" s="419"/>
      <c r="AB47" s="419"/>
      <c r="AC47" s="419"/>
      <c r="AD47" s="419">
        <v>15469</v>
      </c>
      <c r="AE47" s="419">
        <v>13479</v>
      </c>
      <c r="AF47" s="419">
        <v>13500</v>
      </c>
      <c r="AG47" s="419">
        <v>13500</v>
      </c>
      <c r="AH47" s="419">
        <v>9000</v>
      </c>
      <c r="AI47" s="419"/>
      <c r="AJ47" s="419"/>
      <c r="AK47" s="419"/>
      <c r="AL47" s="419">
        <v>15000</v>
      </c>
      <c r="AM47" s="419">
        <v>15000</v>
      </c>
      <c r="AN47" s="419">
        <v>15000</v>
      </c>
      <c r="AO47" s="419">
        <v>15000</v>
      </c>
      <c r="AP47" s="419">
        <v>9000</v>
      </c>
      <c r="AQ47" s="419"/>
      <c r="AR47" s="419"/>
      <c r="AS47" s="419"/>
      <c r="AT47" s="419"/>
      <c r="AU47" s="419"/>
      <c r="AV47" s="419"/>
      <c r="AW47" s="419"/>
      <c r="AX47" s="419"/>
      <c r="AY47" s="419">
        <v>9000</v>
      </c>
      <c r="AZ47" s="419">
        <v>9000</v>
      </c>
      <c r="BA47" s="419">
        <v>9000</v>
      </c>
      <c r="BB47" s="419">
        <v>9000</v>
      </c>
      <c r="BC47" s="419"/>
      <c r="BD47" s="419"/>
      <c r="BE47" s="419"/>
      <c r="BF47" s="419"/>
      <c r="BG47" s="419"/>
      <c r="BH47" s="419"/>
      <c r="BI47" s="419"/>
      <c r="BJ47" s="419"/>
      <c r="BK47" s="419"/>
      <c r="BL47" s="419"/>
      <c r="BM47" s="419"/>
      <c r="BN47" s="419"/>
      <c r="BO47" s="419">
        <v>261737</v>
      </c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</row>
    <row r="48" spans="1:87" ht="17.850000000000001" customHeight="1">
      <c r="A48" s="420"/>
      <c r="B48" s="420"/>
      <c r="C48" s="420"/>
      <c r="D48" s="418">
        <v>310002644</v>
      </c>
      <c r="E48" s="415" t="s">
        <v>142</v>
      </c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19">
        <v>26833</v>
      </c>
      <c r="V48" s="419">
        <v>28000</v>
      </c>
      <c r="W48" s="419">
        <v>28224</v>
      </c>
      <c r="X48" s="419">
        <v>13779</v>
      </c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19"/>
      <c r="AL48" s="419"/>
      <c r="AM48" s="419"/>
      <c r="AN48" s="419"/>
      <c r="AO48" s="419"/>
      <c r="AP48" s="419"/>
      <c r="AQ48" s="419"/>
      <c r="AR48" s="419"/>
      <c r="AS48" s="419"/>
      <c r="AT48" s="419"/>
      <c r="AU48" s="419"/>
      <c r="AV48" s="419"/>
      <c r="AW48" s="419"/>
      <c r="AX48" s="419"/>
      <c r="AY48" s="419"/>
      <c r="AZ48" s="419"/>
      <c r="BA48" s="419"/>
      <c r="BB48" s="419"/>
      <c r="BC48" s="419"/>
      <c r="BD48" s="419"/>
      <c r="BE48" s="419">
        <v>4201</v>
      </c>
      <c r="BF48" s="419">
        <v>23800</v>
      </c>
      <c r="BG48" s="419">
        <v>23800</v>
      </c>
      <c r="BH48" s="419">
        <v>17400</v>
      </c>
      <c r="BI48" s="419"/>
      <c r="BJ48" s="419"/>
      <c r="BK48" s="419"/>
      <c r="BL48" s="419"/>
      <c r="BM48" s="419"/>
      <c r="BN48" s="419"/>
      <c r="BO48" s="419">
        <v>166037</v>
      </c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</row>
    <row r="49" spans="1:87" ht="17.850000000000001" customHeight="1">
      <c r="A49" s="420"/>
      <c r="B49" s="420"/>
      <c r="C49" s="420"/>
      <c r="D49" s="418">
        <v>310004070</v>
      </c>
      <c r="E49" s="415" t="s">
        <v>351</v>
      </c>
      <c r="F49" s="419"/>
      <c r="G49" s="419"/>
      <c r="H49" s="419"/>
      <c r="I49" s="419"/>
      <c r="J49" s="419"/>
      <c r="K49" s="419"/>
      <c r="L49" s="419"/>
      <c r="M49" s="419"/>
      <c r="N49" s="419"/>
      <c r="O49" s="419">
        <v>8000</v>
      </c>
      <c r="P49" s="419">
        <v>3000</v>
      </c>
      <c r="Q49" s="419"/>
      <c r="R49" s="419"/>
      <c r="S49" s="419"/>
      <c r="T49" s="419"/>
      <c r="U49" s="419"/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419"/>
      <c r="AH49" s="419"/>
      <c r="AI49" s="419"/>
      <c r="AJ49" s="419"/>
      <c r="AK49" s="419"/>
      <c r="AL49" s="419"/>
      <c r="AM49" s="419"/>
      <c r="AN49" s="419"/>
      <c r="AO49" s="419"/>
      <c r="AP49" s="419"/>
      <c r="AQ49" s="419"/>
      <c r="AR49" s="419"/>
      <c r="AS49" s="419"/>
      <c r="AT49" s="419"/>
      <c r="AU49" s="419"/>
      <c r="AV49" s="419"/>
      <c r="AW49" s="419"/>
      <c r="AX49" s="419"/>
      <c r="AY49" s="419"/>
      <c r="AZ49" s="419"/>
      <c r="BA49" s="419"/>
      <c r="BB49" s="419"/>
      <c r="BC49" s="419"/>
      <c r="BD49" s="419"/>
      <c r="BE49" s="419"/>
      <c r="BF49" s="419"/>
      <c r="BG49" s="419"/>
      <c r="BH49" s="419"/>
      <c r="BI49" s="419"/>
      <c r="BJ49" s="419"/>
      <c r="BK49" s="419"/>
      <c r="BL49" s="419"/>
      <c r="BM49" s="419"/>
      <c r="BN49" s="419"/>
      <c r="BO49" s="419">
        <v>11000</v>
      </c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</row>
    <row r="50" spans="1:87" ht="17.850000000000001" customHeight="1">
      <c r="A50" s="420"/>
      <c r="B50" s="420"/>
      <c r="C50" s="420"/>
      <c r="D50" s="418">
        <v>310003711</v>
      </c>
      <c r="E50" s="415" t="s">
        <v>302</v>
      </c>
      <c r="F50" s="419"/>
      <c r="G50" s="419"/>
      <c r="H50" s="419"/>
      <c r="I50" s="419"/>
      <c r="J50" s="419"/>
      <c r="K50" s="419"/>
      <c r="L50" s="419"/>
      <c r="M50" s="419"/>
      <c r="N50" s="419"/>
      <c r="O50" s="419"/>
      <c r="P50" s="419"/>
      <c r="Q50" s="419"/>
      <c r="R50" s="419"/>
      <c r="S50" s="419"/>
      <c r="T50" s="419"/>
      <c r="U50" s="419"/>
      <c r="V50" s="419"/>
      <c r="W50" s="419"/>
      <c r="X50" s="419"/>
      <c r="Y50" s="419">
        <v>936</v>
      </c>
      <c r="Z50" s="419">
        <v>17928</v>
      </c>
      <c r="AA50" s="419">
        <v>28152</v>
      </c>
      <c r="AB50" s="419">
        <v>18878</v>
      </c>
      <c r="AC50" s="419"/>
      <c r="AD50" s="419"/>
      <c r="AE50" s="419"/>
      <c r="AF50" s="419"/>
      <c r="AG50" s="419"/>
      <c r="AH50" s="419"/>
      <c r="AI50" s="419"/>
      <c r="AJ50" s="419"/>
      <c r="AK50" s="419"/>
      <c r="AL50" s="419"/>
      <c r="AM50" s="419"/>
      <c r="AN50" s="419"/>
      <c r="AO50" s="419"/>
      <c r="AP50" s="419"/>
      <c r="AQ50" s="419"/>
      <c r="AR50" s="419"/>
      <c r="AS50" s="419"/>
      <c r="AT50" s="419"/>
      <c r="AU50" s="419"/>
      <c r="AV50" s="419"/>
      <c r="AW50" s="419"/>
      <c r="AX50" s="419"/>
      <c r="AY50" s="419"/>
      <c r="AZ50" s="419"/>
      <c r="BA50" s="419"/>
      <c r="BB50" s="419"/>
      <c r="BC50" s="419"/>
      <c r="BD50" s="419"/>
      <c r="BE50" s="419"/>
      <c r="BF50" s="419"/>
      <c r="BG50" s="419"/>
      <c r="BH50" s="419">
        <v>1051</v>
      </c>
      <c r="BI50" s="419">
        <v>16200</v>
      </c>
      <c r="BJ50" s="419">
        <v>16200</v>
      </c>
      <c r="BK50" s="419">
        <v>23800</v>
      </c>
      <c r="BL50" s="419">
        <v>4350</v>
      </c>
      <c r="BM50" s="419"/>
      <c r="BN50" s="419"/>
      <c r="BO50" s="419">
        <v>127495</v>
      </c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</row>
    <row r="51" spans="1:87" ht="17.850000000000001" customHeight="1">
      <c r="A51" s="420"/>
      <c r="B51" s="420"/>
      <c r="C51" s="420"/>
      <c r="D51" s="418">
        <v>310003649</v>
      </c>
      <c r="E51" s="415" t="s">
        <v>261</v>
      </c>
      <c r="F51" s="419"/>
      <c r="G51" s="419"/>
      <c r="H51" s="419"/>
      <c r="I51" s="419"/>
      <c r="J51" s="419"/>
      <c r="K51" s="419"/>
      <c r="L51" s="419"/>
      <c r="M51" s="419"/>
      <c r="N51" s="419"/>
      <c r="O51" s="419"/>
      <c r="P51" s="419"/>
      <c r="Q51" s="419"/>
      <c r="R51" s="419"/>
      <c r="S51" s="419"/>
      <c r="T51" s="419"/>
      <c r="U51" s="419"/>
      <c r="V51" s="419"/>
      <c r="W51" s="419"/>
      <c r="X51" s="419"/>
      <c r="Y51" s="419"/>
      <c r="Z51" s="419">
        <v>14832</v>
      </c>
      <c r="AA51" s="419">
        <v>5184</v>
      </c>
      <c r="AB51" s="419"/>
      <c r="AC51" s="419"/>
      <c r="AD51" s="419"/>
      <c r="AE51" s="419"/>
      <c r="AF51" s="419"/>
      <c r="AG51" s="419"/>
      <c r="AH51" s="419"/>
      <c r="AI51" s="419"/>
      <c r="AJ51" s="419"/>
      <c r="AK51" s="419"/>
      <c r="AL51" s="419"/>
      <c r="AM51" s="419"/>
      <c r="AN51" s="419"/>
      <c r="AO51" s="419"/>
      <c r="AP51" s="419"/>
      <c r="AQ51" s="419"/>
      <c r="AR51" s="419"/>
      <c r="AS51" s="419"/>
      <c r="AT51" s="419"/>
      <c r="AU51" s="419"/>
      <c r="AV51" s="419"/>
      <c r="AW51" s="419"/>
      <c r="AX51" s="419"/>
      <c r="AY51" s="419"/>
      <c r="AZ51" s="419"/>
      <c r="BA51" s="419"/>
      <c r="BB51" s="419"/>
      <c r="BC51" s="419"/>
      <c r="BD51" s="419"/>
      <c r="BE51" s="419"/>
      <c r="BF51" s="419"/>
      <c r="BG51" s="419"/>
      <c r="BH51" s="419"/>
      <c r="BI51" s="419">
        <v>9000</v>
      </c>
      <c r="BJ51" s="419">
        <v>9000</v>
      </c>
      <c r="BK51" s="419"/>
      <c r="BL51" s="419"/>
      <c r="BM51" s="419"/>
      <c r="BN51" s="419"/>
      <c r="BO51" s="419">
        <v>38016</v>
      </c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</row>
    <row r="52" spans="1:87" ht="17.850000000000001" customHeight="1">
      <c r="A52" s="420"/>
      <c r="B52" s="420"/>
      <c r="C52" s="420"/>
      <c r="D52" s="418">
        <v>310004338</v>
      </c>
      <c r="E52" s="415" t="s">
        <v>406</v>
      </c>
      <c r="F52" s="419"/>
      <c r="G52" s="419"/>
      <c r="H52" s="419"/>
      <c r="I52" s="419"/>
      <c r="J52" s="419"/>
      <c r="K52" s="419"/>
      <c r="L52" s="419"/>
      <c r="M52" s="419"/>
      <c r="N52" s="419"/>
      <c r="O52" s="419"/>
      <c r="P52" s="419"/>
      <c r="Q52" s="419"/>
      <c r="R52" s="419"/>
      <c r="S52" s="419"/>
      <c r="T52" s="419"/>
      <c r="U52" s="419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419"/>
      <c r="AH52" s="419"/>
      <c r="AI52" s="419"/>
      <c r="AJ52" s="419"/>
      <c r="AK52" s="419"/>
      <c r="AL52" s="419"/>
      <c r="AM52" s="419"/>
      <c r="AN52" s="419"/>
      <c r="AO52" s="419"/>
      <c r="AP52" s="419"/>
      <c r="AQ52" s="419"/>
      <c r="AR52" s="419"/>
      <c r="AS52" s="419"/>
      <c r="AT52" s="419"/>
      <c r="AU52" s="419"/>
      <c r="AV52" s="419"/>
      <c r="AW52" s="419">
        <v>12000</v>
      </c>
      <c r="AX52" s="419"/>
      <c r="AY52" s="419"/>
      <c r="AZ52" s="419"/>
      <c r="BA52" s="419"/>
      <c r="BB52" s="419"/>
      <c r="BC52" s="419"/>
      <c r="BD52" s="419"/>
      <c r="BE52" s="419"/>
      <c r="BF52" s="419"/>
      <c r="BG52" s="419"/>
      <c r="BH52" s="419"/>
      <c r="BI52" s="419"/>
      <c r="BJ52" s="419"/>
      <c r="BK52" s="419"/>
      <c r="BL52" s="419"/>
      <c r="BM52" s="419"/>
      <c r="BN52" s="419"/>
      <c r="BO52" s="419">
        <v>12000</v>
      </c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</row>
    <row r="53" spans="1:87" ht="17.25" customHeight="1">
      <c r="A53" s="420"/>
      <c r="B53" s="420"/>
      <c r="C53" s="415" t="s">
        <v>228</v>
      </c>
      <c r="D53" s="415"/>
      <c r="E53" s="415"/>
      <c r="F53" s="419">
        <v>58231</v>
      </c>
      <c r="G53" s="419">
        <v>23435</v>
      </c>
      <c r="H53" s="419">
        <v>3171</v>
      </c>
      <c r="I53" s="419"/>
      <c r="J53" s="419"/>
      <c r="K53" s="419"/>
      <c r="L53" s="419"/>
      <c r="M53" s="419"/>
      <c r="N53" s="419"/>
      <c r="O53" s="419">
        <v>8000</v>
      </c>
      <c r="P53" s="419">
        <v>17000</v>
      </c>
      <c r="Q53" s="419">
        <v>28000</v>
      </c>
      <c r="R53" s="419">
        <v>28000</v>
      </c>
      <c r="S53" s="419">
        <v>28000</v>
      </c>
      <c r="T53" s="419">
        <v>15167</v>
      </c>
      <c r="U53" s="419">
        <v>26833</v>
      </c>
      <c r="V53" s="419">
        <v>28000</v>
      </c>
      <c r="W53" s="419">
        <v>28224</v>
      </c>
      <c r="X53" s="419">
        <v>13779</v>
      </c>
      <c r="Y53" s="419">
        <v>936</v>
      </c>
      <c r="Z53" s="419">
        <v>32760</v>
      </c>
      <c r="AA53" s="419">
        <v>33336</v>
      </c>
      <c r="AB53" s="419">
        <v>18878</v>
      </c>
      <c r="AC53" s="419">
        <v>18144</v>
      </c>
      <c r="AD53" s="419">
        <v>28469</v>
      </c>
      <c r="AE53" s="419">
        <v>30327</v>
      </c>
      <c r="AF53" s="419">
        <v>20200</v>
      </c>
      <c r="AG53" s="419">
        <v>20200</v>
      </c>
      <c r="AH53" s="419">
        <v>20200</v>
      </c>
      <c r="AI53" s="419">
        <v>13800</v>
      </c>
      <c r="AJ53" s="419">
        <v>19995</v>
      </c>
      <c r="AK53" s="419">
        <v>14000</v>
      </c>
      <c r="AL53" s="419">
        <v>28000</v>
      </c>
      <c r="AM53" s="419">
        <v>28000</v>
      </c>
      <c r="AN53" s="419">
        <v>28000</v>
      </c>
      <c r="AO53" s="419">
        <v>28000</v>
      </c>
      <c r="AP53" s="419">
        <v>25200</v>
      </c>
      <c r="AQ53" s="419">
        <v>23800</v>
      </c>
      <c r="AR53" s="419">
        <v>12600</v>
      </c>
      <c r="AS53" s="419"/>
      <c r="AT53" s="419"/>
      <c r="AU53" s="419"/>
      <c r="AV53" s="419"/>
      <c r="AW53" s="419">
        <v>12000</v>
      </c>
      <c r="AX53" s="419"/>
      <c r="AY53" s="419">
        <v>19951</v>
      </c>
      <c r="AZ53" s="419">
        <v>25200</v>
      </c>
      <c r="BA53" s="419">
        <v>25200</v>
      </c>
      <c r="BB53" s="419">
        <v>25200</v>
      </c>
      <c r="BC53" s="419">
        <v>23800</v>
      </c>
      <c r="BD53" s="419">
        <v>23800</v>
      </c>
      <c r="BE53" s="419">
        <v>6301</v>
      </c>
      <c r="BF53" s="419">
        <v>23800</v>
      </c>
      <c r="BG53" s="419">
        <v>23800</v>
      </c>
      <c r="BH53" s="419">
        <v>18451</v>
      </c>
      <c r="BI53" s="419">
        <v>25200</v>
      </c>
      <c r="BJ53" s="419">
        <v>25200</v>
      </c>
      <c r="BK53" s="419">
        <v>23800</v>
      </c>
      <c r="BL53" s="419">
        <v>4350</v>
      </c>
      <c r="BM53" s="419"/>
      <c r="BN53" s="419"/>
      <c r="BO53" s="419">
        <v>1056738</v>
      </c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</row>
    <row r="54" spans="1:87" ht="17.850000000000001" customHeight="1">
      <c r="A54" s="420"/>
      <c r="B54" s="420"/>
      <c r="C54" s="420" t="s">
        <v>31</v>
      </c>
      <c r="D54" s="418">
        <v>310004069</v>
      </c>
      <c r="E54" s="415" t="s">
        <v>350</v>
      </c>
      <c r="F54" s="419"/>
      <c r="G54" s="419"/>
      <c r="H54" s="419"/>
      <c r="I54" s="419"/>
      <c r="J54" s="419"/>
      <c r="K54" s="419"/>
      <c r="L54" s="419"/>
      <c r="M54" s="419"/>
      <c r="N54" s="419">
        <v>18667</v>
      </c>
      <c r="O54" s="419">
        <v>12333</v>
      </c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419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>
        <v>25000</v>
      </c>
      <c r="AY54" s="419"/>
      <c r="AZ54" s="419"/>
      <c r="BA54" s="419"/>
      <c r="BB54" s="419"/>
      <c r="BC54" s="419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>
        <v>56000</v>
      </c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</row>
    <row r="55" spans="1:87" ht="17.850000000000001" customHeight="1">
      <c r="A55" s="420"/>
      <c r="B55" s="420"/>
      <c r="C55" s="420"/>
      <c r="D55" s="418">
        <v>310004339</v>
      </c>
      <c r="E55" s="415" t="s">
        <v>390</v>
      </c>
      <c r="F55" s="419"/>
      <c r="G55" s="419"/>
      <c r="H55" s="419"/>
      <c r="I55" s="419"/>
      <c r="J55" s="419">
        <v>2333</v>
      </c>
      <c r="K55" s="419">
        <v>27667</v>
      </c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419"/>
      <c r="AL55" s="419"/>
      <c r="AM55" s="419"/>
      <c r="AN55" s="419"/>
      <c r="AO55" s="419"/>
      <c r="AP55" s="419"/>
      <c r="AQ55" s="419"/>
      <c r="AR55" s="419"/>
      <c r="AS55" s="419"/>
      <c r="AT55" s="419"/>
      <c r="AU55" s="419"/>
      <c r="AV55" s="419">
        <v>14700</v>
      </c>
      <c r="AW55" s="419">
        <v>3301</v>
      </c>
      <c r="AX55" s="419"/>
      <c r="AY55" s="419"/>
      <c r="AZ55" s="419"/>
      <c r="BA55" s="419"/>
      <c r="BB55" s="419"/>
      <c r="BC55" s="419"/>
      <c r="BD55" s="419"/>
      <c r="BE55" s="419"/>
      <c r="BF55" s="419"/>
      <c r="BG55" s="419"/>
      <c r="BH55" s="419"/>
      <c r="BI55" s="419"/>
      <c r="BJ55" s="419"/>
      <c r="BK55" s="419"/>
      <c r="BL55" s="419"/>
      <c r="BM55" s="419"/>
      <c r="BN55" s="419"/>
      <c r="BO55" s="419">
        <v>48001</v>
      </c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</row>
    <row r="56" spans="1:87" ht="17.850000000000001" customHeight="1">
      <c r="A56" s="420"/>
      <c r="B56" s="420"/>
      <c r="C56" s="420"/>
      <c r="D56" s="418">
        <v>310002142</v>
      </c>
      <c r="E56" s="415" t="s">
        <v>56</v>
      </c>
      <c r="F56" s="419"/>
      <c r="G56" s="419"/>
      <c r="H56" s="419"/>
      <c r="I56" s="419"/>
      <c r="J56" s="419"/>
      <c r="K56" s="419"/>
      <c r="L56" s="419">
        <v>20314</v>
      </c>
      <c r="M56" s="419">
        <v>28000</v>
      </c>
      <c r="N56" s="419"/>
      <c r="O56" s="419"/>
      <c r="P56" s="419"/>
      <c r="Q56" s="419"/>
      <c r="R56" s="419"/>
      <c r="S56" s="419"/>
      <c r="T56" s="419"/>
      <c r="U56" s="419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419"/>
      <c r="AL56" s="419"/>
      <c r="AM56" s="419"/>
      <c r="AN56" s="419"/>
      <c r="AO56" s="419"/>
      <c r="AP56" s="419"/>
      <c r="AQ56" s="419"/>
      <c r="AR56" s="419">
        <v>5321</v>
      </c>
      <c r="AS56" s="419">
        <v>23800</v>
      </c>
      <c r="AT56" s="419">
        <v>10051</v>
      </c>
      <c r="AU56" s="419"/>
      <c r="AV56" s="419"/>
      <c r="AW56" s="419"/>
      <c r="AX56" s="419"/>
      <c r="AY56" s="419"/>
      <c r="AZ56" s="419"/>
      <c r="BA56" s="419"/>
      <c r="BB56" s="419"/>
      <c r="BC56" s="419"/>
      <c r="BD56" s="419"/>
      <c r="BE56" s="419"/>
      <c r="BF56" s="419"/>
      <c r="BG56" s="419"/>
      <c r="BH56" s="419"/>
      <c r="BI56" s="419"/>
      <c r="BJ56" s="419"/>
      <c r="BK56" s="419"/>
      <c r="BL56" s="419">
        <v>11700</v>
      </c>
      <c r="BM56" s="419">
        <v>21600</v>
      </c>
      <c r="BN56" s="419">
        <v>6300</v>
      </c>
      <c r="BO56" s="419">
        <v>127086</v>
      </c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</row>
    <row r="57" spans="1:87" ht="17.850000000000001" customHeight="1">
      <c r="A57" s="420"/>
      <c r="B57" s="420"/>
      <c r="C57" s="420"/>
      <c r="D57" s="418">
        <v>310002013</v>
      </c>
      <c r="E57" s="415" t="s">
        <v>490</v>
      </c>
      <c r="F57" s="419"/>
      <c r="G57" s="419"/>
      <c r="H57" s="419"/>
      <c r="I57" s="419"/>
      <c r="J57" s="419"/>
      <c r="K57" s="419"/>
      <c r="L57" s="419"/>
      <c r="M57" s="419"/>
      <c r="N57" s="419"/>
      <c r="O57" s="419"/>
      <c r="P57" s="419"/>
      <c r="Q57" s="419"/>
      <c r="R57" s="419"/>
      <c r="S57" s="419"/>
      <c r="T57" s="419"/>
      <c r="U57" s="419"/>
      <c r="V57" s="419"/>
      <c r="W57" s="419"/>
      <c r="X57" s="419"/>
      <c r="Y57" s="419"/>
      <c r="Z57" s="419"/>
      <c r="AA57" s="419"/>
      <c r="AB57" s="419"/>
      <c r="AC57" s="419">
        <v>27848</v>
      </c>
      <c r="AD57" s="419">
        <v>4000</v>
      </c>
      <c r="AE57" s="419"/>
      <c r="AF57" s="419"/>
      <c r="AG57" s="419"/>
      <c r="AH57" s="419"/>
      <c r="AI57" s="419"/>
      <c r="AJ57" s="419"/>
      <c r="AK57" s="419"/>
      <c r="AL57" s="419"/>
      <c r="AM57" s="419"/>
      <c r="AN57" s="419"/>
      <c r="AO57" s="419"/>
      <c r="AP57" s="419"/>
      <c r="AQ57" s="419"/>
      <c r="AR57" s="419"/>
      <c r="AS57" s="419"/>
      <c r="AT57" s="419">
        <v>8254</v>
      </c>
      <c r="AU57" s="419">
        <v>23800</v>
      </c>
      <c r="AV57" s="419">
        <v>3450</v>
      </c>
      <c r="AW57" s="419"/>
      <c r="AX57" s="419"/>
      <c r="AY57" s="419"/>
      <c r="AZ57" s="419"/>
      <c r="BA57" s="419"/>
      <c r="BB57" s="419"/>
      <c r="BC57" s="419"/>
      <c r="BD57" s="419"/>
      <c r="BE57" s="419"/>
      <c r="BF57" s="419"/>
      <c r="BG57" s="419"/>
      <c r="BH57" s="419"/>
      <c r="BI57" s="419"/>
      <c r="BJ57" s="419"/>
      <c r="BK57" s="419"/>
      <c r="BL57" s="419"/>
      <c r="BM57" s="419"/>
      <c r="BN57" s="419"/>
      <c r="BO57" s="419">
        <v>67352</v>
      </c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</row>
    <row r="58" spans="1:87" ht="17.850000000000001" customHeight="1">
      <c r="A58" s="420"/>
      <c r="B58" s="420"/>
      <c r="C58" s="420"/>
      <c r="D58" s="418">
        <v>310001991</v>
      </c>
      <c r="E58" s="415" t="s">
        <v>136</v>
      </c>
      <c r="F58" s="419"/>
      <c r="G58" s="419"/>
      <c r="H58" s="419"/>
      <c r="I58" s="419">
        <v>30444</v>
      </c>
      <c r="J58" s="419">
        <v>18500</v>
      </c>
      <c r="K58" s="419"/>
      <c r="L58" s="419"/>
      <c r="M58" s="419"/>
      <c r="N58" s="419"/>
      <c r="O58" s="419"/>
      <c r="P58" s="419"/>
      <c r="Q58" s="419"/>
      <c r="R58" s="419"/>
      <c r="S58" s="419"/>
      <c r="T58" s="419"/>
      <c r="U58" s="419"/>
      <c r="V58" s="419"/>
      <c r="W58" s="419"/>
      <c r="X58" s="419">
        <v>10462</v>
      </c>
      <c r="Y58" s="419">
        <v>19578</v>
      </c>
      <c r="Z58" s="419"/>
      <c r="AA58" s="419"/>
      <c r="AB58" s="419"/>
      <c r="AC58" s="419"/>
      <c r="AD58" s="419"/>
      <c r="AE58" s="419"/>
      <c r="AF58" s="419"/>
      <c r="AG58" s="419"/>
      <c r="AH58" s="419"/>
      <c r="AI58" s="419"/>
      <c r="AJ58" s="419"/>
      <c r="AK58" s="419"/>
      <c r="AL58" s="419"/>
      <c r="AM58" s="419"/>
      <c r="AN58" s="419"/>
      <c r="AO58" s="419"/>
      <c r="AP58" s="419"/>
      <c r="AQ58" s="419"/>
      <c r="AR58" s="419"/>
      <c r="AS58" s="419"/>
      <c r="AT58" s="419"/>
      <c r="AU58" s="419"/>
      <c r="AV58" s="419"/>
      <c r="AW58" s="419"/>
      <c r="AX58" s="419"/>
      <c r="AY58" s="419"/>
      <c r="AZ58" s="419"/>
      <c r="BA58" s="419"/>
      <c r="BB58" s="419"/>
      <c r="BC58" s="419"/>
      <c r="BD58" s="419"/>
      <c r="BE58" s="419">
        <v>5871</v>
      </c>
      <c r="BF58" s="419"/>
      <c r="BG58" s="419"/>
      <c r="BH58" s="419"/>
      <c r="BI58" s="419"/>
      <c r="BJ58" s="419"/>
      <c r="BK58" s="419"/>
      <c r="BL58" s="419"/>
      <c r="BM58" s="419"/>
      <c r="BN58" s="419"/>
      <c r="BO58" s="419">
        <v>84855</v>
      </c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</row>
    <row r="59" spans="1:87" ht="17.850000000000001" customHeight="1">
      <c r="A59" s="420"/>
      <c r="B59" s="420"/>
      <c r="C59" s="415" t="s">
        <v>229</v>
      </c>
      <c r="D59" s="415"/>
      <c r="E59" s="415"/>
      <c r="F59" s="419"/>
      <c r="G59" s="419"/>
      <c r="H59" s="419"/>
      <c r="I59" s="419">
        <v>30444</v>
      </c>
      <c r="J59" s="419">
        <v>20833</v>
      </c>
      <c r="K59" s="419">
        <v>27667</v>
      </c>
      <c r="L59" s="419">
        <v>20314</v>
      </c>
      <c r="M59" s="419">
        <v>28000</v>
      </c>
      <c r="N59" s="419">
        <v>18667</v>
      </c>
      <c r="O59" s="419">
        <v>12333</v>
      </c>
      <c r="P59" s="419"/>
      <c r="Q59" s="419"/>
      <c r="R59" s="419"/>
      <c r="S59" s="419"/>
      <c r="T59" s="419"/>
      <c r="U59" s="419"/>
      <c r="V59" s="419"/>
      <c r="W59" s="419"/>
      <c r="X59" s="419">
        <v>10462</v>
      </c>
      <c r="Y59" s="419">
        <v>19578</v>
      </c>
      <c r="Z59" s="419"/>
      <c r="AA59" s="419"/>
      <c r="AB59" s="419"/>
      <c r="AC59" s="419">
        <v>27848</v>
      </c>
      <c r="AD59" s="419">
        <v>4000</v>
      </c>
      <c r="AE59" s="419"/>
      <c r="AF59" s="419"/>
      <c r="AG59" s="419"/>
      <c r="AH59" s="419"/>
      <c r="AI59" s="419"/>
      <c r="AJ59" s="419"/>
      <c r="AK59" s="419"/>
      <c r="AL59" s="419"/>
      <c r="AM59" s="419"/>
      <c r="AN59" s="419"/>
      <c r="AO59" s="419"/>
      <c r="AP59" s="419"/>
      <c r="AQ59" s="419"/>
      <c r="AR59" s="419">
        <v>5321</v>
      </c>
      <c r="AS59" s="419">
        <v>23800</v>
      </c>
      <c r="AT59" s="419">
        <v>18305</v>
      </c>
      <c r="AU59" s="419">
        <v>23800</v>
      </c>
      <c r="AV59" s="419">
        <v>18150</v>
      </c>
      <c r="AW59" s="419">
        <v>3301</v>
      </c>
      <c r="AX59" s="419">
        <v>25000</v>
      </c>
      <c r="AY59" s="419"/>
      <c r="AZ59" s="419"/>
      <c r="BA59" s="419"/>
      <c r="BB59" s="419"/>
      <c r="BC59" s="419"/>
      <c r="BD59" s="419"/>
      <c r="BE59" s="419">
        <v>5871</v>
      </c>
      <c r="BF59" s="419"/>
      <c r="BG59" s="419"/>
      <c r="BH59" s="419"/>
      <c r="BI59" s="419"/>
      <c r="BJ59" s="419"/>
      <c r="BK59" s="419"/>
      <c r="BL59" s="419">
        <v>11700</v>
      </c>
      <c r="BM59" s="419">
        <v>21600</v>
      </c>
      <c r="BN59" s="419">
        <v>6300</v>
      </c>
      <c r="BO59" s="419">
        <v>383294</v>
      </c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</row>
    <row r="60" spans="1:87" ht="17.850000000000001" customHeight="1">
      <c r="A60" s="420"/>
      <c r="B60" s="420"/>
      <c r="C60" s="420" t="s">
        <v>134</v>
      </c>
      <c r="D60" s="418">
        <v>310003183</v>
      </c>
      <c r="E60" s="415" t="s">
        <v>186</v>
      </c>
      <c r="F60" s="419"/>
      <c r="G60" s="419"/>
      <c r="H60" s="419"/>
      <c r="I60" s="419"/>
      <c r="J60" s="419"/>
      <c r="K60" s="419"/>
      <c r="L60" s="419"/>
      <c r="M60" s="419"/>
      <c r="N60" s="419"/>
      <c r="O60" s="419"/>
      <c r="P60" s="419"/>
      <c r="Q60" s="419"/>
      <c r="R60" s="419"/>
      <c r="S60" s="419"/>
      <c r="T60" s="419"/>
      <c r="U60" s="419"/>
      <c r="V60" s="419"/>
      <c r="W60" s="419"/>
      <c r="X60" s="419"/>
      <c r="Y60" s="419"/>
      <c r="Z60" s="419"/>
      <c r="AA60" s="419"/>
      <c r="AB60" s="419"/>
      <c r="AC60" s="419"/>
      <c r="AD60" s="419"/>
      <c r="AE60" s="419"/>
      <c r="AF60" s="419"/>
      <c r="AG60" s="419"/>
      <c r="AH60" s="419"/>
      <c r="AI60" s="419"/>
      <c r="AJ60" s="419"/>
      <c r="AK60" s="419"/>
      <c r="AL60" s="419"/>
      <c r="AM60" s="419"/>
      <c r="AN60" s="419"/>
      <c r="AO60" s="419"/>
      <c r="AP60" s="419"/>
      <c r="AQ60" s="419"/>
      <c r="AR60" s="419"/>
      <c r="AS60" s="419">
        <v>1243</v>
      </c>
      <c r="AT60" s="419"/>
      <c r="AU60" s="419"/>
      <c r="AV60" s="419"/>
      <c r="AW60" s="419"/>
      <c r="AX60" s="419"/>
      <c r="AY60" s="419"/>
      <c r="AZ60" s="419"/>
      <c r="BA60" s="419"/>
      <c r="BB60" s="419"/>
      <c r="BC60" s="419"/>
      <c r="BD60" s="419"/>
      <c r="BE60" s="419"/>
      <c r="BF60" s="419"/>
      <c r="BG60" s="419"/>
      <c r="BH60" s="419"/>
      <c r="BI60" s="419"/>
      <c r="BJ60" s="419"/>
      <c r="BK60" s="419"/>
      <c r="BL60" s="419"/>
      <c r="BM60" s="419"/>
      <c r="BN60" s="419"/>
      <c r="BO60" s="419">
        <v>1243</v>
      </c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 spans="1:87" ht="17.850000000000001" customHeight="1">
      <c r="A61" s="420"/>
      <c r="B61" s="420"/>
      <c r="C61" s="420"/>
      <c r="D61" s="418">
        <v>310002906</v>
      </c>
      <c r="E61" s="415" t="s">
        <v>104</v>
      </c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419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419"/>
      <c r="AL61" s="419"/>
      <c r="AM61" s="419"/>
      <c r="AN61" s="419"/>
      <c r="AO61" s="419"/>
      <c r="AP61" s="419"/>
      <c r="AQ61" s="419"/>
      <c r="AR61" s="419"/>
      <c r="AS61" s="419">
        <v>560</v>
      </c>
      <c r="AT61" s="419"/>
      <c r="AU61" s="419"/>
      <c r="AV61" s="419"/>
      <c r="AW61" s="419"/>
      <c r="AX61" s="419"/>
      <c r="AY61" s="419"/>
      <c r="AZ61" s="419"/>
      <c r="BA61" s="419"/>
      <c r="BB61" s="419"/>
      <c r="BC61" s="419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>
        <v>560</v>
      </c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</row>
    <row r="62" spans="1:87" ht="17.850000000000001" customHeight="1">
      <c r="A62" s="420"/>
      <c r="B62" s="420"/>
      <c r="C62" s="420"/>
      <c r="D62" s="418">
        <v>310003703</v>
      </c>
      <c r="E62" s="415" t="s">
        <v>329</v>
      </c>
      <c r="F62" s="419"/>
      <c r="G62" s="419"/>
      <c r="H62" s="419"/>
      <c r="I62" s="419"/>
      <c r="J62" s="419"/>
      <c r="K62" s="419"/>
      <c r="L62" s="419"/>
      <c r="M62" s="419"/>
      <c r="N62" s="419"/>
      <c r="O62" s="419"/>
      <c r="P62" s="419"/>
      <c r="Q62" s="419"/>
      <c r="R62" s="419"/>
      <c r="S62" s="419"/>
      <c r="T62" s="419"/>
      <c r="U62" s="419"/>
      <c r="V62" s="419"/>
      <c r="W62" s="419"/>
      <c r="X62" s="419"/>
      <c r="Y62" s="419"/>
      <c r="Z62" s="419"/>
      <c r="AA62" s="419"/>
      <c r="AB62" s="419"/>
      <c r="AC62" s="419"/>
      <c r="AD62" s="419"/>
      <c r="AE62" s="419"/>
      <c r="AF62" s="419"/>
      <c r="AG62" s="419"/>
      <c r="AH62" s="419"/>
      <c r="AI62" s="419"/>
      <c r="AJ62" s="419"/>
      <c r="AK62" s="419"/>
      <c r="AL62" s="419"/>
      <c r="AM62" s="419"/>
      <c r="AN62" s="419"/>
      <c r="AO62" s="419"/>
      <c r="AP62" s="419"/>
      <c r="AQ62" s="419"/>
      <c r="AR62" s="419"/>
      <c r="AS62" s="419"/>
      <c r="AT62" s="419">
        <v>1800</v>
      </c>
      <c r="AU62" s="419"/>
      <c r="AV62" s="419"/>
      <c r="AW62" s="419"/>
      <c r="AX62" s="419"/>
      <c r="AY62" s="419"/>
      <c r="AZ62" s="419"/>
      <c r="BA62" s="419"/>
      <c r="BB62" s="419"/>
      <c r="BC62" s="419"/>
      <c r="BD62" s="419"/>
      <c r="BE62" s="419"/>
      <c r="BF62" s="419"/>
      <c r="BG62" s="419"/>
      <c r="BH62" s="419"/>
      <c r="BI62" s="419"/>
      <c r="BJ62" s="419"/>
      <c r="BK62" s="419"/>
      <c r="BL62" s="419"/>
      <c r="BM62" s="419"/>
      <c r="BN62" s="419"/>
      <c r="BO62" s="419">
        <v>1800</v>
      </c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</row>
    <row r="63" spans="1:87" ht="17.850000000000001" customHeight="1">
      <c r="A63" s="420"/>
      <c r="B63" s="420"/>
      <c r="C63" s="420"/>
      <c r="D63" s="418">
        <v>310003704</v>
      </c>
      <c r="E63" s="415" t="s">
        <v>328</v>
      </c>
      <c r="F63" s="419"/>
      <c r="G63" s="419"/>
      <c r="H63" s="419"/>
      <c r="I63" s="419"/>
      <c r="J63" s="419"/>
      <c r="K63" s="419"/>
      <c r="L63" s="419"/>
      <c r="M63" s="419"/>
      <c r="N63" s="419"/>
      <c r="O63" s="419"/>
      <c r="P63" s="419"/>
      <c r="Q63" s="419"/>
      <c r="R63" s="419"/>
      <c r="S63" s="419"/>
      <c r="T63" s="419"/>
      <c r="U63" s="419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419"/>
      <c r="AH63" s="419"/>
      <c r="AI63" s="419"/>
      <c r="AJ63" s="419"/>
      <c r="AK63" s="419"/>
      <c r="AL63" s="419"/>
      <c r="AM63" s="419"/>
      <c r="AN63" s="419"/>
      <c r="AO63" s="419"/>
      <c r="AP63" s="419"/>
      <c r="AQ63" s="419"/>
      <c r="AR63" s="419"/>
      <c r="AS63" s="419"/>
      <c r="AT63" s="419">
        <v>3600</v>
      </c>
      <c r="AU63" s="419"/>
      <c r="AV63" s="419"/>
      <c r="AW63" s="419"/>
      <c r="AX63" s="419"/>
      <c r="AY63" s="419"/>
      <c r="AZ63" s="419"/>
      <c r="BA63" s="419"/>
      <c r="BB63" s="419"/>
      <c r="BC63" s="419"/>
      <c r="BD63" s="419"/>
      <c r="BE63" s="419"/>
      <c r="BF63" s="419"/>
      <c r="BG63" s="419"/>
      <c r="BH63" s="419"/>
      <c r="BI63" s="419"/>
      <c r="BJ63" s="419"/>
      <c r="BK63" s="419"/>
      <c r="BL63" s="419"/>
      <c r="BM63" s="419"/>
      <c r="BN63" s="419"/>
      <c r="BO63" s="419">
        <v>3600</v>
      </c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</row>
    <row r="64" spans="1:87" ht="17.850000000000001" customHeight="1">
      <c r="A64" s="420"/>
      <c r="B64" s="420"/>
      <c r="C64" s="420"/>
      <c r="D64" s="418">
        <v>310003722</v>
      </c>
      <c r="E64" s="415" t="s">
        <v>300</v>
      </c>
      <c r="F64" s="419"/>
      <c r="G64" s="419"/>
      <c r="H64" s="419"/>
      <c r="I64" s="419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419"/>
      <c r="AL64" s="419"/>
      <c r="AM64" s="419"/>
      <c r="AN64" s="419"/>
      <c r="AO64" s="419"/>
      <c r="AP64" s="419"/>
      <c r="AQ64" s="419"/>
      <c r="AR64" s="419"/>
      <c r="AS64" s="419"/>
      <c r="AT64" s="419"/>
      <c r="AU64" s="419">
        <v>3600</v>
      </c>
      <c r="AV64" s="419"/>
      <c r="AW64" s="419"/>
      <c r="AX64" s="419"/>
      <c r="AY64" s="419"/>
      <c r="AZ64" s="419"/>
      <c r="BA64" s="419"/>
      <c r="BB64" s="419"/>
      <c r="BC64" s="419"/>
      <c r="BD64" s="419"/>
      <c r="BE64" s="419"/>
      <c r="BF64" s="419"/>
      <c r="BG64" s="419"/>
      <c r="BH64" s="419"/>
      <c r="BI64" s="419"/>
      <c r="BJ64" s="419"/>
      <c r="BK64" s="419"/>
      <c r="BL64" s="419"/>
      <c r="BM64" s="419"/>
      <c r="BN64" s="419"/>
      <c r="BO64" s="419">
        <v>3600</v>
      </c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</row>
    <row r="65" spans="1:87" ht="17.850000000000001" customHeight="1">
      <c r="A65" s="420"/>
      <c r="B65" s="420"/>
      <c r="C65" s="420"/>
      <c r="D65" s="418">
        <v>310003341</v>
      </c>
      <c r="E65" s="415" t="s">
        <v>188</v>
      </c>
      <c r="F65" s="419"/>
      <c r="G65" s="419"/>
      <c r="H65" s="419"/>
      <c r="I65" s="419"/>
      <c r="J65" s="419"/>
      <c r="K65" s="419"/>
      <c r="L65" s="419"/>
      <c r="M65" s="419"/>
      <c r="N65" s="419"/>
      <c r="O65" s="419"/>
      <c r="P65" s="419"/>
      <c r="Q65" s="419"/>
      <c r="R65" s="419"/>
      <c r="S65" s="419"/>
      <c r="T65" s="419"/>
      <c r="U65" s="419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419"/>
      <c r="AL65" s="419"/>
      <c r="AM65" s="419"/>
      <c r="AN65" s="419"/>
      <c r="AO65" s="419"/>
      <c r="AP65" s="419"/>
      <c r="AQ65" s="419"/>
      <c r="AR65" s="419"/>
      <c r="AS65" s="419"/>
      <c r="AT65" s="419"/>
      <c r="AU65" s="419">
        <v>600</v>
      </c>
      <c r="AV65" s="419"/>
      <c r="AW65" s="419"/>
      <c r="AX65" s="419"/>
      <c r="AY65" s="419"/>
      <c r="AZ65" s="419"/>
      <c r="BA65" s="419"/>
      <c r="BB65" s="419"/>
      <c r="BC65" s="419"/>
      <c r="BD65" s="419"/>
      <c r="BE65" s="419"/>
      <c r="BF65" s="419"/>
      <c r="BG65" s="419"/>
      <c r="BH65" s="419"/>
      <c r="BI65" s="419"/>
      <c r="BJ65" s="419"/>
      <c r="BK65" s="419"/>
      <c r="BL65" s="419"/>
      <c r="BM65" s="419"/>
      <c r="BN65" s="419"/>
      <c r="BO65" s="419">
        <v>600</v>
      </c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</row>
    <row r="66" spans="1:87" ht="17.850000000000001" customHeight="1">
      <c r="A66" s="420"/>
      <c r="B66" s="420"/>
      <c r="C66" s="420"/>
      <c r="D66" s="418">
        <v>310003725</v>
      </c>
      <c r="E66" s="415" t="s">
        <v>299</v>
      </c>
      <c r="F66" s="419"/>
      <c r="G66" s="419"/>
      <c r="H66" s="419"/>
      <c r="I66" s="419"/>
      <c r="J66" s="419"/>
      <c r="K66" s="419"/>
      <c r="L66" s="419"/>
      <c r="M66" s="419"/>
      <c r="N66" s="419"/>
      <c r="O66" s="419"/>
      <c r="P66" s="419"/>
      <c r="Q66" s="419"/>
      <c r="R66" s="419"/>
      <c r="S66" s="419"/>
      <c r="T66" s="419"/>
      <c r="U66" s="419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419"/>
      <c r="AL66" s="419"/>
      <c r="AM66" s="419"/>
      <c r="AN66" s="419"/>
      <c r="AO66" s="419"/>
      <c r="AP66" s="419"/>
      <c r="AQ66" s="419"/>
      <c r="AR66" s="419"/>
      <c r="AS66" s="419"/>
      <c r="AT66" s="419"/>
      <c r="AU66" s="419">
        <v>1800</v>
      </c>
      <c r="AV66" s="419"/>
      <c r="AW66" s="419"/>
      <c r="AX66" s="419"/>
      <c r="AY66" s="419"/>
      <c r="AZ66" s="419"/>
      <c r="BA66" s="419"/>
      <c r="BB66" s="419"/>
      <c r="BC66" s="419"/>
      <c r="BD66" s="419"/>
      <c r="BE66" s="419"/>
      <c r="BF66" s="419"/>
      <c r="BG66" s="419"/>
      <c r="BH66" s="419"/>
      <c r="BI66" s="419"/>
      <c r="BJ66" s="419"/>
      <c r="BK66" s="419"/>
      <c r="BL66" s="419"/>
      <c r="BM66" s="419"/>
      <c r="BN66" s="419"/>
      <c r="BO66" s="419">
        <v>1800</v>
      </c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</row>
    <row r="67" spans="1:87" ht="17.850000000000001" customHeight="1">
      <c r="A67" s="420"/>
      <c r="B67" s="420"/>
      <c r="C67" s="415" t="s">
        <v>896</v>
      </c>
      <c r="D67" s="415"/>
      <c r="E67" s="415"/>
      <c r="F67" s="419"/>
      <c r="G67" s="419"/>
      <c r="H67" s="419"/>
      <c r="I67" s="419"/>
      <c r="J67" s="419"/>
      <c r="K67" s="419"/>
      <c r="L67" s="419"/>
      <c r="M67" s="419"/>
      <c r="N67" s="419"/>
      <c r="O67" s="419"/>
      <c r="P67" s="419"/>
      <c r="Q67" s="419"/>
      <c r="R67" s="419"/>
      <c r="S67" s="419"/>
      <c r="T67" s="419"/>
      <c r="U67" s="419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419"/>
      <c r="AK67" s="419"/>
      <c r="AL67" s="419"/>
      <c r="AM67" s="419"/>
      <c r="AN67" s="419"/>
      <c r="AO67" s="419"/>
      <c r="AP67" s="419"/>
      <c r="AQ67" s="419"/>
      <c r="AR67" s="419"/>
      <c r="AS67" s="419">
        <v>1803</v>
      </c>
      <c r="AT67" s="419">
        <v>5400</v>
      </c>
      <c r="AU67" s="419">
        <v>6000</v>
      </c>
      <c r="AV67" s="419"/>
      <c r="AW67" s="419"/>
      <c r="AX67" s="419"/>
      <c r="AY67" s="419"/>
      <c r="AZ67" s="419"/>
      <c r="BA67" s="419"/>
      <c r="BB67" s="419"/>
      <c r="BC67" s="419"/>
      <c r="BD67" s="419"/>
      <c r="BE67" s="419"/>
      <c r="BF67" s="419"/>
      <c r="BG67" s="419"/>
      <c r="BH67" s="419"/>
      <c r="BI67" s="419"/>
      <c r="BJ67" s="419"/>
      <c r="BK67" s="419"/>
      <c r="BL67" s="419"/>
      <c r="BM67" s="419"/>
      <c r="BN67" s="419"/>
      <c r="BO67" s="419">
        <v>13203</v>
      </c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</row>
    <row r="68" spans="1:87" ht="17.850000000000001" customHeight="1">
      <c r="A68" s="420"/>
      <c r="B68" s="420"/>
      <c r="C68" s="420" t="s">
        <v>32</v>
      </c>
      <c r="D68" s="418">
        <v>310002000</v>
      </c>
      <c r="E68" s="415" t="s">
        <v>476</v>
      </c>
      <c r="F68" s="419"/>
      <c r="G68" s="419"/>
      <c r="H68" s="419"/>
      <c r="I68" s="419"/>
      <c r="J68" s="419">
        <v>28000</v>
      </c>
      <c r="K68" s="419">
        <v>28000</v>
      </c>
      <c r="L68" s="419">
        <v>28000</v>
      </c>
      <c r="M68" s="419">
        <v>28000</v>
      </c>
      <c r="N68" s="419">
        <v>28000</v>
      </c>
      <c r="O68" s="419">
        <v>17500</v>
      </c>
      <c r="P68" s="419"/>
      <c r="Q68" s="419"/>
      <c r="R68" s="419"/>
      <c r="S68" s="419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419"/>
      <c r="AL68" s="419"/>
      <c r="AM68" s="419"/>
      <c r="AN68" s="419"/>
      <c r="AO68" s="419">
        <v>21000</v>
      </c>
      <c r="AP68" s="419">
        <v>23800</v>
      </c>
      <c r="AQ68" s="419">
        <v>23800</v>
      </c>
      <c r="AR68" s="419">
        <v>23800</v>
      </c>
      <c r="AS68" s="419">
        <v>2401</v>
      </c>
      <c r="AT68" s="419"/>
      <c r="AU68" s="419"/>
      <c r="AV68" s="419"/>
      <c r="AW68" s="419"/>
      <c r="AX68" s="419"/>
      <c r="AY68" s="419"/>
      <c r="AZ68" s="419"/>
      <c r="BA68" s="419"/>
      <c r="BB68" s="419"/>
      <c r="BC68" s="419"/>
      <c r="BD68" s="419"/>
      <c r="BE68" s="419">
        <v>3901</v>
      </c>
      <c r="BF68" s="419">
        <v>23092</v>
      </c>
      <c r="BG68" s="419">
        <v>23800</v>
      </c>
      <c r="BH68" s="419">
        <v>18450</v>
      </c>
      <c r="BI68" s="419"/>
      <c r="BJ68" s="419"/>
      <c r="BK68" s="419"/>
      <c r="BL68" s="419"/>
      <c r="BM68" s="419"/>
      <c r="BN68" s="419"/>
      <c r="BO68" s="419">
        <v>321544</v>
      </c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</row>
    <row r="69" spans="1:87" ht="17.850000000000001" customHeight="1">
      <c r="A69" s="420"/>
      <c r="B69" s="420"/>
      <c r="C69" s="420"/>
      <c r="D69" s="418">
        <v>310002001</v>
      </c>
      <c r="E69" s="415" t="s">
        <v>53</v>
      </c>
      <c r="F69" s="419"/>
      <c r="G69" s="419"/>
      <c r="H69" s="419">
        <v>8532</v>
      </c>
      <c r="I69" s="419">
        <v>4596</v>
      </c>
      <c r="J69" s="419"/>
      <c r="K69" s="419"/>
      <c r="L69" s="419"/>
      <c r="M69" s="419"/>
      <c r="N69" s="419"/>
      <c r="O69" s="419"/>
      <c r="P69" s="419"/>
      <c r="Q69" s="419"/>
      <c r="R69" s="419"/>
      <c r="S69" s="419"/>
      <c r="T69" s="419"/>
      <c r="U69" s="419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419"/>
      <c r="AL69" s="419"/>
      <c r="AM69" s="419"/>
      <c r="AN69" s="419">
        <v>25667</v>
      </c>
      <c r="AO69" s="419">
        <v>3900</v>
      </c>
      <c r="AP69" s="419"/>
      <c r="AQ69" s="419"/>
      <c r="AR69" s="419"/>
      <c r="AS69" s="419"/>
      <c r="AT69" s="419"/>
      <c r="AU69" s="419"/>
      <c r="AV69" s="419"/>
      <c r="AW69" s="419"/>
      <c r="AX69" s="419"/>
      <c r="AY69" s="419"/>
      <c r="AZ69" s="419"/>
      <c r="BA69" s="419"/>
      <c r="BB69" s="419"/>
      <c r="BC69" s="419"/>
      <c r="BD69" s="419"/>
      <c r="BE69" s="419">
        <v>13500</v>
      </c>
      <c r="BF69" s="419"/>
      <c r="BG69" s="419"/>
      <c r="BH69" s="419"/>
      <c r="BI69" s="419"/>
      <c r="BJ69" s="419"/>
      <c r="BK69" s="419"/>
      <c r="BL69" s="419"/>
      <c r="BM69" s="419"/>
      <c r="BN69" s="419"/>
      <c r="BO69" s="419">
        <v>56195</v>
      </c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</row>
    <row r="70" spans="1:87" ht="17.850000000000001" customHeight="1">
      <c r="A70" s="420"/>
      <c r="B70" s="420"/>
      <c r="C70" s="415" t="s">
        <v>227</v>
      </c>
      <c r="D70" s="415"/>
      <c r="E70" s="415"/>
      <c r="F70" s="419"/>
      <c r="G70" s="419"/>
      <c r="H70" s="419">
        <v>8532</v>
      </c>
      <c r="I70" s="419">
        <v>4596</v>
      </c>
      <c r="J70" s="419">
        <v>28000</v>
      </c>
      <c r="K70" s="419">
        <v>28000</v>
      </c>
      <c r="L70" s="419">
        <v>28000</v>
      </c>
      <c r="M70" s="419">
        <v>28000</v>
      </c>
      <c r="N70" s="419">
        <v>28000</v>
      </c>
      <c r="O70" s="419">
        <v>17500</v>
      </c>
      <c r="P70" s="419"/>
      <c r="Q70" s="419"/>
      <c r="R70" s="419"/>
      <c r="S70" s="419"/>
      <c r="T70" s="419"/>
      <c r="U70" s="419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419"/>
      <c r="AL70" s="419"/>
      <c r="AM70" s="419"/>
      <c r="AN70" s="419">
        <v>25667</v>
      </c>
      <c r="AO70" s="419">
        <v>24900</v>
      </c>
      <c r="AP70" s="419">
        <v>23800</v>
      </c>
      <c r="AQ70" s="419">
        <v>23800</v>
      </c>
      <c r="AR70" s="419">
        <v>23800</v>
      </c>
      <c r="AS70" s="419">
        <v>2401</v>
      </c>
      <c r="AT70" s="419"/>
      <c r="AU70" s="419"/>
      <c r="AV70" s="419"/>
      <c r="AW70" s="419"/>
      <c r="AX70" s="419"/>
      <c r="AY70" s="419"/>
      <c r="AZ70" s="419"/>
      <c r="BA70" s="419"/>
      <c r="BB70" s="419"/>
      <c r="BC70" s="419"/>
      <c r="BD70" s="419"/>
      <c r="BE70" s="419">
        <v>17401</v>
      </c>
      <c r="BF70" s="419">
        <v>23092</v>
      </c>
      <c r="BG70" s="419">
        <v>23800</v>
      </c>
      <c r="BH70" s="419">
        <v>18450</v>
      </c>
      <c r="BI70" s="419"/>
      <c r="BJ70" s="419"/>
      <c r="BK70" s="419"/>
      <c r="BL70" s="419"/>
      <c r="BM70" s="419"/>
      <c r="BN70" s="419"/>
      <c r="BO70" s="419">
        <v>377739</v>
      </c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</row>
    <row r="71" spans="1:87" ht="17.850000000000001" customHeight="1">
      <c r="A71" s="420"/>
      <c r="B71" s="415" t="s">
        <v>28</v>
      </c>
      <c r="C71" s="415"/>
      <c r="D71" s="415"/>
      <c r="E71" s="415"/>
      <c r="F71" s="419">
        <v>58231</v>
      </c>
      <c r="G71" s="419">
        <v>23435</v>
      </c>
      <c r="H71" s="419">
        <v>11703</v>
      </c>
      <c r="I71" s="419">
        <v>35040</v>
      </c>
      <c r="J71" s="419">
        <v>48833</v>
      </c>
      <c r="K71" s="419">
        <v>55667</v>
      </c>
      <c r="L71" s="419">
        <v>48314</v>
      </c>
      <c r="M71" s="419">
        <v>56000</v>
      </c>
      <c r="N71" s="419">
        <v>46667</v>
      </c>
      <c r="O71" s="419">
        <v>37833</v>
      </c>
      <c r="P71" s="419">
        <v>17000</v>
      </c>
      <c r="Q71" s="419">
        <v>28000</v>
      </c>
      <c r="R71" s="419">
        <v>28000</v>
      </c>
      <c r="S71" s="419">
        <v>28000</v>
      </c>
      <c r="T71" s="419">
        <v>15167</v>
      </c>
      <c r="U71" s="419">
        <v>26833</v>
      </c>
      <c r="V71" s="419">
        <v>28000</v>
      </c>
      <c r="W71" s="419">
        <v>28224</v>
      </c>
      <c r="X71" s="419">
        <v>24241</v>
      </c>
      <c r="Y71" s="419">
        <v>20514</v>
      </c>
      <c r="Z71" s="419">
        <v>32760</v>
      </c>
      <c r="AA71" s="419">
        <v>33336</v>
      </c>
      <c r="AB71" s="419">
        <v>18878</v>
      </c>
      <c r="AC71" s="419">
        <v>45992</v>
      </c>
      <c r="AD71" s="419">
        <v>32469</v>
      </c>
      <c r="AE71" s="419">
        <v>30327</v>
      </c>
      <c r="AF71" s="419">
        <v>20200</v>
      </c>
      <c r="AG71" s="419">
        <v>20200</v>
      </c>
      <c r="AH71" s="419">
        <v>20200</v>
      </c>
      <c r="AI71" s="419">
        <v>13800</v>
      </c>
      <c r="AJ71" s="419">
        <v>19995</v>
      </c>
      <c r="AK71" s="419">
        <v>14000</v>
      </c>
      <c r="AL71" s="419">
        <v>28000</v>
      </c>
      <c r="AM71" s="419">
        <v>28000</v>
      </c>
      <c r="AN71" s="419">
        <v>53667</v>
      </c>
      <c r="AO71" s="419">
        <v>52900</v>
      </c>
      <c r="AP71" s="419">
        <v>49000</v>
      </c>
      <c r="AQ71" s="419">
        <v>47600</v>
      </c>
      <c r="AR71" s="419">
        <v>41721</v>
      </c>
      <c r="AS71" s="419">
        <v>28004</v>
      </c>
      <c r="AT71" s="419">
        <v>23705</v>
      </c>
      <c r="AU71" s="419">
        <v>29800</v>
      </c>
      <c r="AV71" s="419">
        <v>18150</v>
      </c>
      <c r="AW71" s="419">
        <v>15301</v>
      </c>
      <c r="AX71" s="419">
        <v>25000</v>
      </c>
      <c r="AY71" s="419">
        <v>19951</v>
      </c>
      <c r="AZ71" s="419">
        <v>25200</v>
      </c>
      <c r="BA71" s="419">
        <v>25200</v>
      </c>
      <c r="BB71" s="419">
        <v>25200</v>
      </c>
      <c r="BC71" s="419">
        <v>23800</v>
      </c>
      <c r="BD71" s="419">
        <v>23800</v>
      </c>
      <c r="BE71" s="419">
        <v>29573</v>
      </c>
      <c r="BF71" s="419">
        <v>46892</v>
      </c>
      <c r="BG71" s="419">
        <v>47600</v>
      </c>
      <c r="BH71" s="419">
        <v>36901</v>
      </c>
      <c r="BI71" s="419">
        <v>25200</v>
      </c>
      <c r="BJ71" s="419">
        <v>25200</v>
      </c>
      <c r="BK71" s="419">
        <v>23800</v>
      </c>
      <c r="BL71" s="419">
        <v>16050</v>
      </c>
      <c r="BM71" s="419">
        <v>21600</v>
      </c>
      <c r="BN71" s="419">
        <v>6300</v>
      </c>
      <c r="BO71" s="419">
        <v>1830974</v>
      </c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</row>
    <row r="72" spans="1:87" ht="17.850000000000001" hidden="1" customHeight="1">
      <c r="A72" s="420"/>
      <c r="B72" s="420" t="s">
        <v>988</v>
      </c>
      <c r="C72" s="420" t="s">
        <v>42</v>
      </c>
      <c r="D72" s="418">
        <v>310004569</v>
      </c>
      <c r="E72" s="415" t="s">
        <v>548</v>
      </c>
      <c r="F72" s="419"/>
      <c r="G72" s="419"/>
      <c r="H72" s="419"/>
      <c r="I72" s="419"/>
      <c r="J72" s="419"/>
      <c r="K72" s="419"/>
      <c r="L72" s="419"/>
      <c r="M72" s="419"/>
      <c r="N72" s="419"/>
      <c r="O72" s="419"/>
      <c r="P72" s="419"/>
      <c r="Q72" s="419"/>
      <c r="R72" s="419"/>
      <c r="S72" s="419"/>
      <c r="T72" s="419"/>
      <c r="U72" s="419"/>
      <c r="V72" s="419"/>
      <c r="W72" s="419">
        <v>840</v>
      </c>
      <c r="X72" s="419"/>
      <c r="Y72" s="419"/>
      <c r="Z72" s="419">
        <v>1230</v>
      </c>
      <c r="AA72" s="419">
        <v>1265</v>
      </c>
      <c r="AB72" s="419"/>
      <c r="AC72" s="419"/>
      <c r="AD72" s="419"/>
      <c r="AE72" s="419"/>
      <c r="AF72" s="419"/>
      <c r="AG72" s="419"/>
      <c r="AH72" s="419"/>
      <c r="AI72" s="419"/>
      <c r="AJ72" s="419"/>
      <c r="AK72" s="419"/>
      <c r="AL72" s="419"/>
      <c r="AM72" s="419"/>
      <c r="AN72" s="419"/>
      <c r="AO72" s="419"/>
      <c r="AP72" s="419"/>
      <c r="AQ72" s="419"/>
      <c r="AR72" s="419"/>
      <c r="AS72" s="419"/>
      <c r="AT72" s="419"/>
      <c r="AU72" s="419"/>
      <c r="AV72" s="419"/>
      <c r="AW72" s="419"/>
      <c r="AX72" s="419"/>
      <c r="AY72" s="419"/>
      <c r="AZ72" s="419"/>
      <c r="BA72" s="419"/>
      <c r="BB72" s="419"/>
      <c r="BC72" s="419"/>
      <c r="BD72" s="419"/>
      <c r="BE72" s="419"/>
      <c r="BF72" s="419"/>
      <c r="BG72" s="419"/>
      <c r="BH72" s="419"/>
      <c r="BI72" s="419"/>
      <c r="BJ72" s="419"/>
      <c r="BK72" s="419"/>
      <c r="BL72" s="419"/>
      <c r="BM72" s="419"/>
      <c r="BN72" s="419"/>
      <c r="BO72" s="419">
        <v>3335</v>
      </c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</row>
    <row r="73" spans="1:87" ht="18" hidden="1" customHeight="1">
      <c r="A73" s="420"/>
      <c r="B73" s="420"/>
      <c r="C73" s="420"/>
      <c r="D73" s="418">
        <v>310004568</v>
      </c>
      <c r="E73" s="415" t="s">
        <v>549</v>
      </c>
      <c r="F73" s="419"/>
      <c r="G73" s="419"/>
      <c r="H73" s="419"/>
      <c r="I73" s="419"/>
      <c r="J73" s="419"/>
      <c r="K73" s="419"/>
      <c r="L73" s="419"/>
      <c r="M73" s="419"/>
      <c r="N73" s="419"/>
      <c r="O73" s="419"/>
      <c r="P73" s="419"/>
      <c r="Q73" s="419"/>
      <c r="R73" s="419"/>
      <c r="S73" s="419"/>
      <c r="T73" s="419"/>
      <c r="U73" s="419"/>
      <c r="V73" s="419"/>
      <c r="W73" s="419"/>
      <c r="X73" s="419"/>
      <c r="Y73" s="419"/>
      <c r="Z73" s="419"/>
      <c r="AA73" s="419">
        <v>600</v>
      </c>
      <c r="AB73" s="419">
        <v>1470</v>
      </c>
      <c r="AC73" s="419"/>
      <c r="AD73" s="419">
        <v>1570</v>
      </c>
      <c r="AE73" s="419">
        <v>1350</v>
      </c>
      <c r="AF73" s="419">
        <v>540</v>
      </c>
      <c r="AG73" s="419">
        <v>1080</v>
      </c>
      <c r="AH73" s="419">
        <v>448</v>
      </c>
      <c r="AI73" s="419"/>
      <c r="AJ73" s="419"/>
      <c r="AK73" s="419"/>
      <c r="AL73" s="419"/>
      <c r="AM73" s="419"/>
      <c r="AN73" s="419"/>
      <c r="AO73" s="419"/>
      <c r="AP73" s="419"/>
      <c r="AQ73" s="419"/>
      <c r="AR73" s="419"/>
      <c r="AS73" s="419"/>
      <c r="AT73" s="419"/>
      <c r="AU73" s="419"/>
      <c r="AV73" s="419"/>
      <c r="AW73" s="419"/>
      <c r="AX73" s="419"/>
      <c r="AY73" s="419"/>
      <c r="AZ73" s="419"/>
      <c r="BA73" s="419"/>
      <c r="BB73" s="419"/>
      <c r="BC73" s="419"/>
      <c r="BD73" s="419"/>
      <c r="BE73" s="419"/>
      <c r="BF73" s="419"/>
      <c r="BG73" s="419"/>
      <c r="BH73" s="419"/>
      <c r="BI73" s="419"/>
      <c r="BJ73" s="419"/>
      <c r="BK73" s="419"/>
      <c r="BL73" s="419"/>
      <c r="BM73" s="419"/>
      <c r="BN73" s="419"/>
      <c r="BO73" s="419">
        <v>7058</v>
      </c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</row>
    <row r="74" spans="1:87" ht="17.850000000000001" hidden="1" customHeight="1">
      <c r="A74" s="420"/>
      <c r="B74" s="420"/>
      <c r="C74" s="420"/>
      <c r="D74" s="418">
        <v>310004556</v>
      </c>
      <c r="E74" s="415" t="s">
        <v>545</v>
      </c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>
        <v>660</v>
      </c>
      <c r="Y74" s="419">
        <v>1350</v>
      </c>
      <c r="Z74" s="419"/>
      <c r="AA74" s="419"/>
      <c r="AB74" s="419"/>
      <c r="AC74" s="419"/>
      <c r="AD74" s="419"/>
      <c r="AE74" s="419"/>
      <c r="AF74" s="419"/>
      <c r="AG74" s="419"/>
      <c r="AH74" s="419"/>
      <c r="AI74" s="419"/>
      <c r="AJ74" s="419"/>
      <c r="AK74" s="419"/>
      <c r="AL74" s="419"/>
      <c r="AM74" s="419"/>
      <c r="AN74" s="419"/>
      <c r="AO74" s="419"/>
      <c r="AP74" s="419"/>
      <c r="AQ74" s="419"/>
      <c r="AR74" s="419"/>
      <c r="AS74" s="419"/>
      <c r="AT74" s="419"/>
      <c r="AU74" s="419"/>
      <c r="AV74" s="419"/>
      <c r="AW74" s="419"/>
      <c r="AX74" s="419"/>
      <c r="AY74" s="419"/>
      <c r="AZ74" s="419"/>
      <c r="BA74" s="419"/>
      <c r="BB74" s="419"/>
      <c r="BC74" s="419"/>
      <c r="BD74" s="419"/>
      <c r="BE74" s="419"/>
      <c r="BF74" s="419"/>
      <c r="BG74" s="419"/>
      <c r="BH74" s="419"/>
      <c r="BI74" s="419"/>
      <c r="BJ74" s="419"/>
      <c r="BK74" s="419"/>
      <c r="BL74" s="419"/>
      <c r="BM74" s="419"/>
      <c r="BN74" s="419"/>
      <c r="BO74" s="419">
        <v>2010</v>
      </c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</row>
    <row r="75" spans="1:87" ht="17.850000000000001" hidden="1" customHeight="1">
      <c r="A75" s="420"/>
      <c r="B75" s="420"/>
      <c r="C75" s="420"/>
      <c r="D75" s="418">
        <v>310004566</v>
      </c>
      <c r="E75" s="415" t="s">
        <v>547</v>
      </c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>
        <v>153</v>
      </c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419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419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>
        <v>153</v>
      </c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</row>
    <row r="76" spans="1:87" ht="17.850000000000001" hidden="1" customHeight="1">
      <c r="A76" s="420"/>
      <c r="B76" s="420"/>
      <c r="C76" s="415" t="s">
        <v>228</v>
      </c>
      <c r="D76" s="415"/>
      <c r="E76" s="415"/>
      <c r="F76" s="419"/>
      <c r="G76" s="419"/>
      <c r="H76" s="419"/>
      <c r="I76" s="419"/>
      <c r="J76" s="419"/>
      <c r="K76" s="419"/>
      <c r="L76" s="419"/>
      <c r="M76" s="419"/>
      <c r="N76" s="419"/>
      <c r="O76" s="419"/>
      <c r="P76" s="419"/>
      <c r="Q76" s="419"/>
      <c r="R76" s="419"/>
      <c r="S76" s="419"/>
      <c r="T76" s="419"/>
      <c r="U76" s="419"/>
      <c r="V76" s="419"/>
      <c r="W76" s="419">
        <v>840</v>
      </c>
      <c r="X76" s="419">
        <v>813</v>
      </c>
      <c r="Y76" s="419">
        <v>1350</v>
      </c>
      <c r="Z76" s="419">
        <v>1230</v>
      </c>
      <c r="AA76" s="419">
        <v>1865</v>
      </c>
      <c r="AB76" s="419">
        <v>1470</v>
      </c>
      <c r="AC76" s="419"/>
      <c r="AD76" s="419">
        <v>1570</v>
      </c>
      <c r="AE76" s="419">
        <v>1350</v>
      </c>
      <c r="AF76" s="419">
        <v>540</v>
      </c>
      <c r="AG76" s="419">
        <v>1080</v>
      </c>
      <c r="AH76" s="419">
        <v>448</v>
      </c>
      <c r="AI76" s="419"/>
      <c r="AJ76" s="419"/>
      <c r="AK76" s="419"/>
      <c r="AL76" s="419"/>
      <c r="AM76" s="419"/>
      <c r="AN76" s="419"/>
      <c r="AO76" s="419"/>
      <c r="AP76" s="419"/>
      <c r="AQ76" s="419"/>
      <c r="AR76" s="419"/>
      <c r="AS76" s="419"/>
      <c r="AT76" s="419"/>
      <c r="AU76" s="419"/>
      <c r="AV76" s="419"/>
      <c r="AW76" s="419"/>
      <c r="AX76" s="419"/>
      <c r="AY76" s="419"/>
      <c r="AZ76" s="419"/>
      <c r="BA76" s="419"/>
      <c r="BB76" s="419"/>
      <c r="BC76" s="419"/>
      <c r="BD76" s="419"/>
      <c r="BE76" s="419"/>
      <c r="BF76" s="419"/>
      <c r="BG76" s="419"/>
      <c r="BH76" s="419"/>
      <c r="BI76" s="419"/>
      <c r="BJ76" s="419"/>
      <c r="BK76" s="419"/>
      <c r="BL76" s="419"/>
      <c r="BM76" s="419"/>
      <c r="BN76" s="419"/>
      <c r="BO76" s="419">
        <v>12556</v>
      </c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</row>
    <row r="77" spans="1:87" ht="17.850000000000001" hidden="1" customHeight="1">
      <c r="A77" s="420"/>
      <c r="B77" s="415" t="s">
        <v>989</v>
      </c>
      <c r="C77" s="415"/>
      <c r="D77" s="415"/>
      <c r="E77" s="415"/>
      <c r="F77" s="419"/>
      <c r="G77" s="419"/>
      <c r="H77" s="419"/>
      <c r="I77" s="419"/>
      <c r="J77" s="419"/>
      <c r="K77" s="419"/>
      <c r="L77" s="419"/>
      <c r="M77" s="419"/>
      <c r="N77" s="419"/>
      <c r="O77" s="419"/>
      <c r="P77" s="419"/>
      <c r="Q77" s="419"/>
      <c r="R77" s="419"/>
      <c r="S77" s="419"/>
      <c r="T77" s="419"/>
      <c r="U77" s="419"/>
      <c r="V77" s="419"/>
      <c r="W77" s="419">
        <v>840</v>
      </c>
      <c r="X77" s="419">
        <v>813</v>
      </c>
      <c r="Y77" s="419">
        <v>1350</v>
      </c>
      <c r="Z77" s="419">
        <v>1230</v>
      </c>
      <c r="AA77" s="419">
        <v>1865</v>
      </c>
      <c r="AB77" s="419">
        <v>1470</v>
      </c>
      <c r="AC77" s="419"/>
      <c r="AD77" s="419">
        <v>1570</v>
      </c>
      <c r="AE77" s="419">
        <v>1350</v>
      </c>
      <c r="AF77" s="419">
        <v>540</v>
      </c>
      <c r="AG77" s="419">
        <v>1080</v>
      </c>
      <c r="AH77" s="419">
        <v>448</v>
      </c>
      <c r="AI77" s="419"/>
      <c r="AJ77" s="419"/>
      <c r="AK77" s="419"/>
      <c r="AL77" s="419"/>
      <c r="AM77" s="419"/>
      <c r="AN77" s="419"/>
      <c r="AO77" s="419"/>
      <c r="AP77" s="419"/>
      <c r="AQ77" s="419"/>
      <c r="AR77" s="419"/>
      <c r="AS77" s="419"/>
      <c r="AT77" s="419"/>
      <c r="AU77" s="419"/>
      <c r="AV77" s="419"/>
      <c r="AW77" s="419"/>
      <c r="AX77" s="419"/>
      <c r="AY77" s="419"/>
      <c r="AZ77" s="419"/>
      <c r="BA77" s="419"/>
      <c r="BB77" s="419"/>
      <c r="BC77" s="419"/>
      <c r="BD77" s="419"/>
      <c r="BE77" s="419"/>
      <c r="BF77" s="419"/>
      <c r="BG77" s="419"/>
      <c r="BH77" s="419"/>
      <c r="BI77" s="419"/>
      <c r="BJ77" s="419"/>
      <c r="BK77" s="419"/>
      <c r="BL77" s="419"/>
      <c r="BM77" s="419"/>
      <c r="BN77" s="419"/>
      <c r="BO77" s="419">
        <v>12556</v>
      </c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</row>
    <row r="78" spans="1:87" ht="17.850000000000001" hidden="1" customHeight="1">
      <c r="A78" s="420" t="s">
        <v>236</v>
      </c>
      <c r="B78" s="420"/>
      <c r="C78" s="420"/>
      <c r="D78" s="420"/>
      <c r="E78" s="420"/>
      <c r="F78" s="419">
        <v>58231</v>
      </c>
      <c r="G78" s="419">
        <v>23435</v>
      </c>
      <c r="H78" s="419">
        <v>11703</v>
      </c>
      <c r="I78" s="419">
        <v>35040</v>
      </c>
      <c r="J78" s="419">
        <v>48833</v>
      </c>
      <c r="K78" s="419">
        <v>55667</v>
      </c>
      <c r="L78" s="419">
        <v>48314</v>
      </c>
      <c r="M78" s="419">
        <v>56000</v>
      </c>
      <c r="N78" s="419">
        <v>46667</v>
      </c>
      <c r="O78" s="419">
        <v>37833</v>
      </c>
      <c r="P78" s="419">
        <v>17000</v>
      </c>
      <c r="Q78" s="419">
        <v>28000</v>
      </c>
      <c r="R78" s="419">
        <v>28000</v>
      </c>
      <c r="S78" s="419">
        <v>28000</v>
      </c>
      <c r="T78" s="419">
        <v>15167</v>
      </c>
      <c r="U78" s="419">
        <v>26833</v>
      </c>
      <c r="V78" s="419">
        <v>28000</v>
      </c>
      <c r="W78" s="419">
        <v>29064</v>
      </c>
      <c r="X78" s="419">
        <v>25054</v>
      </c>
      <c r="Y78" s="419">
        <v>21864</v>
      </c>
      <c r="Z78" s="419">
        <v>33990</v>
      </c>
      <c r="AA78" s="419">
        <v>35201</v>
      </c>
      <c r="AB78" s="419">
        <v>20348</v>
      </c>
      <c r="AC78" s="419">
        <v>45992</v>
      </c>
      <c r="AD78" s="419">
        <v>34039</v>
      </c>
      <c r="AE78" s="419">
        <v>31677</v>
      </c>
      <c r="AF78" s="419">
        <v>20740</v>
      </c>
      <c r="AG78" s="419">
        <v>21280</v>
      </c>
      <c r="AH78" s="419">
        <v>20648</v>
      </c>
      <c r="AI78" s="419">
        <v>13800</v>
      </c>
      <c r="AJ78" s="419">
        <v>19995</v>
      </c>
      <c r="AK78" s="419">
        <v>14000</v>
      </c>
      <c r="AL78" s="419">
        <v>28000</v>
      </c>
      <c r="AM78" s="419">
        <v>28000</v>
      </c>
      <c r="AN78" s="419">
        <v>53667</v>
      </c>
      <c r="AO78" s="419">
        <v>52900</v>
      </c>
      <c r="AP78" s="419">
        <v>49000</v>
      </c>
      <c r="AQ78" s="419">
        <v>47600</v>
      </c>
      <c r="AR78" s="419">
        <v>41721</v>
      </c>
      <c r="AS78" s="419">
        <v>28004</v>
      </c>
      <c r="AT78" s="419">
        <v>23705</v>
      </c>
      <c r="AU78" s="419">
        <v>29800</v>
      </c>
      <c r="AV78" s="419">
        <v>18150</v>
      </c>
      <c r="AW78" s="419">
        <v>15301</v>
      </c>
      <c r="AX78" s="419">
        <v>25000</v>
      </c>
      <c r="AY78" s="419">
        <v>19951</v>
      </c>
      <c r="AZ78" s="419">
        <v>25200</v>
      </c>
      <c r="BA78" s="419">
        <v>25200</v>
      </c>
      <c r="BB78" s="419">
        <v>25200</v>
      </c>
      <c r="BC78" s="419">
        <v>23800</v>
      </c>
      <c r="BD78" s="419">
        <v>23800</v>
      </c>
      <c r="BE78" s="419">
        <v>29573</v>
      </c>
      <c r="BF78" s="419">
        <v>46892</v>
      </c>
      <c r="BG78" s="419">
        <v>47600</v>
      </c>
      <c r="BH78" s="419">
        <v>36901</v>
      </c>
      <c r="BI78" s="419">
        <v>25200</v>
      </c>
      <c r="BJ78" s="419">
        <v>25200</v>
      </c>
      <c r="BK78" s="419">
        <v>23800</v>
      </c>
      <c r="BL78" s="419">
        <v>16050</v>
      </c>
      <c r="BM78" s="419">
        <v>21600</v>
      </c>
      <c r="BN78" s="419">
        <v>6300</v>
      </c>
      <c r="BO78" s="419">
        <v>1843530</v>
      </c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</row>
    <row r="79" spans="1:87" ht="17.850000000000001" hidden="1" customHeight="1">
      <c r="A79" s="420" t="s">
        <v>24</v>
      </c>
      <c r="B79" s="420"/>
      <c r="C79" s="420"/>
      <c r="D79" s="420"/>
      <c r="E79" s="420"/>
      <c r="F79" s="419">
        <v>120796</v>
      </c>
      <c r="G79" s="419">
        <v>36541</v>
      </c>
      <c r="H79" s="419">
        <v>17442</v>
      </c>
      <c r="I79" s="419">
        <v>84744</v>
      </c>
      <c r="J79" s="419">
        <v>98767</v>
      </c>
      <c r="K79" s="419">
        <v>81668</v>
      </c>
      <c r="L79" s="419">
        <v>102598</v>
      </c>
      <c r="M79" s="419">
        <v>112000</v>
      </c>
      <c r="N79" s="419">
        <v>112334</v>
      </c>
      <c r="O79" s="419">
        <v>97217</v>
      </c>
      <c r="P79" s="419">
        <v>45000</v>
      </c>
      <c r="Q79" s="419">
        <v>55833</v>
      </c>
      <c r="R79" s="419">
        <v>65708</v>
      </c>
      <c r="S79" s="419">
        <v>94600</v>
      </c>
      <c r="T79" s="419">
        <v>61076</v>
      </c>
      <c r="U79" s="419">
        <v>62050</v>
      </c>
      <c r="V79" s="419">
        <v>53875</v>
      </c>
      <c r="W79" s="419">
        <v>81532</v>
      </c>
      <c r="X79" s="419">
        <v>49147</v>
      </c>
      <c r="Y79" s="419">
        <v>60564</v>
      </c>
      <c r="Z79" s="419">
        <v>87067</v>
      </c>
      <c r="AA79" s="419">
        <v>94385</v>
      </c>
      <c r="AB79" s="419">
        <v>47895</v>
      </c>
      <c r="AC79" s="419">
        <v>95413</v>
      </c>
      <c r="AD79" s="419">
        <v>85911</v>
      </c>
      <c r="AE79" s="419">
        <v>83646</v>
      </c>
      <c r="AF79" s="419">
        <v>37390</v>
      </c>
      <c r="AG79" s="419">
        <v>32902</v>
      </c>
      <c r="AH79" s="419">
        <v>40818</v>
      </c>
      <c r="AI79" s="419">
        <v>62800</v>
      </c>
      <c r="AJ79" s="419">
        <v>75995</v>
      </c>
      <c r="AK79" s="419">
        <v>52783</v>
      </c>
      <c r="AL79" s="419">
        <v>58675</v>
      </c>
      <c r="AM79" s="419">
        <v>86867</v>
      </c>
      <c r="AN79" s="419">
        <v>119784</v>
      </c>
      <c r="AO79" s="419">
        <v>100061</v>
      </c>
      <c r="AP79" s="419">
        <v>78100</v>
      </c>
      <c r="AQ79" s="419">
        <v>82925</v>
      </c>
      <c r="AR79" s="419">
        <v>91926</v>
      </c>
      <c r="AS79" s="419">
        <v>84615</v>
      </c>
      <c r="AT79" s="419">
        <v>78672</v>
      </c>
      <c r="AU79" s="419">
        <v>84767</v>
      </c>
      <c r="AV79" s="419">
        <v>55994</v>
      </c>
      <c r="AW79" s="419">
        <v>64927</v>
      </c>
      <c r="AX79" s="419">
        <v>71184</v>
      </c>
      <c r="AY79" s="419">
        <v>59702</v>
      </c>
      <c r="AZ79" s="419">
        <v>68251</v>
      </c>
      <c r="BA79" s="419">
        <v>48150</v>
      </c>
      <c r="BB79" s="419">
        <v>38733</v>
      </c>
      <c r="BC79" s="419">
        <v>66701</v>
      </c>
      <c r="BD79" s="419">
        <v>71950</v>
      </c>
      <c r="BE79" s="419">
        <v>84708</v>
      </c>
      <c r="BF79" s="419">
        <v>101859</v>
      </c>
      <c r="BG79" s="419">
        <v>98710</v>
      </c>
      <c r="BH79" s="419">
        <v>88620</v>
      </c>
      <c r="BI79" s="419">
        <v>64686</v>
      </c>
      <c r="BJ79" s="419">
        <v>56368</v>
      </c>
      <c r="BK79" s="419">
        <v>77018</v>
      </c>
      <c r="BL79" s="419">
        <v>69131</v>
      </c>
      <c r="BM79" s="419">
        <v>74518</v>
      </c>
      <c r="BN79" s="419">
        <v>41360</v>
      </c>
      <c r="BO79" s="419">
        <v>4459459</v>
      </c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</row>
    <row r="80" spans="1:87" ht="17.850000000000001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</row>
    <row r="81" spans="1:87" ht="17.850000000000001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</row>
    <row r="82" spans="1:87" ht="17.850000000000001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</row>
    <row r="83" spans="1:87" ht="17.850000000000001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</row>
    <row r="84" spans="1:87" ht="17.850000000000001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</row>
    <row r="85" spans="1:87" ht="17.850000000000001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</row>
    <row r="86" spans="1:87" ht="17.850000000000001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</row>
    <row r="87" spans="1:87" ht="17.850000000000001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</row>
    <row r="88" spans="1:87" ht="17.850000000000001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</row>
    <row r="89" spans="1:87" ht="17.850000000000001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</row>
    <row r="90" spans="1:87" ht="17.850000000000001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</row>
    <row r="91" spans="1:87" ht="17.850000000000001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</row>
    <row r="92" spans="1:87" ht="17.850000000000001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</row>
    <row r="93" spans="1:87" ht="17.850000000000001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</row>
    <row r="94" spans="1:87" ht="17.850000000000001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</row>
    <row r="95" spans="1:87" ht="17.850000000000001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</row>
    <row r="96" spans="1:87" ht="17.850000000000001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</row>
    <row r="97" spans="1:87" ht="17.850000000000001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</row>
    <row r="98" spans="1:87" ht="17.850000000000001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</row>
    <row r="99" spans="1:87" ht="17.850000000000001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</row>
    <row r="100" spans="1:87" ht="17.850000000000001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</row>
    <row r="101" spans="1:87" ht="17.850000000000001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</row>
    <row r="102" spans="1:87" ht="17.850000000000001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 spans="1:87" ht="17.850000000000001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</row>
    <row r="104" spans="1:87" ht="17.850000000000001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</row>
    <row r="105" spans="1:87" ht="17.850000000000001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</row>
    <row r="106" spans="1:87" ht="17.850000000000001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</row>
    <row r="107" spans="1:87" ht="17.850000000000001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</row>
    <row r="108" spans="1:87" ht="17.850000000000001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</row>
    <row r="109" spans="1:87" ht="17.850000000000001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</row>
    <row r="110" spans="1:87" ht="17.850000000000001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</row>
    <row r="111" spans="1:87" ht="17.850000000000001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</row>
    <row r="112" spans="1:87" ht="17.850000000000001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</row>
    <row r="113" spans="1:87" ht="17.850000000000001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</row>
    <row r="114" spans="1:87" ht="17.850000000000001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</row>
    <row r="115" spans="1:87" ht="17.850000000000001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</row>
    <row r="116" spans="1:87" ht="17.850000000000001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</row>
    <row r="117" spans="1:87" ht="17.850000000000001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</row>
    <row r="118" spans="1:87" ht="17.850000000000001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</row>
    <row r="119" spans="1:87" ht="17.850000000000001" hidden="1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</row>
    <row r="120" spans="1:87" ht="17.850000000000001" hidden="1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</row>
    <row r="121" spans="1:87" s="269" customFormat="1" ht="18" hidden="1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</row>
    <row r="122" spans="1:87" ht="17.850000000000001" hidden="1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</row>
    <row r="123" spans="1:87" ht="17.850000000000001" hidden="1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</row>
    <row r="124" spans="1:87" ht="17.850000000000001" hidden="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</row>
    <row r="125" spans="1:87" ht="17.850000000000001" hidden="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</row>
    <row r="126" spans="1:87" ht="17.850000000000001" hidden="1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</row>
    <row r="127" spans="1:87" ht="17.850000000000001" hidden="1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</row>
    <row r="128" spans="1:87" ht="17.850000000000001" hidden="1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</row>
    <row r="129" spans="1:87" ht="17.850000000000001" hidden="1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</row>
    <row r="130" spans="1:87" ht="17.850000000000001" hidden="1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</row>
    <row r="131" spans="1:87" ht="17.850000000000001" hidden="1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</row>
    <row r="132" spans="1:87" ht="17.850000000000001" hidden="1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</row>
    <row r="133" spans="1:87" ht="17.850000000000001" hidden="1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</row>
    <row r="134" spans="1:87" ht="17.850000000000001" hidden="1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</row>
    <row r="135" spans="1:87" ht="17.850000000000001" hidden="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</row>
    <row r="136" spans="1:87" ht="17.850000000000001" hidden="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</row>
    <row r="137" spans="1:87" ht="17.850000000000001" hidden="1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</row>
    <row r="138" spans="1:87" ht="17.850000000000001" hidden="1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</row>
    <row r="139" spans="1:87" ht="17.850000000000001" hidden="1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</row>
    <row r="140" spans="1:87" ht="17.850000000000001" hidden="1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</row>
    <row r="141" spans="1:87" ht="17.850000000000001" hidden="1" customHeight="1">
      <c r="A141"/>
      <c r="B141"/>
      <c r="C141"/>
      <c r="D141"/>
      <c r="E141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</row>
    <row r="142" spans="1:87" ht="17.850000000000001" hidden="1" customHeight="1">
      <c r="A142"/>
      <c r="B142"/>
      <c r="C142"/>
      <c r="D142"/>
      <c r="E142"/>
      <c r="F142" s="260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</row>
    <row r="143" spans="1:87" ht="17.850000000000001" hidden="1" customHeight="1">
      <c r="A143"/>
      <c r="B143"/>
      <c r="C143"/>
      <c r="D143"/>
      <c r="E143"/>
      <c r="F143" s="260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</row>
    <row r="144" spans="1:87" ht="17.850000000000001" hidden="1" customHeight="1">
      <c r="A144"/>
      <c r="B144"/>
      <c r="C144"/>
      <c r="D144"/>
      <c r="E144"/>
      <c r="F144" s="260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/>
      <c r="AM144"/>
      <c r="AN144"/>
      <c r="AO144"/>
      <c r="AP144"/>
      <c r="AQ144"/>
    </row>
    <row r="145" spans="1:48" ht="17.850000000000001" hidden="1" customHeight="1">
      <c r="A145"/>
      <c r="B145"/>
      <c r="C145"/>
      <c r="D145"/>
      <c r="E145"/>
      <c r="F145" s="260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/>
      <c r="AM145"/>
      <c r="AN145"/>
      <c r="AO145"/>
      <c r="AP145"/>
      <c r="AQ145"/>
      <c r="AR145"/>
      <c r="AS145"/>
      <c r="AT145"/>
      <c r="AU145"/>
      <c r="AV145"/>
    </row>
    <row r="146" spans="1:48" ht="17.850000000000001" hidden="1" customHeight="1">
      <c r="A146"/>
      <c r="B146"/>
      <c r="C146"/>
      <c r="D146"/>
      <c r="E146"/>
      <c r="F146" s="260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/>
      <c r="AM146"/>
      <c r="AN146"/>
      <c r="AO146"/>
      <c r="AP146"/>
      <c r="AQ146"/>
      <c r="AR146"/>
      <c r="AS146"/>
      <c r="AT146"/>
      <c r="AU146"/>
      <c r="AV146"/>
    </row>
    <row r="147" spans="1:48" ht="17.850000000000001" hidden="1" customHeight="1">
      <c r="A147"/>
      <c r="B147"/>
      <c r="C147"/>
      <c r="D147"/>
      <c r="E147"/>
      <c r="F147" s="260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/>
      <c r="AM147"/>
      <c r="AN147"/>
      <c r="AO147"/>
      <c r="AP147"/>
      <c r="AQ147"/>
      <c r="AR147"/>
      <c r="AS147"/>
      <c r="AT147"/>
      <c r="AU147"/>
      <c r="AV147"/>
    </row>
    <row r="148" spans="1:48" ht="17.850000000000001" hidden="1" customHeight="1">
      <c r="A148"/>
      <c r="B148"/>
      <c r="C148"/>
      <c r="D148"/>
      <c r="E148"/>
      <c r="F148" s="260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/>
      <c r="AM148"/>
      <c r="AN148"/>
      <c r="AO148"/>
      <c r="AP148"/>
      <c r="AQ148"/>
      <c r="AR148"/>
      <c r="AS148"/>
      <c r="AT148"/>
      <c r="AU148"/>
      <c r="AV148"/>
    </row>
    <row r="149" spans="1:48" ht="17.850000000000001" hidden="1" customHeight="1">
      <c r="A149"/>
      <c r="B149"/>
      <c r="C149"/>
      <c r="D149"/>
      <c r="E149"/>
      <c r="F149" s="260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/>
      <c r="AM149"/>
      <c r="AN149"/>
      <c r="AO149"/>
      <c r="AP149"/>
      <c r="AQ149"/>
      <c r="AR149"/>
      <c r="AS149"/>
      <c r="AT149"/>
      <c r="AU149"/>
      <c r="AV149"/>
    </row>
    <row r="150" spans="1:48" ht="17.850000000000001" hidden="1" customHeight="1">
      <c r="A150"/>
      <c r="B150"/>
      <c r="C150"/>
      <c r="D150"/>
      <c r="E15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/>
      <c r="AM150"/>
      <c r="AN150"/>
      <c r="AO150"/>
      <c r="AP150"/>
      <c r="AQ150"/>
      <c r="AR150"/>
      <c r="AS150"/>
      <c r="AT150"/>
      <c r="AU150"/>
      <c r="AV150"/>
    </row>
    <row r="151" spans="1:48" ht="17.850000000000001" hidden="1" customHeight="1">
      <c r="A151"/>
      <c r="B151"/>
      <c r="C151"/>
      <c r="D151"/>
      <c r="E151"/>
      <c r="F151" s="260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/>
      <c r="AM151"/>
      <c r="AN151"/>
      <c r="AO151"/>
      <c r="AP151"/>
      <c r="AQ151"/>
      <c r="AR151"/>
      <c r="AS151"/>
      <c r="AT151"/>
      <c r="AU151"/>
      <c r="AV151"/>
    </row>
    <row r="152" spans="1:48" ht="17.850000000000001" hidden="1" customHeight="1">
      <c r="A152"/>
      <c r="B152"/>
      <c r="C152"/>
      <c r="D152"/>
      <c r="E152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/>
      <c r="AM152"/>
      <c r="AN152"/>
      <c r="AO152"/>
      <c r="AP152"/>
      <c r="AQ152"/>
      <c r="AR152"/>
      <c r="AS152"/>
      <c r="AT152"/>
      <c r="AU152"/>
      <c r="AV152"/>
    </row>
    <row r="153" spans="1:48" ht="17.850000000000001" hidden="1" customHeight="1">
      <c r="A153"/>
      <c r="B153"/>
      <c r="C153"/>
      <c r="D153"/>
      <c r="E153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/>
      <c r="AM153"/>
      <c r="AN153"/>
      <c r="AO153"/>
      <c r="AP153"/>
      <c r="AQ153"/>
      <c r="AR153"/>
      <c r="AS153"/>
      <c r="AT153"/>
      <c r="AU153"/>
      <c r="AV153"/>
    </row>
    <row r="154" spans="1:48" ht="17.850000000000001" hidden="1" customHeight="1">
      <c r="A154"/>
      <c r="B154"/>
      <c r="C154"/>
      <c r="D154"/>
      <c r="E154"/>
      <c r="F154" s="260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/>
      <c r="AM154"/>
      <c r="AN154"/>
      <c r="AO154"/>
      <c r="AP154"/>
      <c r="AQ154"/>
      <c r="AR154"/>
      <c r="AS154"/>
      <c r="AT154"/>
      <c r="AU154"/>
      <c r="AV154"/>
    </row>
    <row r="155" spans="1:48" ht="17.850000000000001" hidden="1" customHeight="1">
      <c r="A155"/>
      <c r="B155"/>
      <c r="C155"/>
      <c r="D155"/>
      <c r="E155"/>
      <c r="F155" s="260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/>
      <c r="AM155"/>
      <c r="AN155"/>
      <c r="AO155"/>
      <c r="AP155"/>
      <c r="AQ155"/>
      <c r="AR155"/>
      <c r="AS155"/>
      <c r="AT155"/>
      <c r="AU155"/>
      <c r="AV155"/>
    </row>
    <row r="156" spans="1:48" ht="17.850000000000001" hidden="1" customHeight="1">
      <c r="A156"/>
      <c r="B156"/>
      <c r="C156"/>
      <c r="D156"/>
      <c r="E156"/>
      <c r="F156" s="260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/>
      <c r="AM156"/>
      <c r="AN156"/>
      <c r="AO156"/>
      <c r="AP156"/>
      <c r="AQ156"/>
      <c r="AR156"/>
      <c r="AS156"/>
      <c r="AT156"/>
      <c r="AU156"/>
      <c r="AV156"/>
    </row>
    <row r="157" spans="1:48" ht="17.850000000000001" hidden="1" customHeight="1">
      <c r="A157"/>
      <c r="B157"/>
      <c r="C157"/>
      <c r="D157"/>
      <c r="E157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/>
      <c r="AM157"/>
      <c r="AN157"/>
      <c r="AO157"/>
      <c r="AP157"/>
      <c r="AQ157"/>
      <c r="AR157"/>
      <c r="AS157"/>
      <c r="AT157"/>
      <c r="AU157"/>
      <c r="AV157"/>
    </row>
    <row r="158" spans="1:48" ht="17.850000000000001" hidden="1" customHeight="1">
      <c r="A158"/>
      <c r="B158"/>
      <c r="C158"/>
      <c r="D158"/>
      <c r="E158"/>
      <c r="F158" s="260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/>
      <c r="AM158"/>
      <c r="AN158"/>
      <c r="AO158"/>
      <c r="AP158"/>
      <c r="AQ158"/>
      <c r="AR158"/>
      <c r="AS158"/>
      <c r="AT158"/>
      <c r="AU158"/>
      <c r="AV158"/>
    </row>
    <row r="159" spans="1:48" ht="17.850000000000001" hidden="1" customHeight="1">
      <c r="A159"/>
      <c r="B159"/>
      <c r="C159"/>
      <c r="D159"/>
      <c r="E159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/>
      <c r="AM159"/>
      <c r="AN159"/>
      <c r="AO159"/>
      <c r="AP159"/>
      <c r="AQ159"/>
      <c r="AR159"/>
      <c r="AS159"/>
      <c r="AT159"/>
      <c r="AU159"/>
      <c r="AV159"/>
    </row>
    <row r="160" spans="1:48" ht="17.850000000000001" hidden="1" customHeight="1">
      <c r="A160"/>
      <c r="B160"/>
      <c r="C160"/>
      <c r="D160"/>
      <c r="E1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/>
      <c r="AM160"/>
      <c r="AN160"/>
      <c r="AO160"/>
      <c r="AP160"/>
      <c r="AQ160"/>
      <c r="AR160"/>
      <c r="AS160"/>
      <c r="AT160"/>
      <c r="AU160"/>
      <c r="AV160"/>
    </row>
    <row r="161" spans="1:48" ht="17.850000000000001" hidden="1" customHeight="1">
      <c r="A161"/>
      <c r="B161"/>
      <c r="C161"/>
      <c r="D161"/>
      <c r="E161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/>
      <c r="AM161"/>
      <c r="AN161"/>
      <c r="AO161"/>
      <c r="AP161"/>
      <c r="AQ161"/>
      <c r="AR161"/>
      <c r="AS161"/>
      <c r="AT161"/>
      <c r="AU161"/>
      <c r="AV161"/>
    </row>
    <row r="162" spans="1:48" ht="17.850000000000001" hidden="1" customHeight="1">
      <c r="A162"/>
      <c r="B162"/>
      <c r="C162"/>
      <c r="D162"/>
      <c r="E162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/>
      <c r="AM162"/>
      <c r="AN162"/>
      <c r="AO162"/>
      <c r="AP162"/>
      <c r="AQ162"/>
      <c r="AR162"/>
      <c r="AS162"/>
      <c r="AT162"/>
      <c r="AU162"/>
      <c r="AV162"/>
    </row>
    <row r="163" spans="1:48" ht="17.850000000000001" hidden="1" customHeight="1">
      <c r="A163"/>
      <c r="B163"/>
      <c r="C163"/>
      <c r="D163"/>
      <c r="E163"/>
      <c r="F163" s="260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/>
      <c r="AM163"/>
      <c r="AN163"/>
      <c r="AO163"/>
      <c r="AP163"/>
      <c r="AQ163"/>
      <c r="AR163"/>
      <c r="AS163"/>
      <c r="AT163"/>
      <c r="AU163"/>
      <c r="AV163"/>
    </row>
    <row r="164" spans="1:48" ht="17.850000000000001" hidden="1" customHeight="1">
      <c r="A164"/>
      <c r="B164"/>
      <c r="C164"/>
      <c r="D164"/>
      <c r="E164"/>
      <c r="F164" s="260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/>
      <c r="AM164"/>
      <c r="AN164"/>
      <c r="AO164"/>
      <c r="AP164"/>
      <c r="AQ164"/>
      <c r="AR164"/>
      <c r="AS164"/>
      <c r="AT164"/>
      <c r="AU164"/>
      <c r="AV164"/>
    </row>
    <row r="165" spans="1:48" ht="17.850000000000001" hidden="1" customHeight="1">
      <c r="A165"/>
      <c r="B165"/>
      <c r="C165"/>
      <c r="D165"/>
      <c r="E165"/>
      <c r="F165" s="260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/>
      <c r="AM165"/>
      <c r="AN165"/>
      <c r="AO165"/>
      <c r="AP165"/>
      <c r="AQ165"/>
      <c r="AR165"/>
      <c r="AS165"/>
      <c r="AT165"/>
      <c r="AU165"/>
      <c r="AV165"/>
    </row>
    <row r="166" spans="1:48" ht="17.850000000000001" hidden="1" customHeight="1">
      <c r="A166"/>
      <c r="B166"/>
      <c r="C166"/>
      <c r="D166"/>
      <c r="E166"/>
      <c r="F166" s="260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/>
      <c r="AM166"/>
      <c r="AN166"/>
      <c r="AO166"/>
      <c r="AP166"/>
      <c r="AQ166"/>
      <c r="AR166"/>
      <c r="AS166"/>
      <c r="AT166"/>
      <c r="AU166"/>
      <c r="AV166"/>
    </row>
    <row r="167" spans="1:48" ht="17.850000000000001" hidden="1" customHeight="1">
      <c r="A167"/>
      <c r="B167"/>
      <c r="C167"/>
      <c r="D167"/>
      <c r="E167"/>
      <c r="F167" s="260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/>
      <c r="AM167"/>
      <c r="AN167"/>
      <c r="AO167"/>
      <c r="AP167"/>
      <c r="AQ167"/>
      <c r="AR167"/>
      <c r="AS167"/>
      <c r="AT167"/>
      <c r="AU167"/>
      <c r="AV167"/>
    </row>
    <row r="168" spans="1:48" ht="17.850000000000001" hidden="1" customHeight="1">
      <c r="A168"/>
      <c r="B168"/>
      <c r="C168"/>
      <c r="D168"/>
      <c r="E168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/>
      <c r="AM168"/>
      <c r="AN168"/>
      <c r="AO168"/>
      <c r="AP168"/>
      <c r="AQ168"/>
      <c r="AR168"/>
      <c r="AS168"/>
      <c r="AT168"/>
      <c r="AU168"/>
      <c r="AV168"/>
    </row>
    <row r="169" spans="1:48" ht="17.850000000000001" hidden="1" customHeight="1">
      <c r="A169"/>
      <c r="B169"/>
      <c r="C169"/>
      <c r="D169"/>
      <c r="E169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/>
      <c r="AM169"/>
      <c r="AN169"/>
      <c r="AO169"/>
      <c r="AP169"/>
      <c r="AQ169"/>
      <c r="AR169"/>
      <c r="AS169"/>
      <c r="AT169"/>
      <c r="AU169"/>
      <c r="AV169"/>
    </row>
    <row r="170" spans="1:48" ht="17.850000000000001" hidden="1" customHeight="1">
      <c r="A170"/>
      <c r="B170"/>
      <c r="C170"/>
      <c r="D170"/>
      <c r="E17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/>
      <c r="AM170"/>
      <c r="AN170"/>
      <c r="AO170"/>
      <c r="AP170"/>
      <c r="AQ170"/>
      <c r="AR170"/>
      <c r="AS170"/>
      <c r="AT170"/>
      <c r="AU170"/>
      <c r="AV170"/>
    </row>
    <row r="171" spans="1:48" ht="17.850000000000001" hidden="1" customHeight="1">
      <c r="A171"/>
      <c r="B171"/>
      <c r="C171"/>
      <c r="D171"/>
      <c r="E171"/>
      <c r="F171" s="260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/>
      <c r="AM171"/>
      <c r="AN171"/>
      <c r="AO171"/>
      <c r="AP171"/>
      <c r="AQ171"/>
      <c r="AR171"/>
      <c r="AS171"/>
      <c r="AT171"/>
      <c r="AU171"/>
      <c r="AV171"/>
    </row>
    <row r="172" spans="1:48" ht="17.850000000000001" hidden="1" customHeight="1">
      <c r="A172"/>
      <c r="B172"/>
      <c r="C172"/>
      <c r="D172"/>
      <c r="E172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/>
      <c r="AM172"/>
      <c r="AN172"/>
      <c r="AO172"/>
      <c r="AP172"/>
      <c r="AQ172"/>
      <c r="AR172"/>
      <c r="AS172"/>
      <c r="AT172"/>
      <c r="AU172"/>
      <c r="AV172"/>
    </row>
    <row r="173" spans="1:48" ht="17.850000000000001" hidden="1" customHeight="1">
      <c r="A173"/>
      <c r="B173"/>
      <c r="C173"/>
      <c r="D173"/>
      <c r="E173"/>
      <c r="F173" s="260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/>
      <c r="AM173"/>
      <c r="AN173"/>
      <c r="AO173"/>
      <c r="AP173"/>
      <c r="AQ173"/>
      <c r="AR173"/>
      <c r="AS173"/>
      <c r="AT173"/>
      <c r="AU173"/>
      <c r="AV173"/>
    </row>
    <row r="174" spans="1:48" ht="17.850000000000001" hidden="1" customHeight="1">
      <c r="A174"/>
      <c r="B174"/>
      <c r="C174"/>
      <c r="D174"/>
      <c r="E174"/>
      <c r="F174" s="260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/>
      <c r="AM174"/>
      <c r="AN174"/>
      <c r="AO174"/>
      <c r="AP174"/>
      <c r="AQ174"/>
      <c r="AR174"/>
      <c r="AS174"/>
      <c r="AT174"/>
      <c r="AU174"/>
      <c r="AV174"/>
    </row>
    <row r="175" spans="1:48" ht="17.850000000000001" hidden="1" customHeight="1">
      <c r="A175"/>
      <c r="B175"/>
      <c r="C175"/>
      <c r="D175"/>
      <c r="E175"/>
      <c r="F175" s="260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/>
      <c r="AM175"/>
      <c r="AN175"/>
      <c r="AO175"/>
      <c r="AP175"/>
      <c r="AQ175"/>
      <c r="AR175"/>
      <c r="AS175"/>
      <c r="AT175"/>
      <c r="AU175"/>
      <c r="AV175"/>
    </row>
    <row r="176" spans="1:48" ht="17.850000000000001" hidden="1" customHeight="1">
      <c r="A176"/>
      <c r="B176"/>
      <c r="C176"/>
      <c r="D176"/>
      <c r="E176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/>
      <c r="AM176"/>
      <c r="AN176"/>
      <c r="AO176"/>
      <c r="AP176"/>
      <c r="AQ176"/>
      <c r="AR176"/>
      <c r="AS176"/>
      <c r="AT176"/>
      <c r="AU176"/>
      <c r="AV176"/>
    </row>
    <row r="177" spans="1:48" ht="17.850000000000001" hidden="1" customHeight="1">
      <c r="A177"/>
      <c r="B177"/>
      <c r="C177"/>
      <c r="D177"/>
      <c r="E177"/>
      <c r="F177" s="260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/>
      <c r="AM177"/>
      <c r="AN177"/>
      <c r="AO177"/>
      <c r="AP177"/>
      <c r="AQ177"/>
      <c r="AR177"/>
      <c r="AS177"/>
      <c r="AT177"/>
      <c r="AU177"/>
      <c r="AV177"/>
    </row>
    <row r="178" spans="1:48" ht="17.850000000000001" hidden="1" customHeight="1">
      <c r="A178"/>
      <c r="B178"/>
      <c r="C178"/>
      <c r="D178"/>
      <c r="E178"/>
      <c r="F178" s="260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/>
      <c r="AM178"/>
      <c r="AN178"/>
      <c r="AO178"/>
      <c r="AP178"/>
      <c r="AQ178"/>
      <c r="AR178"/>
      <c r="AS178"/>
      <c r="AT178"/>
      <c r="AU178"/>
      <c r="AV178"/>
    </row>
    <row r="179" spans="1:48" ht="17.850000000000001" hidden="1" customHeight="1">
      <c r="A179"/>
      <c r="B179"/>
      <c r="C179"/>
      <c r="D179"/>
      <c r="E179"/>
      <c r="F179" s="260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/>
      <c r="AM179"/>
      <c r="AN179"/>
      <c r="AO179"/>
      <c r="AP179"/>
      <c r="AQ179"/>
      <c r="AR179"/>
      <c r="AS179"/>
      <c r="AT179"/>
      <c r="AU179"/>
      <c r="AV179"/>
    </row>
    <row r="180" spans="1:48" ht="17.850000000000001" hidden="1" customHeight="1">
      <c r="A180"/>
      <c r="B180"/>
      <c r="C180"/>
      <c r="D180"/>
      <c r="E180"/>
      <c r="F180" s="260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/>
      <c r="AM180"/>
      <c r="AN180"/>
      <c r="AO180"/>
      <c r="AP180"/>
      <c r="AQ180"/>
      <c r="AR180"/>
      <c r="AS180"/>
      <c r="AT180"/>
      <c r="AU180"/>
      <c r="AV180"/>
    </row>
    <row r="181" spans="1:48" ht="17.850000000000001" hidden="1" customHeight="1">
      <c r="A181"/>
      <c r="B181"/>
      <c r="C181"/>
      <c r="D181"/>
      <c r="E181"/>
      <c r="F181" s="260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/>
      <c r="AM181"/>
      <c r="AN181"/>
      <c r="AO181"/>
      <c r="AP181"/>
      <c r="AQ181"/>
      <c r="AR181"/>
      <c r="AS181"/>
      <c r="AT181"/>
      <c r="AU181"/>
      <c r="AV181"/>
    </row>
    <row r="182" spans="1:48" ht="17.850000000000001" hidden="1" customHeight="1">
      <c r="A182"/>
      <c r="B182"/>
      <c r="C182"/>
      <c r="D182"/>
      <c r="E182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/>
      <c r="AM182"/>
      <c r="AN182"/>
      <c r="AO182"/>
      <c r="AP182"/>
      <c r="AQ182"/>
      <c r="AR182"/>
      <c r="AS182"/>
      <c r="AT182"/>
      <c r="AU182"/>
      <c r="AV182"/>
    </row>
    <row r="183" spans="1:48" ht="17.850000000000001" hidden="1" customHeight="1">
      <c r="A183"/>
      <c r="B183"/>
      <c r="C183"/>
      <c r="D183"/>
      <c r="E183"/>
      <c r="F183" s="260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/>
      <c r="AM183"/>
      <c r="AN183"/>
      <c r="AO183"/>
      <c r="AP183"/>
      <c r="AQ183"/>
      <c r="AR183"/>
      <c r="AS183"/>
      <c r="AT183"/>
      <c r="AU183"/>
      <c r="AV183"/>
    </row>
    <row r="184" spans="1:48" ht="17.850000000000001" hidden="1" customHeight="1">
      <c r="A184"/>
      <c r="B184"/>
      <c r="C184"/>
      <c r="D184"/>
      <c r="E184"/>
      <c r="F184" s="260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/>
      <c r="AM184"/>
      <c r="AN184"/>
      <c r="AO184"/>
      <c r="AP184"/>
      <c r="AQ184"/>
      <c r="AR184"/>
      <c r="AS184"/>
      <c r="AT184"/>
      <c r="AU184"/>
      <c r="AV184"/>
    </row>
    <row r="185" spans="1:48" ht="17.850000000000001" hidden="1" customHeight="1">
      <c r="A185"/>
      <c r="B185"/>
      <c r="C185"/>
      <c r="D185"/>
      <c r="E185"/>
      <c r="F185" s="260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/>
      <c r="AM185"/>
      <c r="AN185"/>
      <c r="AO185"/>
      <c r="AP185"/>
      <c r="AQ185"/>
      <c r="AR185"/>
      <c r="AS185"/>
      <c r="AT185"/>
      <c r="AU185"/>
      <c r="AV185"/>
    </row>
    <row r="186" spans="1:48" ht="17.850000000000001" hidden="1" customHeight="1">
      <c r="A186"/>
      <c r="B186"/>
      <c r="C186"/>
      <c r="D186"/>
      <c r="E186"/>
      <c r="F186" s="260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/>
      <c r="AM186"/>
      <c r="AN186"/>
      <c r="AO186"/>
      <c r="AP186"/>
      <c r="AQ186"/>
      <c r="AR186"/>
      <c r="AS186"/>
      <c r="AT186"/>
      <c r="AU186"/>
      <c r="AV186"/>
    </row>
    <row r="187" spans="1:48" ht="17.850000000000001" hidden="1" customHeight="1">
      <c r="A187"/>
      <c r="B187"/>
      <c r="C187"/>
      <c r="D187"/>
      <c r="E187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/>
      <c r="AM187"/>
      <c r="AN187"/>
      <c r="AO187"/>
      <c r="AP187"/>
      <c r="AQ187"/>
      <c r="AR187"/>
      <c r="AS187"/>
      <c r="AT187"/>
      <c r="AU187"/>
      <c r="AV187"/>
    </row>
    <row r="188" spans="1:48" ht="17.850000000000001" hidden="1" customHeight="1">
      <c r="A188"/>
      <c r="B188"/>
      <c r="C188"/>
      <c r="D188"/>
      <c r="E188"/>
      <c r="F188" s="260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/>
      <c r="AM188"/>
      <c r="AN188"/>
      <c r="AO188"/>
      <c r="AP188"/>
      <c r="AQ188"/>
      <c r="AR188"/>
      <c r="AS188"/>
      <c r="AT188"/>
      <c r="AU188"/>
      <c r="AV188"/>
    </row>
    <row r="189" spans="1:48" ht="17.850000000000001" hidden="1" customHeight="1">
      <c r="A189"/>
      <c r="B189"/>
      <c r="C189"/>
      <c r="D189"/>
      <c r="E189"/>
      <c r="F189" s="260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/>
      <c r="AM189"/>
      <c r="AN189"/>
      <c r="AO189"/>
      <c r="AP189"/>
      <c r="AQ189"/>
      <c r="AR189"/>
      <c r="AS189"/>
      <c r="AT189"/>
      <c r="AU189"/>
      <c r="AV189"/>
    </row>
    <row r="190" spans="1:48" ht="17.850000000000001" hidden="1" customHeight="1">
      <c r="A190"/>
      <c r="B190"/>
      <c r="C190"/>
      <c r="D190"/>
      <c r="E190"/>
      <c r="F190" s="260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/>
      <c r="AM190"/>
      <c r="AN190"/>
      <c r="AO190"/>
      <c r="AP190"/>
      <c r="AQ190"/>
      <c r="AR190"/>
      <c r="AS190"/>
      <c r="AT190"/>
      <c r="AU190"/>
      <c r="AV190"/>
    </row>
    <row r="191" spans="1:48" ht="17.850000000000001" hidden="1" customHeight="1">
      <c r="A191"/>
      <c r="B191"/>
      <c r="C191"/>
      <c r="D191"/>
      <c r="E191"/>
      <c r="F191" s="260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/>
      <c r="AM191"/>
      <c r="AN191"/>
      <c r="AO191"/>
      <c r="AP191"/>
      <c r="AQ191"/>
      <c r="AR191"/>
      <c r="AS191"/>
      <c r="AT191"/>
      <c r="AU191"/>
      <c r="AV191"/>
    </row>
    <row r="192" spans="1:48" ht="17.850000000000001" hidden="1" customHeight="1">
      <c r="A192"/>
      <c r="B192"/>
      <c r="C192"/>
      <c r="D192"/>
      <c r="E192"/>
      <c r="F192" s="260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/>
      <c r="AM192"/>
      <c r="AN192"/>
      <c r="AO192"/>
      <c r="AP192"/>
      <c r="AQ192"/>
      <c r="AR192"/>
      <c r="AS192"/>
    </row>
    <row r="193" spans="1:48" ht="17.850000000000001" hidden="1" customHeight="1">
      <c r="A193"/>
      <c r="B193"/>
      <c r="C193"/>
      <c r="D193"/>
      <c r="E193"/>
      <c r="F193" s="260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/>
      <c r="AM193"/>
      <c r="AN193"/>
      <c r="AO193"/>
      <c r="AP193"/>
      <c r="AQ193"/>
    </row>
    <row r="194" spans="1:48" ht="17.850000000000001" hidden="1" customHeight="1">
      <c r="A194"/>
      <c r="B194"/>
      <c r="C194"/>
      <c r="D194"/>
      <c r="E194"/>
      <c r="F194" s="260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/>
      <c r="AM194"/>
      <c r="AN194"/>
      <c r="AO194"/>
      <c r="AP194"/>
      <c r="AQ194"/>
    </row>
    <row r="195" spans="1:48" ht="17.850000000000001" hidden="1" customHeight="1">
      <c r="A195"/>
      <c r="B195"/>
      <c r="C195"/>
      <c r="D195"/>
      <c r="E195"/>
      <c r="F195" s="260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/>
      <c r="AM195"/>
      <c r="AN195"/>
      <c r="AO195"/>
      <c r="AP195"/>
      <c r="AQ195"/>
    </row>
    <row r="196" spans="1:48" ht="17.850000000000001" hidden="1" customHeight="1">
      <c r="A196"/>
      <c r="B196"/>
      <c r="C196"/>
      <c r="D196"/>
      <c r="E196"/>
      <c r="F196" s="260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/>
      <c r="AM196"/>
      <c r="AN196"/>
      <c r="AO196"/>
      <c r="AP196"/>
      <c r="AQ196"/>
    </row>
    <row r="197" spans="1:48" ht="17.850000000000001" customHeight="1">
      <c r="A197"/>
      <c r="B197"/>
      <c r="C197"/>
      <c r="D197"/>
      <c r="E197"/>
      <c r="F197" s="260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</row>
    <row r="199" spans="1:48" s="256" customFormat="1" ht="17.850000000000001" customHeight="1">
      <c r="A199" s="424" t="s">
        <v>2</v>
      </c>
      <c r="B199" s="415" t="s">
        <v>180</v>
      </c>
      <c r="D199" s="259"/>
      <c r="F199" s="259"/>
      <c r="G199" s="259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  <c r="AB199" s="257"/>
      <c r="AC199" s="257"/>
      <c r="AD199" s="257"/>
      <c r="AE199" s="257"/>
      <c r="AF199" s="257"/>
      <c r="AG199" s="257"/>
      <c r="AH199" s="259"/>
      <c r="AI199" s="259"/>
      <c r="AJ199" s="259"/>
      <c r="AK199" s="259"/>
    </row>
    <row r="200" spans="1:48" s="256" customFormat="1" ht="17.850000000000001" customHeight="1">
      <c r="A200" s="267"/>
      <c r="B200" s="267"/>
      <c r="D200" s="259"/>
      <c r="F200" s="257"/>
      <c r="G200" s="257"/>
      <c r="H200" s="268"/>
      <c r="I200" s="268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  <c r="AB200" s="257"/>
      <c r="AC200" s="257"/>
      <c r="AD200" s="257"/>
      <c r="AE200" s="257"/>
      <c r="AF200" s="257"/>
      <c r="AG200" s="257"/>
      <c r="AH200" s="259"/>
      <c r="AI200" s="259"/>
      <c r="AJ200" s="259"/>
      <c r="AK200" s="259"/>
    </row>
    <row r="201" spans="1:48" s="256" customFormat="1" ht="13.8">
      <c r="A201" s="420" t="s">
        <v>38</v>
      </c>
      <c r="B201" s="420"/>
      <c r="C201" s="420"/>
      <c r="D201" s="420"/>
      <c r="E201" s="420"/>
      <c r="F201" s="433" t="s">
        <v>3</v>
      </c>
      <c r="G201" s="432" t="s">
        <v>33</v>
      </c>
      <c r="H201" s="434" t="s">
        <v>34</v>
      </c>
      <c r="I201" s="434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1:48" s="256" customFormat="1" ht="17.850000000000001" customHeight="1">
      <c r="A202" s="420"/>
      <c r="B202" s="420"/>
      <c r="C202" s="420"/>
      <c r="D202" s="420"/>
      <c r="E202" s="420"/>
      <c r="F202" s="416">
        <v>45354</v>
      </c>
      <c r="G202" s="416">
        <v>45355</v>
      </c>
      <c r="H202" s="416">
        <v>45356</v>
      </c>
      <c r="I202" s="268" t="s">
        <v>24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1:48" s="256" customFormat="1" ht="17.850000000000001" customHeight="1">
      <c r="A203" s="420"/>
      <c r="B203" s="420"/>
      <c r="C203" s="420"/>
      <c r="D203" s="420"/>
      <c r="E203" s="420"/>
      <c r="F203" s="416">
        <v>45360</v>
      </c>
      <c r="G203" s="416">
        <v>45361</v>
      </c>
      <c r="H203" s="416">
        <v>45362</v>
      </c>
      <c r="I203" s="268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1:48" s="256" customFormat="1" ht="17.850000000000001" customHeight="1">
      <c r="A204" s="420" t="s">
        <v>0</v>
      </c>
      <c r="B204" s="415" t="s">
        <v>1</v>
      </c>
      <c r="C204" s="415" t="s">
        <v>29</v>
      </c>
      <c r="D204" s="418" t="s">
        <v>7</v>
      </c>
      <c r="E204" s="415" t="s">
        <v>8</v>
      </c>
      <c r="F204" s="416">
        <v>45360</v>
      </c>
      <c r="G204" s="416">
        <v>45361</v>
      </c>
      <c r="H204" s="416">
        <v>45362</v>
      </c>
      <c r="I204" s="268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1:48" s="256" customFormat="1" ht="17.850000000000001" customHeight="1">
      <c r="A205" s="420" t="s">
        <v>536</v>
      </c>
      <c r="B205" s="415" t="s">
        <v>289</v>
      </c>
      <c r="C205" s="415" t="s">
        <v>55</v>
      </c>
      <c r="D205" s="418">
        <v>310001198</v>
      </c>
      <c r="E205" s="415" t="s">
        <v>82</v>
      </c>
      <c r="F205" s="419">
        <v>6402</v>
      </c>
      <c r="G205" s="419">
        <v>4792</v>
      </c>
      <c r="H205" s="419">
        <v>3400</v>
      </c>
      <c r="I205" s="419">
        <v>14594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1:48" s="256" customFormat="1" ht="17.850000000000001" customHeight="1">
      <c r="A206" s="420"/>
      <c r="B206" s="415" t="s">
        <v>290</v>
      </c>
      <c r="C206" s="415"/>
      <c r="D206" s="415"/>
      <c r="E206" s="415"/>
      <c r="F206" s="419">
        <v>6402</v>
      </c>
      <c r="G206" s="419">
        <v>4792</v>
      </c>
      <c r="H206" s="419">
        <v>3400</v>
      </c>
      <c r="I206" s="419">
        <v>14594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1:48" s="256" customFormat="1" ht="17.25" customHeight="1">
      <c r="A207" s="420" t="s">
        <v>537</v>
      </c>
      <c r="B207" s="420"/>
      <c r="C207" s="420"/>
      <c r="D207" s="420"/>
      <c r="E207" s="420"/>
      <c r="F207" s="419">
        <v>6402</v>
      </c>
      <c r="G207" s="419">
        <v>4792</v>
      </c>
      <c r="H207" s="419">
        <v>3400</v>
      </c>
      <c r="I207" s="419">
        <v>14594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1:48" s="256" customFormat="1" ht="17.850000000000001" customHeight="1">
      <c r="A208" s="420" t="s">
        <v>24</v>
      </c>
      <c r="B208" s="420"/>
      <c r="C208" s="420"/>
      <c r="D208" s="420"/>
      <c r="E208" s="420"/>
      <c r="F208" s="419">
        <v>6402</v>
      </c>
      <c r="G208" s="419">
        <v>4792</v>
      </c>
      <c r="H208" s="419">
        <v>3400</v>
      </c>
      <c r="I208" s="419">
        <v>14594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1:48" s="256" customFormat="1" ht="17.850000000000001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1:48" ht="17.850000000000001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1:48" ht="17.850000000000001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1:48" ht="17.850000000000001" hidden="1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8" ht="17.850000000000001" hidden="1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 s="260"/>
      <c r="AF213" s="260"/>
      <c r="AG213" s="260"/>
      <c r="AH213" s="260"/>
      <c r="AI213" s="260"/>
    </row>
    <row r="214" spans="1:48" ht="17.850000000000001" hidden="1" customHeight="1">
      <c r="A214"/>
      <c r="B214"/>
      <c r="C214"/>
      <c r="D214"/>
      <c r="E214"/>
      <c r="F214" s="260"/>
      <c r="G214" s="260"/>
      <c r="H214" s="260"/>
      <c r="I214" s="260"/>
      <c r="J214" s="260"/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</row>
    <row r="215" spans="1:48" ht="17.850000000000001" hidden="1" customHeight="1">
      <c r="A215" s="267"/>
      <c r="B215" s="267"/>
      <c r="C215"/>
      <c r="D215"/>
      <c r="E215"/>
      <c r="F215" s="260"/>
      <c r="G215" s="260"/>
      <c r="H215" s="260"/>
      <c r="I215" s="260"/>
      <c r="J215" s="260"/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</row>
    <row r="216" spans="1:48" ht="17.850000000000001" hidden="1" customHeight="1">
      <c r="A216" s="267"/>
      <c r="B216" s="267"/>
      <c r="C216"/>
      <c r="D216"/>
      <c r="E216"/>
      <c r="F216" s="260"/>
      <c r="G216" s="260"/>
      <c r="H216" s="260"/>
      <c r="I216" s="260"/>
      <c r="J216" s="260"/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</row>
    <row r="219" spans="1:48" s="256" customFormat="1" ht="17.850000000000001" customHeight="1">
      <c r="A219" s="424" t="s">
        <v>2</v>
      </c>
      <c r="B219" s="415" t="s">
        <v>180</v>
      </c>
      <c r="D219" s="259"/>
      <c r="F219" s="259"/>
      <c r="G219" s="259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  <c r="AB219" s="257"/>
      <c r="AC219" s="257"/>
      <c r="AD219" s="257"/>
      <c r="AE219" s="257"/>
      <c r="AF219" s="257"/>
      <c r="AG219" s="257"/>
      <c r="AH219" s="259"/>
      <c r="AI219" s="259"/>
      <c r="AJ219" s="259"/>
      <c r="AK219" s="259"/>
    </row>
    <row r="220" spans="1:48" s="256" customFormat="1" ht="17.850000000000001" customHeight="1">
      <c r="A220" s="267"/>
      <c r="B220" s="267"/>
      <c r="D220" s="259"/>
      <c r="F220" s="257"/>
      <c r="G220" s="257"/>
      <c r="H220" s="268"/>
      <c r="I220" s="268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  <c r="AB220" s="257"/>
      <c r="AC220" s="257"/>
      <c r="AD220" s="257"/>
      <c r="AE220" s="257"/>
      <c r="AF220" s="257"/>
      <c r="AG220" s="257"/>
      <c r="AH220" s="259"/>
      <c r="AI220" s="259"/>
      <c r="AJ220" s="259"/>
      <c r="AK220" s="259"/>
    </row>
    <row r="221" spans="1:48" s="256" customFormat="1" ht="13.8">
      <c r="A221" s="420" t="s">
        <v>38</v>
      </c>
      <c r="B221" s="420"/>
      <c r="C221" s="420"/>
      <c r="D221" s="420"/>
      <c r="E221" s="420"/>
      <c r="F221" s="433" t="s">
        <v>3</v>
      </c>
      <c r="G221" s="432" t="s">
        <v>33</v>
      </c>
      <c r="H221" s="425" t="s">
        <v>34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s="260"/>
      <c r="AJ221" s="260"/>
      <c r="AK221" s="260"/>
      <c r="AL221"/>
      <c r="AM221"/>
      <c r="AN221"/>
      <c r="AO221"/>
      <c r="AP221"/>
      <c r="AQ221"/>
      <c r="AR221"/>
      <c r="AS221"/>
    </row>
    <row r="222" spans="1:48" s="275" customFormat="1" ht="17.850000000000001" customHeight="1">
      <c r="A222" s="420"/>
      <c r="B222" s="420"/>
      <c r="C222" s="420"/>
      <c r="D222" s="420"/>
      <c r="E222" s="420"/>
      <c r="F222" s="268" t="s">
        <v>24</v>
      </c>
      <c r="G222" s="415"/>
      <c r="H222" s="415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s="274"/>
      <c r="AJ222" s="274"/>
      <c r="AK222" s="274"/>
      <c r="AL222" s="273"/>
      <c r="AM222" s="273"/>
      <c r="AN222" s="273"/>
      <c r="AO222" s="273"/>
      <c r="AP222" s="273"/>
      <c r="AQ222" s="273"/>
      <c r="AR222" s="273"/>
      <c r="AS222" s="273"/>
    </row>
    <row r="223" spans="1:48" s="256" customFormat="1" ht="17.850000000000001" customHeight="1">
      <c r="A223" s="420"/>
      <c r="B223" s="420"/>
      <c r="C223" s="420"/>
      <c r="D223" s="420"/>
      <c r="E223" s="420"/>
      <c r="F223" s="268"/>
      <c r="G223" s="415"/>
      <c r="H223" s="415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s="260"/>
      <c r="AJ223" s="260"/>
      <c r="AK223" s="260"/>
      <c r="AL223"/>
      <c r="AM223"/>
      <c r="AN223"/>
      <c r="AO223"/>
      <c r="AP223"/>
      <c r="AQ223"/>
      <c r="AR223"/>
      <c r="AS223"/>
    </row>
    <row r="224" spans="1:48" s="256" customFormat="1" ht="17.850000000000001" customHeight="1">
      <c r="A224" s="420" t="s">
        <v>0</v>
      </c>
      <c r="B224" s="415" t="s">
        <v>1</v>
      </c>
      <c r="C224" s="415" t="s">
        <v>29</v>
      </c>
      <c r="D224" s="415" t="s">
        <v>7</v>
      </c>
      <c r="E224" s="415" t="s">
        <v>8</v>
      </c>
      <c r="F224" s="268"/>
      <c r="G224" s="415"/>
      <c r="H224" s="415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s="260"/>
      <c r="AJ224" s="260"/>
      <c r="AK224" s="260"/>
      <c r="AL224"/>
      <c r="AM224"/>
      <c r="AN224"/>
      <c r="AO224"/>
      <c r="AP224"/>
      <c r="AQ224"/>
      <c r="AR224"/>
      <c r="AS224"/>
    </row>
    <row r="225" spans="1:45" s="256" customFormat="1" ht="17.850000000000001" customHeight="1">
      <c r="A225" s="420" t="s">
        <v>24</v>
      </c>
      <c r="B225" s="420"/>
      <c r="C225" s="420"/>
      <c r="D225" s="420"/>
      <c r="E225" s="420"/>
      <c r="F225" s="419"/>
      <c r="G225" s="415"/>
      <c r="H225" s="41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s="260"/>
      <c r="AJ225" s="260"/>
      <c r="AK225" s="260"/>
      <c r="AL225"/>
      <c r="AM225"/>
      <c r="AN225"/>
      <c r="AO225"/>
      <c r="AP225"/>
      <c r="AQ225"/>
      <c r="AR225"/>
      <c r="AS225"/>
    </row>
    <row r="226" spans="1:45" s="256" customFormat="1" ht="17.850000000000001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s="260"/>
      <c r="AJ226" s="260"/>
      <c r="AK226" s="260"/>
      <c r="AL226"/>
      <c r="AM226"/>
      <c r="AN226"/>
      <c r="AO226"/>
      <c r="AP226"/>
      <c r="AQ226"/>
      <c r="AR226"/>
      <c r="AS226"/>
    </row>
    <row r="227" spans="1:45" s="256" customFormat="1" ht="17.25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s="260"/>
      <c r="AJ227" s="260"/>
      <c r="AK227" s="260"/>
      <c r="AL227"/>
      <c r="AM227"/>
      <c r="AN227"/>
      <c r="AO227"/>
      <c r="AP227"/>
      <c r="AQ227"/>
      <c r="AR227"/>
      <c r="AS227"/>
    </row>
    <row r="228" spans="1:45" s="256" customFormat="1" ht="17.850000000000001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s="260"/>
      <c r="AJ228" s="260"/>
      <c r="AK228" s="260"/>
      <c r="AL228"/>
      <c r="AM228"/>
      <c r="AN228"/>
      <c r="AO228"/>
      <c r="AP228"/>
      <c r="AQ228"/>
      <c r="AR228"/>
      <c r="AS228"/>
    </row>
    <row r="229" spans="1:45" ht="17.850000000000001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s="260"/>
      <c r="AJ229" s="260"/>
      <c r="AK229" s="260"/>
      <c r="AL229"/>
    </row>
    <row r="230" spans="1:45" ht="17.850000000000001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s="260"/>
      <c r="AJ230" s="260"/>
      <c r="AK230" s="260"/>
      <c r="AL230"/>
    </row>
    <row r="231" spans="1:45" ht="17.850000000000001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s="260"/>
      <c r="AJ231" s="260"/>
      <c r="AK231" s="260"/>
      <c r="AL231"/>
    </row>
    <row r="232" spans="1:45" ht="17.850000000000001" customHeight="1">
      <c r="A232"/>
      <c r="B232"/>
      <c r="C232"/>
      <c r="D232"/>
      <c r="E232"/>
      <c r="F232" s="260"/>
      <c r="G232" s="260"/>
      <c r="H232" s="260"/>
      <c r="I232" s="260"/>
      <c r="J232" s="260"/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/>
    </row>
    <row r="233" spans="1:45" ht="17.850000000000001" customHeight="1">
      <c r="A233"/>
      <c r="B233"/>
      <c r="C233"/>
      <c r="D233"/>
      <c r="E233"/>
      <c r="F233" s="260"/>
      <c r="G233" s="260"/>
      <c r="H233" s="260"/>
      <c r="I233" s="260"/>
      <c r="J233" s="260"/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/>
    </row>
    <row r="234" spans="1:45" ht="17.850000000000001" customHeight="1">
      <c r="A234"/>
      <c r="B234"/>
      <c r="C234"/>
      <c r="D234"/>
      <c r="E234"/>
      <c r="F234" s="260"/>
      <c r="G234" s="260"/>
      <c r="H234" s="260"/>
      <c r="I234" s="260"/>
      <c r="J234" s="260"/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/>
    </row>
    <row r="235" spans="1:45" ht="17.850000000000001" customHeight="1">
      <c r="A235"/>
      <c r="B235"/>
      <c r="C235"/>
      <c r="D235"/>
      <c r="E235"/>
      <c r="F235" s="260"/>
      <c r="G235" s="260"/>
      <c r="H235" s="260"/>
      <c r="I235" s="260"/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/>
    </row>
    <row r="236" spans="1:45" ht="17.850000000000001" customHeight="1">
      <c r="A236"/>
      <c r="B236"/>
      <c r="C236"/>
      <c r="D236"/>
      <c r="E236"/>
      <c r="F236" s="260"/>
      <c r="G236" s="260"/>
      <c r="H236" s="260"/>
      <c r="I236" s="260"/>
      <c r="J236" s="260"/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/>
    </row>
    <row r="237" spans="1:45" ht="17.850000000000001" customHeight="1">
      <c r="A237"/>
      <c r="B237"/>
      <c r="C237"/>
      <c r="D237"/>
      <c r="E237"/>
      <c r="F237" s="260"/>
      <c r="G237" s="260"/>
      <c r="H237" s="260"/>
      <c r="I237" s="260"/>
      <c r="J237" s="260"/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/>
    </row>
    <row r="238" spans="1:45" ht="17.850000000000001" customHeight="1">
      <c r="A238"/>
      <c r="B238"/>
      <c r="C238"/>
      <c r="D238"/>
      <c r="E238"/>
      <c r="F238" s="260"/>
      <c r="G238" s="260"/>
      <c r="H238" s="260"/>
      <c r="I238" s="260"/>
      <c r="J238" s="260"/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/>
    </row>
    <row r="239" spans="1:45" ht="17.850000000000001" customHeight="1">
      <c r="A239"/>
      <c r="B239"/>
      <c r="C239"/>
      <c r="D239"/>
      <c r="E239"/>
      <c r="F239" s="260"/>
      <c r="G239" s="260"/>
      <c r="H239" s="260"/>
      <c r="I239" s="260"/>
      <c r="J239" s="260"/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/>
    </row>
    <row r="240" spans="1:45" ht="17.850000000000001" customHeight="1">
      <c r="A240"/>
      <c r="B240"/>
      <c r="C240"/>
      <c r="D240"/>
      <c r="E240"/>
      <c r="F240" s="260"/>
      <c r="G240" s="260"/>
      <c r="H240" s="260"/>
      <c r="I240" s="260"/>
      <c r="J240" s="260"/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/>
    </row>
    <row r="241" spans="1:38" ht="17.850000000000001" customHeight="1">
      <c r="A241"/>
      <c r="B241"/>
      <c r="C241"/>
      <c r="D241"/>
      <c r="E241"/>
      <c r="F241" s="260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/>
    </row>
    <row r="242" spans="1:38" ht="17.850000000000001" customHeight="1">
      <c r="A242"/>
      <c r="B242"/>
      <c r="C242"/>
      <c r="D242"/>
      <c r="E242"/>
      <c r="F242" s="260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/>
    </row>
    <row r="243" spans="1:38" ht="17.850000000000001" customHeight="1">
      <c r="A243"/>
      <c r="B243"/>
      <c r="C243"/>
      <c r="D243"/>
      <c r="E243"/>
      <c r="F243" s="260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/>
    </row>
    <row r="244" spans="1:38" ht="17.850000000000001" customHeight="1">
      <c r="A244"/>
      <c r="B244"/>
      <c r="C244"/>
      <c r="D244"/>
      <c r="E244"/>
      <c r="F244" s="260"/>
      <c r="G244" s="260"/>
      <c r="H244" s="260"/>
      <c r="I244" s="260"/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/>
    </row>
    <row r="245" spans="1:38" ht="17.850000000000001" customHeight="1">
      <c r="A245"/>
      <c r="B245"/>
      <c r="C245"/>
      <c r="D245"/>
      <c r="E245"/>
      <c r="F245" s="260"/>
      <c r="G245" s="260"/>
      <c r="H245" s="260"/>
      <c r="I245" s="260"/>
      <c r="J245" s="260"/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/>
    </row>
    <row r="246" spans="1:38" ht="17.850000000000001" customHeight="1">
      <c r="A246"/>
      <c r="B246"/>
      <c r="C246"/>
      <c r="D246"/>
      <c r="E246"/>
      <c r="F246" s="260"/>
      <c r="G246" s="260"/>
      <c r="H246" s="260"/>
      <c r="I246" s="260"/>
      <c r="J246" s="260"/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/>
    </row>
    <row r="247" spans="1:38" ht="17.850000000000001" customHeight="1">
      <c r="A247"/>
      <c r="B247"/>
      <c r="C247"/>
      <c r="D247"/>
      <c r="E247"/>
      <c r="F247" s="260"/>
      <c r="G247" s="260"/>
      <c r="H247" s="260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/>
    </row>
    <row r="248" spans="1:38" ht="17.850000000000001" customHeight="1">
      <c r="A248"/>
      <c r="B248"/>
      <c r="C248"/>
      <c r="D248"/>
      <c r="E248"/>
      <c r="F248" s="260"/>
      <c r="G248" s="260"/>
      <c r="H248" s="260"/>
      <c r="I248" s="260"/>
      <c r="J248" s="260"/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/>
    </row>
    <row r="249" spans="1:38" ht="17.850000000000001" customHeight="1">
      <c r="A249"/>
      <c r="B249"/>
      <c r="C249"/>
      <c r="D249"/>
      <c r="E249"/>
      <c r="F249" s="260"/>
      <c r="G249" s="260"/>
      <c r="H249" s="260"/>
      <c r="I249" s="260"/>
      <c r="J249" s="260"/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/>
    </row>
    <row r="250" spans="1:38" ht="17.850000000000001" customHeight="1">
      <c r="A250"/>
      <c r="B250"/>
      <c r="C250"/>
      <c r="D250"/>
      <c r="E250"/>
      <c r="F250" s="260"/>
      <c r="G250" s="260"/>
      <c r="H250" s="260"/>
      <c r="I250" s="260"/>
      <c r="J250" s="260"/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/>
    </row>
    <row r="251" spans="1:38" ht="17.850000000000001" customHeight="1">
      <c r="A251"/>
      <c r="B251"/>
      <c r="C251"/>
      <c r="D251"/>
      <c r="E251"/>
      <c r="F251" s="260"/>
      <c r="G251" s="260"/>
      <c r="H251" s="260"/>
      <c r="I251" s="260"/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/>
    </row>
    <row r="252" spans="1:38" ht="17.850000000000001" customHeight="1">
      <c r="A252"/>
      <c r="B252"/>
      <c r="C252"/>
      <c r="D252"/>
      <c r="E252"/>
      <c r="F252" s="260"/>
      <c r="G252" s="260"/>
      <c r="H252" s="260"/>
      <c r="I252" s="260"/>
      <c r="J252" s="260"/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/>
    </row>
    <row r="253" spans="1:38" ht="17.850000000000001" customHeight="1">
      <c r="A253"/>
      <c r="B253"/>
      <c r="C253"/>
      <c r="D253"/>
      <c r="E253"/>
      <c r="F253" s="260"/>
      <c r="G253" s="260"/>
      <c r="H253" s="260"/>
      <c r="I253" s="260"/>
      <c r="J253" s="260"/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/>
    </row>
    <row r="254" spans="1:38" ht="17.850000000000001" customHeight="1">
      <c r="A254"/>
      <c r="B254"/>
      <c r="C254"/>
      <c r="D254"/>
      <c r="E254"/>
      <c r="F254" s="260"/>
      <c r="G254" s="260"/>
      <c r="H254" s="260"/>
      <c r="I254" s="260"/>
      <c r="J254" s="260"/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/>
    </row>
    <row r="255" spans="1:38" ht="17.850000000000001" customHeight="1">
      <c r="A255"/>
      <c r="B255"/>
      <c r="C255"/>
      <c r="D255"/>
      <c r="E255"/>
      <c r="F255" s="260"/>
      <c r="G255" s="260"/>
      <c r="H255" s="260"/>
      <c r="I255" s="260"/>
      <c r="J255" s="260"/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/>
    </row>
    <row r="256" spans="1:38" ht="17.850000000000001" customHeight="1">
      <c r="A256"/>
      <c r="B256"/>
      <c r="C256"/>
      <c r="D256"/>
      <c r="E256"/>
      <c r="F256" s="260"/>
      <c r="G256" s="260"/>
      <c r="H256" s="260"/>
      <c r="I256" s="260"/>
      <c r="J256" s="260"/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/>
    </row>
    <row r="257" spans="1:38" ht="17.850000000000001" customHeight="1">
      <c r="A257"/>
      <c r="B257"/>
      <c r="C257"/>
      <c r="D257"/>
      <c r="E257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260"/>
      <c r="AL257"/>
    </row>
    <row r="258" spans="1:38" ht="17.850000000000001" customHeight="1">
      <c r="A258"/>
      <c r="B258"/>
      <c r="C258"/>
      <c r="D258"/>
      <c r="E258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/>
    </row>
    <row r="259" spans="1:38" ht="17.850000000000001" customHeight="1">
      <c r="A259"/>
      <c r="B259"/>
      <c r="C259"/>
      <c r="D259"/>
      <c r="E259"/>
      <c r="F259" s="260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/>
    </row>
    <row r="260" spans="1:38" ht="17.850000000000001" customHeight="1">
      <c r="A260"/>
      <c r="B260"/>
      <c r="C260"/>
      <c r="D260"/>
      <c r="E260"/>
      <c r="F260" s="260"/>
      <c r="G260" s="260"/>
      <c r="H260" s="260"/>
      <c r="I260" s="260"/>
      <c r="J260" s="260"/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/>
    </row>
    <row r="261" spans="1:38" ht="17.850000000000001" customHeight="1">
      <c r="A261"/>
      <c r="B261"/>
      <c r="C261"/>
      <c r="D261"/>
      <c r="E261"/>
      <c r="F261" s="260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/>
    </row>
    <row r="262" spans="1:38" ht="17.850000000000001" customHeight="1">
      <c r="A262"/>
      <c r="B262"/>
      <c r="C262"/>
      <c r="D262"/>
      <c r="E262"/>
      <c r="F262" s="260"/>
      <c r="G262" s="260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/>
    </row>
    <row r="263" spans="1:38" ht="17.850000000000001" customHeight="1">
      <c r="A263"/>
      <c r="B263"/>
      <c r="C263"/>
      <c r="D263"/>
      <c r="E263"/>
      <c r="F263" s="260"/>
      <c r="G263" s="260"/>
      <c r="H263" s="260"/>
      <c r="I263" s="260"/>
      <c r="J263" s="260"/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/>
    </row>
    <row r="264" spans="1:38" ht="17.850000000000001" customHeight="1">
      <c r="A264"/>
      <c r="B264"/>
      <c r="C264"/>
      <c r="D264"/>
      <c r="E264"/>
      <c r="F264" s="260"/>
      <c r="G264" s="260"/>
      <c r="H264" s="260"/>
      <c r="I264" s="260"/>
      <c r="J264" s="260"/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/>
    </row>
    <row r="265" spans="1:38" ht="17.850000000000001" customHeight="1">
      <c r="A265"/>
      <c r="B265"/>
      <c r="C265"/>
      <c r="D265"/>
      <c r="E265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/>
    </row>
    <row r="266" spans="1:38" ht="17.850000000000001" customHeight="1">
      <c r="A266"/>
      <c r="B266"/>
      <c r="C266"/>
      <c r="D266"/>
      <c r="E266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/>
    </row>
    <row r="267" spans="1:38" ht="17.850000000000001" customHeight="1">
      <c r="A267"/>
      <c r="B267"/>
      <c r="C267"/>
      <c r="D267"/>
      <c r="E267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/>
    </row>
    <row r="268" spans="1:38" ht="17.850000000000001" customHeight="1">
      <c r="A268"/>
      <c r="B268"/>
      <c r="C268"/>
      <c r="D268"/>
      <c r="E268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/>
    </row>
    <row r="269" spans="1:38" ht="17.850000000000001" customHeight="1">
      <c r="A269"/>
      <c r="B269"/>
      <c r="C269"/>
      <c r="D269"/>
      <c r="E269"/>
      <c r="F269" s="260"/>
      <c r="G269" s="260"/>
      <c r="H269" s="260"/>
      <c r="I269" s="260"/>
      <c r="J269" s="260"/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/>
    </row>
    <row r="270" spans="1:38" ht="17.850000000000001" customHeight="1">
      <c r="A270"/>
      <c r="B270"/>
      <c r="C270"/>
      <c r="D270"/>
      <c r="E270"/>
      <c r="F270" s="260"/>
      <c r="G270" s="260"/>
      <c r="H270" s="260"/>
      <c r="I270" s="260"/>
      <c r="J270" s="260"/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/>
    </row>
    <row r="271" spans="1:38" ht="17.850000000000001" customHeight="1">
      <c r="A271"/>
      <c r="B271"/>
      <c r="C271"/>
      <c r="D271"/>
      <c r="E271"/>
      <c r="F271" s="260"/>
      <c r="G271" s="260"/>
      <c r="H271" s="260"/>
      <c r="I271" s="260"/>
      <c r="J271" s="260"/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/>
    </row>
    <row r="272" spans="1:38" ht="17.850000000000001" customHeight="1">
      <c r="A272"/>
      <c r="B272"/>
      <c r="C272"/>
      <c r="D272"/>
      <c r="E272"/>
      <c r="F272" s="260"/>
      <c r="G272" s="260"/>
      <c r="H272" s="260"/>
      <c r="I272" s="260"/>
      <c r="J272" s="260"/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/>
    </row>
    <row r="273" spans="1:38" ht="17.850000000000001" customHeight="1">
      <c r="A273"/>
      <c r="B273"/>
      <c r="C273"/>
      <c r="D273"/>
      <c r="E273"/>
      <c r="F273" s="260"/>
      <c r="G273" s="260"/>
      <c r="H273" s="260"/>
      <c r="I273" s="260"/>
      <c r="J273" s="260"/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/>
    </row>
    <row r="274" spans="1:38" ht="17.850000000000001" customHeight="1">
      <c r="A274"/>
      <c r="B274"/>
      <c r="C274"/>
      <c r="D274"/>
      <c r="E274"/>
      <c r="F274" s="260"/>
      <c r="G274" s="260"/>
      <c r="H274" s="260"/>
      <c r="I274" s="260"/>
      <c r="J274" s="260"/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/>
    </row>
    <row r="275" spans="1:38" ht="17.850000000000001" customHeight="1">
      <c r="A275"/>
      <c r="B275"/>
      <c r="C275"/>
      <c r="D275"/>
      <c r="E275"/>
      <c r="F275" s="260"/>
      <c r="G275" s="260"/>
      <c r="H275" s="260"/>
      <c r="I275" s="260"/>
      <c r="J275" s="260"/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/>
    </row>
    <row r="276" spans="1:38" ht="17.850000000000001" customHeight="1">
      <c r="A276"/>
      <c r="B276"/>
      <c r="C276"/>
      <c r="D276"/>
      <c r="E276"/>
      <c r="F276" s="260"/>
      <c r="G276" s="260"/>
      <c r="H276" s="260"/>
      <c r="I276" s="260"/>
      <c r="J276" s="260"/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/>
    </row>
    <row r="277" spans="1:38" ht="17.850000000000001" customHeight="1">
      <c r="A277"/>
      <c r="B277"/>
      <c r="C277"/>
      <c r="D277"/>
      <c r="E277"/>
      <c r="F277" s="260"/>
      <c r="G277" s="260"/>
      <c r="H277" s="260"/>
      <c r="I277" s="260"/>
      <c r="J277" s="260"/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/>
    </row>
    <row r="278" spans="1:38" ht="17.850000000000001" customHeight="1">
      <c r="A278"/>
      <c r="B278"/>
      <c r="C278"/>
      <c r="D278"/>
      <c r="E278"/>
      <c r="F278" s="260"/>
      <c r="G278" s="260"/>
      <c r="H278" s="260"/>
      <c r="I278" s="260"/>
      <c r="J278" s="260"/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/>
    </row>
    <row r="279" spans="1:38" ht="17.850000000000001" customHeight="1">
      <c r="A279"/>
      <c r="B279"/>
      <c r="C279"/>
      <c r="D279"/>
      <c r="E279"/>
      <c r="F279" s="260"/>
      <c r="G279" s="260"/>
      <c r="H279" s="260"/>
      <c r="I279" s="260"/>
      <c r="J279" s="260"/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/>
    </row>
    <row r="280" spans="1:38" ht="17.850000000000001" customHeight="1">
      <c r="A280"/>
      <c r="B280"/>
      <c r="C280"/>
      <c r="D280"/>
      <c r="E280"/>
      <c r="F280" s="260"/>
      <c r="G280" s="260"/>
      <c r="H280" s="260"/>
      <c r="I280" s="260"/>
      <c r="J280" s="260"/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/>
    </row>
    <row r="281" spans="1:38" ht="17.850000000000001" customHeight="1">
      <c r="A281"/>
      <c r="B281"/>
      <c r="C281"/>
      <c r="D281"/>
      <c r="E281"/>
      <c r="F281" s="260"/>
      <c r="G281" s="260"/>
      <c r="H281" s="260"/>
      <c r="I281" s="260"/>
      <c r="J281" s="260"/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/>
    </row>
    <row r="282" spans="1:38" ht="17.850000000000001" customHeight="1">
      <c r="A282"/>
      <c r="B282"/>
      <c r="C282"/>
      <c r="D282"/>
      <c r="E282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/>
    </row>
    <row r="283" spans="1:38" ht="17.850000000000001" customHeight="1">
      <c r="A283"/>
      <c r="B283"/>
      <c r="C283"/>
      <c r="D283"/>
      <c r="E283"/>
      <c r="F283" s="260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/>
    </row>
    <row r="284" spans="1:38" ht="17.850000000000001" customHeight="1">
      <c r="A284"/>
      <c r="B284"/>
      <c r="C284"/>
      <c r="D284"/>
      <c r="E284"/>
      <c r="F284" s="260"/>
      <c r="G284" s="260"/>
      <c r="H284" s="260"/>
      <c r="I284" s="260"/>
      <c r="J284" s="260"/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/>
    </row>
    <row r="285" spans="1:38" ht="17.850000000000001" customHeight="1">
      <c r="A285"/>
      <c r="B285"/>
      <c r="C285"/>
      <c r="D285"/>
      <c r="E285"/>
      <c r="F285" s="260"/>
      <c r="G285" s="260"/>
      <c r="H285" s="260"/>
      <c r="I285" s="260"/>
      <c r="J285" s="260"/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/>
    </row>
    <row r="286" spans="1:38" ht="17.850000000000001" customHeight="1">
      <c r="A286"/>
      <c r="B286"/>
      <c r="C286"/>
      <c r="D286"/>
      <c r="E286"/>
      <c r="F286" s="260"/>
      <c r="G286" s="260"/>
      <c r="H286" s="260"/>
      <c r="I286" s="260"/>
      <c r="J286" s="260"/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/>
    </row>
    <row r="287" spans="1:38" ht="17.850000000000001" customHeight="1">
      <c r="A287"/>
      <c r="B287"/>
      <c r="C287"/>
      <c r="D287"/>
      <c r="E287"/>
      <c r="F287" s="260"/>
      <c r="G287" s="260"/>
      <c r="H287" s="260"/>
      <c r="I287" s="260"/>
      <c r="J287" s="260"/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/>
    </row>
    <row r="288" spans="1:38" ht="17.850000000000001" customHeight="1">
      <c r="A288"/>
      <c r="B288"/>
      <c r="C288"/>
      <c r="D288"/>
      <c r="E288"/>
      <c r="F288" s="260"/>
      <c r="G288" s="260"/>
      <c r="H288" s="260"/>
      <c r="I288" s="260"/>
      <c r="J288" s="260"/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/>
    </row>
    <row r="289" spans="1:38" ht="17.850000000000001" customHeight="1">
      <c r="A289"/>
      <c r="B289"/>
      <c r="C289"/>
      <c r="D289"/>
      <c r="E289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/>
    </row>
    <row r="290" spans="1:38" ht="17.850000000000001" customHeight="1">
      <c r="A290"/>
      <c r="B290"/>
      <c r="C290"/>
      <c r="D290"/>
      <c r="E290"/>
      <c r="F290" s="260"/>
      <c r="G290" s="260"/>
      <c r="H290" s="260"/>
      <c r="I290" s="260"/>
      <c r="J290" s="260"/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/>
    </row>
    <row r="291" spans="1:38" ht="17.850000000000001" customHeight="1">
      <c r="A291"/>
      <c r="B291"/>
      <c r="C291"/>
      <c r="D291"/>
      <c r="E291"/>
      <c r="F291" s="260"/>
      <c r="G291" s="260"/>
      <c r="H291" s="260"/>
      <c r="I291" s="260"/>
      <c r="J291" s="260"/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/>
    </row>
    <row r="292" spans="1:38" ht="17.850000000000001" customHeight="1">
      <c r="A292"/>
      <c r="B292"/>
      <c r="C292"/>
      <c r="D292"/>
      <c r="E292"/>
      <c r="F292" s="260"/>
      <c r="G292" s="260"/>
      <c r="H292" s="260"/>
      <c r="I292" s="260"/>
      <c r="J292" s="260"/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/>
    </row>
    <row r="293" spans="1:38" ht="17.850000000000001" customHeight="1">
      <c r="A293"/>
      <c r="B293"/>
      <c r="C293"/>
      <c r="D293"/>
      <c r="E293"/>
      <c r="F293" s="260"/>
      <c r="G293" s="260"/>
      <c r="H293" s="260"/>
      <c r="I293" s="260"/>
      <c r="J293" s="260"/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/>
    </row>
    <row r="294" spans="1:38" ht="17.850000000000001" customHeight="1">
      <c r="A294"/>
      <c r="B294"/>
      <c r="C294"/>
      <c r="D294"/>
      <c r="E294"/>
      <c r="F294" s="260"/>
      <c r="G294" s="260"/>
      <c r="H294" s="260"/>
      <c r="I294" s="260"/>
      <c r="J294" s="260"/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/>
    </row>
    <row r="295" spans="1:38" ht="17.850000000000001" customHeight="1">
      <c r="A295"/>
      <c r="B295"/>
      <c r="C295"/>
      <c r="D295"/>
      <c r="E295"/>
      <c r="F295" s="260"/>
      <c r="G295" s="260"/>
      <c r="H295" s="260"/>
      <c r="I295" s="260"/>
      <c r="J295" s="260"/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/>
    </row>
    <row r="296" spans="1:38" ht="17.850000000000001" customHeight="1">
      <c r="A296"/>
      <c r="B296"/>
      <c r="C296"/>
      <c r="D296"/>
      <c r="E296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/>
    </row>
    <row r="297" spans="1:38" ht="17.850000000000001" customHeight="1">
      <c r="A297"/>
      <c r="B297"/>
      <c r="C297"/>
      <c r="D297"/>
      <c r="E297"/>
      <c r="F297" s="260"/>
      <c r="G297" s="260"/>
      <c r="H297" s="260"/>
      <c r="I297" s="260"/>
      <c r="J297" s="260"/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/>
    </row>
    <row r="298" spans="1:38" ht="17.850000000000001" customHeight="1">
      <c r="A298"/>
      <c r="B298"/>
      <c r="C298"/>
      <c r="D298"/>
      <c r="E298"/>
      <c r="F298" s="260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/>
    </row>
    <row r="299" spans="1:38" ht="17.850000000000001" customHeight="1">
      <c r="A299"/>
      <c r="B299"/>
      <c r="C299"/>
      <c r="D299"/>
      <c r="E299"/>
      <c r="F299" s="260"/>
      <c r="G299" s="260"/>
      <c r="H299" s="260"/>
      <c r="I299" s="260"/>
      <c r="J299" s="260"/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/>
    </row>
    <row r="300" spans="1:38" ht="17.850000000000001" customHeight="1">
      <c r="A300"/>
      <c r="B300"/>
      <c r="C300"/>
      <c r="D300"/>
      <c r="E300"/>
      <c r="F300" s="260"/>
      <c r="G300" s="260"/>
      <c r="H300" s="260"/>
      <c r="I300" s="260"/>
      <c r="J300" s="260"/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/>
    </row>
    <row r="301" spans="1:38" ht="17.850000000000001" customHeight="1">
      <c r="A301"/>
      <c r="B301"/>
      <c r="C301"/>
      <c r="D301"/>
      <c r="E301"/>
      <c r="F301" s="260"/>
      <c r="G301" s="260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/>
    </row>
  </sheetData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0000"/>
  </sheetPr>
  <dimension ref="A1:DF163"/>
  <sheetViews>
    <sheetView showGridLines="0" zoomScale="80" zoomScaleNormal="80" workbookViewId="0">
      <pane xSplit="2" ySplit="6" topLeftCell="AC7" activePane="bottomRight" state="frozen"/>
      <selection activeCell="G28" sqref="G28"/>
      <selection pane="topRight" activeCell="G28" sqref="G28"/>
      <selection pane="bottomLeft" activeCell="G28" sqref="G28"/>
      <selection pane="bottomRight" activeCell="AC16" sqref="AC16"/>
    </sheetView>
  </sheetViews>
  <sheetFormatPr defaultColWidth="9.3984375" defaultRowHeight="26.85" customHeight="1"/>
  <cols>
    <col min="1" max="1" width="47.3984375" style="26" customWidth="1"/>
    <col min="2" max="2" width="10" style="26" bestFit="1" customWidth="1"/>
    <col min="3" max="3" width="17.8984375" style="26" bestFit="1" customWidth="1"/>
    <col min="4" max="4" width="17.8984375" style="27" bestFit="1" customWidth="1"/>
    <col min="5" max="5" width="17.8984375" style="26" bestFit="1" customWidth="1"/>
    <col min="6" max="6" width="11" style="26" bestFit="1" customWidth="1"/>
    <col min="7" max="36" width="18.59765625" style="26" bestFit="1" customWidth="1"/>
    <col min="37" max="37" width="11.5" style="26" bestFit="1" customWidth="1"/>
    <col min="38" max="63" width="17.8984375" style="26" bestFit="1" customWidth="1"/>
    <col min="64" max="64" width="11" style="26" bestFit="1" customWidth="1"/>
    <col min="65" max="67" width="17.8984375" style="26" bestFit="1" customWidth="1"/>
    <col min="68" max="68" width="11.796875" style="26" bestFit="1" customWidth="1"/>
    <col min="69" max="73" width="18.59765625" style="26" bestFit="1" customWidth="1"/>
    <col min="74" max="74" width="11.59765625" style="26" bestFit="1" customWidth="1"/>
    <col min="75" max="77" width="19.3984375" style="26" bestFit="1" customWidth="1"/>
    <col min="78" max="78" width="12.3984375" style="26" bestFit="1" customWidth="1"/>
    <col min="79" max="87" width="19.3984375" style="26" bestFit="1" customWidth="1"/>
    <col min="88" max="88" width="12.3984375" style="26" bestFit="1" customWidth="1"/>
    <col min="89" max="96" width="19.59765625" style="26" bestFit="1" customWidth="1"/>
    <col min="97" max="98" width="12.59765625" style="26" bestFit="1" customWidth="1"/>
    <col min="99" max="107" width="19.59765625" style="26" bestFit="1" customWidth="1"/>
    <col min="108" max="108" width="12.59765625" style="26" bestFit="1" customWidth="1"/>
    <col min="109" max="109" width="19.59765625" style="26" bestFit="1" customWidth="1"/>
    <col min="110" max="110" width="12.59765625" style="26" bestFit="1" customWidth="1"/>
    <col min="111" max="16384" width="9.3984375" style="26"/>
  </cols>
  <sheetData>
    <row r="1" spans="1:110" ht="26.85" customHeight="1">
      <c r="A1" s="32" t="str">
        <f>'Plan100%'!A1</f>
        <v>Production Plan Mar'24_WW.13/2024_Rev.00 Update 27.03.24  08.02</v>
      </c>
    </row>
    <row r="2" spans="1:110" s="287" customFormat="1" ht="26.85" customHeight="1">
      <c r="D2" s="286"/>
    </row>
    <row r="3" spans="1:110" s="287" customFormat="1" ht="13.8">
      <c r="A3" s="404" t="s">
        <v>38</v>
      </c>
      <c r="B3" s="405"/>
      <c r="C3" s="412" t="s">
        <v>2</v>
      </c>
      <c r="D3" s="413" t="s">
        <v>33</v>
      </c>
      <c r="E3" s="413" t="s">
        <v>34</v>
      </c>
      <c r="F3" s="413"/>
      <c r="G3" s="413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/>
      <c r="BN3"/>
      <c r="BO3"/>
      <c r="BP3"/>
      <c r="BQ3"/>
      <c r="BR3"/>
      <c r="BS3"/>
      <c r="BT3"/>
      <c r="BU3"/>
      <c r="BV3"/>
      <c r="BW3" s="289"/>
      <c r="BX3" s="289"/>
      <c r="BY3" s="289"/>
      <c r="BZ3" s="289"/>
      <c r="CA3" s="289"/>
      <c r="CB3" s="289"/>
      <c r="CC3" s="289"/>
      <c r="CD3" s="289"/>
      <c r="CE3" s="289"/>
      <c r="CF3" s="289"/>
      <c r="CG3" s="289"/>
      <c r="CH3" s="289"/>
      <c r="CI3" s="289"/>
      <c r="CJ3" s="289"/>
      <c r="CK3" s="289"/>
      <c r="CL3" s="289"/>
      <c r="CM3" s="289"/>
      <c r="CN3" s="289"/>
      <c r="CO3" s="289"/>
      <c r="CP3" s="289"/>
      <c r="CQ3" s="289"/>
      <c r="CR3" s="289"/>
      <c r="CS3" s="289"/>
      <c r="CT3" s="289"/>
      <c r="CU3" s="289"/>
      <c r="CV3" s="289"/>
      <c r="CW3" s="289"/>
      <c r="CX3" s="289"/>
      <c r="CY3" s="289"/>
      <c r="CZ3" s="289"/>
      <c r="DA3" s="289"/>
      <c r="DB3" s="289"/>
      <c r="DC3" s="289"/>
      <c r="DD3" s="289"/>
      <c r="DE3" s="289"/>
      <c r="DF3" s="289"/>
    </row>
    <row r="4" spans="1:110" s="287" customFormat="1" ht="13.8">
      <c r="A4" s="405"/>
      <c r="B4" s="405"/>
      <c r="C4" s="411">
        <v>45352</v>
      </c>
      <c r="D4" s="411">
        <v>45353</v>
      </c>
      <c r="E4" s="411">
        <v>45354</v>
      </c>
      <c r="F4" s="411">
        <v>45355</v>
      </c>
      <c r="G4" s="411">
        <v>45356</v>
      </c>
      <c r="H4" s="411">
        <v>45357</v>
      </c>
      <c r="I4" s="411">
        <v>45358</v>
      </c>
      <c r="J4" s="411">
        <v>45359</v>
      </c>
      <c r="K4" s="411">
        <v>45360</v>
      </c>
      <c r="L4" s="411">
        <v>45361</v>
      </c>
      <c r="M4" s="411">
        <v>45362</v>
      </c>
      <c r="N4" s="411">
        <v>45363</v>
      </c>
      <c r="O4" s="411">
        <v>45364</v>
      </c>
      <c r="P4" s="411">
        <v>45365</v>
      </c>
      <c r="Q4" s="411">
        <v>45366</v>
      </c>
      <c r="R4" s="411">
        <v>45367</v>
      </c>
      <c r="S4" s="411">
        <v>45368</v>
      </c>
      <c r="T4" s="411">
        <v>45369</v>
      </c>
      <c r="U4" s="411">
        <v>45370</v>
      </c>
      <c r="V4" s="411">
        <v>45371</v>
      </c>
      <c r="W4" s="411">
        <v>45372</v>
      </c>
      <c r="X4" s="411">
        <v>45373</v>
      </c>
      <c r="Y4" s="411">
        <v>45374</v>
      </c>
      <c r="Z4" s="411">
        <v>45375</v>
      </c>
      <c r="AA4" s="411">
        <v>45376</v>
      </c>
      <c r="AB4" s="411">
        <v>45377</v>
      </c>
      <c r="AC4" s="411">
        <v>45378</v>
      </c>
      <c r="AD4" s="411">
        <v>45379</v>
      </c>
      <c r="AE4" s="411">
        <v>45380</v>
      </c>
      <c r="AF4" s="411">
        <v>45381</v>
      </c>
      <c r="AG4" s="411">
        <v>45382</v>
      </c>
      <c r="AH4" s="411">
        <v>45383</v>
      </c>
      <c r="AI4" s="411">
        <v>45384</v>
      </c>
      <c r="AJ4" s="411">
        <v>45385</v>
      </c>
      <c r="AK4" s="411">
        <v>45386</v>
      </c>
      <c r="AL4" s="411">
        <v>45387</v>
      </c>
      <c r="AM4" s="411">
        <v>45388</v>
      </c>
      <c r="AN4" s="411">
        <v>45389</v>
      </c>
      <c r="AO4" s="411">
        <v>45390</v>
      </c>
      <c r="AP4" s="411">
        <v>45391</v>
      </c>
      <c r="AQ4" s="411">
        <v>45392</v>
      </c>
      <c r="AR4" s="411">
        <v>45393</v>
      </c>
      <c r="AS4" s="411">
        <v>45394</v>
      </c>
      <c r="AT4" s="411">
        <v>45395</v>
      </c>
      <c r="AU4" s="411">
        <v>45396</v>
      </c>
      <c r="AV4" s="411">
        <v>45397</v>
      </c>
      <c r="AW4" s="411">
        <v>45398</v>
      </c>
      <c r="AX4" s="411">
        <v>45399</v>
      </c>
      <c r="AY4" s="411">
        <v>45400</v>
      </c>
      <c r="AZ4" s="411">
        <v>45401</v>
      </c>
      <c r="BA4" s="411">
        <v>45402</v>
      </c>
      <c r="BB4" s="411">
        <v>45403</v>
      </c>
      <c r="BC4" s="411">
        <v>45404</v>
      </c>
      <c r="BD4" s="411">
        <v>45405</v>
      </c>
      <c r="BE4" s="411">
        <v>45406</v>
      </c>
      <c r="BF4" s="411">
        <v>45407</v>
      </c>
      <c r="BG4" s="411">
        <v>45408</v>
      </c>
      <c r="BH4" s="411">
        <v>45409</v>
      </c>
      <c r="BI4" s="411">
        <v>45410</v>
      </c>
      <c r="BJ4" s="411">
        <v>45411</v>
      </c>
      <c r="BK4" s="411">
        <v>45412</v>
      </c>
      <c r="BL4" s="406" t="s">
        <v>24</v>
      </c>
      <c r="BM4"/>
      <c r="BN4"/>
      <c r="BO4"/>
      <c r="BP4"/>
      <c r="BQ4"/>
      <c r="BR4"/>
      <c r="BS4"/>
      <c r="BT4"/>
      <c r="BU4"/>
      <c r="BV4"/>
      <c r="BW4" s="289"/>
      <c r="BX4" s="289"/>
      <c r="BY4" s="289"/>
      <c r="BZ4" s="289"/>
      <c r="CA4" s="289"/>
      <c r="CB4" s="289"/>
      <c r="CC4" s="289"/>
      <c r="CD4" s="289"/>
      <c r="CE4" s="289"/>
      <c r="CF4" s="289"/>
      <c r="CG4" s="289"/>
      <c r="CH4" s="289"/>
      <c r="CI4" s="289"/>
      <c r="CJ4" s="289"/>
      <c r="CK4" s="289"/>
      <c r="CL4" s="289"/>
      <c r="CM4" s="289"/>
      <c r="CN4" s="289"/>
      <c r="CO4" s="289"/>
      <c r="CP4" s="289"/>
      <c r="CQ4" s="289"/>
      <c r="CR4" s="289"/>
      <c r="CS4" s="289"/>
      <c r="CT4" s="289"/>
      <c r="CU4" s="289"/>
      <c r="CV4" s="289"/>
      <c r="CW4" s="289"/>
      <c r="CX4" s="289"/>
      <c r="CY4" s="289"/>
      <c r="CZ4" s="289"/>
      <c r="DA4" s="289"/>
      <c r="DB4" s="289"/>
      <c r="DC4" s="289"/>
      <c r="DD4" s="289"/>
      <c r="DE4" s="289"/>
      <c r="DF4" s="289"/>
    </row>
    <row r="5" spans="1:110" s="287" customFormat="1" ht="13.8">
      <c r="A5" s="405"/>
      <c r="B5" s="405"/>
      <c r="C5" s="411">
        <v>45353</v>
      </c>
      <c r="D5" s="411">
        <v>45354</v>
      </c>
      <c r="E5" s="411">
        <v>45355</v>
      </c>
      <c r="F5" s="411">
        <v>45356</v>
      </c>
      <c r="G5" s="411">
        <v>45357</v>
      </c>
      <c r="H5" s="411">
        <v>45358</v>
      </c>
      <c r="I5" s="411">
        <v>45359</v>
      </c>
      <c r="J5" s="411">
        <v>45360</v>
      </c>
      <c r="K5" s="411">
        <v>45361</v>
      </c>
      <c r="L5" s="411">
        <v>45362</v>
      </c>
      <c r="M5" s="411">
        <v>45363</v>
      </c>
      <c r="N5" s="411">
        <v>45364</v>
      </c>
      <c r="O5" s="411">
        <v>45365</v>
      </c>
      <c r="P5" s="411">
        <v>45366</v>
      </c>
      <c r="Q5" s="411">
        <v>45367</v>
      </c>
      <c r="R5" s="411">
        <v>45368</v>
      </c>
      <c r="S5" s="411">
        <v>45369</v>
      </c>
      <c r="T5" s="411">
        <v>45370</v>
      </c>
      <c r="U5" s="411">
        <v>45371</v>
      </c>
      <c r="V5" s="411">
        <v>45372</v>
      </c>
      <c r="W5" s="411">
        <v>45373</v>
      </c>
      <c r="X5" s="411">
        <v>45374</v>
      </c>
      <c r="Y5" s="411">
        <v>45375</v>
      </c>
      <c r="Z5" s="411">
        <v>45376</v>
      </c>
      <c r="AA5" s="411">
        <v>45377</v>
      </c>
      <c r="AB5" s="411">
        <v>45378</v>
      </c>
      <c r="AC5" s="411">
        <v>45379</v>
      </c>
      <c r="AD5" s="411">
        <v>45380</v>
      </c>
      <c r="AE5" s="411">
        <v>45381</v>
      </c>
      <c r="AF5" s="411">
        <v>45382</v>
      </c>
      <c r="AG5" s="411">
        <v>45383</v>
      </c>
      <c r="AH5" s="411">
        <v>45384</v>
      </c>
      <c r="AI5" s="411">
        <v>45385</v>
      </c>
      <c r="AJ5" s="411">
        <v>45386</v>
      </c>
      <c r="AK5" s="411">
        <v>45387</v>
      </c>
      <c r="AL5" s="411">
        <v>45388</v>
      </c>
      <c r="AM5" s="411">
        <v>45389</v>
      </c>
      <c r="AN5" s="411">
        <v>45390</v>
      </c>
      <c r="AO5" s="411">
        <v>45391</v>
      </c>
      <c r="AP5" s="411">
        <v>45392</v>
      </c>
      <c r="AQ5" s="411">
        <v>45393</v>
      </c>
      <c r="AR5" s="411">
        <v>45394</v>
      </c>
      <c r="AS5" s="411">
        <v>45395</v>
      </c>
      <c r="AT5" s="411">
        <v>45396</v>
      </c>
      <c r="AU5" s="411">
        <v>45397</v>
      </c>
      <c r="AV5" s="411">
        <v>45398</v>
      </c>
      <c r="AW5" s="411">
        <v>45399</v>
      </c>
      <c r="AX5" s="411">
        <v>45400</v>
      </c>
      <c r="AY5" s="411">
        <v>45401</v>
      </c>
      <c r="AZ5" s="411">
        <v>45402</v>
      </c>
      <c r="BA5" s="411">
        <v>45403</v>
      </c>
      <c r="BB5" s="411">
        <v>45404</v>
      </c>
      <c r="BC5" s="411">
        <v>45405</v>
      </c>
      <c r="BD5" s="411">
        <v>45406</v>
      </c>
      <c r="BE5" s="411">
        <v>45407</v>
      </c>
      <c r="BF5" s="411">
        <v>45408</v>
      </c>
      <c r="BG5" s="411">
        <v>45409</v>
      </c>
      <c r="BH5" s="411">
        <v>45410</v>
      </c>
      <c r="BI5" s="411">
        <v>45411</v>
      </c>
      <c r="BJ5" s="411">
        <v>45412</v>
      </c>
      <c r="BK5" s="411">
        <v>45413</v>
      </c>
      <c r="BL5" s="406"/>
      <c r="BM5"/>
      <c r="BN5"/>
      <c r="BO5"/>
      <c r="BP5"/>
      <c r="BQ5"/>
      <c r="BR5"/>
      <c r="BS5"/>
      <c r="BT5"/>
      <c r="BU5"/>
      <c r="BV5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</row>
    <row r="6" spans="1:110" s="287" customFormat="1" ht="13.8">
      <c r="A6" s="407" t="s">
        <v>0</v>
      </c>
      <c r="B6" s="407" t="s">
        <v>29</v>
      </c>
      <c r="C6" s="411">
        <v>45354</v>
      </c>
      <c r="D6" s="411">
        <v>45355</v>
      </c>
      <c r="E6" s="411">
        <v>45356</v>
      </c>
      <c r="F6" s="411">
        <v>45357</v>
      </c>
      <c r="G6" s="411">
        <v>45358</v>
      </c>
      <c r="H6" s="411">
        <v>45359</v>
      </c>
      <c r="I6" s="411">
        <v>45360</v>
      </c>
      <c r="J6" s="411">
        <v>45361</v>
      </c>
      <c r="K6" s="411">
        <v>45362</v>
      </c>
      <c r="L6" s="411">
        <v>45363</v>
      </c>
      <c r="M6" s="411">
        <v>45364</v>
      </c>
      <c r="N6" s="411">
        <v>45365</v>
      </c>
      <c r="O6" s="411">
        <v>45366</v>
      </c>
      <c r="P6" s="411">
        <v>45367</v>
      </c>
      <c r="Q6" s="411">
        <v>45368</v>
      </c>
      <c r="R6" s="411">
        <v>45369</v>
      </c>
      <c r="S6" s="411">
        <v>45370</v>
      </c>
      <c r="T6" s="411">
        <v>45371</v>
      </c>
      <c r="U6" s="411">
        <v>45372</v>
      </c>
      <c r="V6" s="411">
        <v>45373</v>
      </c>
      <c r="W6" s="411">
        <v>45374</v>
      </c>
      <c r="X6" s="411">
        <v>45375</v>
      </c>
      <c r="Y6" s="411">
        <v>45376</v>
      </c>
      <c r="Z6" s="411">
        <v>45377</v>
      </c>
      <c r="AA6" s="411">
        <v>45378</v>
      </c>
      <c r="AB6" s="411">
        <v>45379</v>
      </c>
      <c r="AC6" s="411">
        <v>45380</v>
      </c>
      <c r="AD6" s="411">
        <v>45381</v>
      </c>
      <c r="AE6" s="411">
        <v>45382</v>
      </c>
      <c r="AF6" s="411">
        <v>45383</v>
      </c>
      <c r="AG6" s="411">
        <v>45384</v>
      </c>
      <c r="AH6" s="411">
        <v>45385</v>
      </c>
      <c r="AI6" s="411">
        <v>45386</v>
      </c>
      <c r="AJ6" s="411">
        <v>45387</v>
      </c>
      <c r="AK6" s="411">
        <v>45388</v>
      </c>
      <c r="AL6" s="411">
        <v>45389</v>
      </c>
      <c r="AM6" s="411">
        <v>45390</v>
      </c>
      <c r="AN6" s="411">
        <v>45391</v>
      </c>
      <c r="AO6" s="411">
        <v>45392</v>
      </c>
      <c r="AP6" s="411">
        <v>45393</v>
      </c>
      <c r="AQ6" s="411">
        <v>45394</v>
      </c>
      <c r="AR6" s="411">
        <v>45395</v>
      </c>
      <c r="AS6" s="411">
        <v>45396</v>
      </c>
      <c r="AT6" s="411">
        <v>45397</v>
      </c>
      <c r="AU6" s="411">
        <v>45398</v>
      </c>
      <c r="AV6" s="411">
        <v>45399</v>
      </c>
      <c r="AW6" s="411">
        <v>45400</v>
      </c>
      <c r="AX6" s="411">
        <v>45401</v>
      </c>
      <c r="AY6" s="411">
        <v>45402</v>
      </c>
      <c r="AZ6" s="411">
        <v>45403</v>
      </c>
      <c r="BA6" s="411">
        <v>45404</v>
      </c>
      <c r="BB6" s="411">
        <v>45405</v>
      </c>
      <c r="BC6" s="411">
        <v>45406</v>
      </c>
      <c r="BD6" s="411">
        <v>45407</v>
      </c>
      <c r="BE6" s="411">
        <v>45408</v>
      </c>
      <c r="BF6" s="411">
        <v>45409</v>
      </c>
      <c r="BG6" s="411">
        <v>45410</v>
      </c>
      <c r="BH6" s="411">
        <v>45411</v>
      </c>
      <c r="BI6" s="411">
        <v>45412</v>
      </c>
      <c r="BJ6" s="411">
        <v>45413</v>
      </c>
      <c r="BK6" s="411">
        <v>45414</v>
      </c>
      <c r="BL6" s="406"/>
      <c r="BM6"/>
      <c r="BN6"/>
      <c r="BO6"/>
      <c r="BP6"/>
      <c r="BQ6"/>
      <c r="BR6"/>
      <c r="BS6"/>
      <c r="BT6"/>
      <c r="BU6"/>
      <c r="BV6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</row>
    <row r="7" spans="1:110" s="287" customFormat="1" ht="13.8">
      <c r="A7" s="406" t="s">
        <v>25</v>
      </c>
      <c r="B7" s="406" t="s">
        <v>42</v>
      </c>
      <c r="C7" s="409">
        <v>16920</v>
      </c>
      <c r="D7" s="409">
        <v>10944</v>
      </c>
      <c r="E7" s="409">
        <v>5739</v>
      </c>
      <c r="F7" s="409">
        <v>25920</v>
      </c>
      <c r="G7" s="409">
        <v>10334</v>
      </c>
      <c r="H7" s="409">
        <v>16333</v>
      </c>
      <c r="I7" s="409">
        <v>28000</v>
      </c>
      <c r="J7" s="409">
        <v>28000</v>
      </c>
      <c r="K7" s="409">
        <v>28000</v>
      </c>
      <c r="L7" s="409">
        <v>28000</v>
      </c>
      <c r="M7" s="409"/>
      <c r="N7" s="409"/>
      <c r="O7" s="409">
        <v>21375</v>
      </c>
      <c r="P7" s="409">
        <v>27000</v>
      </c>
      <c r="Q7" s="409">
        <v>11625</v>
      </c>
      <c r="R7" s="409">
        <v>27000</v>
      </c>
      <c r="S7" s="409">
        <v>25875</v>
      </c>
      <c r="T7" s="409"/>
      <c r="U7" s="409"/>
      <c r="V7" s="409"/>
      <c r="W7" s="409"/>
      <c r="X7" s="409"/>
      <c r="Y7" s="409">
        <v>10728</v>
      </c>
      <c r="Z7" s="409">
        <v>24840</v>
      </c>
      <c r="AA7" s="409">
        <v>24432</v>
      </c>
      <c r="AB7" s="409">
        <v>24480</v>
      </c>
      <c r="AC7" s="409">
        <v>10950</v>
      </c>
      <c r="AD7" s="409">
        <v>11622</v>
      </c>
      <c r="AE7" s="409">
        <v>8139</v>
      </c>
      <c r="AF7" s="409">
        <v>23800</v>
      </c>
      <c r="AG7" s="409">
        <v>28000</v>
      </c>
      <c r="AH7" s="409">
        <v>28000</v>
      </c>
      <c r="AI7" s="409">
        <v>4833</v>
      </c>
      <c r="AJ7" s="409">
        <v>22167</v>
      </c>
      <c r="AK7" s="409">
        <v>28000</v>
      </c>
      <c r="AL7" s="409">
        <v>23800</v>
      </c>
      <c r="AM7" s="409">
        <v>19650</v>
      </c>
      <c r="AN7" s="409"/>
      <c r="AO7" s="409"/>
      <c r="AP7" s="409"/>
      <c r="AQ7" s="409"/>
      <c r="AR7" s="409"/>
      <c r="AS7" s="409">
        <v>12150</v>
      </c>
      <c r="AT7" s="409">
        <v>22950</v>
      </c>
      <c r="AU7" s="409">
        <v>22950</v>
      </c>
      <c r="AV7" s="409">
        <v>22950</v>
      </c>
      <c r="AW7" s="409">
        <v>23401</v>
      </c>
      <c r="AX7" s="409">
        <v>22950</v>
      </c>
      <c r="AY7" s="409">
        <v>13051</v>
      </c>
      <c r="AZ7" s="409">
        <v>22950</v>
      </c>
      <c r="BA7" s="409">
        <v>22950</v>
      </c>
      <c r="BB7" s="409">
        <v>22950</v>
      </c>
      <c r="BC7" s="409">
        <v>22950</v>
      </c>
      <c r="BD7" s="409">
        <v>24300</v>
      </c>
      <c r="BE7" s="409">
        <v>21938</v>
      </c>
      <c r="BF7" s="409">
        <v>15188</v>
      </c>
      <c r="BG7" s="409">
        <v>22950</v>
      </c>
      <c r="BH7" s="409">
        <v>22950</v>
      </c>
      <c r="BI7" s="409">
        <v>22950</v>
      </c>
      <c r="BJ7" s="409">
        <v>24188</v>
      </c>
      <c r="BK7" s="409">
        <v>22950</v>
      </c>
      <c r="BL7" s="409">
        <v>1014122</v>
      </c>
      <c r="BM7"/>
      <c r="BN7"/>
      <c r="BO7"/>
      <c r="BP7"/>
      <c r="BQ7"/>
      <c r="BR7"/>
      <c r="BS7"/>
      <c r="BT7"/>
      <c r="BU7"/>
      <c r="BV7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9"/>
      <c r="CH7" s="289"/>
      <c r="CI7" s="289"/>
      <c r="CJ7" s="289"/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89"/>
      <c r="CV7" s="289"/>
      <c r="CW7" s="289"/>
      <c r="CX7" s="289"/>
      <c r="CY7" s="289"/>
      <c r="CZ7" s="289"/>
      <c r="DA7" s="289"/>
      <c r="DB7" s="289"/>
      <c r="DC7" s="289"/>
      <c r="DD7" s="289"/>
      <c r="DE7" s="289"/>
      <c r="DF7" s="289"/>
    </row>
    <row r="8" spans="1:110" s="287" customFormat="1" ht="13.8">
      <c r="A8" s="406"/>
      <c r="B8" s="406" t="s">
        <v>32</v>
      </c>
      <c r="C8" s="409">
        <v>3392</v>
      </c>
      <c r="D8" s="409">
        <v>45720</v>
      </c>
      <c r="E8" s="409">
        <v>9852</v>
      </c>
      <c r="F8" s="409">
        <v>16512</v>
      </c>
      <c r="G8" s="409">
        <v>28000</v>
      </c>
      <c r="H8" s="409"/>
      <c r="I8" s="409"/>
      <c r="J8" s="409"/>
      <c r="K8" s="409"/>
      <c r="L8" s="409"/>
      <c r="M8" s="409"/>
      <c r="N8" s="409"/>
      <c r="O8" s="409">
        <v>16333</v>
      </c>
      <c r="P8" s="409">
        <v>28000</v>
      </c>
      <c r="Q8" s="409">
        <v>28000</v>
      </c>
      <c r="R8" s="409">
        <v>14336</v>
      </c>
      <c r="S8" s="409">
        <v>28000</v>
      </c>
      <c r="T8" s="409">
        <v>31228</v>
      </c>
      <c r="U8" s="409">
        <v>12031</v>
      </c>
      <c r="V8" s="409">
        <v>28090</v>
      </c>
      <c r="W8" s="409">
        <v>30757</v>
      </c>
      <c r="X8" s="409">
        <v>31320</v>
      </c>
      <c r="Y8" s="409">
        <v>1918</v>
      </c>
      <c r="Z8" s="409"/>
      <c r="AA8" s="409"/>
      <c r="AB8" s="409"/>
      <c r="AC8" s="409">
        <v>8258</v>
      </c>
      <c r="AD8" s="409">
        <v>28000</v>
      </c>
      <c r="AE8" s="409">
        <v>21698</v>
      </c>
      <c r="AF8" s="409">
        <v>25200</v>
      </c>
      <c r="AG8" s="409">
        <v>28000</v>
      </c>
      <c r="AH8" s="409">
        <v>5833</v>
      </c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>
        <v>13651</v>
      </c>
      <c r="AW8" s="409">
        <v>22255</v>
      </c>
      <c r="AX8" s="409">
        <v>17667</v>
      </c>
      <c r="AY8" s="409">
        <v>27384</v>
      </c>
      <c r="AZ8" s="409">
        <v>25451</v>
      </c>
      <c r="BA8" s="409">
        <v>25200</v>
      </c>
      <c r="BB8" s="409">
        <v>25200</v>
      </c>
      <c r="BC8" s="409">
        <v>23800</v>
      </c>
      <c r="BD8" s="409">
        <v>16950</v>
      </c>
      <c r="BE8" s="409"/>
      <c r="BF8" s="409"/>
      <c r="BG8" s="409">
        <v>27104</v>
      </c>
      <c r="BH8" s="409">
        <v>22550</v>
      </c>
      <c r="BI8" s="409">
        <v>25200</v>
      </c>
      <c r="BJ8" s="409">
        <v>23800</v>
      </c>
      <c r="BK8" s="409">
        <v>2250</v>
      </c>
      <c r="BL8" s="409">
        <v>768940</v>
      </c>
      <c r="BM8"/>
      <c r="BN8"/>
      <c r="BO8"/>
      <c r="BP8"/>
      <c r="BQ8"/>
      <c r="BR8"/>
      <c r="BS8"/>
      <c r="BT8"/>
      <c r="BU8"/>
      <c r="BV8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9"/>
      <c r="CH8" s="289"/>
      <c r="CI8" s="289"/>
      <c r="CJ8" s="289"/>
      <c r="CK8" s="289"/>
      <c r="CL8" s="289"/>
      <c r="CM8" s="289"/>
      <c r="CN8" s="289"/>
      <c r="CO8" s="289"/>
      <c r="CP8" s="289"/>
      <c r="CQ8" s="289"/>
      <c r="CR8" s="289"/>
      <c r="CS8" s="289"/>
      <c r="CT8" s="289"/>
      <c r="CU8" s="289"/>
      <c r="CV8" s="289"/>
      <c r="CW8" s="289"/>
      <c r="CX8" s="289"/>
      <c r="CY8" s="289"/>
      <c r="CZ8" s="289"/>
      <c r="DA8" s="289"/>
      <c r="DB8" s="289"/>
      <c r="DC8" s="289"/>
      <c r="DD8" s="289"/>
      <c r="DE8" s="289"/>
      <c r="DF8" s="289"/>
    </row>
    <row r="9" spans="1:110" s="287" customFormat="1" ht="13.8">
      <c r="A9" s="406"/>
      <c r="B9" s="406" t="s">
        <v>31</v>
      </c>
      <c r="C9" s="409">
        <v>24378</v>
      </c>
      <c r="D9" s="409"/>
      <c r="E9" s="409"/>
      <c r="F9" s="409"/>
      <c r="G9" s="409"/>
      <c r="H9" s="409"/>
      <c r="I9" s="409"/>
      <c r="J9" s="409"/>
      <c r="K9" s="409"/>
      <c r="L9" s="409"/>
      <c r="M9" s="409">
        <v>1125</v>
      </c>
      <c r="N9" s="409">
        <v>25747</v>
      </c>
      <c r="O9" s="409"/>
      <c r="P9" s="409"/>
      <c r="Q9" s="409"/>
      <c r="R9" s="409"/>
      <c r="S9" s="409"/>
      <c r="T9" s="409">
        <v>21240</v>
      </c>
      <c r="U9" s="409">
        <v>23688</v>
      </c>
      <c r="V9" s="409">
        <v>12888</v>
      </c>
      <c r="W9" s="409">
        <v>22320</v>
      </c>
      <c r="X9" s="409">
        <v>27864</v>
      </c>
      <c r="Y9" s="409">
        <v>3183</v>
      </c>
      <c r="Z9" s="409"/>
      <c r="AA9" s="409"/>
      <c r="AB9" s="409"/>
      <c r="AC9" s="409"/>
      <c r="AD9" s="409"/>
      <c r="AE9" s="409"/>
      <c r="AF9" s="409"/>
      <c r="AG9" s="409"/>
      <c r="AH9" s="409">
        <v>3500</v>
      </c>
      <c r="AI9" s="409">
        <v>26592</v>
      </c>
      <c r="AJ9" s="409">
        <v>28000</v>
      </c>
      <c r="AK9" s="409">
        <v>28000</v>
      </c>
      <c r="AL9" s="409">
        <v>22100</v>
      </c>
      <c r="AM9" s="409"/>
      <c r="AN9" s="409">
        <v>18824</v>
      </c>
      <c r="AO9" s="409">
        <v>22950</v>
      </c>
      <c r="AP9" s="409">
        <v>22950</v>
      </c>
      <c r="AQ9" s="409">
        <v>22950</v>
      </c>
      <c r="AR9" s="409">
        <v>22950</v>
      </c>
      <c r="AS9" s="409">
        <v>675</v>
      </c>
      <c r="AT9" s="409"/>
      <c r="AU9" s="409"/>
      <c r="AV9" s="409"/>
      <c r="AW9" s="409"/>
      <c r="AX9" s="409"/>
      <c r="AY9" s="409"/>
      <c r="AZ9" s="409"/>
      <c r="BA9" s="409"/>
      <c r="BB9" s="409"/>
      <c r="BC9" s="409"/>
      <c r="BD9" s="409"/>
      <c r="BE9" s="409"/>
      <c r="BF9" s="409"/>
      <c r="BG9" s="409"/>
      <c r="BH9" s="409"/>
      <c r="BI9" s="409"/>
      <c r="BJ9" s="409"/>
      <c r="BK9" s="409"/>
      <c r="BL9" s="409">
        <v>381924</v>
      </c>
      <c r="BM9"/>
      <c r="BN9"/>
      <c r="BO9"/>
      <c r="BP9"/>
      <c r="BQ9"/>
      <c r="BR9"/>
      <c r="BS9"/>
      <c r="BT9"/>
      <c r="BU9"/>
      <c r="BV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9"/>
      <c r="CH9" s="289"/>
      <c r="CI9" s="289"/>
      <c r="CJ9" s="289"/>
      <c r="CK9" s="289"/>
      <c r="CL9" s="289"/>
      <c r="CM9" s="289"/>
      <c r="CN9" s="289"/>
      <c r="CO9" s="289"/>
      <c r="CP9" s="289"/>
      <c r="CQ9" s="289"/>
      <c r="CR9" s="289"/>
      <c r="CS9" s="289"/>
      <c r="CT9" s="289"/>
      <c r="CU9" s="289"/>
      <c r="CV9" s="289"/>
      <c r="CW9" s="289"/>
      <c r="CX9" s="289"/>
      <c r="CY9" s="289"/>
      <c r="CZ9" s="289"/>
      <c r="DA9" s="289"/>
      <c r="DB9" s="289"/>
      <c r="DC9" s="289"/>
      <c r="DD9" s="289"/>
      <c r="DE9" s="289"/>
      <c r="DF9" s="289"/>
    </row>
    <row r="10" spans="1:110" s="287" customFormat="1" ht="13.8">
      <c r="A10" s="406"/>
      <c r="B10" s="406" t="s">
        <v>59</v>
      </c>
      <c r="C10" s="409"/>
      <c r="D10" s="409"/>
      <c r="E10" s="409"/>
      <c r="F10" s="409"/>
      <c r="G10" s="409"/>
      <c r="H10" s="409"/>
      <c r="I10" s="409">
        <v>15167</v>
      </c>
      <c r="J10" s="409">
        <v>28000</v>
      </c>
      <c r="K10" s="409">
        <v>28000</v>
      </c>
      <c r="L10" s="409">
        <v>28000</v>
      </c>
      <c r="M10" s="409">
        <v>28000</v>
      </c>
      <c r="N10" s="409">
        <v>27833</v>
      </c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>
        <v>27440</v>
      </c>
      <c r="AB10" s="409">
        <v>27489</v>
      </c>
      <c r="AC10" s="409">
        <v>5700</v>
      </c>
      <c r="AD10" s="409"/>
      <c r="AE10" s="409"/>
      <c r="AF10" s="409"/>
      <c r="AG10" s="409"/>
      <c r="AH10" s="409"/>
      <c r="AI10" s="409"/>
      <c r="AJ10" s="409"/>
      <c r="AK10" s="409"/>
      <c r="AL10" s="409"/>
      <c r="AM10" s="409">
        <v>9450</v>
      </c>
      <c r="AN10" s="409">
        <v>25200</v>
      </c>
      <c r="AO10" s="409">
        <v>25200</v>
      </c>
      <c r="AP10" s="409">
        <v>23800</v>
      </c>
      <c r="AQ10" s="409">
        <v>23800</v>
      </c>
      <c r="AR10" s="409">
        <v>23800</v>
      </c>
      <c r="AS10" s="409">
        <v>16801</v>
      </c>
      <c r="AT10" s="409">
        <v>23800</v>
      </c>
      <c r="AU10" s="409">
        <v>23234</v>
      </c>
      <c r="AV10" s="409">
        <v>3150</v>
      </c>
      <c r="AW10" s="409"/>
      <c r="AX10" s="409"/>
      <c r="AY10" s="409"/>
      <c r="AZ10" s="409"/>
      <c r="BA10" s="409"/>
      <c r="BB10" s="409"/>
      <c r="BC10" s="409"/>
      <c r="BD10" s="409"/>
      <c r="BE10" s="409"/>
      <c r="BF10" s="409"/>
      <c r="BG10" s="409"/>
      <c r="BH10" s="409"/>
      <c r="BI10" s="409"/>
      <c r="BJ10" s="409"/>
      <c r="BK10" s="409"/>
      <c r="BL10" s="409">
        <v>413864</v>
      </c>
      <c r="BM10"/>
      <c r="BN10"/>
      <c r="BO10"/>
      <c r="BP10"/>
      <c r="BQ10"/>
      <c r="BR10"/>
      <c r="BS10"/>
      <c r="BT10"/>
      <c r="BU10"/>
      <c r="BV10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9"/>
      <c r="CH10" s="289"/>
      <c r="CI10" s="289"/>
      <c r="CJ10" s="289"/>
      <c r="CK10" s="289"/>
      <c r="CL10" s="289"/>
      <c r="CM10" s="289"/>
      <c r="CN10" s="289"/>
      <c r="CO10" s="289"/>
      <c r="CP10" s="289"/>
      <c r="CQ10" s="289"/>
      <c r="CR10" s="289"/>
      <c r="CS10" s="289"/>
      <c r="CT10" s="289"/>
      <c r="CU10" s="289"/>
      <c r="CV10" s="289"/>
      <c r="CW10" s="289"/>
      <c r="CX10" s="289"/>
      <c r="CY10" s="289"/>
      <c r="CZ10" s="289"/>
      <c r="DA10" s="289"/>
      <c r="DB10" s="289"/>
      <c r="DC10" s="289"/>
      <c r="DD10" s="289"/>
      <c r="DE10" s="289"/>
      <c r="DF10" s="289"/>
    </row>
    <row r="11" spans="1:110" s="287" customFormat="1" ht="13.8">
      <c r="A11" s="406"/>
      <c r="B11" s="406" t="s">
        <v>373</v>
      </c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>
        <v>11718</v>
      </c>
      <c r="Z11" s="409">
        <v>24581</v>
      </c>
      <c r="AA11" s="409"/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/>
      <c r="BA11" s="409"/>
      <c r="BB11" s="409"/>
      <c r="BC11" s="409"/>
      <c r="BD11" s="409"/>
      <c r="BE11" s="409">
        <v>21563</v>
      </c>
      <c r="BF11" s="409">
        <v>14438</v>
      </c>
      <c r="BG11" s="409"/>
      <c r="BH11" s="409"/>
      <c r="BI11" s="409"/>
      <c r="BJ11" s="409"/>
      <c r="BK11" s="409"/>
      <c r="BL11" s="409">
        <v>72300</v>
      </c>
      <c r="BM11"/>
      <c r="BN11"/>
      <c r="BO11"/>
      <c r="BP11"/>
      <c r="BQ11"/>
      <c r="BR11"/>
      <c r="BS11"/>
      <c r="BT11"/>
      <c r="BU11"/>
      <c r="BV11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9"/>
      <c r="CH11" s="289"/>
      <c r="CI11" s="289"/>
      <c r="CJ11" s="289"/>
      <c r="CK11" s="289"/>
      <c r="CL11" s="289"/>
      <c r="CM11" s="289"/>
      <c r="CN11" s="289"/>
      <c r="CO11" s="289"/>
      <c r="CP11" s="289"/>
      <c r="CQ11" s="289"/>
      <c r="CR11" s="289"/>
      <c r="CS11" s="289"/>
      <c r="CT11" s="289"/>
      <c r="CU11" s="289"/>
      <c r="CV11" s="289"/>
      <c r="CW11" s="289"/>
      <c r="CX11" s="289"/>
      <c r="CY11" s="289"/>
      <c r="CZ11" s="289"/>
      <c r="DA11" s="289"/>
      <c r="DB11" s="289"/>
      <c r="DC11" s="289"/>
      <c r="DD11" s="289"/>
      <c r="DE11" s="289"/>
      <c r="DF11" s="289"/>
    </row>
    <row r="12" spans="1:110" s="287" customFormat="1" ht="13.8">
      <c r="A12" s="405" t="s">
        <v>26</v>
      </c>
      <c r="B12" s="405"/>
      <c r="C12" s="409">
        <v>44690</v>
      </c>
      <c r="D12" s="409">
        <v>56664</v>
      </c>
      <c r="E12" s="409">
        <v>15591</v>
      </c>
      <c r="F12" s="409">
        <v>42432</v>
      </c>
      <c r="G12" s="409">
        <v>38334</v>
      </c>
      <c r="H12" s="409">
        <v>16333</v>
      </c>
      <c r="I12" s="409">
        <v>43167</v>
      </c>
      <c r="J12" s="409">
        <v>56000</v>
      </c>
      <c r="K12" s="409">
        <v>56000</v>
      </c>
      <c r="L12" s="409">
        <v>56000</v>
      </c>
      <c r="M12" s="409">
        <v>29125</v>
      </c>
      <c r="N12" s="409">
        <v>53580</v>
      </c>
      <c r="O12" s="409">
        <v>37708</v>
      </c>
      <c r="P12" s="409">
        <v>55000</v>
      </c>
      <c r="Q12" s="409">
        <v>39625</v>
      </c>
      <c r="R12" s="409">
        <v>41336</v>
      </c>
      <c r="S12" s="409">
        <v>53875</v>
      </c>
      <c r="T12" s="409">
        <v>52468</v>
      </c>
      <c r="U12" s="409">
        <v>35719</v>
      </c>
      <c r="V12" s="409">
        <v>40978</v>
      </c>
      <c r="W12" s="409">
        <v>53077</v>
      </c>
      <c r="X12" s="409">
        <v>59184</v>
      </c>
      <c r="Y12" s="409">
        <v>27547</v>
      </c>
      <c r="Z12" s="409">
        <v>49421</v>
      </c>
      <c r="AA12" s="409">
        <v>51872</v>
      </c>
      <c r="AB12" s="409">
        <v>51969</v>
      </c>
      <c r="AC12" s="409">
        <v>24908</v>
      </c>
      <c r="AD12" s="409">
        <v>39622</v>
      </c>
      <c r="AE12" s="409">
        <v>29837</v>
      </c>
      <c r="AF12" s="409">
        <v>49000</v>
      </c>
      <c r="AG12" s="409">
        <v>56000</v>
      </c>
      <c r="AH12" s="409">
        <v>37333</v>
      </c>
      <c r="AI12" s="409">
        <v>31425</v>
      </c>
      <c r="AJ12" s="409">
        <v>50167</v>
      </c>
      <c r="AK12" s="409">
        <v>56000</v>
      </c>
      <c r="AL12" s="409">
        <v>45900</v>
      </c>
      <c r="AM12" s="409">
        <v>29100</v>
      </c>
      <c r="AN12" s="409">
        <v>44024</v>
      </c>
      <c r="AO12" s="409">
        <v>48150</v>
      </c>
      <c r="AP12" s="409">
        <v>46750</v>
      </c>
      <c r="AQ12" s="409">
        <v>46750</v>
      </c>
      <c r="AR12" s="409">
        <v>46750</v>
      </c>
      <c r="AS12" s="409">
        <v>29626</v>
      </c>
      <c r="AT12" s="409">
        <v>46750</v>
      </c>
      <c r="AU12" s="409">
        <v>46184</v>
      </c>
      <c r="AV12" s="409">
        <v>39751</v>
      </c>
      <c r="AW12" s="409">
        <v>45656</v>
      </c>
      <c r="AX12" s="409">
        <v>40617</v>
      </c>
      <c r="AY12" s="409">
        <v>40435</v>
      </c>
      <c r="AZ12" s="409">
        <v>48401</v>
      </c>
      <c r="BA12" s="409">
        <v>48150</v>
      </c>
      <c r="BB12" s="409">
        <v>48150</v>
      </c>
      <c r="BC12" s="409">
        <v>46750</v>
      </c>
      <c r="BD12" s="409">
        <v>41250</v>
      </c>
      <c r="BE12" s="409">
        <v>43501</v>
      </c>
      <c r="BF12" s="409">
        <v>29626</v>
      </c>
      <c r="BG12" s="409">
        <v>50054</v>
      </c>
      <c r="BH12" s="409">
        <v>45500</v>
      </c>
      <c r="BI12" s="409">
        <v>48150</v>
      </c>
      <c r="BJ12" s="409">
        <v>47988</v>
      </c>
      <c r="BK12" s="409">
        <v>25200</v>
      </c>
      <c r="BL12" s="409">
        <v>2651150</v>
      </c>
      <c r="BM12"/>
      <c r="BN12"/>
      <c r="BO12"/>
      <c r="BP12"/>
      <c r="BQ12"/>
      <c r="BR12"/>
      <c r="BS12"/>
      <c r="BT12"/>
      <c r="BU12"/>
      <c r="BV12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9"/>
      <c r="CH12" s="289"/>
      <c r="CI12" s="289"/>
      <c r="CJ12" s="289"/>
      <c r="CK12" s="289"/>
      <c r="CL12" s="289"/>
      <c r="CM12" s="289"/>
      <c r="CN12" s="289"/>
      <c r="CO12" s="289"/>
      <c r="CP12" s="289"/>
      <c r="CQ12" s="289"/>
      <c r="CR12" s="289"/>
      <c r="CS12" s="289"/>
      <c r="CT12" s="289"/>
      <c r="CU12" s="289"/>
      <c r="CV12" s="289"/>
      <c r="CW12" s="289"/>
      <c r="CX12" s="289"/>
      <c r="CY12" s="289"/>
      <c r="CZ12" s="289"/>
      <c r="DA12" s="289"/>
      <c r="DB12" s="289"/>
      <c r="DC12" s="289"/>
      <c r="DD12" s="289"/>
      <c r="DE12" s="289"/>
      <c r="DF12" s="289"/>
    </row>
    <row r="13" spans="1:110" s="287" customFormat="1" ht="13.8">
      <c r="A13" s="406" t="s">
        <v>230</v>
      </c>
      <c r="B13" s="406" t="s">
        <v>49</v>
      </c>
      <c r="C13" s="409">
        <v>21267</v>
      </c>
      <c r="D13" s="409">
        <v>2162</v>
      </c>
      <c r="E13" s="409"/>
      <c r="F13" s="409">
        <v>7272</v>
      </c>
      <c r="G13" s="409">
        <v>11600</v>
      </c>
      <c r="H13" s="409">
        <v>9668</v>
      </c>
      <c r="I13" s="409">
        <v>11117</v>
      </c>
      <c r="J13" s="409"/>
      <c r="K13" s="409">
        <v>9667</v>
      </c>
      <c r="L13" s="409">
        <v>1234584</v>
      </c>
      <c r="M13" s="409">
        <v>29959</v>
      </c>
      <c r="N13" s="409">
        <v>5822</v>
      </c>
      <c r="O13" s="409">
        <v>34790</v>
      </c>
      <c r="P13" s="409">
        <v>11600</v>
      </c>
      <c r="Q13" s="409">
        <v>6284</v>
      </c>
      <c r="R13" s="409">
        <v>8217</v>
      </c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  <c r="AE13" s="409"/>
      <c r="AF13" s="409"/>
      <c r="AG13" s="409"/>
      <c r="AH13" s="409">
        <v>1450</v>
      </c>
      <c r="AI13" s="409">
        <v>9250</v>
      </c>
      <c r="AJ13" s="409">
        <v>8700</v>
      </c>
      <c r="AK13" s="409">
        <v>10117</v>
      </c>
      <c r="AL13" s="409">
        <v>1261</v>
      </c>
      <c r="AM13" s="409"/>
      <c r="AN13" s="409"/>
      <c r="AO13" s="409">
        <v>2055</v>
      </c>
      <c r="AP13" s="409">
        <v>9861</v>
      </c>
      <c r="AQ13" s="409">
        <v>8217</v>
      </c>
      <c r="AR13" s="409">
        <v>8217</v>
      </c>
      <c r="AS13" s="409">
        <v>8218</v>
      </c>
      <c r="AT13" s="409">
        <v>2876</v>
      </c>
      <c r="AU13" s="409"/>
      <c r="AV13" s="409"/>
      <c r="AW13" s="409"/>
      <c r="AX13" s="409"/>
      <c r="AY13" s="409"/>
      <c r="AZ13" s="409"/>
      <c r="BA13" s="409"/>
      <c r="BB13" s="409">
        <v>6985</v>
      </c>
      <c r="BC13" s="409">
        <v>8217</v>
      </c>
      <c r="BD13" s="409">
        <v>9860</v>
      </c>
      <c r="BE13" s="409">
        <v>8218</v>
      </c>
      <c r="BF13" s="409">
        <v>9860</v>
      </c>
      <c r="BG13" s="409">
        <v>8218</v>
      </c>
      <c r="BH13" s="409">
        <v>8218</v>
      </c>
      <c r="BI13" s="409">
        <v>4931</v>
      </c>
      <c r="BJ13" s="409">
        <v>4930</v>
      </c>
      <c r="BK13" s="409">
        <v>9860</v>
      </c>
      <c r="BL13" s="409">
        <v>1553528</v>
      </c>
      <c r="BM13"/>
      <c r="BN13"/>
      <c r="BO13"/>
      <c r="BP13"/>
      <c r="BQ13"/>
      <c r="BR13"/>
      <c r="BS13"/>
      <c r="BT13"/>
      <c r="BU13"/>
      <c r="BV13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9"/>
      <c r="CH13" s="289"/>
      <c r="CI13" s="289"/>
      <c r="CJ13" s="289"/>
      <c r="CK13" s="289"/>
      <c r="CL13" s="289"/>
      <c r="CM13" s="289"/>
      <c r="CN13" s="289"/>
      <c r="CO13" s="289"/>
      <c r="CP13" s="289"/>
      <c r="CQ13" s="289"/>
      <c r="CR13" s="289"/>
      <c r="CS13" s="289"/>
      <c r="CT13" s="289"/>
      <c r="CU13" s="289"/>
      <c r="CV13" s="289"/>
      <c r="CW13" s="289"/>
      <c r="CX13" s="289"/>
      <c r="CY13" s="289"/>
      <c r="CZ13" s="289"/>
      <c r="DA13" s="289"/>
      <c r="DB13" s="289"/>
      <c r="DC13" s="289"/>
      <c r="DD13" s="289"/>
      <c r="DE13" s="289"/>
      <c r="DF13" s="289"/>
    </row>
    <row r="14" spans="1:110" s="287" customFormat="1" ht="13.8">
      <c r="A14" s="406" t="s">
        <v>232</v>
      </c>
      <c r="B14" s="406"/>
      <c r="C14" s="409">
        <v>21267</v>
      </c>
      <c r="D14" s="409">
        <v>2162</v>
      </c>
      <c r="E14" s="409"/>
      <c r="F14" s="409">
        <v>7272</v>
      </c>
      <c r="G14" s="409">
        <v>11600</v>
      </c>
      <c r="H14" s="409">
        <v>9668</v>
      </c>
      <c r="I14" s="409">
        <v>11117</v>
      </c>
      <c r="J14" s="409"/>
      <c r="K14" s="409">
        <v>9667</v>
      </c>
      <c r="L14" s="409">
        <v>1234584</v>
      </c>
      <c r="M14" s="409">
        <v>29959</v>
      </c>
      <c r="N14" s="409">
        <v>5822</v>
      </c>
      <c r="O14" s="409">
        <v>34790</v>
      </c>
      <c r="P14" s="409">
        <v>11600</v>
      </c>
      <c r="Q14" s="409">
        <v>6284</v>
      </c>
      <c r="R14" s="409">
        <v>8217</v>
      </c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>
        <v>1450</v>
      </c>
      <c r="AI14" s="409">
        <v>9250</v>
      </c>
      <c r="AJ14" s="409">
        <v>8700</v>
      </c>
      <c r="AK14" s="409">
        <v>10117</v>
      </c>
      <c r="AL14" s="409">
        <v>1261</v>
      </c>
      <c r="AM14" s="409"/>
      <c r="AN14" s="409"/>
      <c r="AO14" s="409">
        <v>2055</v>
      </c>
      <c r="AP14" s="409">
        <v>9861</v>
      </c>
      <c r="AQ14" s="409">
        <v>8217</v>
      </c>
      <c r="AR14" s="409">
        <v>8217</v>
      </c>
      <c r="AS14" s="409">
        <v>8218</v>
      </c>
      <c r="AT14" s="409">
        <v>2876</v>
      </c>
      <c r="AU14" s="409"/>
      <c r="AV14" s="409"/>
      <c r="AW14" s="409"/>
      <c r="AX14" s="409"/>
      <c r="AY14" s="409"/>
      <c r="AZ14" s="409"/>
      <c r="BA14" s="409"/>
      <c r="BB14" s="409">
        <v>6985</v>
      </c>
      <c r="BC14" s="409">
        <v>8217</v>
      </c>
      <c r="BD14" s="409">
        <v>9860</v>
      </c>
      <c r="BE14" s="409">
        <v>8218</v>
      </c>
      <c r="BF14" s="409">
        <v>9860</v>
      </c>
      <c r="BG14" s="409">
        <v>8218</v>
      </c>
      <c r="BH14" s="409">
        <v>8218</v>
      </c>
      <c r="BI14" s="409">
        <v>4931</v>
      </c>
      <c r="BJ14" s="409">
        <v>4930</v>
      </c>
      <c r="BK14" s="409">
        <v>9860</v>
      </c>
      <c r="BL14" s="409">
        <v>1553528</v>
      </c>
      <c r="BM14"/>
      <c r="BN14"/>
      <c r="BO14"/>
      <c r="BP14"/>
      <c r="BQ14"/>
      <c r="BR14"/>
      <c r="BS14"/>
      <c r="BT14"/>
      <c r="BU14"/>
      <c r="BV14"/>
      <c r="BW14" s="289"/>
      <c r="BX14" s="289"/>
      <c r="BY14" s="289"/>
      <c r="BZ14" s="289"/>
      <c r="CA14" s="289"/>
      <c r="CB14" s="289"/>
      <c r="CC14" s="289"/>
      <c r="CD14" s="289"/>
      <c r="CE14" s="289"/>
      <c r="CF14" s="289"/>
      <c r="CG14" s="289"/>
      <c r="CH14" s="289"/>
      <c r="CI14" s="289"/>
      <c r="CJ14" s="289"/>
      <c r="CK14" s="289"/>
      <c r="CL14" s="289"/>
      <c r="CM14" s="289"/>
      <c r="CN14" s="289"/>
      <c r="CO14" s="289"/>
      <c r="CP14" s="289"/>
      <c r="CQ14" s="289"/>
      <c r="CR14" s="289"/>
      <c r="CS14" s="289"/>
      <c r="CT14" s="289"/>
      <c r="CU14" s="289"/>
      <c r="CV14" s="289"/>
      <c r="CW14" s="289"/>
      <c r="CX14" s="289"/>
      <c r="CY14" s="289"/>
      <c r="CZ14" s="289"/>
      <c r="DA14" s="289"/>
      <c r="DB14" s="289"/>
      <c r="DC14" s="289"/>
      <c r="DD14" s="289"/>
      <c r="DE14" s="289"/>
      <c r="DF14" s="289"/>
    </row>
    <row r="15" spans="1:110" s="287" customFormat="1" ht="13.8">
      <c r="A15" s="406" t="s">
        <v>233</v>
      </c>
      <c r="B15" s="406" t="s">
        <v>125</v>
      </c>
      <c r="C15" s="409"/>
      <c r="D15" s="409"/>
      <c r="E15" s="409"/>
      <c r="F15" s="409">
        <v>30816</v>
      </c>
      <c r="G15" s="409">
        <v>6372</v>
      </c>
      <c r="H15" s="409">
        <v>18900</v>
      </c>
      <c r="I15" s="409">
        <v>18900</v>
      </c>
      <c r="J15" s="409">
        <v>18900</v>
      </c>
      <c r="K15" s="409">
        <v>18900</v>
      </c>
      <c r="L15" s="409">
        <v>5512</v>
      </c>
      <c r="M15" s="409"/>
      <c r="N15" s="409"/>
      <c r="O15" s="409"/>
      <c r="P15" s="409"/>
      <c r="Q15" s="409"/>
      <c r="R15" s="409"/>
      <c r="S15" s="409"/>
      <c r="T15" s="409">
        <v>13031</v>
      </c>
      <c r="U15" s="409">
        <v>17404</v>
      </c>
      <c r="V15" s="409">
        <v>21541</v>
      </c>
      <c r="W15" s="409">
        <v>19700</v>
      </c>
      <c r="X15" s="409">
        <v>20015</v>
      </c>
      <c r="Y15" s="409">
        <v>22522</v>
      </c>
      <c r="Z15" s="409">
        <v>5438</v>
      </c>
      <c r="AA15" s="409"/>
      <c r="AB15" s="409"/>
      <c r="AC15" s="409"/>
      <c r="AD15" s="409"/>
      <c r="AE15" s="409"/>
      <c r="AF15" s="409"/>
      <c r="AG15" s="409"/>
      <c r="AH15" s="409"/>
      <c r="AI15" s="409"/>
      <c r="AJ15" s="409">
        <v>13388</v>
      </c>
      <c r="AK15" s="409">
        <v>18900</v>
      </c>
      <c r="AL15" s="409">
        <v>17010</v>
      </c>
      <c r="AM15" s="409">
        <v>17010</v>
      </c>
      <c r="AN15" s="409">
        <v>8424</v>
      </c>
      <c r="AO15" s="409"/>
      <c r="AP15" s="409"/>
      <c r="AQ15" s="409"/>
      <c r="AR15" s="409"/>
      <c r="AS15" s="409"/>
      <c r="AT15" s="409"/>
      <c r="AU15" s="409"/>
      <c r="AV15" s="409"/>
      <c r="AW15" s="409"/>
      <c r="AX15" s="409">
        <v>12050</v>
      </c>
      <c r="AY15" s="409">
        <v>17010</v>
      </c>
      <c r="AZ15" s="409">
        <v>17010</v>
      </c>
      <c r="BA15" s="409">
        <v>17010</v>
      </c>
      <c r="BB15" s="409">
        <v>8424</v>
      </c>
      <c r="BC15" s="409"/>
      <c r="BD15" s="409"/>
      <c r="BE15" s="409"/>
      <c r="BF15" s="409"/>
      <c r="BG15" s="409"/>
      <c r="BH15" s="409"/>
      <c r="BI15" s="409"/>
      <c r="BJ15" s="409"/>
      <c r="BK15" s="409"/>
      <c r="BL15" s="409">
        <v>384187</v>
      </c>
      <c r="BM15"/>
      <c r="BN15"/>
      <c r="BO15"/>
      <c r="BP15"/>
      <c r="BQ15"/>
      <c r="BR15"/>
      <c r="BS15"/>
      <c r="BT15"/>
      <c r="BU15"/>
      <c r="BV15"/>
      <c r="BW15" s="289"/>
      <c r="BX15" s="289"/>
      <c r="BY15" s="289"/>
      <c r="BZ15" s="289"/>
      <c r="CA15" s="289"/>
      <c r="CB15" s="289"/>
      <c r="CC15" s="289"/>
      <c r="CD15" s="289"/>
      <c r="CE15" s="289"/>
      <c r="CF15" s="289"/>
      <c r="CG15" s="289"/>
      <c r="CH15" s="289"/>
      <c r="CI15" s="289"/>
      <c r="CJ15" s="289"/>
      <c r="CK15" s="289"/>
      <c r="CL15" s="289"/>
      <c r="CM15" s="289"/>
      <c r="CN15" s="289"/>
      <c r="CO15" s="289"/>
      <c r="CP15" s="289"/>
      <c r="CQ15" s="289"/>
      <c r="CR15" s="289"/>
      <c r="CS15" s="289"/>
      <c r="CT15" s="289"/>
      <c r="CU15" s="289"/>
      <c r="CV15" s="289"/>
      <c r="CW15" s="289"/>
      <c r="CX15" s="289"/>
      <c r="CY15" s="289"/>
      <c r="CZ15" s="289"/>
      <c r="DA15" s="289"/>
      <c r="DB15" s="289"/>
      <c r="DC15" s="289"/>
      <c r="DD15" s="289"/>
      <c r="DE15" s="289"/>
      <c r="DF15" s="289"/>
    </row>
    <row r="16" spans="1:110" s="287" customFormat="1" ht="13.8">
      <c r="A16" s="405" t="s">
        <v>234</v>
      </c>
      <c r="B16" s="405"/>
      <c r="C16" s="409"/>
      <c r="D16" s="409"/>
      <c r="E16" s="409"/>
      <c r="F16" s="409">
        <v>30816</v>
      </c>
      <c r="G16" s="409">
        <v>6372</v>
      </c>
      <c r="H16" s="409">
        <v>18900</v>
      </c>
      <c r="I16" s="409">
        <v>18900</v>
      </c>
      <c r="J16" s="409">
        <v>18900</v>
      </c>
      <c r="K16" s="409">
        <v>18900</v>
      </c>
      <c r="L16" s="409">
        <v>5512</v>
      </c>
      <c r="M16" s="409"/>
      <c r="N16" s="409"/>
      <c r="O16" s="409"/>
      <c r="P16" s="409"/>
      <c r="Q16" s="409"/>
      <c r="R16" s="409"/>
      <c r="S16" s="409"/>
      <c r="T16" s="409">
        <v>13031</v>
      </c>
      <c r="U16" s="409">
        <v>17404</v>
      </c>
      <c r="V16" s="409">
        <v>21541</v>
      </c>
      <c r="W16" s="409">
        <v>19700</v>
      </c>
      <c r="X16" s="409">
        <v>20015</v>
      </c>
      <c r="Y16" s="409">
        <v>22522</v>
      </c>
      <c r="Z16" s="409">
        <v>5438</v>
      </c>
      <c r="AA16" s="409"/>
      <c r="AB16" s="409"/>
      <c r="AC16" s="409"/>
      <c r="AD16" s="409"/>
      <c r="AE16" s="409"/>
      <c r="AF16" s="409"/>
      <c r="AG16" s="409"/>
      <c r="AH16" s="409"/>
      <c r="AI16" s="409"/>
      <c r="AJ16" s="409">
        <v>13388</v>
      </c>
      <c r="AK16" s="409">
        <v>18900</v>
      </c>
      <c r="AL16" s="409">
        <v>17010</v>
      </c>
      <c r="AM16" s="409">
        <v>17010</v>
      </c>
      <c r="AN16" s="409">
        <v>8424</v>
      </c>
      <c r="AO16" s="409"/>
      <c r="AP16" s="409"/>
      <c r="AQ16" s="409"/>
      <c r="AR16" s="409"/>
      <c r="AS16" s="409"/>
      <c r="AT16" s="409"/>
      <c r="AU16" s="409"/>
      <c r="AV16" s="409"/>
      <c r="AW16" s="409"/>
      <c r="AX16" s="409">
        <v>12050</v>
      </c>
      <c r="AY16" s="409">
        <v>17010</v>
      </c>
      <c r="AZ16" s="409">
        <v>17010</v>
      </c>
      <c r="BA16" s="409">
        <v>17010</v>
      </c>
      <c r="BB16" s="409">
        <v>8424</v>
      </c>
      <c r="BC16" s="409"/>
      <c r="BD16" s="409"/>
      <c r="BE16" s="409"/>
      <c r="BF16" s="409"/>
      <c r="BG16" s="409"/>
      <c r="BH16" s="409"/>
      <c r="BI16" s="409"/>
      <c r="BJ16" s="409"/>
      <c r="BK16" s="409"/>
      <c r="BL16" s="409">
        <v>384187</v>
      </c>
      <c r="BM16"/>
      <c r="BN16"/>
      <c r="BO16"/>
      <c r="BP16"/>
      <c r="BQ16"/>
      <c r="BR16"/>
      <c r="BS16"/>
      <c r="BT16"/>
      <c r="BU16"/>
      <c r="BV16"/>
      <c r="BW16" s="289"/>
      <c r="BX16" s="289"/>
      <c r="BY16" s="289"/>
      <c r="BZ16" s="289"/>
      <c r="CA16" s="289"/>
      <c r="CB16" s="289"/>
      <c r="CC16" s="289"/>
      <c r="CD16" s="289"/>
      <c r="CE16" s="289"/>
      <c r="CF16" s="289"/>
      <c r="CG16" s="289"/>
      <c r="CH16" s="289"/>
      <c r="CI16" s="289"/>
      <c r="CJ16" s="289"/>
      <c r="CK16" s="289"/>
      <c r="CL16" s="289"/>
      <c r="CM16" s="289"/>
      <c r="CN16" s="289"/>
      <c r="CO16" s="289"/>
      <c r="CP16" s="289"/>
      <c r="CQ16" s="289"/>
      <c r="CR16" s="289"/>
      <c r="CS16" s="289"/>
      <c r="CT16" s="289"/>
      <c r="CU16" s="289"/>
      <c r="CV16" s="289"/>
      <c r="CW16" s="289"/>
      <c r="CX16" s="289"/>
      <c r="CY16" s="289"/>
      <c r="CZ16" s="289"/>
      <c r="DA16" s="289"/>
      <c r="DB16" s="289"/>
      <c r="DC16" s="289"/>
      <c r="DD16" s="289"/>
      <c r="DE16" s="289"/>
      <c r="DF16" s="289"/>
    </row>
    <row r="17" spans="1:110" s="287" customFormat="1" ht="13.8">
      <c r="A17" s="406" t="s">
        <v>235</v>
      </c>
      <c r="B17" s="406" t="s">
        <v>42</v>
      </c>
      <c r="C17" s="409">
        <v>58231</v>
      </c>
      <c r="D17" s="409">
        <v>23435</v>
      </c>
      <c r="E17" s="409">
        <v>3171</v>
      </c>
      <c r="F17" s="409"/>
      <c r="G17" s="409"/>
      <c r="H17" s="409"/>
      <c r="I17" s="409"/>
      <c r="J17" s="409"/>
      <c r="K17" s="409"/>
      <c r="L17" s="409">
        <v>8000</v>
      </c>
      <c r="M17" s="409">
        <v>17000</v>
      </c>
      <c r="N17" s="409">
        <v>28000</v>
      </c>
      <c r="O17" s="409">
        <v>28000</v>
      </c>
      <c r="P17" s="409">
        <v>28000</v>
      </c>
      <c r="Q17" s="409">
        <v>15167</v>
      </c>
      <c r="R17" s="409">
        <v>26833</v>
      </c>
      <c r="S17" s="409">
        <v>28000</v>
      </c>
      <c r="T17" s="409">
        <v>29064</v>
      </c>
      <c r="U17" s="409">
        <v>14592</v>
      </c>
      <c r="V17" s="409">
        <v>2286</v>
      </c>
      <c r="W17" s="409">
        <v>33990</v>
      </c>
      <c r="X17" s="409">
        <v>35201</v>
      </c>
      <c r="Y17" s="409">
        <v>20348</v>
      </c>
      <c r="Z17" s="409">
        <v>18144</v>
      </c>
      <c r="AA17" s="409">
        <v>30039</v>
      </c>
      <c r="AB17" s="409">
        <v>31677</v>
      </c>
      <c r="AC17" s="409">
        <v>20740</v>
      </c>
      <c r="AD17" s="409">
        <v>21280</v>
      </c>
      <c r="AE17" s="409">
        <v>20648</v>
      </c>
      <c r="AF17" s="409">
        <v>13800</v>
      </c>
      <c r="AG17" s="409">
        <v>19995</v>
      </c>
      <c r="AH17" s="409">
        <v>14000</v>
      </c>
      <c r="AI17" s="409">
        <v>28000</v>
      </c>
      <c r="AJ17" s="409">
        <v>28000</v>
      </c>
      <c r="AK17" s="409">
        <v>28000</v>
      </c>
      <c r="AL17" s="409">
        <v>28000</v>
      </c>
      <c r="AM17" s="409">
        <v>25200</v>
      </c>
      <c r="AN17" s="409">
        <v>23800</v>
      </c>
      <c r="AO17" s="409">
        <v>12600</v>
      </c>
      <c r="AP17" s="409"/>
      <c r="AQ17" s="409"/>
      <c r="AR17" s="409"/>
      <c r="AS17" s="409"/>
      <c r="AT17" s="409">
        <v>12000</v>
      </c>
      <c r="AU17" s="409"/>
      <c r="AV17" s="409">
        <v>19951</v>
      </c>
      <c r="AW17" s="409">
        <v>25200</v>
      </c>
      <c r="AX17" s="409">
        <v>25200</v>
      </c>
      <c r="AY17" s="409">
        <v>25200</v>
      </c>
      <c r="AZ17" s="409">
        <v>23800</v>
      </c>
      <c r="BA17" s="409">
        <v>23800</v>
      </c>
      <c r="BB17" s="409">
        <v>6301</v>
      </c>
      <c r="BC17" s="409">
        <v>23800</v>
      </c>
      <c r="BD17" s="409">
        <v>23800</v>
      </c>
      <c r="BE17" s="409">
        <v>18451</v>
      </c>
      <c r="BF17" s="409">
        <v>25200</v>
      </c>
      <c r="BG17" s="409">
        <v>25200</v>
      </c>
      <c r="BH17" s="409">
        <v>23800</v>
      </c>
      <c r="BI17" s="409">
        <v>4350</v>
      </c>
      <c r="BJ17" s="409"/>
      <c r="BK17" s="409"/>
      <c r="BL17" s="409">
        <v>1069294</v>
      </c>
      <c r="BM17"/>
      <c r="BN17"/>
      <c r="BO17"/>
      <c r="BP17"/>
      <c r="BQ17"/>
      <c r="BR17"/>
      <c r="BS17"/>
      <c r="BT17"/>
      <c r="BU17"/>
      <c r="BV17"/>
      <c r="BW17" s="289"/>
      <c r="BX17" s="289"/>
      <c r="BY17" s="289"/>
      <c r="BZ17" s="289"/>
      <c r="CA17" s="289"/>
      <c r="CB17" s="289"/>
      <c r="CC17" s="289"/>
      <c r="CD17" s="289"/>
      <c r="CE17" s="289"/>
      <c r="CF17" s="289"/>
      <c r="CG17" s="289"/>
      <c r="CH17" s="289"/>
      <c r="CI17" s="289"/>
      <c r="CJ17" s="289"/>
      <c r="CK17" s="289"/>
      <c r="CL17" s="289"/>
      <c r="CM17" s="289"/>
      <c r="CN17" s="289"/>
      <c r="CO17" s="289"/>
      <c r="CP17" s="289"/>
      <c r="CQ17" s="289"/>
      <c r="CR17" s="289"/>
      <c r="CS17" s="289"/>
      <c r="CT17" s="289"/>
      <c r="CU17" s="289"/>
      <c r="CV17" s="289"/>
      <c r="CW17" s="289"/>
      <c r="CX17" s="289"/>
      <c r="CY17" s="289"/>
      <c r="CZ17" s="289"/>
      <c r="DA17" s="289"/>
      <c r="DB17" s="289"/>
      <c r="DC17" s="289"/>
      <c r="DD17" s="289"/>
      <c r="DE17" s="289"/>
      <c r="DF17" s="289"/>
    </row>
    <row r="18" spans="1:110" s="287" customFormat="1" ht="13.8">
      <c r="A18" s="406"/>
      <c r="B18" s="406" t="s">
        <v>32</v>
      </c>
      <c r="C18" s="409">
        <v>39457</v>
      </c>
      <c r="D18" s="409">
        <v>301</v>
      </c>
      <c r="E18" s="409">
        <v>40608</v>
      </c>
      <c r="F18" s="409">
        <v>4596</v>
      </c>
      <c r="G18" s="409">
        <v>28000</v>
      </c>
      <c r="H18" s="409">
        <v>28000</v>
      </c>
      <c r="I18" s="409">
        <v>28000</v>
      </c>
      <c r="J18" s="409">
        <v>28000</v>
      </c>
      <c r="K18" s="409">
        <v>28000</v>
      </c>
      <c r="L18" s="409">
        <v>17500</v>
      </c>
      <c r="M18" s="409">
        <v>28000</v>
      </c>
      <c r="N18" s="409">
        <v>3544</v>
      </c>
      <c r="O18" s="409">
        <v>24466</v>
      </c>
      <c r="P18" s="409">
        <v>28000</v>
      </c>
      <c r="Q18" s="409">
        <v>30367</v>
      </c>
      <c r="R18" s="409">
        <v>28000</v>
      </c>
      <c r="S18" s="409">
        <v>28000</v>
      </c>
      <c r="T18" s="409">
        <v>31374</v>
      </c>
      <c r="U18" s="409">
        <v>14424</v>
      </c>
      <c r="V18" s="409">
        <v>18926</v>
      </c>
      <c r="W18" s="409">
        <v>30186</v>
      </c>
      <c r="X18" s="409">
        <v>31482</v>
      </c>
      <c r="Y18" s="409">
        <v>28458</v>
      </c>
      <c r="Z18" s="409">
        <v>32832</v>
      </c>
      <c r="AA18" s="409">
        <v>32724</v>
      </c>
      <c r="AB18" s="409">
        <v>26301</v>
      </c>
      <c r="AC18" s="409">
        <v>10953</v>
      </c>
      <c r="AD18" s="409">
        <v>23800</v>
      </c>
      <c r="AE18" s="409">
        <v>25052</v>
      </c>
      <c r="AF18" s="409">
        <v>23800</v>
      </c>
      <c r="AG18" s="409">
        <v>28000</v>
      </c>
      <c r="AH18" s="409">
        <v>28000</v>
      </c>
      <c r="AI18" s="409">
        <v>28000</v>
      </c>
      <c r="AJ18" s="409">
        <v>11667</v>
      </c>
      <c r="AK18" s="409">
        <v>25667</v>
      </c>
      <c r="AL18" s="409">
        <v>24900</v>
      </c>
      <c r="AM18" s="409">
        <v>23800</v>
      </c>
      <c r="AN18" s="409">
        <v>23800</v>
      </c>
      <c r="AO18" s="409">
        <v>23800</v>
      </c>
      <c r="AP18" s="409">
        <v>2401</v>
      </c>
      <c r="AQ18" s="409"/>
      <c r="AR18" s="409"/>
      <c r="AS18" s="409">
        <v>15167</v>
      </c>
      <c r="AT18" s="409">
        <v>18250</v>
      </c>
      <c r="AU18" s="409">
        <v>23414</v>
      </c>
      <c r="AV18" s="409">
        <v>24601</v>
      </c>
      <c r="AW18" s="409">
        <v>23800</v>
      </c>
      <c r="AX18" s="409">
        <v>23800</v>
      </c>
      <c r="AY18" s="409">
        <v>23800</v>
      </c>
      <c r="AZ18" s="409">
        <v>23800</v>
      </c>
      <c r="BA18" s="409">
        <v>22809</v>
      </c>
      <c r="BB18" s="409">
        <v>17401</v>
      </c>
      <c r="BC18" s="409">
        <v>23092</v>
      </c>
      <c r="BD18" s="409">
        <v>23800</v>
      </c>
      <c r="BE18" s="409">
        <v>20550</v>
      </c>
      <c r="BF18" s="409">
        <v>23800</v>
      </c>
      <c r="BG18" s="409">
        <v>23800</v>
      </c>
      <c r="BH18" s="409">
        <v>23800</v>
      </c>
      <c r="BI18" s="409">
        <v>24451</v>
      </c>
      <c r="BJ18" s="409">
        <v>47600</v>
      </c>
      <c r="BK18" s="409">
        <v>47600</v>
      </c>
      <c r="BL18" s="409">
        <v>1438521</v>
      </c>
      <c r="BM18"/>
      <c r="BN18"/>
      <c r="BO18"/>
      <c r="BP18"/>
      <c r="BQ18"/>
      <c r="BR18"/>
      <c r="BS18"/>
      <c r="BT18"/>
      <c r="BU18"/>
      <c r="BV18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</row>
    <row r="19" spans="1:110" s="287" customFormat="1" ht="13.8">
      <c r="A19" s="406"/>
      <c r="B19" s="406" t="s">
        <v>31</v>
      </c>
      <c r="C19" s="409"/>
      <c r="D19" s="409"/>
      <c r="E19" s="409"/>
      <c r="F19" s="409">
        <v>30444</v>
      </c>
      <c r="G19" s="409">
        <v>20833</v>
      </c>
      <c r="H19" s="409">
        <v>27667</v>
      </c>
      <c r="I19" s="409">
        <v>20314</v>
      </c>
      <c r="J19" s="409">
        <v>28000</v>
      </c>
      <c r="K19" s="409">
        <v>18667</v>
      </c>
      <c r="L19" s="409">
        <v>12333</v>
      </c>
      <c r="M19" s="409"/>
      <c r="N19" s="409"/>
      <c r="O19" s="409"/>
      <c r="P19" s="409"/>
      <c r="Q19" s="409"/>
      <c r="R19" s="409"/>
      <c r="S19" s="409"/>
      <c r="T19" s="409"/>
      <c r="U19" s="409">
        <v>10462</v>
      </c>
      <c r="V19" s="409">
        <v>19578</v>
      </c>
      <c r="W19" s="409"/>
      <c r="X19" s="409"/>
      <c r="Y19" s="409"/>
      <c r="Z19" s="409">
        <v>27848</v>
      </c>
      <c r="AA19" s="409">
        <v>4000</v>
      </c>
      <c r="AB19" s="409"/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>
        <v>5321</v>
      </c>
      <c r="AP19" s="409">
        <v>23800</v>
      </c>
      <c r="AQ19" s="409">
        <v>18305</v>
      </c>
      <c r="AR19" s="409">
        <v>23800</v>
      </c>
      <c r="AS19" s="409">
        <v>18150</v>
      </c>
      <c r="AT19" s="409">
        <v>3301</v>
      </c>
      <c r="AU19" s="409">
        <v>25000</v>
      </c>
      <c r="AV19" s="409"/>
      <c r="AW19" s="409"/>
      <c r="AX19" s="409"/>
      <c r="AY19" s="409"/>
      <c r="AZ19" s="409"/>
      <c r="BA19" s="409"/>
      <c r="BB19" s="409">
        <v>5871</v>
      </c>
      <c r="BC19" s="409"/>
      <c r="BD19" s="409"/>
      <c r="BE19" s="409"/>
      <c r="BF19" s="409"/>
      <c r="BG19" s="409"/>
      <c r="BH19" s="409"/>
      <c r="BI19" s="409">
        <v>11700</v>
      </c>
      <c r="BJ19" s="409">
        <v>21600</v>
      </c>
      <c r="BK19" s="409">
        <v>6300</v>
      </c>
      <c r="BL19" s="409">
        <v>383294</v>
      </c>
      <c r="BM19"/>
      <c r="BN19"/>
      <c r="BO19"/>
      <c r="BP19"/>
      <c r="BQ19"/>
      <c r="BR19"/>
      <c r="BS19"/>
      <c r="BT19"/>
      <c r="BU19"/>
      <c r="BV19"/>
      <c r="BW19" s="289"/>
      <c r="BX19" s="289"/>
      <c r="BY19" s="289"/>
      <c r="BZ19" s="289"/>
      <c r="CA19" s="289"/>
      <c r="CB19" s="289"/>
      <c r="CC19" s="289"/>
      <c r="CD19" s="289"/>
      <c r="CE19" s="289"/>
      <c r="CF19" s="289"/>
      <c r="CG19" s="289"/>
      <c r="CH19" s="289"/>
      <c r="CI19" s="289"/>
      <c r="CJ19" s="289"/>
      <c r="CK19" s="289"/>
      <c r="CL19" s="289"/>
      <c r="CM19" s="289"/>
      <c r="CN19" s="289"/>
      <c r="CO19" s="289"/>
      <c r="CP19" s="289"/>
      <c r="CQ19" s="289"/>
      <c r="CR19" s="289"/>
      <c r="CS19" s="289"/>
      <c r="CT19" s="289"/>
      <c r="CU19" s="289"/>
      <c r="CV19" s="289"/>
      <c r="CW19" s="289"/>
      <c r="CX19" s="289"/>
      <c r="CY19" s="289"/>
      <c r="CZ19" s="289"/>
      <c r="DA19" s="289"/>
      <c r="DB19" s="289"/>
      <c r="DC19" s="289"/>
      <c r="DD19" s="289"/>
      <c r="DE19" s="289"/>
      <c r="DF19" s="289"/>
    </row>
    <row r="20" spans="1:110" s="287" customFormat="1" ht="13.8">
      <c r="A20" s="406"/>
      <c r="B20" s="406" t="s">
        <v>134</v>
      </c>
      <c r="C20" s="409"/>
      <c r="D20" s="409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/>
      <c r="AL20" s="409"/>
      <c r="AM20" s="409"/>
      <c r="AN20" s="409"/>
      <c r="AO20" s="409"/>
      <c r="AP20" s="409">
        <v>1803</v>
      </c>
      <c r="AQ20" s="409">
        <v>5400</v>
      </c>
      <c r="AR20" s="409">
        <v>6000</v>
      </c>
      <c r="AS20" s="409"/>
      <c r="AT20" s="409"/>
      <c r="AU20" s="409"/>
      <c r="AV20" s="409"/>
      <c r="AW20" s="409"/>
      <c r="AX20" s="409"/>
      <c r="AY20" s="409"/>
      <c r="AZ20" s="409"/>
      <c r="BA20" s="409"/>
      <c r="BB20" s="409"/>
      <c r="BC20" s="409"/>
      <c r="BD20" s="409"/>
      <c r="BE20" s="409"/>
      <c r="BF20" s="409"/>
      <c r="BG20" s="409"/>
      <c r="BH20" s="409"/>
      <c r="BI20" s="409"/>
      <c r="BJ20" s="409"/>
      <c r="BK20" s="409"/>
      <c r="BL20" s="409">
        <v>13203</v>
      </c>
      <c r="BM20"/>
      <c r="BN20"/>
      <c r="BO20"/>
      <c r="BP20"/>
      <c r="BQ20"/>
      <c r="BR20"/>
      <c r="BS20"/>
      <c r="BT20"/>
      <c r="BU20"/>
      <c r="BV20"/>
      <c r="BW20" s="289"/>
      <c r="BX20" s="289"/>
      <c r="BY20" s="289"/>
      <c r="BZ20" s="289"/>
      <c r="CA20" s="289"/>
      <c r="CB20" s="289"/>
      <c r="CC20" s="289"/>
      <c r="CD20" s="289"/>
      <c r="CE20" s="289"/>
      <c r="CF20" s="289"/>
      <c r="CG20" s="289"/>
      <c r="CH20" s="289"/>
      <c r="CI20" s="289"/>
      <c r="CJ20" s="289"/>
      <c r="CK20" s="289"/>
      <c r="CL20" s="289"/>
      <c r="CM20" s="289"/>
      <c r="CN20" s="289"/>
      <c r="CO20" s="289"/>
      <c r="CP20" s="289"/>
      <c r="CQ20" s="289"/>
      <c r="CR20" s="289"/>
      <c r="CS20" s="289"/>
      <c r="CT20" s="289"/>
      <c r="CU20" s="289"/>
      <c r="CV20" s="289"/>
      <c r="CW20" s="289"/>
      <c r="CX20" s="289"/>
      <c r="CY20" s="289"/>
      <c r="CZ20" s="289"/>
      <c r="DA20" s="289"/>
      <c r="DB20" s="289"/>
      <c r="DC20" s="289"/>
      <c r="DD20" s="289"/>
      <c r="DE20" s="289"/>
      <c r="DF20" s="289"/>
    </row>
    <row r="21" spans="1:110" s="287" customFormat="1" ht="13.8">
      <c r="A21" s="405" t="s">
        <v>236</v>
      </c>
      <c r="B21" s="405"/>
      <c r="C21" s="409">
        <v>97688</v>
      </c>
      <c r="D21" s="409">
        <v>23736</v>
      </c>
      <c r="E21" s="409">
        <v>43779</v>
      </c>
      <c r="F21" s="409">
        <v>35040</v>
      </c>
      <c r="G21" s="409">
        <v>48833</v>
      </c>
      <c r="H21" s="409">
        <v>55667</v>
      </c>
      <c r="I21" s="409">
        <v>48314</v>
      </c>
      <c r="J21" s="409">
        <v>56000</v>
      </c>
      <c r="K21" s="409">
        <v>46667</v>
      </c>
      <c r="L21" s="409">
        <v>37833</v>
      </c>
      <c r="M21" s="409">
        <v>45000</v>
      </c>
      <c r="N21" s="409">
        <v>31544</v>
      </c>
      <c r="O21" s="409">
        <v>52466</v>
      </c>
      <c r="P21" s="409">
        <v>56000</v>
      </c>
      <c r="Q21" s="409">
        <v>45534</v>
      </c>
      <c r="R21" s="409">
        <v>54833</v>
      </c>
      <c r="S21" s="409">
        <v>56000</v>
      </c>
      <c r="T21" s="409">
        <v>60438</v>
      </c>
      <c r="U21" s="409">
        <v>39478</v>
      </c>
      <c r="V21" s="409">
        <v>40790</v>
      </c>
      <c r="W21" s="409">
        <v>64176</v>
      </c>
      <c r="X21" s="409">
        <v>66683</v>
      </c>
      <c r="Y21" s="409">
        <v>48806</v>
      </c>
      <c r="Z21" s="409">
        <v>78824</v>
      </c>
      <c r="AA21" s="409">
        <v>66763</v>
      </c>
      <c r="AB21" s="409">
        <v>57978</v>
      </c>
      <c r="AC21" s="409">
        <v>31693</v>
      </c>
      <c r="AD21" s="409">
        <v>45080</v>
      </c>
      <c r="AE21" s="409">
        <v>45700</v>
      </c>
      <c r="AF21" s="409">
        <v>37600</v>
      </c>
      <c r="AG21" s="409">
        <v>47995</v>
      </c>
      <c r="AH21" s="409">
        <v>42000</v>
      </c>
      <c r="AI21" s="409">
        <v>56000</v>
      </c>
      <c r="AJ21" s="409">
        <v>39667</v>
      </c>
      <c r="AK21" s="409">
        <v>53667</v>
      </c>
      <c r="AL21" s="409">
        <v>52900</v>
      </c>
      <c r="AM21" s="409">
        <v>49000</v>
      </c>
      <c r="AN21" s="409">
        <v>47600</v>
      </c>
      <c r="AO21" s="409">
        <v>41721</v>
      </c>
      <c r="AP21" s="409">
        <v>28004</v>
      </c>
      <c r="AQ21" s="409">
        <v>23705</v>
      </c>
      <c r="AR21" s="409">
        <v>29800</v>
      </c>
      <c r="AS21" s="409">
        <v>33317</v>
      </c>
      <c r="AT21" s="409">
        <v>33551</v>
      </c>
      <c r="AU21" s="409">
        <v>48414</v>
      </c>
      <c r="AV21" s="409">
        <v>44552</v>
      </c>
      <c r="AW21" s="409">
        <v>49000</v>
      </c>
      <c r="AX21" s="409">
        <v>49000</v>
      </c>
      <c r="AY21" s="409">
        <v>49000</v>
      </c>
      <c r="AZ21" s="409">
        <v>47600</v>
      </c>
      <c r="BA21" s="409">
        <v>46609</v>
      </c>
      <c r="BB21" s="409">
        <v>29573</v>
      </c>
      <c r="BC21" s="409">
        <v>46892</v>
      </c>
      <c r="BD21" s="409">
        <v>47600</v>
      </c>
      <c r="BE21" s="409">
        <v>39001</v>
      </c>
      <c r="BF21" s="409">
        <v>49000</v>
      </c>
      <c r="BG21" s="409">
        <v>49000</v>
      </c>
      <c r="BH21" s="409">
        <v>47600</v>
      </c>
      <c r="BI21" s="409">
        <v>40501</v>
      </c>
      <c r="BJ21" s="409">
        <v>69200</v>
      </c>
      <c r="BK21" s="409">
        <v>53900</v>
      </c>
      <c r="BL21" s="409">
        <v>2904312</v>
      </c>
      <c r="BM21"/>
      <c r="BN21"/>
      <c r="BO21"/>
      <c r="BP21"/>
      <c r="BQ21"/>
      <c r="BR21"/>
      <c r="BS21"/>
      <c r="BT21"/>
      <c r="BU21"/>
      <c r="BV21"/>
      <c r="BW21" s="289"/>
      <c r="BX21" s="289"/>
      <c r="BY21" s="289"/>
      <c r="BZ21" s="289"/>
      <c r="CA21" s="289"/>
      <c r="CB21" s="289"/>
      <c r="CC21" s="289"/>
      <c r="CD21" s="289"/>
      <c r="CE21" s="289"/>
      <c r="CF21" s="289"/>
      <c r="CG21" s="289"/>
      <c r="CH21" s="289"/>
      <c r="CI21" s="289"/>
      <c r="CJ21" s="289"/>
      <c r="CK21" s="289"/>
      <c r="CL21" s="289"/>
      <c r="CM21" s="289"/>
      <c r="CN21" s="289"/>
      <c r="CO21" s="289"/>
      <c r="CP21" s="289"/>
      <c r="CQ21" s="289"/>
      <c r="CR21" s="289"/>
      <c r="CS21" s="289"/>
      <c r="CT21" s="289"/>
      <c r="CU21" s="289"/>
      <c r="CV21" s="289"/>
      <c r="CW21" s="289"/>
      <c r="CX21" s="289"/>
      <c r="CY21" s="289"/>
      <c r="CZ21" s="289"/>
      <c r="DA21" s="289"/>
      <c r="DB21" s="289"/>
      <c r="DC21" s="289"/>
      <c r="DD21" s="289"/>
      <c r="DE21" s="289"/>
      <c r="DF21" s="289"/>
    </row>
    <row r="22" spans="1:110" s="287" customFormat="1" ht="13.8">
      <c r="A22" s="406" t="s">
        <v>463</v>
      </c>
      <c r="B22" s="406" t="s">
        <v>125</v>
      </c>
      <c r="C22" s="409">
        <v>17150</v>
      </c>
      <c r="D22" s="409">
        <v>18864</v>
      </c>
      <c r="E22" s="409"/>
      <c r="F22" s="409">
        <v>7000</v>
      </c>
      <c r="G22" s="409">
        <v>9800</v>
      </c>
      <c r="H22" s="409">
        <v>9800</v>
      </c>
      <c r="I22" s="409">
        <v>9800</v>
      </c>
      <c r="J22" s="409">
        <v>9800</v>
      </c>
      <c r="K22" s="409">
        <v>9800</v>
      </c>
      <c r="L22" s="409"/>
      <c r="M22" s="409"/>
      <c r="N22" s="409"/>
      <c r="O22" s="409">
        <v>9800</v>
      </c>
      <c r="P22" s="409">
        <v>9800</v>
      </c>
      <c r="Q22" s="409">
        <v>9800</v>
      </c>
      <c r="R22" s="409">
        <v>9800</v>
      </c>
      <c r="S22" s="409"/>
      <c r="T22" s="409"/>
      <c r="U22" s="409">
        <v>8640</v>
      </c>
      <c r="V22" s="409">
        <v>10354</v>
      </c>
      <c r="W22" s="409">
        <v>8560</v>
      </c>
      <c r="X22" s="409">
        <v>7391</v>
      </c>
      <c r="Y22" s="409">
        <v>9241</v>
      </c>
      <c r="Z22" s="409"/>
      <c r="AA22" s="409">
        <v>11273</v>
      </c>
      <c r="AB22" s="409">
        <v>11331</v>
      </c>
      <c r="AC22" s="409">
        <v>17640</v>
      </c>
      <c r="AD22" s="409">
        <v>13220</v>
      </c>
      <c r="AE22" s="409">
        <v>13220</v>
      </c>
      <c r="AF22" s="409">
        <v>13220</v>
      </c>
      <c r="AG22" s="409"/>
      <c r="AH22" s="409">
        <v>9800</v>
      </c>
      <c r="AI22" s="409">
        <v>9800</v>
      </c>
      <c r="AJ22" s="409">
        <v>9800</v>
      </c>
      <c r="AK22" s="409">
        <v>9800</v>
      </c>
      <c r="AL22" s="409">
        <v>9800</v>
      </c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09"/>
      <c r="AX22" s="409"/>
      <c r="AY22" s="409"/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>
        <v>304304</v>
      </c>
      <c r="BM22"/>
      <c r="BN22"/>
      <c r="BO22"/>
      <c r="BP22"/>
      <c r="BQ22"/>
      <c r="BR22"/>
      <c r="BS22"/>
      <c r="BT22"/>
      <c r="BU22"/>
      <c r="BV22"/>
      <c r="BW22" s="289"/>
      <c r="BX22" s="289"/>
      <c r="BY22" s="289"/>
      <c r="BZ22" s="289"/>
      <c r="CA22" s="289"/>
      <c r="CB22" s="289"/>
      <c r="CC22" s="289"/>
      <c r="CD22" s="289"/>
      <c r="CE22" s="289"/>
      <c r="CF22" s="289"/>
      <c r="CG22" s="289"/>
      <c r="CH22" s="289"/>
      <c r="CI22" s="289"/>
      <c r="CJ22" s="289"/>
      <c r="CK22" s="289"/>
      <c r="CL22" s="289"/>
      <c r="CM22" s="289"/>
      <c r="CN22" s="289"/>
      <c r="CO22" s="289"/>
      <c r="CP22" s="289"/>
      <c r="CQ22" s="289"/>
      <c r="CR22" s="289"/>
      <c r="CS22" s="289"/>
      <c r="CT22" s="289"/>
      <c r="CU22" s="289"/>
      <c r="CV22" s="289"/>
      <c r="CW22" s="289"/>
      <c r="CX22" s="289"/>
      <c r="CY22" s="289"/>
      <c r="CZ22" s="289"/>
      <c r="DA22" s="289"/>
      <c r="DB22" s="289"/>
      <c r="DC22" s="289"/>
      <c r="DD22" s="289"/>
      <c r="DE22" s="289"/>
      <c r="DF22" s="289"/>
    </row>
    <row r="23" spans="1:110" s="287" customFormat="1" ht="13.8">
      <c r="A23" s="406" t="s">
        <v>464</v>
      </c>
      <c r="B23" s="406"/>
      <c r="C23" s="409">
        <v>17150</v>
      </c>
      <c r="D23" s="409">
        <v>18864</v>
      </c>
      <c r="E23" s="409"/>
      <c r="F23" s="409">
        <v>7000</v>
      </c>
      <c r="G23" s="409">
        <v>9800</v>
      </c>
      <c r="H23" s="409">
        <v>9800</v>
      </c>
      <c r="I23" s="409">
        <v>9800</v>
      </c>
      <c r="J23" s="409">
        <v>9800</v>
      </c>
      <c r="K23" s="409">
        <v>9800</v>
      </c>
      <c r="L23" s="409"/>
      <c r="M23" s="409"/>
      <c r="N23" s="409"/>
      <c r="O23" s="409">
        <v>9800</v>
      </c>
      <c r="P23" s="409">
        <v>9800</v>
      </c>
      <c r="Q23" s="409">
        <v>9800</v>
      </c>
      <c r="R23" s="409">
        <v>9800</v>
      </c>
      <c r="S23" s="409"/>
      <c r="T23" s="409"/>
      <c r="U23" s="409">
        <v>8640</v>
      </c>
      <c r="V23" s="409">
        <v>10354</v>
      </c>
      <c r="W23" s="409">
        <v>8560</v>
      </c>
      <c r="X23" s="409">
        <v>7391</v>
      </c>
      <c r="Y23" s="409">
        <v>9241</v>
      </c>
      <c r="Z23" s="409"/>
      <c r="AA23" s="409">
        <v>11273</v>
      </c>
      <c r="AB23" s="409">
        <v>11331</v>
      </c>
      <c r="AC23" s="409">
        <v>17640</v>
      </c>
      <c r="AD23" s="409">
        <v>13220</v>
      </c>
      <c r="AE23" s="409">
        <v>13220</v>
      </c>
      <c r="AF23" s="409">
        <v>13220</v>
      </c>
      <c r="AG23" s="409"/>
      <c r="AH23" s="409">
        <v>9800</v>
      </c>
      <c r="AI23" s="409">
        <v>9800</v>
      </c>
      <c r="AJ23" s="409">
        <v>9800</v>
      </c>
      <c r="AK23" s="409">
        <v>9800</v>
      </c>
      <c r="AL23" s="409">
        <v>9800</v>
      </c>
      <c r="AM23" s="409"/>
      <c r="AN23" s="409"/>
      <c r="AO23" s="409"/>
      <c r="AP23" s="409"/>
      <c r="AQ23" s="409"/>
      <c r="AR23" s="409"/>
      <c r="AS23" s="409"/>
      <c r="AT23" s="409"/>
      <c r="AU23" s="409"/>
      <c r="AV23" s="409"/>
      <c r="AW23" s="409"/>
      <c r="AX23" s="409"/>
      <c r="AY23" s="409"/>
      <c r="AZ23" s="409"/>
      <c r="BA23" s="409"/>
      <c r="BB23" s="409"/>
      <c r="BC23" s="409"/>
      <c r="BD23" s="409"/>
      <c r="BE23" s="409"/>
      <c r="BF23" s="409"/>
      <c r="BG23" s="409"/>
      <c r="BH23" s="409"/>
      <c r="BI23" s="409"/>
      <c r="BJ23" s="409"/>
      <c r="BK23" s="409"/>
      <c r="BL23" s="409">
        <v>304304</v>
      </c>
      <c r="BM23"/>
      <c r="BN23"/>
      <c r="BO23"/>
      <c r="BP23"/>
      <c r="BQ23"/>
      <c r="BR23"/>
      <c r="BS23"/>
      <c r="BT23"/>
      <c r="BU23"/>
      <c r="BV23"/>
      <c r="BW23" s="289"/>
      <c r="BX23" s="289"/>
      <c r="BY23" s="289"/>
      <c r="BZ23" s="289"/>
      <c r="CA23" s="289"/>
      <c r="CB23" s="289"/>
      <c r="CC23" s="289"/>
      <c r="CD23" s="289"/>
      <c r="CE23" s="289"/>
      <c r="CF23" s="289"/>
      <c r="CG23" s="289"/>
      <c r="CH23" s="289"/>
      <c r="CI23" s="289"/>
      <c r="CJ23" s="289"/>
      <c r="CK23" s="289"/>
      <c r="CL23" s="289"/>
      <c r="CM23" s="289"/>
      <c r="CN23" s="289"/>
      <c r="CO23" s="289"/>
      <c r="CP23" s="289"/>
      <c r="CQ23" s="289"/>
      <c r="CR23" s="289"/>
      <c r="CS23" s="289"/>
      <c r="CT23" s="289"/>
      <c r="CU23" s="289"/>
      <c r="CV23" s="289"/>
      <c r="CW23" s="289"/>
      <c r="CX23" s="289"/>
      <c r="CY23" s="289"/>
      <c r="CZ23" s="289"/>
      <c r="DA23" s="289"/>
      <c r="DB23" s="289"/>
      <c r="DC23" s="289"/>
      <c r="DD23" s="289"/>
      <c r="DE23" s="289"/>
      <c r="DF23" s="289"/>
    </row>
    <row r="24" spans="1:110" s="287" customFormat="1" ht="13.8">
      <c r="A24" s="405" t="s">
        <v>24</v>
      </c>
      <c r="B24" s="405"/>
      <c r="C24" s="409">
        <v>180795</v>
      </c>
      <c r="D24" s="409">
        <v>101426</v>
      </c>
      <c r="E24" s="409">
        <v>59370</v>
      </c>
      <c r="F24" s="409">
        <v>122560</v>
      </c>
      <c r="G24" s="409">
        <v>114939</v>
      </c>
      <c r="H24" s="409">
        <v>110368</v>
      </c>
      <c r="I24" s="409">
        <v>131298</v>
      </c>
      <c r="J24" s="409">
        <v>140700</v>
      </c>
      <c r="K24" s="409">
        <v>141034</v>
      </c>
      <c r="L24" s="409">
        <v>1333929</v>
      </c>
      <c r="M24" s="409">
        <v>104084</v>
      </c>
      <c r="N24" s="409">
        <v>90946</v>
      </c>
      <c r="O24" s="409">
        <v>134764</v>
      </c>
      <c r="P24" s="409">
        <v>132400</v>
      </c>
      <c r="Q24" s="409">
        <v>101243</v>
      </c>
      <c r="R24" s="409">
        <v>114186</v>
      </c>
      <c r="S24" s="409">
        <v>109875</v>
      </c>
      <c r="T24" s="409">
        <v>125937</v>
      </c>
      <c r="U24" s="409">
        <v>101241</v>
      </c>
      <c r="V24" s="409">
        <v>113663</v>
      </c>
      <c r="W24" s="409">
        <v>145513</v>
      </c>
      <c r="X24" s="409">
        <v>153273</v>
      </c>
      <c r="Y24" s="409">
        <v>108116</v>
      </c>
      <c r="Z24" s="409">
        <v>133683</v>
      </c>
      <c r="AA24" s="409">
        <v>129908</v>
      </c>
      <c r="AB24" s="409">
        <v>121278</v>
      </c>
      <c r="AC24" s="409">
        <v>74241</v>
      </c>
      <c r="AD24" s="409">
        <v>97922</v>
      </c>
      <c r="AE24" s="409">
        <v>88757</v>
      </c>
      <c r="AF24" s="409">
        <v>99820</v>
      </c>
      <c r="AG24" s="409">
        <v>103995</v>
      </c>
      <c r="AH24" s="409">
        <v>90583</v>
      </c>
      <c r="AI24" s="409">
        <v>106475</v>
      </c>
      <c r="AJ24" s="409">
        <v>121722</v>
      </c>
      <c r="AK24" s="409">
        <v>148484</v>
      </c>
      <c r="AL24" s="409">
        <v>126871</v>
      </c>
      <c r="AM24" s="409">
        <v>95110</v>
      </c>
      <c r="AN24" s="409">
        <v>100048</v>
      </c>
      <c r="AO24" s="409">
        <v>91926</v>
      </c>
      <c r="AP24" s="409">
        <v>84615</v>
      </c>
      <c r="AQ24" s="409">
        <v>78672</v>
      </c>
      <c r="AR24" s="409">
        <v>84767</v>
      </c>
      <c r="AS24" s="409">
        <v>71161</v>
      </c>
      <c r="AT24" s="409">
        <v>83177</v>
      </c>
      <c r="AU24" s="409">
        <v>94598</v>
      </c>
      <c r="AV24" s="409">
        <v>84303</v>
      </c>
      <c r="AW24" s="409">
        <v>94656</v>
      </c>
      <c r="AX24" s="409">
        <v>101667</v>
      </c>
      <c r="AY24" s="409">
        <v>106445</v>
      </c>
      <c r="AZ24" s="409">
        <v>113011</v>
      </c>
      <c r="BA24" s="409">
        <v>111769</v>
      </c>
      <c r="BB24" s="409">
        <v>93132</v>
      </c>
      <c r="BC24" s="409">
        <v>101859</v>
      </c>
      <c r="BD24" s="409">
        <v>98710</v>
      </c>
      <c r="BE24" s="409">
        <v>90720</v>
      </c>
      <c r="BF24" s="409">
        <v>88486</v>
      </c>
      <c r="BG24" s="409">
        <v>107272</v>
      </c>
      <c r="BH24" s="409">
        <v>101318</v>
      </c>
      <c r="BI24" s="409">
        <v>93582</v>
      </c>
      <c r="BJ24" s="409">
        <v>122118</v>
      </c>
      <c r="BK24" s="409">
        <v>88960</v>
      </c>
      <c r="BL24" s="409">
        <v>7797481</v>
      </c>
      <c r="BM24"/>
      <c r="BN24"/>
      <c r="BO24"/>
      <c r="BP24"/>
      <c r="BQ24"/>
      <c r="BR24"/>
      <c r="BS24"/>
      <c r="BT24"/>
      <c r="BU24"/>
      <c r="BV24"/>
      <c r="BW24" s="289"/>
      <c r="BX24" s="289"/>
      <c r="BY24" s="289"/>
      <c r="BZ24" s="289"/>
      <c r="CA24" s="289"/>
      <c r="CB24" s="289"/>
      <c r="CC24" s="289"/>
      <c r="CD24" s="289"/>
      <c r="CE24" s="289"/>
      <c r="CF24" s="289"/>
      <c r="CG24" s="289"/>
      <c r="CH24" s="289"/>
      <c r="CI24" s="289"/>
      <c r="CJ24" s="289"/>
      <c r="CK24" s="289"/>
      <c r="CL24" s="289"/>
      <c r="CM24" s="289"/>
      <c r="CN24" s="289"/>
      <c r="CO24" s="289"/>
      <c r="CP24" s="289"/>
      <c r="CQ24" s="289"/>
      <c r="CR24" s="289"/>
      <c r="CS24" s="289"/>
      <c r="CT24" s="289"/>
      <c r="CU24" s="289"/>
      <c r="CV24" s="289"/>
      <c r="CW24" s="289"/>
      <c r="CX24" s="289"/>
      <c r="CY24" s="289"/>
      <c r="CZ24" s="289"/>
      <c r="DA24" s="289"/>
      <c r="DB24" s="289"/>
      <c r="DC24" s="289"/>
      <c r="DD24" s="289"/>
      <c r="DE24" s="289"/>
      <c r="DF24" s="289"/>
    </row>
    <row r="25" spans="1:110" s="287" customFormat="1" ht="13.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 s="28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289"/>
      <c r="CM25" s="289"/>
      <c r="CN25" s="289"/>
      <c r="CO25" s="289"/>
      <c r="CP25" s="289"/>
      <c r="CQ25" s="289"/>
      <c r="CR25" s="289"/>
      <c r="CS25" s="289"/>
      <c r="CT25" s="289"/>
      <c r="CU25" s="289"/>
      <c r="CV25" s="289"/>
      <c r="CW25" s="289"/>
      <c r="CX25" s="289"/>
      <c r="CY25" s="289"/>
      <c r="CZ25" s="289"/>
      <c r="DA25" s="289"/>
      <c r="DB25" s="289"/>
      <c r="DC25" s="289"/>
      <c r="DD25" s="289"/>
      <c r="DE25" s="289"/>
      <c r="DF25" s="289"/>
    </row>
    <row r="26" spans="1:110" s="287" customFormat="1" ht="13.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s="289"/>
      <c r="BX26" s="289"/>
      <c r="BY26" s="289"/>
      <c r="BZ26" s="289"/>
      <c r="CA26" s="289"/>
      <c r="CB26" s="289"/>
      <c r="CC26" s="289"/>
      <c r="CD26" s="289"/>
      <c r="CE26" s="289"/>
      <c r="CF26" s="289"/>
      <c r="CG26" s="289"/>
      <c r="CH26" s="289"/>
      <c r="CI26" s="289"/>
      <c r="CJ26" s="289"/>
      <c r="CK26" s="289"/>
      <c r="CL26" s="289"/>
      <c r="CM26" s="289"/>
      <c r="CN26" s="289"/>
      <c r="CO26" s="289"/>
      <c r="CP26" s="289"/>
      <c r="CQ26" s="289"/>
      <c r="CR26" s="289"/>
      <c r="CS26" s="289"/>
      <c r="CT26" s="289"/>
      <c r="CU26" s="289"/>
      <c r="CV26" s="289"/>
      <c r="CW26" s="289"/>
      <c r="CX26" s="289"/>
      <c r="CY26" s="289"/>
      <c r="CZ26" s="289"/>
    </row>
    <row r="27" spans="1:110" s="287" customFormat="1" ht="26.85" customHeigh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s="289"/>
      <c r="BX27" s="289"/>
      <c r="BY27" s="289"/>
      <c r="BZ27" s="289"/>
      <c r="CA27" s="289"/>
      <c r="CB27" s="289"/>
      <c r="CC27" s="289"/>
      <c r="CD27" s="289"/>
      <c r="CE27" s="289"/>
      <c r="CF27" s="289"/>
      <c r="CG27" s="289"/>
      <c r="CH27" s="289"/>
      <c r="CI27" s="289"/>
      <c r="CJ27" s="289"/>
      <c r="CK27" s="289"/>
      <c r="CL27" s="289"/>
      <c r="CM27" s="289"/>
      <c r="CN27" s="289"/>
      <c r="CO27" s="289"/>
      <c r="CP27" s="289"/>
      <c r="CQ27" s="289"/>
      <c r="CR27" s="289"/>
      <c r="CS27" s="289"/>
      <c r="CT27" s="289"/>
      <c r="CU27" s="289"/>
      <c r="CV27" s="289"/>
      <c r="CW27" s="289"/>
      <c r="CX27" s="289"/>
      <c r="CY27" s="289"/>
      <c r="CZ27" s="289"/>
    </row>
    <row r="28" spans="1:110" s="287" customFormat="1" ht="26.85" customHeigh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s="289"/>
      <c r="BX28" s="289"/>
      <c r="BY28" s="289"/>
      <c r="BZ28" s="289"/>
      <c r="CA28" s="289"/>
      <c r="CB28" s="289"/>
      <c r="CC28" s="289"/>
      <c r="CD28" s="289"/>
      <c r="CE28" s="289"/>
      <c r="CF28" s="289"/>
      <c r="CG28" s="289"/>
      <c r="CH28" s="289"/>
      <c r="CI28" s="289"/>
      <c r="CJ28" s="289"/>
      <c r="CK28" s="289"/>
      <c r="CL28" s="289"/>
      <c r="CM28" s="289"/>
      <c r="CN28" s="289"/>
      <c r="CO28" s="289"/>
      <c r="CP28" s="289"/>
      <c r="CQ28" s="289"/>
      <c r="CR28" s="289"/>
      <c r="CS28" s="289"/>
      <c r="CT28" s="289"/>
      <c r="CU28" s="289"/>
      <c r="CV28" s="289"/>
      <c r="CW28" s="289"/>
      <c r="CX28" s="289"/>
      <c r="CY28" s="289"/>
      <c r="CZ28" s="289"/>
    </row>
    <row r="29" spans="1:110" s="287" customFormat="1" ht="26.85" hidden="1" customHeight="1">
      <c r="A29" s="289"/>
      <c r="B29" s="289"/>
      <c r="C29" s="289"/>
      <c r="D29" s="289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  <c r="AR29" s="289"/>
      <c r="AS29" s="289"/>
      <c r="AT29" s="289"/>
      <c r="AU29" s="289"/>
      <c r="AV29" s="289"/>
      <c r="AW29" s="289"/>
      <c r="AX29" s="289"/>
      <c r="AY29" s="289"/>
      <c r="AZ29" s="289"/>
      <c r="BA29" s="289"/>
      <c r="BB29" s="289"/>
      <c r="BC29" s="289"/>
      <c r="BD29" s="289"/>
      <c r="BE29" s="289"/>
      <c r="BF29" s="289"/>
      <c r="BG29" s="289"/>
      <c r="BH29" s="289"/>
      <c r="BI29" s="289"/>
      <c r="BJ29" s="289"/>
      <c r="BK29" s="289"/>
      <c r="BL29" s="289"/>
      <c r="BM29" s="289"/>
      <c r="BN29" s="289"/>
      <c r="BO29" s="289"/>
      <c r="BP29" s="289"/>
      <c r="BQ29" s="289"/>
      <c r="BR29" s="289"/>
      <c r="BS29" s="289"/>
      <c r="BT29" s="289"/>
      <c r="BU29" s="289"/>
      <c r="BV29" s="289"/>
      <c r="BW29" s="289"/>
      <c r="BX29" s="289"/>
      <c r="BY29" s="289"/>
      <c r="BZ29" s="289"/>
      <c r="CA29" s="289"/>
      <c r="CB29" s="289"/>
      <c r="CC29" s="289"/>
      <c r="CD29" s="289"/>
      <c r="CE29" s="289"/>
      <c r="CF29" s="289"/>
      <c r="CG29" s="289"/>
    </row>
    <row r="30" spans="1:110" s="287" customFormat="1" ht="26.85" hidden="1" customHeight="1">
      <c r="A30" s="289"/>
      <c r="B30" s="289"/>
      <c r="C30" s="289"/>
      <c r="D30" s="289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  <c r="AA30" s="289"/>
      <c r="AB30" s="289"/>
      <c r="AC30" s="289"/>
      <c r="AD30" s="289"/>
      <c r="AE30" s="289"/>
      <c r="AF30" s="289"/>
      <c r="AG30" s="289"/>
      <c r="AH30" s="289"/>
      <c r="AI30" s="289"/>
      <c r="AJ30" s="289"/>
      <c r="AK30" s="289"/>
      <c r="AL30" s="289"/>
      <c r="AM30" s="289"/>
      <c r="AN30" s="289"/>
      <c r="AO30" s="289"/>
      <c r="AP30" s="289"/>
      <c r="AQ30" s="289"/>
      <c r="AR30" s="289"/>
      <c r="AS30" s="289"/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89"/>
      <c r="BH30" s="289"/>
      <c r="BI30" s="289"/>
      <c r="BJ30" s="289"/>
      <c r="BK30" s="289"/>
      <c r="BL30" s="289"/>
      <c r="BM30" s="289"/>
      <c r="BN30" s="289"/>
      <c r="BO30" s="289"/>
      <c r="BP30" s="289"/>
      <c r="BQ30" s="289"/>
      <c r="BR30" s="289"/>
      <c r="BS30" s="289"/>
      <c r="BT30" s="289"/>
      <c r="BU30" s="289"/>
      <c r="BV30" s="289"/>
      <c r="BW30" s="289"/>
      <c r="BX30" s="289"/>
      <c r="BY30" s="289"/>
      <c r="BZ30" s="289"/>
      <c r="CA30" s="289"/>
      <c r="CB30" s="289"/>
    </row>
    <row r="31" spans="1:110" s="287" customFormat="1" ht="26.85" hidden="1" customHeight="1">
      <c r="A31" s="289"/>
      <c r="B31" s="289"/>
      <c r="C31" s="289"/>
      <c r="D31" s="289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/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/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  <c r="BN31" s="289"/>
      <c r="BO31" s="289"/>
      <c r="BP31" s="289"/>
      <c r="BQ31" s="289"/>
      <c r="BR31" s="289"/>
      <c r="BS31" s="289"/>
      <c r="BT31" s="289"/>
      <c r="BU31" s="289"/>
      <c r="BV31" s="289"/>
      <c r="BW31" s="289"/>
      <c r="BX31" s="289"/>
      <c r="BY31" s="289"/>
      <c r="BZ31" s="289"/>
      <c r="CA31" s="289"/>
    </row>
    <row r="32" spans="1:110" s="287" customFormat="1" ht="26.85" hidden="1" customHeight="1">
      <c r="A32" s="289"/>
      <c r="B32" s="289"/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</row>
    <row r="33" spans="1:68" s="287" customFormat="1" ht="26.85" hidden="1" customHeight="1">
      <c r="A33" s="289"/>
      <c r="B33" s="289"/>
      <c r="C33" s="289"/>
      <c r="D33" s="289"/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B33" s="289"/>
      <c r="AC33" s="289"/>
      <c r="AD33" s="289"/>
      <c r="AE33" s="289"/>
      <c r="AF33" s="289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289"/>
      <c r="AV33" s="289"/>
      <c r="AW33" s="289"/>
      <c r="AX33" s="289"/>
      <c r="AY33" s="289"/>
      <c r="AZ33" s="289"/>
      <c r="BA33" s="28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</row>
    <row r="34" spans="1:68" s="287" customFormat="1" ht="26.85" hidden="1" customHeight="1">
      <c r="A34" s="289"/>
      <c r="B34" s="289"/>
      <c r="C34" s="289"/>
      <c r="D34" s="289"/>
      <c r="E34" s="289"/>
      <c r="F34" s="289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  <c r="AJ34" s="289"/>
      <c r="AK34" s="289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89"/>
      <c r="AW34" s="289"/>
      <c r="AX34" s="289"/>
      <c r="AY34" s="289"/>
      <c r="AZ34" s="289"/>
      <c r="BA34" s="289"/>
      <c r="BB34" s="289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</row>
    <row r="35" spans="1:68" s="287" customFormat="1" ht="26.85" hidden="1" customHeight="1">
      <c r="A35" s="289"/>
      <c r="B35" s="289"/>
      <c r="C35" s="289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289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</row>
    <row r="36" spans="1:68" s="287" customFormat="1" ht="26.85" hidden="1" customHeight="1">
      <c r="A36" s="289"/>
      <c r="B36" s="289"/>
      <c r="C36" s="289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</row>
    <row r="37" spans="1:68" s="287" customFormat="1" ht="26.85" hidden="1" customHeight="1">
      <c r="A37" s="289"/>
      <c r="B37" s="289"/>
      <c r="C37" s="289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</row>
    <row r="38" spans="1:68" s="287" customFormat="1" ht="26.85" hidden="1" customHeight="1">
      <c r="A38" s="289"/>
      <c r="B38" s="289"/>
      <c r="C38" s="289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</row>
    <row r="39" spans="1:68" s="287" customFormat="1" ht="26.85" hidden="1" customHeight="1">
      <c r="A39" s="289"/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</row>
    <row r="40" spans="1:68" s="287" customFormat="1" ht="26.85" hidden="1" customHeight="1">
      <c r="A40" s="289"/>
      <c r="B40" s="289"/>
      <c r="C40" s="289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289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</row>
    <row r="41" spans="1:68" s="287" customFormat="1" ht="26.85" hidden="1" customHeight="1">
      <c r="A41" s="289"/>
      <c r="B41" s="289"/>
      <c r="C41" s="289"/>
      <c r="D41" s="289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  <c r="AL41" s="289"/>
      <c r="AM41" s="289"/>
      <c r="AN41" s="289"/>
      <c r="AO41" s="289"/>
      <c r="AP41" s="289"/>
      <c r="AQ41" s="289"/>
      <c r="AR41" s="289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</row>
    <row r="42" spans="1:68" s="287" customFormat="1" ht="26.85" hidden="1" customHeight="1">
      <c r="A42" s="289"/>
      <c r="B42" s="289"/>
      <c r="C42" s="289"/>
      <c r="D42" s="289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B42" s="289"/>
      <c r="AC42" s="289"/>
      <c r="AD42" s="289"/>
      <c r="AE42" s="289"/>
      <c r="AF42" s="289"/>
      <c r="AG42" s="289"/>
      <c r="AH42" s="289"/>
      <c r="AI42" s="289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</row>
    <row r="43" spans="1:68" s="287" customFormat="1" ht="26.85" hidden="1" customHeight="1">
      <c r="A43" s="289"/>
      <c r="B43" s="289"/>
      <c r="C43" s="289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  <c r="AA43" s="289"/>
      <c r="AB43" s="289"/>
      <c r="AC43" s="289"/>
      <c r="AD43" s="289"/>
      <c r="AE43" s="289"/>
      <c r="AF43" s="289"/>
      <c r="AG43" s="289"/>
      <c r="AH43" s="289"/>
      <c r="AI43" s="289"/>
      <c r="AJ43" s="289"/>
      <c r="AK43" s="289"/>
      <c r="AL43" s="289"/>
      <c r="AM43" s="289"/>
      <c r="AN43" s="289"/>
      <c r="AO43" s="289"/>
      <c r="AP43" s="289"/>
      <c r="AQ43" s="289"/>
      <c r="AR43" s="289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</row>
    <row r="44" spans="1:68" s="287" customFormat="1" ht="26.85" hidden="1" customHeight="1">
      <c r="A44" s="289"/>
      <c r="B44" s="289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</row>
    <row r="45" spans="1:68" s="287" customFormat="1" ht="26.85" hidden="1" customHeight="1">
      <c r="A45" s="289"/>
      <c r="B45" s="289"/>
      <c r="C45" s="289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  <c r="AL45" s="289"/>
      <c r="AM45" s="289"/>
      <c r="AN45" s="289"/>
      <c r="AO45" s="289"/>
      <c r="AP45" s="289"/>
      <c r="AQ45" s="289"/>
      <c r="AR45" s="289"/>
      <c r="AS45" s="289"/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</row>
    <row r="46" spans="1:68" s="287" customFormat="1" ht="26.85" hidden="1" customHeight="1">
      <c r="A46" s="289"/>
      <c r="B46" s="289"/>
      <c r="C46" s="289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</row>
    <row r="47" spans="1:68" s="287" customFormat="1" ht="26.85" hidden="1" customHeight="1">
      <c r="A47" s="289"/>
      <c r="B47" s="289"/>
      <c r="C47" s="289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289"/>
      <c r="AI47" s="289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</row>
    <row r="48" spans="1:68" s="287" customFormat="1" ht="26.85" hidden="1" customHeight="1">
      <c r="A48" s="289"/>
      <c r="B48" s="289"/>
      <c r="C48" s="289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</row>
    <row r="49" spans="1:110" s="287" customFormat="1" ht="26.85" customHeight="1">
      <c r="A49" s="289"/>
      <c r="B49" s="289"/>
      <c r="C49" s="289"/>
      <c r="D49" s="289"/>
      <c r="E49" s="289"/>
      <c r="F49" s="289"/>
      <c r="G49" s="289"/>
      <c r="H49" s="289"/>
      <c r="I49" s="289"/>
      <c r="J49" s="289"/>
      <c r="K49" s="289"/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289"/>
      <c r="W49" s="289"/>
      <c r="X49" s="289"/>
      <c r="Y49" s="289"/>
      <c r="Z49" s="289"/>
      <c r="AA49" s="289"/>
      <c r="AB49" s="289"/>
      <c r="AC49" s="289"/>
      <c r="AD49" s="289"/>
      <c r="AE49" s="289"/>
      <c r="AF49" s="289"/>
      <c r="AG49" s="289"/>
      <c r="AH49" s="289"/>
      <c r="AI49" s="289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/>
      <c r="BI49" s="289"/>
      <c r="BJ49" s="289"/>
      <c r="BK49" s="289"/>
      <c r="BL49" s="289"/>
      <c r="BM49" s="289"/>
      <c r="BN49" s="289"/>
      <c r="BO49" s="289"/>
      <c r="BP49" s="289"/>
    </row>
    <row r="50" spans="1:110" s="287" customFormat="1" ht="13.8">
      <c r="A50" s="404" t="s">
        <v>38</v>
      </c>
      <c r="B50" s="405"/>
      <c r="C50" s="412" t="s">
        <v>2</v>
      </c>
      <c r="D50" s="413" t="s">
        <v>33</v>
      </c>
      <c r="E50" s="413" t="s">
        <v>34</v>
      </c>
      <c r="F50" s="413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 s="289"/>
      <c r="BX50" s="289"/>
      <c r="BY50" s="289"/>
      <c r="BZ50" s="289"/>
      <c r="CA50" s="289"/>
      <c r="CB50" s="289"/>
      <c r="CC50" s="289"/>
      <c r="CD50" s="289"/>
      <c r="CE50" s="289"/>
      <c r="CF50" s="289"/>
      <c r="CG50" s="289"/>
      <c r="CH50" s="289"/>
      <c r="CI50" s="289"/>
      <c r="CJ50" s="289"/>
      <c r="CK50" s="289"/>
      <c r="CL50" s="289"/>
      <c r="CM50" s="289"/>
      <c r="CN50" s="289"/>
      <c r="CO50" s="289"/>
      <c r="CP50" s="289"/>
      <c r="CQ50" s="289"/>
      <c r="CR50" s="289"/>
      <c r="CS50" s="289"/>
      <c r="CT50" s="289"/>
      <c r="CU50" s="289"/>
      <c r="CV50" s="289"/>
      <c r="CW50" s="289"/>
      <c r="CX50" s="289"/>
      <c r="CY50" s="289"/>
      <c r="CZ50" s="289"/>
      <c r="DA50" s="289"/>
      <c r="DB50" s="289"/>
      <c r="DC50" s="289"/>
      <c r="DD50" s="289"/>
      <c r="DE50" s="289"/>
      <c r="DF50" s="289"/>
    </row>
    <row r="51" spans="1:110" s="287" customFormat="1" ht="13.8">
      <c r="A51" s="405"/>
      <c r="B51" s="405"/>
      <c r="C51" s="411">
        <v>45354</v>
      </c>
      <c r="D51" s="411">
        <v>45355</v>
      </c>
      <c r="E51" s="411">
        <v>45356</v>
      </c>
      <c r="F51" s="406" t="s">
        <v>24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 s="289"/>
      <c r="BX51" s="289"/>
      <c r="BY51" s="289"/>
      <c r="BZ51" s="289"/>
      <c r="CA51" s="289"/>
      <c r="CB51" s="289"/>
      <c r="CC51" s="289"/>
      <c r="CD51" s="289"/>
      <c r="CE51" s="289"/>
      <c r="CF51" s="289"/>
      <c r="CG51" s="289"/>
      <c r="CH51" s="289"/>
      <c r="CI51" s="289"/>
      <c r="CJ51" s="289"/>
      <c r="CK51" s="289"/>
      <c r="CL51" s="289"/>
      <c r="CM51" s="289"/>
      <c r="CN51" s="289"/>
      <c r="CO51" s="289"/>
      <c r="CP51" s="289"/>
      <c r="CQ51" s="289"/>
      <c r="CR51" s="289"/>
      <c r="CS51" s="289"/>
      <c r="CT51" s="289"/>
      <c r="CU51" s="289"/>
      <c r="CV51" s="289"/>
      <c r="CW51" s="289"/>
      <c r="CX51" s="289"/>
      <c r="CY51" s="289"/>
      <c r="CZ51" s="289"/>
      <c r="DA51" s="289"/>
      <c r="DB51" s="289"/>
      <c r="DC51" s="289"/>
      <c r="DD51" s="289"/>
      <c r="DE51" s="289"/>
      <c r="DF51" s="289"/>
    </row>
    <row r="52" spans="1:110" s="287" customFormat="1" ht="13.8">
      <c r="A52" s="405"/>
      <c r="B52" s="405"/>
      <c r="C52" s="411">
        <v>45360</v>
      </c>
      <c r="D52" s="411">
        <v>45361</v>
      </c>
      <c r="E52" s="411">
        <v>45362</v>
      </c>
      <c r="F52" s="406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 s="289"/>
      <c r="BX52" s="289"/>
      <c r="BY52" s="289"/>
      <c r="BZ52" s="289"/>
      <c r="CA52" s="289"/>
      <c r="CB52" s="289"/>
      <c r="CC52" s="289"/>
      <c r="CD52" s="289"/>
      <c r="CE52" s="289"/>
      <c r="CF52" s="289"/>
      <c r="CG52" s="289"/>
      <c r="CH52" s="289"/>
      <c r="CI52" s="289"/>
      <c r="CJ52" s="289"/>
      <c r="CK52" s="289"/>
      <c r="CL52" s="289"/>
      <c r="CM52" s="289"/>
      <c r="CN52" s="289"/>
      <c r="CO52" s="289"/>
      <c r="CP52" s="289"/>
      <c r="CQ52" s="289"/>
      <c r="CR52" s="289"/>
      <c r="CS52" s="289"/>
      <c r="CT52" s="289"/>
      <c r="CU52" s="289"/>
      <c r="CV52" s="289"/>
      <c r="CW52" s="289"/>
      <c r="CX52" s="289"/>
      <c r="CY52" s="289"/>
      <c r="CZ52" s="289"/>
      <c r="DA52" s="289"/>
      <c r="DB52" s="289"/>
      <c r="DC52" s="289"/>
      <c r="DD52" s="289"/>
      <c r="DE52" s="289"/>
      <c r="DF52" s="289"/>
    </row>
    <row r="53" spans="1:110" s="287" customFormat="1" ht="13.8">
      <c r="A53" s="407" t="s">
        <v>0</v>
      </c>
      <c r="B53" s="407" t="s">
        <v>29</v>
      </c>
      <c r="C53" s="411">
        <v>45360</v>
      </c>
      <c r="D53" s="411">
        <v>45361</v>
      </c>
      <c r="E53" s="411">
        <v>45362</v>
      </c>
      <c r="F53" s="406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 s="289"/>
      <c r="BX53" s="289"/>
      <c r="BY53" s="289"/>
      <c r="BZ53" s="289"/>
      <c r="CA53" s="289"/>
      <c r="CB53" s="289"/>
      <c r="CC53" s="289"/>
      <c r="CD53" s="289"/>
      <c r="CE53" s="289"/>
      <c r="CF53" s="289"/>
      <c r="CG53" s="289"/>
      <c r="CH53" s="289"/>
      <c r="CI53" s="289"/>
      <c r="CJ53" s="289"/>
      <c r="CK53" s="289"/>
      <c r="CL53" s="289"/>
      <c r="CM53" s="289"/>
      <c r="CN53" s="289"/>
      <c r="CO53" s="289"/>
      <c r="CP53" s="289"/>
      <c r="CQ53" s="289"/>
      <c r="CR53" s="289"/>
      <c r="CS53" s="289"/>
      <c r="CT53" s="289"/>
      <c r="CU53" s="289"/>
      <c r="CV53" s="289"/>
      <c r="CW53" s="289"/>
      <c r="CX53" s="289"/>
      <c r="CY53" s="289"/>
      <c r="CZ53" s="289"/>
      <c r="DA53" s="289"/>
      <c r="DB53" s="289"/>
      <c r="DC53" s="289"/>
      <c r="DD53" s="289"/>
      <c r="DE53" s="289"/>
      <c r="DF53" s="289"/>
    </row>
    <row r="54" spans="1:110" s="287" customFormat="1" ht="13.8">
      <c r="A54" s="406" t="s">
        <v>536</v>
      </c>
      <c r="B54" s="406" t="s">
        <v>55</v>
      </c>
      <c r="C54" s="409">
        <v>6402</v>
      </c>
      <c r="D54" s="409">
        <v>4792</v>
      </c>
      <c r="E54" s="409">
        <v>3400</v>
      </c>
      <c r="F54" s="409">
        <v>14594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 s="289"/>
      <c r="BX54" s="289"/>
      <c r="BY54" s="289"/>
      <c r="BZ54" s="289"/>
      <c r="CA54" s="289"/>
      <c r="CB54" s="289"/>
      <c r="CC54" s="289"/>
      <c r="CD54" s="289"/>
      <c r="CE54" s="289"/>
      <c r="CF54" s="289"/>
      <c r="CG54" s="289"/>
      <c r="CH54" s="289"/>
      <c r="CI54" s="289"/>
      <c r="CJ54" s="289"/>
      <c r="CK54" s="289"/>
      <c r="CL54" s="289"/>
      <c r="CM54" s="289"/>
      <c r="CN54" s="289"/>
      <c r="CO54" s="289"/>
      <c r="CP54" s="289"/>
      <c r="CQ54" s="289"/>
      <c r="CR54" s="289"/>
      <c r="CS54" s="289"/>
      <c r="CT54" s="289"/>
      <c r="CU54" s="289"/>
      <c r="CV54" s="289"/>
      <c r="CW54" s="289"/>
      <c r="CX54" s="289"/>
      <c r="CY54" s="289"/>
      <c r="CZ54" s="289"/>
      <c r="DA54" s="289"/>
      <c r="DB54" s="289"/>
      <c r="DC54" s="289"/>
      <c r="DD54" s="289"/>
      <c r="DE54" s="289"/>
      <c r="DF54" s="289"/>
    </row>
    <row r="55" spans="1:110" s="287" customFormat="1" ht="13.8">
      <c r="A55" s="406" t="s">
        <v>537</v>
      </c>
      <c r="B55" s="406"/>
      <c r="C55" s="409">
        <v>6402</v>
      </c>
      <c r="D55" s="409">
        <v>4792</v>
      </c>
      <c r="E55" s="409">
        <v>3400</v>
      </c>
      <c r="F55" s="409">
        <v>14594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 s="289"/>
      <c r="BX55" s="289"/>
      <c r="BY55" s="289"/>
      <c r="BZ55" s="289"/>
      <c r="CA55" s="289"/>
      <c r="CB55" s="289"/>
      <c r="CC55" s="289"/>
      <c r="CD55" s="289"/>
      <c r="CE55" s="289"/>
      <c r="CF55" s="289"/>
      <c r="CG55" s="289"/>
      <c r="CH55" s="289"/>
      <c r="CI55" s="289"/>
      <c r="CJ55" s="289"/>
      <c r="CK55" s="289"/>
      <c r="CL55" s="289"/>
      <c r="CM55" s="289"/>
      <c r="CN55" s="289"/>
      <c r="CO55" s="289"/>
      <c r="CP55" s="289"/>
      <c r="CQ55" s="289"/>
      <c r="CR55" s="289"/>
      <c r="CS55" s="289"/>
      <c r="CT55" s="289"/>
      <c r="CU55" s="289"/>
      <c r="CV55" s="289"/>
      <c r="CW55" s="289"/>
      <c r="CX55" s="289"/>
      <c r="CY55" s="289"/>
      <c r="CZ55" s="289"/>
      <c r="DA55" s="289"/>
      <c r="DB55" s="289"/>
      <c r="DC55" s="289"/>
      <c r="DD55" s="289"/>
      <c r="DE55" s="289"/>
      <c r="DF55" s="289"/>
    </row>
    <row r="56" spans="1:110" s="287" customFormat="1" ht="13.8">
      <c r="A56" s="405" t="s">
        <v>24</v>
      </c>
      <c r="B56" s="405"/>
      <c r="C56" s="409">
        <v>6402</v>
      </c>
      <c r="D56" s="409">
        <v>4792</v>
      </c>
      <c r="E56" s="409">
        <v>3400</v>
      </c>
      <c r="F56" s="409">
        <v>14594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 s="289"/>
      <c r="BX56" s="289"/>
      <c r="BY56" s="289"/>
      <c r="BZ56" s="289"/>
      <c r="CA56" s="289"/>
      <c r="CB56" s="289"/>
      <c r="CC56" s="289"/>
      <c r="CD56" s="289"/>
      <c r="CE56" s="289"/>
      <c r="CF56" s="289"/>
      <c r="CG56" s="289"/>
      <c r="CH56" s="289"/>
      <c r="CI56" s="289"/>
      <c r="CJ56" s="289"/>
      <c r="CK56" s="289"/>
      <c r="CL56" s="289"/>
      <c r="CM56" s="289"/>
      <c r="CN56" s="289"/>
      <c r="CO56" s="289"/>
      <c r="CP56" s="289"/>
      <c r="CQ56" s="289"/>
      <c r="CR56" s="289"/>
      <c r="CS56" s="289"/>
      <c r="CT56" s="289"/>
      <c r="CU56" s="289"/>
      <c r="CV56" s="289"/>
      <c r="CW56" s="289"/>
      <c r="CX56" s="289"/>
      <c r="CY56" s="289"/>
      <c r="CZ56" s="289"/>
      <c r="DA56" s="289"/>
      <c r="DB56" s="289"/>
      <c r="DC56" s="289"/>
      <c r="DD56" s="289"/>
      <c r="DE56" s="289"/>
      <c r="DF56" s="289"/>
    </row>
    <row r="57" spans="1:110" s="287" customFormat="1" ht="13.8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 s="289"/>
      <c r="BX57" s="289"/>
      <c r="BY57" s="289"/>
      <c r="BZ57" s="289"/>
      <c r="CA57" s="289"/>
      <c r="CB57" s="289"/>
      <c r="CC57" s="289"/>
      <c r="CD57" s="289"/>
      <c r="CE57" s="289"/>
      <c r="CF57" s="289"/>
      <c r="CG57" s="289"/>
      <c r="CH57" s="289"/>
      <c r="CI57" s="289"/>
      <c r="CJ57" s="289"/>
      <c r="CK57" s="289"/>
      <c r="CL57" s="289"/>
      <c r="CM57" s="289"/>
      <c r="CN57" s="289"/>
      <c r="CO57" s="289"/>
      <c r="CP57" s="289"/>
      <c r="CQ57" s="289"/>
      <c r="CR57" s="289"/>
      <c r="CS57" s="289"/>
      <c r="CT57" s="289"/>
      <c r="CU57" s="289"/>
      <c r="CV57" s="289"/>
      <c r="CW57" s="289"/>
      <c r="CX57" s="289"/>
      <c r="CY57" s="289"/>
      <c r="CZ57" s="289"/>
      <c r="DA57" s="289"/>
      <c r="DB57" s="289"/>
      <c r="DC57" s="289"/>
      <c r="DD57" s="289"/>
      <c r="DE57" s="289"/>
      <c r="DF57" s="289"/>
    </row>
    <row r="58" spans="1:110" s="287" customFormat="1" ht="13.8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89"/>
      <c r="CJ58" s="289"/>
      <c r="CK58" s="289"/>
      <c r="CL58" s="289"/>
      <c r="CM58" s="289"/>
      <c r="CN58" s="289"/>
      <c r="CO58" s="289"/>
      <c r="CP58" s="289"/>
      <c r="CQ58" s="289"/>
      <c r="CR58" s="289"/>
      <c r="CS58" s="289"/>
      <c r="CT58" s="289"/>
      <c r="CU58" s="289"/>
      <c r="CV58" s="289"/>
      <c r="CW58" s="289"/>
      <c r="CX58" s="289"/>
      <c r="CY58" s="289"/>
      <c r="CZ58" s="289"/>
      <c r="DA58" s="289"/>
      <c r="DB58" s="289"/>
      <c r="DC58" s="289"/>
      <c r="DD58" s="289"/>
      <c r="DE58" s="289"/>
      <c r="DF58" s="289"/>
    </row>
    <row r="59" spans="1:110" s="287" customFormat="1" ht="13.8">
      <c r="A59" s="404" t="s">
        <v>38</v>
      </c>
      <c r="B59" s="405"/>
      <c r="C59" s="412" t="s">
        <v>2</v>
      </c>
      <c r="D59" s="413" t="s">
        <v>33</v>
      </c>
      <c r="E59" s="413" t="s">
        <v>34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 s="289"/>
      <c r="BX59" s="289"/>
      <c r="BY59" s="289"/>
      <c r="BZ59" s="289"/>
      <c r="CA59" s="289"/>
      <c r="CB59" s="289"/>
      <c r="CC59" s="289"/>
      <c r="CD59" s="289"/>
      <c r="CE59" s="289"/>
      <c r="CF59" s="289"/>
      <c r="CG59" s="289"/>
      <c r="CH59" s="289"/>
      <c r="CI59" s="289"/>
      <c r="CJ59" s="289"/>
      <c r="CK59" s="289"/>
      <c r="CL59" s="289"/>
      <c r="CM59" s="289"/>
      <c r="CN59" s="289"/>
      <c r="CO59" s="289"/>
      <c r="CP59" s="289"/>
      <c r="CQ59" s="289"/>
      <c r="CR59" s="289"/>
      <c r="CS59" s="289"/>
      <c r="CT59" s="289"/>
      <c r="CU59" s="289"/>
      <c r="CV59" s="289"/>
      <c r="CW59" s="289"/>
      <c r="CX59" s="289"/>
      <c r="CY59" s="289"/>
      <c r="CZ59" s="289"/>
      <c r="DA59" s="289"/>
      <c r="DB59" s="289"/>
      <c r="DC59" s="289"/>
      <c r="DD59" s="289"/>
      <c r="DE59" s="289"/>
      <c r="DF59" s="289"/>
    </row>
    <row r="60" spans="1:110" s="287" customFormat="1" ht="13.8">
      <c r="A60" s="405"/>
      <c r="B60" s="405"/>
      <c r="C60" s="406" t="s">
        <v>24</v>
      </c>
      <c r="D60" s="406"/>
      <c r="E60" s="406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 s="289"/>
      <c r="BX60" s="289"/>
      <c r="BY60" s="289"/>
      <c r="BZ60" s="289"/>
      <c r="CA60" s="289"/>
      <c r="CB60" s="289"/>
      <c r="CC60" s="289"/>
      <c r="CD60" s="289"/>
      <c r="CE60" s="289"/>
      <c r="CF60" s="289"/>
      <c r="CG60" s="289"/>
      <c r="CH60" s="289"/>
      <c r="CI60" s="289"/>
      <c r="CJ60" s="289"/>
      <c r="CK60" s="289"/>
      <c r="CL60" s="289"/>
      <c r="CM60" s="289"/>
      <c r="CN60" s="289"/>
      <c r="CO60" s="289"/>
      <c r="CP60" s="289"/>
      <c r="CQ60" s="289"/>
      <c r="CR60" s="289"/>
      <c r="CS60" s="289"/>
      <c r="CT60" s="289"/>
      <c r="CU60" s="289"/>
      <c r="CV60" s="289"/>
      <c r="CW60" s="289"/>
      <c r="CX60" s="289"/>
      <c r="CY60" s="289"/>
      <c r="CZ60" s="289"/>
      <c r="DA60" s="289"/>
      <c r="DB60" s="289"/>
      <c r="DC60" s="289"/>
      <c r="DD60" s="289"/>
      <c r="DE60" s="289"/>
      <c r="DF60" s="289"/>
    </row>
    <row r="61" spans="1:110" s="287" customFormat="1" ht="13.8">
      <c r="A61" s="405"/>
      <c r="B61" s="405"/>
      <c r="C61" s="406"/>
      <c r="D61" s="406"/>
      <c r="E61" s="406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 s="289"/>
      <c r="BX61" s="289"/>
      <c r="BY61" s="289"/>
      <c r="BZ61" s="289"/>
      <c r="CA61" s="289"/>
      <c r="CB61" s="289"/>
      <c r="CC61" s="289"/>
      <c r="CD61" s="289"/>
      <c r="CE61" s="289"/>
      <c r="CF61" s="289"/>
      <c r="CG61" s="289"/>
      <c r="CH61" s="289"/>
      <c r="CI61" s="289"/>
      <c r="CJ61" s="289"/>
      <c r="CK61" s="289"/>
      <c r="CL61" s="289"/>
      <c r="CM61" s="289"/>
      <c r="CN61" s="289"/>
      <c r="CO61" s="289"/>
      <c r="CP61" s="289"/>
      <c r="CQ61" s="289"/>
      <c r="CR61" s="289"/>
      <c r="CS61" s="289"/>
      <c r="CT61" s="289"/>
      <c r="CU61" s="289"/>
      <c r="CV61" s="289"/>
      <c r="CW61" s="289"/>
      <c r="CX61" s="289"/>
      <c r="CY61" s="289"/>
      <c r="CZ61" s="289"/>
      <c r="DA61" s="289"/>
      <c r="DB61" s="289"/>
      <c r="DC61" s="289"/>
      <c r="DD61" s="289"/>
      <c r="DE61" s="289"/>
      <c r="DF61" s="289"/>
    </row>
    <row r="62" spans="1:110" s="287" customFormat="1" ht="13.8">
      <c r="A62" s="407" t="s">
        <v>0</v>
      </c>
      <c r="B62" s="407" t="s">
        <v>29</v>
      </c>
      <c r="C62" s="406"/>
      <c r="D62" s="406"/>
      <c r="E62" s="406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 s="289"/>
      <c r="BX62" s="289"/>
      <c r="BY62" s="289"/>
      <c r="BZ62" s="289"/>
      <c r="CA62" s="289"/>
      <c r="CB62" s="289"/>
      <c r="CC62" s="289"/>
      <c r="CD62" s="289"/>
      <c r="CE62" s="289"/>
      <c r="CF62" s="289"/>
      <c r="CG62" s="289"/>
      <c r="CH62" s="289"/>
      <c r="CI62" s="289"/>
      <c r="CJ62" s="289"/>
      <c r="CK62" s="289"/>
      <c r="CL62" s="289"/>
      <c r="CM62" s="289"/>
      <c r="CN62" s="289"/>
      <c r="CO62" s="289"/>
      <c r="CP62" s="289"/>
      <c r="CQ62" s="289"/>
      <c r="CR62" s="289"/>
      <c r="CS62" s="289"/>
      <c r="CT62" s="289"/>
      <c r="CU62" s="289"/>
      <c r="CV62" s="289"/>
      <c r="CW62" s="289"/>
      <c r="CX62" s="289"/>
      <c r="CY62" s="289"/>
      <c r="CZ62" s="289"/>
      <c r="DA62" s="289"/>
      <c r="DB62" s="289"/>
      <c r="DC62" s="289"/>
      <c r="DD62" s="289"/>
      <c r="DE62" s="289"/>
      <c r="DF62" s="289"/>
    </row>
    <row r="63" spans="1:110" s="287" customFormat="1" ht="13.8">
      <c r="A63" s="405" t="s">
        <v>24</v>
      </c>
      <c r="B63" s="405"/>
      <c r="C63" s="409"/>
      <c r="D63" s="406"/>
      <c r="E63" s="406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 s="289"/>
      <c r="BX63" s="289"/>
      <c r="BY63" s="289"/>
      <c r="BZ63" s="289"/>
      <c r="CA63" s="289"/>
      <c r="CB63" s="289"/>
      <c r="CC63" s="289"/>
      <c r="CD63" s="289"/>
      <c r="CE63" s="289"/>
      <c r="CF63" s="289"/>
      <c r="CG63" s="289"/>
      <c r="CH63" s="289"/>
      <c r="CI63" s="289"/>
      <c r="CJ63" s="289"/>
      <c r="CK63" s="289"/>
      <c r="CL63" s="289"/>
      <c r="CM63" s="289"/>
      <c r="CN63" s="289"/>
      <c r="CO63" s="289"/>
      <c r="CP63" s="289"/>
      <c r="CQ63" s="289"/>
      <c r="CR63" s="289"/>
      <c r="CS63" s="289"/>
      <c r="CT63" s="289"/>
      <c r="CU63" s="289"/>
      <c r="CV63" s="289"/>
      <c r="CW63" s="289"/>
      <c r="CX63" s="289"/>
      <c r="CY63" s="289"/>
      <c r="CZ63" s="289"/>
      <c r="DA63" s="289"/>
      <c r="DB63" s="289"/>
      <c r="DC63" s="289"/>
      <c r="DD63" s="289"/>
      <c r="DE63" s="289"/>
      <c r="DF63" s="289"/>
    </row>
    <row r="64" spans="1:110" s="287" customFormat="1" ht="13.8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 s="289"/>
      <c r="BX64" s="289"/>
      <c r="BY64" s="289"/>
      <c r="BZ64" s="289"/>
      <c r="CA64" s="289"/>
      <c r="CB64" s="289"/>
      <c r="CC64" s="289"/>
      <c r="CD64" s="289"/>
      <c r="CE64" s="289"/>
      <c r="CF64" s="289"/>
      <c r="CG64" s="289"/>
      <c r="CH64" s="289"/>
      <c r="CI64" s="289"/>
      <c r="CJ64" s="289"/>
      <c r="CK64" s="289"/>
      <c r="CL64" s="289"/>
      <c r="CM64" s="289"/>
      <c r="CN64" s="289"/>
      <c r="CO64" s="289"/>
      <c r="CP64" s="289"/>
      <c r="CQ64" s="289"/>
      <c r="CR64" s="289"/>
      <c r="CS64" s="289"/>
      <c r="CT64" s="289"/>
      <c r="CU64" s="289"/>
      <c r="CV64" s="289"/>
      <c r="CW64" s="289"/>
      <c r="CX64" s="289"/>
      <c r="CY64" s="289"/>
      <c r="CZ64" s="289"/>
      <c r="DA64" s="289"/>
      <c r="DB64" s="289"/>
      <c r="DC64" s="289"/>
      <c r="DD64" s="289"/>
      <c r="DE64" s="289"/>
      <c r="DF64" s="289"/>
    </row>
    <row r="65" spans="1:110" s="287" customFormat="1" ht="13.8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 s="289"/>
      <c r="BX65" s="289"/>
      <c r="BY65" s="289"/>
      <c r="BZ65" s="289"/>
      <c r="CA65" s="289"/>
      <c r="CB65" s="289"/>
      <c r="CC65" s="289"/>
      <c r="CD65" s="289"/>
      <c r="CE65" s="289"/>
      <c r="CF65" s="289"/>
      <c r="CG65" s="289"/>
      <c r="CH65" s="289"/>
      <c r="CI65" s="289"/>
      <c r="CJ65" s="289"/>
      <c r="CK65" s="289"/>
      <c r="CL65" s="289"/>
      <c r="CM65" s="289"/>
      <c r="CN65" s="289"/>
      <c r="CO65" s="289"/>
      <c r="CP65" s="289"/>
      <c r="CQ65" s="289"/>
      <c r="CR65" s="289"/>
      <c r="CS65" s="289"/>
      <c r="CT65" s="289"/>
      <c r="CU65" s="289"/>
      <c r="CV65" s="289"/>
      <c r="CW65" s="289"/>
      <c r="CX65" s="289"/>
      <c r="CY65" s="289"/>
      <c r="CZ65" s="289"/>
      <c r="DA65" s="289"/>
      <c r="DB65" s="289"/>
      <c r="DC65" s="289"/>
      <c r="DD65" s="289"/>
      <c r="DE65" s="289"/>
      <c r="DF65" s="289"/>
    </row>
    <row r="66" spans="1:110" s="287" customFormat="1" ht="13.8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 s="289"/>
      <c r="BX66" s="289"/>
      <c r="BY66" s="289"/>
      <c r="BZ66" s="289"/>
      <c r="CA66" s="289"/>
      <c r="CB66" s="289"/>
      <c r="CC66" s="289"/>
      <c r="CD66" s="289"/>
      <c r="CE66" s="289"/>
      <c r="CF66" s="289"/>
      <c r="CG66" s="289"/>
      <c r="CH66" s="289"/>
      <c r="CI66" s="289"/>
      <c r="CJ66" s="289"/>
      <c r="CK66" s="289"/>
      <c r="CL66" s="289"/>
      <c r="CM66" s="289"/>
      <c r="CN66" s="289"/>
      <c r="CO66" s="289"/>
      <c r="CP66" s="289"/>
      <c r="CQ66" s="289"/>
      <c r="CR66" s="289"/>
      <c r="CS66" s="289"/>
      <c r="CT66" s="289"/>
      <c r="CU66" s="289"/>
      <c r="CV66" s="289"/>
      <c r="CW66" s="289"/>
      <c r="CX66" s="289"/>
      <c r="CY66" s="289"/>
      <c r="CZ66" s="289"/>
      <c r="DA66" s="289"/>
      <c r="DB66" s="289"/>
      <c r="DC66" s="289"/>
      <c r="DD66" s="289"/>
      <c r="DE66" s="289"/>
      <c r="DF66" s="289"/>
    </row>
    <row r="67" spans="1:110" s="287" customFormat="1" ht="13.8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 s="289"/>
      <c r="BX67" s="289"/>
      <c r="BY67" s="289"/>
      <c r="BZ67" s="289"/>
      <c r="CA67" s="289"/>
      <c r="CB67" s="289"/>
      <c r="CC67" s="289"/>
      <c r="CD67" s="289"/>
      <c r="CE67" s="289"/>
      <c r="CF67" s="289"/>
      <c r="CG67" s="289"/>
      <c r="CH67" s="289"/>
      <c r="CI67" s="289"/>
      <c r="CJ67" s="289"/>
      <c r="CK67" s="289"/>
      <c r="CL67" s="289"/>
      <c r="CM67" s="289"/>
      <c r="CN67" s="289"/>
      <c r="CO67" s="289"/>
      <c r="CP67" s="289"/>
      <c r="CQ67" s="289"/>
      <c r="CR67" s="289"/>
      <c r="CS67" s="289"/>
      <c r="CT67" s="289"/>
      <c r="CU67" s="289"/>
      <c r="CV67" s="289"/>
      <c r="CW67" s="289"/>
      <c r="CX67" s="289"/>
      <c r="CY67" s="289"/>
      <c r="CZ67" s="289"/>
      <c r="DA67" s="289"/>
      <c r="DB67" s="289"/>
      <c r="DC67" s="289"/>
      <c r="DD67" s="289"/>
      <c r="DE67" s="289"/>
      <c r="DF67" s="289"/>
    </row>
    <row r="68" spans="1:110" s="287" customFormat="1" ht="13.8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 s="289"/>
      <c r="BX68" s="289"/>
      <c r="BY68" s="289"/>
      <c r="BZ68" s="289"/>
      <c r="CA68" s="289"/>
      <c r="CB68" s="289"/>
      <c r="CC68" s="289"/>
      <c r="CD68" s="289"/>
      <c r="CE68" s="289"/>
      <c r="CF68" s="289"/>
      <c r="CG68" s="289"/>
      <c r="CH68" s="289"/>
      <c r="CI68" s="289"/>
      <c r="CJ68" s="289"/>
      <c r="CK68" s="289"/>
      <c r="CL68" s="289"/>
      <c r="CM68" s="289"/>
      <c r="CN68" s="289"/>
      <c r="CO68" s="289"/>
      <c r="CP68" s="289"/>
      <c r="CQ68" s="289"/>
      <c r="CR68" s="289"/>
      <c r="CS68" s="289"/>
      <c r="CT68" s="289"/>
      <c r="CU68" s="289"/>
      <c r="CV68" s="289"/>
      <c r="CW68" s="289"/>
      <c r="CX68" s="289"/>
      <c r="CY68" s="289"/>
      <c r="CZ68" s="289"/>
      <c r="DA68" s="289"/>
      <c r="DB68" s="289"/>
      <c r="DC68" s="289"/>
      <c r="DD68" s="289"/>
      <c r="DE68" s="289"/>
      <c r="DF68" s="289"/>
    </row>
    <row r="69" spans="1:110" s="287" customFormat="1" ht="13.8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s="289"/>
      <c r="BX69" s="289"/>
      <c r="BY69" s="289"/>
      <c r="BZ69" s="289"/>
      <c r="CA69" s="289"/>
      <c r="CB69" s="289"/>
      <c r="CC69" s="289"/>
      <c r="CD69" s="289"/>
      <c r="CE69" s="289"/>
      <c r="CF69" s="289"/>
      <c r="CG69" s="289"/>
      <c r="CH69" s="289"/>
      <c r="CI69" s="289"/>
      <c r="CJ69" s="289"/>
      <c r="CK69" s="289"/>
      <c r="CL69" s="289"/>
      <c r="CM69" s="289"/>
      <c r="CN69" s="289"/>
      <c r="CO69" s="289"/>
      <c r="CP69" s="289"/>
      <c r="CQ69" s="289"/>
      <c r="CR69" s="289"/>
      <c r="CS69" s="289"/>
      <c r="CT69" s="289"/>
      <c r="CU69" s="289"/>
      <c r="CV69" s="289"/>
      <c r="CW69" s="289"/>
      <c r="CX69" s="289"/>
      <c r="CY69" s="289"/>
      <c r="CZ69" s="289"/>
      <c r="DA69" s="289"/>
      <c r="DB69" s="289"/>
      <c r="DC69" s="289"/>
      <c r="DD69" s="289"/>
      <c r="DE69" s="289"/>
      <c r="DF69" s="289"/>
    </row>
    <row r="70" spans="1:110" s="287" customFormat="1" ht="13.8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 s="289"/>
      <c r="BX70" s="289"/>
      <c r="BY70" s="289"/>
      <c r="BZ70" s="289"/>
      <c r="CA70" s="289"/>
      <c r="CB70" s="289"/>
      <c r="CC70" s="289"/>
      <c r="CD70" s="289"/>
      <c r="CE70" s="289"/>
      <c r="CF70" s="289"/>
      <c r="CG70" s="289"/>
      <c r="CH70" s="289"/>
      <c r="CI70" s="289"/>
      <c r="CJ70" s="289"/>
      <c r="CK70" s="289"/>
      <c r="CL70" s="289"/>
      <c r="CM70" s="289"/>
      <c r="CN70" s="289"/>
      <c r="CO70" s="289"/>
      <c r="CP70" s="289"/>
      <c r="CQ70" s="289"/>
      <c r="CR70" s="289"/>
      <c r="CS70" s="289"/>
      <c r="CT70" s="289"/>
      <c r="CU70" s="289"/>
      <c r="CV70" s="289"/>
      <c r="CW70" s="289"/>
      <c r="CX70" s="289"/>
      <c r="CY70" s="289"/>
      <c r="CZ70" s="289"/>
      <c r="DA70" s="289"/>
      <c r="DB70" s="289"/>
      <c r="DC70" s="289"/>
      <c r="DD70" s="289"/>
      <c r="DE70" s="289"/>
      <c r="DF70" s="289"/>
    </row>
    <row r="71" spans="1:110" s="287" customFormat="1" ht="13.8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 s="289"/>
      <c r="BX71" s="289"/>
      <c r="BY71" s="289"/>
      <c r="BZ71" s="289"/>
      <c r="CA71" s="289"/>
      <c r="CB71" s="289"/>
      <c r="CC71" s="289"/>
      <c r="CD71" s="289"/>
      <c r="CE71" s="289"/>
      <c r="CF71" s="289"/>
      <c r="CG71" s="289"/>
      <c r="CH71" s="289"/>
      <c r="CI71" s="289"/>
      <c r="CJ71" s="289"/>
      <c r="CK71" s="289"/>
      <c r="CL71" s="289"/>
      <c r="CM71" s="289"/>
      <c r="CN71" s="289"/>
      <c r="CO71" s="289"/>
      <c r="CP71" s="289"/>
      <c r="CQ71" s="289"/>
      <c r="CR71" s="289"/>
      <c r="CS71" s="289"/>
      <c r="CT71" s="289"/>
      <c r="CU71" s="289"/>
      <c r="CV71" s="289"/>
      <c r="CW71" s="289"/>
      <c r="CX71" s="289"/>
      <c r="CY71" s="289"/>
      <c r="CZ71" s="289"/>
      <c r="DA71" s="289"/>
      <c r="DB71" s="289"/>
      <c r="DC71" s="289"/>
      <c r="DD71" s="289"/>
      <c r="DE71" s="289"/>
      <c r="DF71" s="289"/>
    </row>
    <row r="72" spans="1:110" s="287" customFormat="1" ht="13.8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 s="289"/>
      <c r="BX72" s="289"/>
      <c r="BY72" s="289"/>
      <c r="BZ72" s="289"/>
      <c r="CA72" s="289"/>
      <c r="CB72" s="289"/>
      <c r="CC72" s="289"/>
      <c r="CD72" s="289"/>
      <c r="CE72" s="289"/>
      <c r="CF72" s="289"/>
      <c r="CG72" s="289"/>
      <c r="CH72" s="289"/>
      <c r="CI72" s="289"/>
      <c r="CJ72" s="289"/>
      <c r="CK72" s="289"/>
      <c r="CL72" s="289"/>
      <c r="CM72" s="289"/>
      <c r="CN72" s="289"/>
      <c r="CO72" s="289"/>
      <c r="CP72" s="289"/>
      <c r="CQ72" s="289"/>
      <c r="CR72" s="289"/>
      <c r="CS72" s="289"/>
      <c r="CT72" s="289"/>
      <c r="CU72" s="289"/>
      <c r="CV72" s="289"/>
      <c r="CW72" s="289"/>
      <c r="CX72" s="289"/>
      <c r="CY72" s="289"/>
      <c r="CZ72" s="289"/>
      <c r="DA72" s="289"/>
      <c r="DB72" s="289"/>
      <c r="DC72" s="289"/>
      <c r="DD72" s="289"/>
      <c r="DE72" s="289"/>
      <c r="DF72" s="289"/>
    </row>
    <row r="73" spans="1:110" s="287" customFormat="1" ht="13.8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 s="289"/>
      <c r="BX73" s="289"/>
      <c r="BY73" s="289"/>
      <c r="BZ73" s="289"/>
      <c r="CA73" s="289"/>
      <c r="CB73" s="289"/>
      <c r="CC73" s="289"/>
      <c r="CD73" s="289"/>
      <c r="CE73" s="289"/>
      <c r="CF73" s="289"/>
      <c r="CG73" s="289"/>
      <c r="CH73" s="289"/>
      <c r="CI73" s="289"/>
      <c r="CJ73" s="289"/>
      <c r="CK73" s="289"/>
      <c r="CL73" s="289"/>
      <c r="CM73" s="289"/>
      <c r="CN73" s="289"/>
      <c r="CO73" s="289"/>
      <c r="CP73" s="289"/>
      <c r="CQ73" s="289"/>
      <c r="CR73" s="289"/>
      <c r="CS73" s="289"/>
      <c r="CT73" s="289"/>
      <c r="CU73" s="289"/>
      <c r="CV73" s="289"/>
      <c r="CW73" s="289"/>
      <c r="CX73" s="289"/>
      <c r="CY73" s="289"/>
      <c r="CZ73" s="289"/>
    </row>
    <row r="74" spans="1:110" s="287" customFormat="1" ht="26.85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s="289"/>
      <c r="BX74" s="289"/>
      <c r="BY74" s="289"/>
      <c r="BZ74" s="289"/>
      <c r="CA74" s="289"/>
      <c r="CB74" s="289"/>
      <c r="CC74" s="289"/>
      <c r="CD74" s="289"/>
      <c r="CE74" s="289"/>
      <c r="CF74" s="289"/>
      <c r="CG74" s="289"/>
      <c r="CH74" s="289"/>
      <c r="CI74" s="289"/>
      <c r="CJ74" s="289"/>
      <c r="CK74" s="289"/>
      <c r="CL74" s="289"/>
      <c r="CM74" s="289"/>
      <c r="CN74" s="289"/>
      <c r="CO74" s="289"/>
      <c r="CP74" s="289"/>
      <c r="CQ74" s="289"/>
      <c r="CR74" s="289"/>
      <c r="CS74" s="289"/>
      <c r="CT74" s="289"/>
      <c r="CU74" s="289"/>
      <c r="CV74" s="289"/>
      <c r="CW74" s="289"/>
      <c r="CX74" s="289"/>
      <c r="CY74" s="289"/>
      <c r="CZ74" s="289"/>
    </row>
    <row r="75" spans="1:110" s="287" customFormat="1" ht="26.8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 s="289"/>
      <c r="BX75" s="289"/>
      <c r="BY75" s="289"/>
      <c r="BZ75" s="289"/>
      <c r="CA75" s="289"/>
      <c r="CB75" s="289"/>
      <c r="CC75" s="289"/>
      <c r="CD75" s="289"/>
      <c r="CE75" s="289"/>
      <c r="CF75" s="289"/>
      <c r="CG75" s="289"/>
      <c r="CH75" s="289"/>
      <c r="CI75" s="289"/>
      <c r="CJ75" s="289"/>
      <c r="CK75" s="289"/>
      <c r="CL75" s="289"/>
      <c r="CM75" s="289"/>
      <c r="CN75" s="289"/>
      <c r="CO75" s="289"/>
      <c r="CP75" s="289"/>
      <c r="CQ75" s="289"/>
      <c r="CR75" s="289"/>
      <c r="CS75" s="289"/>
      <c r="CT75" s="289"/>
      <c r="CU75" s="289"/>
      <c r="CV75" s="289"/>
      <c r="CW75" s="289"/>
      <c r="CX75" s="289"/>
      <c r="CY75" s="289"/>
      <c r="CZ75" s="289"/>
    </row>
    <row r="76" spans="1:110" s="287" customFormat="1" ht="26.85" customHeight="1">
      <c r="A76" s="289"/>
      <c r="B76" s="289"/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  <c r="BI76" s="289"/>
      <c r="BJ76" s="289"/>
      <c r="BK76" s="289"/>
      <c r="BL76" s="289"/>
      <c r="BM76" s="289"/>
      <c r="BN76" s="289"/>
      <c r="BO76" s="289"/>
      <c r="BP76" s="289"/>
    </row>
    <row r="77" spans="1:110" s="287" customFormat="1" ht="26.85" customHeight="1">
      <c r="A77" s="289"/>
      <c r="B77" s="289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  <c r="BI77" s="289"/>
      <c r="BJ77" s="289"/>
      <c r="BK77" s="289"/>
      <c r="BL77" s="289"/>
      <c r="BM77" s="289"/>
      <c r="BN77" s="289"/>
      <c r="BO77" s="289"/>
      <c r="BP77" s="289"/>
    </row>
    <row r="78" spans="1:110" s="287" customFormat="1" ht="26.85" customHeight="1">
      <c r="A78" s="289"/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289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289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</row>
    <row r="79" spans="1:110" s="287" customFormat="1" ht="26.85" customHeight="1">
      <c r="A79" s="289"/>
      <c r="B79" s="289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  <c r="BI79" s="289"/>
      <c r="BJ79" s="289"/>
      <c r="BK79" s="289"/>
      <c r="BL79" s="289"/>
      <c r="BM79" s="289"/>
      <c r="BN79" s="289"/>
      <c r="BO79" s="289"/>
      <c r="BP79" s="289"/>
    </row>
    <row r="80" spans="1:110" s="287" customFormat="1" ht="26.85" customHeight="1">
      <c r="A80" s="289"/>
      <c r="B80" s="289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  <c r="BM80" s="289"/>
      <c r="BN80" s="289"/>
      <c r="BO80" s="289"/>
      <c r="BP80" s="289"/>
    </row>
    <row r="81" spans="1:68" s="287" customFormat="1" ht="26.85" customHeight="1">
      <c r="A81" s="289"/>
      <c r="B81" s="289"/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  <c r="BM81" s="289"/>
      <c r="BN81" s="289"/>
      <c r="BO81" s="289"/>
      <c r="BP81" s="289"/>
    </row>
    <row r="82" spans="1:68" s="287" customFormat="1" ht="26.85" customHeight="1">
      <c r="A82" s="289"/>
      <c r="B82" s="289"/>
      <c r="C82" s="289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  <c r="AA82" s="289"/>
      <c r="AB82" s="289"/>
      <c r="AC82" s="28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  <c r="BM82" s="289"/>
      <c r="BN82" s="289"/>
      <c r="BO82" s="289"/>
      <c r="BP82" s="289"/>
    </row>
    <row r="83" spans="1:68" ht="26.8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</row>
    <row r="84" spans="1:68" ht="26.8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</row>
    <row r="85" spans="1:68" ht="26.8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</row>
    <row r="86" spans="1:68" ht="26.8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</row>
    <row r="87" spans="1:68" ht="26.8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</row>
    <row r="88" spans="1:68" ht="26.85" customHeight="1">
      <c r="A88" s="426" t="s">
        <v>38</v>
      </c>
      <c r="B88" s="427"/>
      <c r="C88" s="426" t="s">
        <v>2</v>
      </c>
      <c r="D88" s="428" t="s">
        <v>33</v>
      </c>
      <c r="E88" s="428" t="s">
        <v>34</v>
      </c>
      <c r="F88" s="429"/>
      <c r="G88" s="429"/>
      <c r="H88" s="429"/>
      <c r="I88" s="429"/>
      <c r="J88" s="429"/>
      <c r="K88" s="429"/>
      <c r="L88" s="429"/>
      <c r="M88" s="429"/>
      <c r="N88" s="429"/>
      <c r="O88" s="429"/>
      <c r="P88" s="429"/>
      <c r="Q88" s="429"/>
      <c r="R88" s="429"/>
      <c r="S88" s="429"/>
      <c r="T88" s="429"/>
      <c r="U88" s="429"/>
      <c r="V88" s="429"/>
      <c r="W88" s="429"/>
      <c r="X88" s="429"/>
      <c r="Y88" s="429"/>
      <c r="Z88" s="429"/>
      <c r="AA88" s="429"/>
      <c r="AB88" s="429"/>
      <c r="AC88" s="429"/>
      <c r="AD88" s="429"/>
      <c r="AE88" s="429"/>
      <c r="AF88" s="429"/>
      <c r="AG88" s="429"/>
      <c r="AH88" s="429"/>
      <c r="AI88" s="429"/>
      <c r="AJ88" s="429"/>
      <c r="AK88" s="429"/>
      <c r="AL88"/>
      <c r="AM88"/>
      <c r="AN88"/>
      <c r="AO88"/>
      <c r="AP88"/>
      <c r="AQ88"/>
      <c r="AR88"/>
      <c r="AS8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</row>
    <row r="89" spans="1:68" ht="26.85" customHeight="1">
      <c r="A89" s="427"/>
      <c r="B89" s="427"/>
      <c r="C89" s="430">
        <v>45352</v>
      </c>
      <c r="D89" s="430">
        <v>45353</v>
      </c>
      <c r="E89" s="430">
        <v>45355</v>
      </c>
      <c r="F89" s="430">
        <v>45356</v>
      </c>
      <c r="G89" s="430">
        <v>45357</v>
      </c>
      <c r="H89" s="430">
        <v>45358</v>
      </c>
      <c r="I89" s="430">
        <v>45360</v>
      </c>
      <c r="J89" s="430">
        <v>45361</v>
      </c>
      <c r="K89" s="430">
        <v>45362</v>
      </c>
      <c r="L89" s="430">
        <v>45363</v>
      </c>
      <c r="M89" s="430">
        <v>45364</v>
      </c>
      <c r="N89" s="430">
        <v>45365</v>
      </c>
      <c r="O89" s="430">
        <v>45366</v>
      </c>
      <c r="P89" s="430">
        <v>45367</v>
      </c>
      <c r="Q89" s="430">
        <v>45383</v>
      </c>
      <c r="R89" s="430">
        <v>45384</v>
      </c>
      <c r="S89" s="430">
        <v>45385</v>
      </c>
      <c r="T89" s="430">
        <v>45386</v>
      </c>
      <c r="U89" s="430">
        <v>45387</v>
      </c>
      <c r="V89" s="430">
        <v>45390</v>
      </c>
      <c r="W89" s="430">
        <v>45391</v>
      </c>
      <c r="X89" s="430">
        <v>45392</v>
      </c>
      <c r="Y89" s="430">
        <v>45393</v>
      </c>
      <c r="Z89" s="430">
        <v>45394</v>
      </c>
      <c r="AA89" s="430">
        <v>45395</v>
      </c>
      <c r="AB89" s="430">
        <v>45403</v>
      </c>
      <c r="AC89" s="430">
        <v>45404</v>
      </c>
      <c r="AD89" s="430">
        <v>45405</v>
      </c>
      <c r="AE89" s="430">
        <v>45406</v>
      </c>
      <c r="AF89" s="430">
        <v>45407</v>
      </c>
      <c r="AG89" s="430">
        <v>45408</v>
      </c>
      <c r="AH89" s="430">
        <v>45409</v>
      </c>
      <c r="AI89" s="430">
        <v>45410</v>
      </c>
      <c r="AJ89" s="430">
        <v>45411</v>
      </c>
      <c r="AK89" s="429" t="s">
        <v>24</v>
      </c>
      <c r="AL89"/>
      <c r="AM89"/>
      <c r="AN89"/>
      <c r="AO89"/>
      <c r="AP89"/>
      <c r="AQ89"/>
      <c r="AR89"/>
      <c r="AS89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</row>
    <row r="90" spans="1:68" ht="26.85" customHeight="1">
      <c r="A90" s="427"/>
      <c r="B90" s="427"/>
      <c r="C90" s="430">
        <v>45353</v>
      </c>
      <c r="D90" s="430">
        <v>45354</v>
      </c>
      <c r="E90" s="430">
        <v>45356</v>
      </c>
      <c r="F90" s="430">
        <v>45357</v>
      </c>
      <c r="G90" s="430">
        <v>45358</v>
      </c>
      <c r="H90" s="430">
        <v>45359</v>
      </c>
      <c r="I90" s="430">
        <v>45361</v>
      </c>
      <c r="J90" s="430">
        <v>45362</v>
      </c>
      <c r="K90" s="430">
        <v>45363</v>
      </c>
      <c r="L90" s="430">
        <v>45364</v>
      </c>
      <c r="M90" s="430">
        <v>45365</v>
      </c>
      <c r="N90" s="430">
        <v>45366</v>
      </c>
      <c r="O90" s="430">
        <v>45367</v>
      </c>
      <c r="P90" s="430">
        <v>45368</v>
      </c>
      <c r="Q90" s="430">
        <v>45384</v>
      </c>
      <c r="R90" s="430">
        <v>45385</v>
      </c>
      <c r="S90" s="430">
        <v>45386</v>
      </c>
      <c r="T90" s="430">
        <v>45387</v>
      </c>
      <c r="U90" s="430">
        <v>45388</v>
      </c>
      <c r="V90" s="430">
        <v>45391</v>
      </c>
      <c r="W90" s="430">
        <v>45392</v>
      </c>
      <c r="X90" s="430">
        <v>45393</v>
      </c>
      <c r="Y90" s="430">
        <v>45394</v>
      </c>
      <c r="Z90" s="430">
        <v>45395</v>
      </c>
      <c r="AA90" s="430">
        <v>45396</v>
      </c>
      <c r="AB90" s="430">
        <v>45404</v>
      </c>
      <c r="AC90" s="430">
        <v>45405</v>
      </c>
      <c r="AD90" s="430">
        <v>45406</v>
      </c>
      <c r="AE90" s="430">
        <v>45407</v>
      </c>
      <c r="AF90" s="430">
        <v>45408</v>
      </c>
      <c r="AG90" s="430">
        <v>45409</v>
      </c>
      <c r="AH90" s="430">
        <v>45410</v>
      </c>
      <c r="AI90" s="430">
        <v>45411</v>
      </c>
      <c r="AJ90" s="430">
        <v>45412</v>
      </c>
      <c r="AK90" s="429"/>
      <c r="AL90"/>
      <c r="AM90"/>
      <c r="AN90"/>
      <c r="AO90"/>
      <c r="AP90"/>
      <c r="AQ90"/>
      <c r="AR90"/>
      <c r="AS90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</row>
    <row r="91" spans="1:68" ht="26.85" customHeight="1">
      <c r="A91" s="428" t="s">
        <v>0</v>
      </c>
      <c r="B91" s="428" t="s">
        <v>29</v>
      </c>
      <c r="C91" s="430">
        <v>45354</v>
      </c>
      <c r="D91" s="430">
        <v>45355</v>
      </c>
      <c r="E91" s="430">
        <v>45357</v>
      </c>
      <c r="F91" s="430">
        <v>45358</v>
      </c>
      <c r="G91" s="430">
        <v>45359</v>
      </c>
      <c r="H91" s="430">
        <v>45360</v>
      </c>
      <c r="I91" s="430">
        <v>45362</v>
      </c>
      <c r="J91" s="430">
        <v>45363</v>
      </c>
      <c r="K91" s="430">
        <v>45364</v>
      </c>
      <c r="L91" s="430">
        <v>45365</v>
      </c>
      <c r="M91" s="430">
        <v>45366</v>
      </c>
      <c r="N91" s="430">
        <v>45367</v>
      </c>
      <c r="O91" s="430">
        <v>45368</v>
      </c>
      <c r="P91" s="430">
        <v>45369</v>
      </c>
      <c r="Q91" s="430">
        <v>45385</v>
      </c>
      <c r="R91" s="430">
        <v>45386</v>
      </c>
      <c r="S91" s="430">
        <v>45387</v>
      </c>
      <c r="T91" s="430">
        <v>45388</v>
      </c>
      <c r="U91" s="430">
        <v>45389</v>
      </c>
      <c r="V91" s="430">
        <v>45392</v>
      </c>
      <c r="W91" s="430">
        <v>45393</v>
      </c>
      <c r="X91" s="430">
        <v>45394</v>
      </c>
      <c r="Y91" s="430">
        <v>45395</v>
      </c>
      <c r="Z91" s="430">
        <v>45396</v>
      </c>
      <c r="AA91" s="430">
        <v>45397</v>
      </c>
      <c r="AB91" s="430">
        <v>45405</v>
      </c>
      <c r="AC91" s="430">
        <v>45406</v>
      </c>
      <c r="AD91" s="430">
        <v>45407</v>
      </c>
      <c r="AE91" s="430">
        <v>45408</v>
      </c>
      <c r="AF91" s="430">
        <v>45409</v>
      </c>
      <c r="AG91" s="430">
        <v>45410</v>
      </c>
      <c r="AH91" s="430">
        <v>45411</v>
      </c>
      <c r="AI91" s="430">
        <v>45412</v>
      </c>
      <c r="AJ91" s="430">
        <v>45413</v>
      </c>
      <c r="AK91" s="429"/>
      <c r="AL91"/>
      <c r="AM91"/>
      <c r="AN91"/>
      <c r="AO91"/>
      <c r="AP91"/>
      <c r="AQ91"/>
      <c r="AR91"/>
      <c r="AS91"/>
      <c r="AT91" s="31"/>
      <c r="AU91" s="31"/>
      <c r="AV91" s="31"/>
      <c r="AW91" s="31"/>
      <c r="AX91" s="31"/>
      <c r="AY91" s="31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</row>
    <row r="92" spans="1:68" ht="26.85" customHeight="1">
      <c r="A92" s="429" t="s">
        <v>230</v>
      </c>
      <c r="B92" s="429" t="s">
        <v>49</v>
      </c>
      <c r="C92" s="431">
        <v>21267</v>
      </c>
      <c r="D92" s="431">
        <v>2162</v>
      </c>
      <c r="E92" s="431">
        <v>7272</v>
      </c>
      <c r="F92" s="431">
        <v>11600</v>
      </c>
      <c r="G92" s="431">
        <v>9668</v>
      </c>
      <c r="H92" s="431">
        <v>11117</v>
      </c>
      <c r="I92" s="431">
        <v>9667</v>
      </c>
      <c r="J92" s="431">
        <v>1234584</v>
      </c>
      <c r="K92" s="431">
        <v>29959</v>
      </c>
      <c r="L92" s="431">
        <v>5822</v>
      </c>
      <c r="M92" s="431">
        <v>34790</v>
      </c>
      <c r="N92" s="431">
        <v>11600</v>
      </c>
      <c r="O92" s="431">
        <v>6284</v>
      </c>
      <c r="P92" s="431">
        <v>8217</v>
      </c>
      <c r="Q92" s="431">
        <v>1450</v>
      </c>
      <c r="R92" s="431">
        <v>9250</v>
      </c>
      <c r="S92" s="431">
        <v>8700</v>
      </c>
      <c r="T92" s="431">
        <v>10117</v>
      </c>
      <c r="U92" s="431">
        <v>1261</v>
      </c>
      <c r="V92" s="431">
        <v>2055</v>
      </c>
      <c r="W92" s="431">
        <v>9861</v>
      </c>
      <c r="X92" s="431">
        <v>8217</v>
      </c>
      <c r="Y92" s="431">
        <v>8217</v>
      </c>
      <c r="Z92" s="431">
        <v>8218</v>
      </c>
      <c r="AA92" s="431">
        <v>2876</v>
      </c>
      <c r="AB92" s="431">
        <v>6985</v>
      </c>
      <c r="AC92" s="431">
        <v>8217</v>
      </c>
      <c r="AD92" s="431">
        <v>9860</v>
      </c>
      <c r="AE92" s="431">
        <v>8218</v>
      </c>
      <c r="AF92" s="431">
        <v>9860</v>
      </c>
      <c r="AG92" s="431">
        <v>8218</v>
      </c>
      <c r="AH92" s="431">
        <v>8218</v>
      </c>
      <c r="AI92" s="431">
        <v>4931</v>
      </c>
      <c r="AJ92" s="431">
        <v>4930</v>
      </c>
      <c r="AK92" s="431">
        <v>1543668</v>
      </c>
      <c r="AL92"/>
      <c r="AM92"/>
      <c r="AN92"/>
      <c r="AO92"/>
      <c r="AP92"/>
      <c r="AQ92"/>
      <c r="AR92"/>
      <c r="AS92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</row>
    <row r="93" spans="1:68" ht="26.85" customHeight="1">
      <c r="A93" s="429" t="s">
        <v>232</v>
      </c>
      <c r="B93" s="429"/>
      <c r="C93" s="431">
        <v>21267</v>
      </c>
      <c r="D93" s="431">
        <v>2162</v>
      </c>
      <c r="E93" s="431">
        <v>7272</v>
      </c>
      <c r="F93" s="431">
        <v>11600</v>
      </c>
      <c r="G93" s="431">
        <v>9668</v>
      </c>
      <c r="H93" s="431">
        <v>11117</v>
      </c>
      <c r="I93" s="431">
        <v>9667</v>
      </c>
      <c r="J93" s="431">
        <v>1234584</v>
      </c>
      <c r="K93" s="431">
        <v>29959</v>
      </c>
      <c r="L93" s="431">
        <v>5822</v>
      </c>
      <c r="M93" s="431">
        <v>34790</v>
      </c>
      <c r="N93" s="431">
        <v>11600</v>
      </c>
      <c r="O93" s="431">
        <v>6284</v>
      </c>
      <c r="P93" s="431">
        <v>8217</v>
      </c>
      <c r="Q93" s="431">
        <v>1450</v>
      </c>
      <c r="R93" s="431">
        <v>9250</v>
      </c>
      <c r="S93" s="431">
        <v>8700</v>
      </c>
      <c r="T93" s="431">
        <v>10117</v>
      </c>
      <c r="U93" s="431">
        <v>1261</v>
      </c>
      <c r="V93" s="431">
        <v>2055</v>
      </c>
      <c r="W93" s="431">
        <v>9861</v>
      </c>
      <c r="X93" s="431">
        <v>8217</v>
      </c>
      <c r="Y93" s="431">
        <v>8217</v>
      </c>
      <c r="Z93" s="431">
        <v>8218</v>
      </c>
      <c r="AA93" s="431">
        <v>2876</v>
      </c>
      <c r="AB93" s="431">
        <v>6985</v>
      </c>
      <c r="AC93" s="431">
        <v>8217</v>
      </c>
      <c r="AD93" s="431">
        <v>9860</v>
      </c>
      <c r="AE93" s="431">
        <v>8218</v>
      </c>
      <c r="AF93" s="431">
        <v>9860</v>
      </c>
      <c r="AG93" s="431">
        <v>8218</v>
      </c>
      <c r="AH93" s="431">
        <v>8218</v>
      </c>
      <c r="AI93" s="431">
        <v>4931</v>
      </c>
      <c r="AJ93" s="431">
        <v>4930</v>
      </c>
      <c r="AK93" s="431">
        <v>1543668</v>
      </c>
      <c r="AL93"/>
      <c r="AM93"/>
      <c r="AN93"/>
      <c r="AO93"/>
      <c r="AP93"/>
      <c r="AQ93"/>
      <c r="AR93"/>
      <c r="AS93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</row>
    <row r="94" spans="1:68" ht="26.85" customHeight="1">
      <c r="A94" s="427" t="s">
        <v>24</v>
      </c>
      <c r="B94" s="427"/>
      <c r="C94" s="431">
        <v>21267</v>
      </c>
      <c r="D94" s="431">
        <v>2162</v>
      </c>
      <c r="E94" s="431">
        <v>7272</v>
      </c>
      <c r="F94" s="431">
        <v>11600</v>
      </c>
      <c r="G94" s="431">
        <v>9668</v>
      </c>
      <c r="H94" s="431">
        <v>11117</v>
      </c>
      <c r="I94" s="431">
        <v>9667</v>
      </c>
      <c r="J94" s="431">
        <v>1234584</v>
      </c>
      <c r="K94" s="431">
        <v>29959</v>
      </c>
      <c r="L94" s="431">
        <v>5822</v>
      </c>
      <c r="M94" s="431">
        <v>34790</v>
      </c>
      <c r="N94" s="431">
        <v>11600</v>
      </c>
      <c r="O94" s="431">
        <v>6284</v>
      </c>
      <c r="P94" s="431">
        <v>8217</v>
      </c>
      <c r="Q94" s="431">
        <v>1450</v>
      </c>
      <c r="R94" s="431">
        <v>9250</v>
      </c>
      <c r="S94" s="431">
        <v>8700</v>
      </c>
      <c r="T94" s="431">
        <v>10117</v>
      </c>
      <c r="U94" s="431">
        <v>1261</v>
      </c>
      <c r="V94" s="431">
        <v>2055</v>
      </c>
      <c r="W94" s="431">
        <v>9861</v>
      </c>
      <c r="X94" s="431">
        <v>8217</v>
      </c>
      <c r="Y94" s="431">
        <v>8217</v>
      </c>
      <c r="Z94" s="431">
        <v>8218</v>
      </c>
      <c r="AA94" s="431">
        <v>2876</v>
      </c>
      <c r="AB94" s="431">
        <v>6985</v>
      </c>
      <c r="AC94" s="431">
        <v>8217</v>
      </c>
      <c r="AD94" s="431">
        <v>9860</v>
      </c>
      <c r="AE94" s="431">
        <v>8218</v>
      </c>
      <c r="AF94" s="431">
        <v>9860</v>
      </c>
      <c r="AG94" s="431">
        <v>8218</v>
      </c>
      <c r="AH94" s="431">
        <v>8218</v>
      </c>
      <c r="AI94" s="431">
        <v>4931</v>
      </c>
      <c r="AJ94" s="431">
        <v>4930</v>
      </c>
      <c r="AK94" s="431">
        <v>1543668</v>
      </c>
      <c r="AL94"/>
      <c r="AM94"/>
      <c r="AN94"/>
      <c r="AO94"/>
      <c r="AP94"/>
      <c r="AQ94"/>
      <c r="AR94"/>
      <c r="AS94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</row>
    <row r="95" spans="1:68" ht="26.85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</row>
    <row r="96" spans="1:68" ht="26.85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</row>
    <row r="97" spans="1:68" ht="26.85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</row>
    <row r="98" spans="1:68" ht="26.85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</row>
    <row r="99" spans="1:68" ht="26.85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</row>
    <row r="100" spans="1:68" ht="26.85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</row>
    <row r="101" spans="1:68" ht="26.85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</row>
    <row r="102" spans="1:68" ht="26.85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</row>
    <row r="103" spans="1:68" ht="26.85" customHeight="1">
      <c r="A103" s="28"/>
      <c r="B103" s="28"/>
      <c r="C103" s="29"/>
      <c r="D103" s="29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</row>
    <row r="104" spans="1:68" ht="26.8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</row>
    <row r="105" spans="1:68" ht="26.8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</row>
    <row r="106" spans="1:68" ht="26.8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</row>
    <row r="107" spans="1:68" ht="26.8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</row>
    <row r="108" spans="1:68" ht="26.8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</row>
    <row r="109" spans="1:68" ht="26.8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</row>
    <row r="110" spans="1:68" ht="26.8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</row>
    <row r="111" spans="1:68" ht="26.8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</row>
    <row r="112" spans="1:68" ht="26.8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</row>
    <row r="113" spans="1:28" ht="26.8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1:28" ht="26.8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1:28" ht="26.8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1:28" ht="26.8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 spans="1:28" ht="26.8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1:28" ht="26.8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1:28" ht="26.8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 spans="1:28" ht="26.8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 spans="1:28" ht="26.8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1:28" ht="26.8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 spans="1:28" ht="26.8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1:28" ht="26.8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1:28" ht="26.8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 spans="1:28" ht="26.8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1:28" ht="26.8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 spans="1:28" ht="26.8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 spans="1:28" ht="26.8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 spans="1:28" ht="26.8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 spans="1:28" ht="26.8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 spans="1:28" ht="26.8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 spans="1:28" ht="26.8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 spans="1:28" ht="26.8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 spans="1:28" ht="26.8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 spans="1:28" ht="26.8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 spans="1:28" ht="26.8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 spans="1:28" ht="26.8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 spans="1:28" ht="26.8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 spans="1:28" ht="26.8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 spans="1:28" ht="26.8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 spans="1:28" ht="26.8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 spans="1:28" ht="26.8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 spans="1:28" ht="26.8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1:27" ht="26.8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1:27" ht="26.8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 spans="1:27" ht="26.8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1:27" ht="26.8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1:27" ht="26.8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 spans="1:27" ht="26.8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 spans="1:27" ht="26.8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 spans="1:27" ht="26.8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 spans="1:27" ht="26.8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 spans="1:27" ht="26.8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 spans="1:27" ht="26.8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1:27" ht="26.8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1:27" ht="26.8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1:27" ht="26.8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 spans="1:27" ht="26.8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 spans="1:27" ht="26.8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 spans="1:27" ht="26.8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 spans="1:27" ht="26.8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 spans="1:27" ht="26.8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</sheetData>
  <pageMargins left="0.7" right="0.7" top="0.75" bottom="0.75" header="0.3" footer="0.3"/>
  <pageSetup paperSize="9"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FF0000"/>
  </sheetPr>
  <dimension ref="A1:DF158"/>
  <sheetViews>
    <sheetView showGridLines="0" zoomScale="75" zoomScaleNormal="75" workbookViewId="0">
      <pane xSplit="2" ySplit="6" topLeftCell="AC7" activePane="bottomRight" state="frozen"/>
      <selection activeCell="G28" sqref="G28"/>
      <selection pane="topRight" activeCell="G28" sqref="G28"/>
      <selection pane="bottomLeft" activeCell="G28" sqref="G28"/>
      <selection pane="bottomRight" activeCell="A10" sqref="A10"/>
    </sheetView>
  </sheetViews>
  <sheetFormatPr defaultColWidth="9.3984375" defaultRowHeight="24" customHeight="1"/>
  <cols>
    <col min="1" max="1" width="66.59765625" style="23" customWidth="1"/>
    <col min="2" max="2" width="10.5" style="23" bestFit="1" customWidth="1"/>
    <col min="3" max="3" width="18.5" style="23" bestFit="1" customWidth="1"/>
    <col min="4" max="4" width="18.5" style="24" bestFit="1" customWidth="1"/>
    <col min="5" max="5" width="18.5" style="23" bestFit="1" customWidth="1"/>
    <col min="6" max="6" width="11" style="23" bestFit="1" customWidth="1"/>
    <col min="7" max="36" width="18.5" style="23" bestFit="1" customWidth="1"/>
    <col min="37" max="37" width="11" style="23" bestFit="1" customWidth="1"/>
    <col min="38" max="63" width="18.5" style="23" bestFit="1" customWidth="1"/>
    <col min="64" max="64" width="11" style="23" bestFit="1" customWidth="1"/>
    <col min="65" max="67" width="18.5" style="23" bestFit="1" customWidth="1"/>
    <col min="68" max="68" width="11" style="23" bestFit="1" customWidth="1"/>
    <col min="69" max="73" width="23.3984375" style="23" bestFit="1" customWidth="1"/>
    <col min="74" max="74" width="14.59765625" style="23" bestFit="1" customWidth="1"/>
    <col min="75" max="77" width="21.59765625" style="23" bestFit="1" customWidth="1"/>
    <col min="78" max="78" width="13.59765625" style="23" bestFit="1" customWidth="1"/>
    <col min="79" max="87" width="21.59765625" style="23" bestFit="1" customWidth="1"/>
    <col min="88" max="88" width="13.59765625" style="23" bestFit="1" customWidth="1"/>
    <col min="89" max="96" width="22.59765625" style="23" bestFit="1" customWidth="1"/>
    <col min="97" max="98" width="14.59765625" style="23" bestFit="1" customWidth="1"/>
    <col min="99" max="107" width="22.59765625" style="23" bestFit="1" customWidth="1"/>
    <col min="108" max="108" width="14.59765625" style="23" bestFit="1" customWidth="1"/>
    <col min="109" max="109" width="22.59765625" style="23" bestFit="1" customWidth="1"/>
    <col min="110" max="110" width="14.59765625" style="23" bestFit="1" customWidth="1"/>
    <col min="111" max="16384" width="9.3984375" style="23"/>
  </cols>
  <sheetData>
    <row r="1" spans="1:110" ht="42" customHeight="1">
      <c r="A1" s="33" t="str">
        <f>'Plan100%'!A1</f>
        <v>Production Plan Mar'24_WW.13/2024_Rev.00 Update 27.03.24  08.02</v>
      </c>
    </row>
    <row r="2" spans="1:110" s="287" customFormat="1" ht="24" customHeight="1">
      <c r="D2" s="286"/>
    </row>
    <row r="3" spans="1:110" s="287" customFormat="1" ht="13.8">
      <c r="A3" s="404" t="s">
        <v>35</v>
      </c>
      <c r="B3" s="405"/>
      <c r="C3" s="412" t="s">
        <v>2</v>
      </c>
      <c r="D3" s="413" t="s">
        <v>33</v>
      </c>
      <c r="E3" s="413" t="s">
        <v>34</v>
      </c>
      <c r="F3" s="413"/>
      <c r="G3" s="413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/>
      <c r="BN3"/>
      <c r="BO3"/>
      <c r="BP3"/>
      <c r="BQ3" s="289"/>
      <c r="BR3" s="289"/>
      <c r="BS3" s="289"/>
      <c r="BT3" s="289"/>
      <c r="BU3" s="289"/>
      <c r="BV3" s="289"/>
      <c r="BW3" s="289"/>
      <c r="BX3" s="289"/>
      <c r="BY3" s="289"/>
      <c r="BZ3" s="289"/>
      <c r="CA3" s="289"/>
      <c r="CB3" s="289"/>
      <c r="CC3" s="289"/>
      <c r="CD3" s="289"/>
      <c r="CE3" s="289"/>
      <c r="CF3" s="289"/>
      <c r="CG3" s="289"/>
      <c r="CH3" s="289"/>
      <c r="CI3" s="289"/>
      <c r="CJ3" s="289"/>
      <c r="CK3" s="289"/>
      <c r="CL3" s="289"/>
      <c r="CM3" s="289"/>
      <c r="CN3" s="289"/>
      <c r="CO3" s="289"/>
      <c r="CP3" s="289"/>
      <c r="CQ3" s="289"/>
      <c r="CR3" s="289"/>
      <c r="CS3" s="289"/>
      <c r="CT3" s="289"/>
      <c r="CU3" s="289"/>
      <c r="CV3" s="289"/>
      <c r="CW3" s="289"/>
      <c r="CX3" s="289"/>
      <c r="CY3" s="289"/>
      <c r="CZ3" s="289"/>
      <c r="DA3" s="289"/>
      <c r="DB3" s="289"/>
      <c r="DC3" s="289"/>
      <c r="DD3" s="289"/>
      <c r="DE3" s="289"/>
      <c r="DF3" s="289"/>
    </row>
    <row r="4" spans="1:110" s="287" customFormat="1" ht="13.8">
      <c r="A4" s="405"/>
      <c r="B4" s="405"/>
      <c r="C4" s="408">
        <v>45352</v>
      </c>
      <c r="D4" s="408">
        <v>45353</v>
      </c>
      <c r="E4" s="408">
        <v>45354</v>
      </c>
      <c r="F4" s="408">
        <v>45355</v>
      </c>
      <c r="G4" s="408">
        <v>45356</v>
      </c>
      <c r="H4" s="408">
        <v>45357</v>
      </c>
      <c r="I4" s="408">
        <v>45358</v>
      </c>
      <c r="J4" s="408">
        <v>45359</v>
      </c>
      <c r="K4" s="408">
        <v>45360</v>
      </c>
      <c r="L4" s="408">
        <v>45361</v>
      </c>
      <c r="M4" s="408">
        <v>45362</v>
      </c>
      <c r="N4" s="408">
        <v>45363</v>
      </c>
      <c r="O4" s="408">
        <v>45364</v>
      </c>
      <c r="P4" s="408">
        <v>45365</v>
      </c>
      <c r="Q4" s="408">
        <v>45366</v>
      </c>
      <c r="R4" s="408">
        <v>45367</v>
      </c>
      <c r="S4" s="408">
        <v>45368</v>
      </c>
      <c r="T4" s="408">
        <v>45369</v>
      </c>
      <c r="U4" s="408">
        <v>45370</v>
      </c>
      <c r="V4" s="408">
        <v>45371</v>
      </c>
      <c r="W4" s="408">
        <v>45372</v>
      </c>
      <c r="X4" s="408">
        <v>45373</v>
      </c>
      <c r="Y4" s="408">
        <v>45374</v>
      </c>
      <c r="Z4" s="408">
        <v>45375</v>
      </c>
      <c r="AA4" s="408">
        <v>45376</v>
      </c>
      <c r="AB4" s="408">
        <v>45377</v>
      </c>
      <c r="AC4" s="408">
        <v>45378</v>
      </c>
      <c r="AD4" s="408">
        <v>45379</v>
      </c>
      <c r="AE4" s="408">
        <v>45380</v>
      </c>
      <c r="AF4" s="408">
        <v>45381</v>
      </c>
      <c r="AG4" s="408">
        <v>45382</v>
      </c>
      <c r="AH4" s="408">
        <v>45383</v>
      </c>
      <c r="AI4" s="408">
        <v>45384</v>
      </c>
      <c r="AJ4" s="408">
        <v>45385</v>
      </c>
      <c r="AK4" s="408">
        <v>45386</v>
      </c>
      <c r="AL4" s="408">
        <v>45387</v>
      </c>
      <c r="AM4" s="408">
        <v>45388</v>
      </c>
      <c r="AN4" s="408">
        <v>45389</v>
      </c>
      <c r="AO4" s="408">
        <v>45390</v>
      </c>
      <c r="AP4" s="408">
        <v>45391</v>
      </c>
      <c r="AQ4" s="408">
        <v>45392</v>
      </c>
      <c r="AR4" s="408">
        <v>45393</v>
      </c>
      <c r="AS4" s="408">
        <v>45394</v>
      </c>
      <c r="AT4" s="408">
        <v>45395</v>
      </c>
      <c r="AU4" s="408">
        <v>45396</v>
      </c>
      <c r="AV4" s="408">
        <v>45397</v>
      </c>
      <c r="AW4" s="408">
        <v>45398</v>
      </c>
      <c r="AX4" s="408">
        <v>45399</v>
      </c>
      <c r="AY4" s="408">
        <v>45400</v>
      </c>
      <c r="AZ4" s="408">
        <v>45401</v>
      </c>
      <c r="BA4" s="408">
        <v>45402</v>
      </c>
      <c r="BB4" s="408">
        <v>45403</v>
      </c>
      <c r="BC4" s="408">
        <v>45404</v>
      </c>
      <c r="BD4" s="408">
        <v>45405</v>
      </c>
      <c r="BE4" s="408">
        <v>45406</v>
      </c>
      <c r="BF4" s="408">
        <v>45407</v>
      </c>
      <c r="BG4" s="408">
        <v>45408</v>
      </c>
      <c r="BH4" s="408">
        <v>45409</v>
      </c>
      <c r="BI4" s="408">
        <v>45410</v>
      </c>
      <c r="BJ4" s="408">
        <v>45411</v>
      </c>
      <c r="BK4" s="408">
        <v>45412</v>
      </c>
      <c r="BL4" s="406" t="s">
        <v>24</v>
      </c>
      <c r="BM4"/>
      <c r="BN4"/>
      <c r="BO4"/>
      <c r="BP4"/>
      <c r="BQ4" s="289"/>
      <c r="BR4" s="289"/>
      <c r="BS4" s="289"/>
      <c r="BT4" s="289"/>
      <c r="BU4" s="289"/>
      <c r="BV4" s="289"/>
      <c r="BW4" s="289"/>
      <c r="BX4" s="289"/>
      <c r="BY4" s="289"/>
      <c r="BZ4" s="289"/>
      <c r="CA4" s="289"/>
      <c r="CB4" s="289"/>
      <c r="CC4" s="289"/>
      <c r="CD4" s="289"/>
      <c r="CE4" s="289"/>
      <c r="CF4" s="289"/>
      <c r="CG4" s="289"/>
      <c r="CH4" s="289"/>
      <c r="CI4" s="289"/>
      <c r="CJ4" s="289"/>
      <c r="CK4" s="289"/>
      <c r="CL4" s="289"/>
      <c r="CM4" s="289"/>
      <c r="CN4" s="289"/>
      <c r="CO4" s="289"/>
      <c r="CP4" s="289"/>
      <c r="CQ4" s="289"/>
      <c r="CR4" s="289"/>
      <c r="CS4" s="289"/>
      <c r="CT4" s="289"/>
      <c r="CU4" s="289"/>
      <c r="CV4" s="289"/>
      <c r="CW4" s="289"/>
      <c r="CX4" s="289"/>
      <c r="CY4" s="289"/>
      <c r="CZ4" s="289"/>
      <c r="DA4" s="289"/>
      <c r="DB4" s="289"/>
      <c r="DC4" s="289"/>
      <c r="DD4" s="289"/>
      <c r="DE4" s="289"/>
      <c r="DF4" s="289"/>
    </row>
    <row r="5" spans="1:110" s="287" customFormat="1" ht="13.8">
      <c r="A5" s="405"/>
      <c r="B5" s="405"/>
      <c r="C5" s="411">
        <v>45353</v>
      </c>
      <c r="D5" s="411">
        <v>45354</v>
      </c>
      <c r="E5" s="411">
        <v>45355</v>
      </c>
      <c r="F5" s="411">
        <v>45356</v>
      </c>
      <c r="G5" s="411">
        <v>45357</v>
      </c>
      <c r="H5" s="411">
        <v>45358</v>
      </c>
      <c r="I5" s="411">
        <v>45359</v>
      </c>
      <c r="J5" s="411">
        <v>45360</v>
      </c>
      <c r="K5" s="411">
        <v>45361</v>
      </c>
      <c r="L5" s="411">
        <v>45362</v>
      </c>
      <c r="M5" s="411">
        <v>45363</v>
      </c>
      <c r="N5" s="411">
        <v>45364</v>
      </c>
      <c r="O5" s="411">
        <v>45365</v>
      </c>
      <c r="P5" s="411">
        <v>45366</v>
      </c>
      <c r="Q5" s="411">
        <v>45367</v>
      </c>
      <c r="R5" s="411">
        <v>45368</v>
      </c>
      <c r="S5" s="411">
        <v>45369</v>
      </c>
      <c r="T5" s="411">
        <v>45370</v>
      </c>
      <c r="U5" s="411">
        <v>45371</v>
      </c>
      <c r="V5" s="411">
        <v>45372</v>
      </c>
      <c r="W5" s="411">
        <v>45373</v>
      </c>
      <c r="X5" s="411">
        <v>45374</v>
      </c>
      <c r="Y5" s="411">
        <v>45375</v>
      </c>
      <c r="Z5" s="411">
        <v>45376</v>
      </c>
      <c r="AA5" s="411">
        <v>45377</v>
      </c>
      <c r="AB5" s="411">
        <v>45378</v>
      </c>
      <c r="AC5" s="411">
        <v>45379</v>
      </c>
      <c r="AD5" s="411">
        <v>45380</v>
      </c>
      <c r="AE5" s="411">
        <v>45381</v>
      </c>
      <c r="AF5" s="411">
        <v>45382</v>
      </c>
      <c r="AG5" s="411">
        <v>45383</v>
      </c>
      <c r="AH5" s="411">
        <v>45384</v>
      </c>
      <c r="AI5" s="411">
        <v>45385</v>
      </c>
      <c r="AJ5" s="411">
        <v>45386</v>
      </c>
      <c r="AK5" s="411">
        <v>45387</v>
      </c>
      <c r="AL5" s="411">
        <v>45388</v>
      </c>
      <c r="AM5" s="411">
        <v>45389</v>
      </c>
      <c r="AN5" s="411">
        <v>45390</v>
      </c>
      <c r="AO5" s="411">
        <v>45391</v>
      </c>
      <c r="AP5" s="411">
        <v>45392</v>
      </c>
      <c r="AQ5" s="411">
        <v>45393</v>
      </c>
      <c r="AR5" s="411">
        <v>45394</v>
      </c>
      <c r="AS5" s="411">
        <v>45395</v>
      </c>
      <c r="AT5" s="411">
        <v>45396</v>
      </c>
      <c r="AU5" s="411">
        <v>45397</v>
      </c>
      <c r="AV5" s="411">
        <v>45398</v>
      </c>
      <c r="AW5" s="411">
        <v>45399</v>
      </c>
      <c r="AX5" s="411">
        <v>45400</v>
      </c>
      <c r="AY5" s="411">
        <v>45401</v>
      </c>
      <c r="AZ5" s="411">
        <v>45402</v>
      </c>
      <c r="BA5" s="411">
        <v>45403</v>
      </c>
      <c r="BB5" s="411">
        <v>45404</v>
      </c>
      <c r="BC5" s="411">
        <v>45405</v>
      </c>
      <c r="BD5" s="411">
        <v>45406</v>
      </c>
      <c r="BE5" s="411">
        <v>45407</v>
      </c>
      <c r="BF5" s="411">
        <v>45408</v>
      </c>
      <c r="BG5" s="411">
        <v>45409</v>
      </c>
      <c r="BH5" s="411">
        <v>45410</v>
      </c>
      <c r="BI5" s="411">
        <v>45411</v>
      </c>
      <c r="BJ5" s="411">
        <v>45412</v>
      </c>
      <c r="BK5" s="411">
        <v>45413</v>
      </c>
      <c r="BL5" s="406"/>
      <c r="BM5"/>
      <c r="BN5"/>
      <c r="BO5"/>
      <c r="BP5"/>
      <c r="BQ5" s="289"/>
      <c r="BR5" s="289"/>
      <c r="BS5" s="289"/>
      <c r="BT5" s="289"/>
      <c r="BU5" s="289"/>
      <c r="BV5" s="289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</row>
    <row r="6" spans="1:110" s="287" customFormat="1" ht="13.8">
      <c r="A6" s="407" t="s">
        <v>0</v>
      </c>
      <c r="B6" s="407" t="s">
        <v>29</v>
      </c>
      <c r="C6" s="411">
        <v>45354</v>
      </c>
      <c r="D6" s="411">
        <v>45355</v>
      </c>
      <c r="E6" s="411">
        <v>45356</v>
      </c>
      <c r="F6" s="411">
        <v>45357</v>
      </c>
      <c r="G6" s="411">
        <v>45358</v>
      </c>
      <c r="H6" s="411">
        <v>45359</v>
      </c>
      <c r="I6" s="411">
        <v>45360</v>
      </c>
      <c r="J6" s="411">
        <v>45361</v>
      </c>
      <c r="K6" s="411">
        <v>45362</v>
      </c>
      <c r="L6" s="411">
        <v>45363</v>
      </c>
      <c r="M6" s="411">
        <v>45364</v>
      </c>
      <c r="N6" s="411">
        <v>45365</v>
      </c>
      <c r="O6" s="411">
        <v>45366</v>
      </c>
      <c r="P6" s="411">
        <v>45367</v>
      </c>
      <c r="Q6" s="411">
        <v>45368</v>
      </c>
      <c r="R6" s="411">
        <v>45369</v>
      </c>
      <c r="S6" s="411">
        <v>45370</v>
      </c>
      <c r="T6" s="411">
        <v>45371</v>
      </c>
      <c r="U6" s="411">
        <v>45372</v>
      </c>
      <c r="V6" s="411">
        <v>45373</v>
      </c>
      <c r="W6" s="411">
        <v>45374</v>
      </c>
      <c r="X6" s="411">
        <v>45375</v>
      </c>
      <c r="Y6" s="411">
        <v>45376</v>
      </c>
      <c r="Z6" s="411">
        <v>45377</v>
      </c>
      <c r="AA6" s="411">
        <v>45378</v>
      </c>
      <c r="AB6" s="411">
        <v>45379</v>
      </c>
      <c r="AC6" s="411">
        <v>45380</v>
      </c>
      <c r="AD6" s="411">
        <v>45381</v>
      </c>
      <c r="AE6" s="411">
        <v>45382</v>
      </c>
      <c r="AF6" s="411">
        <v>45383</v>
      </c>
      <c r="AG6" s="411">
        <v>45384</v>
      </c>
      <c r="AH6" s="411">
        <v>45385</v>
      </c>
      <c r="AI6" s="411">
        <v>45386</v>
      </c>
      <c r="AJ6" s="411">
        <v>45387</v>
      </c>
      <c r="AK6" s="411">
        <v>45388</v>
      </c>
      <c r="AL6" s="411">
        <v>45389</v>
      </c>
      <c r="AM6" s="411">
        <v>45390</v>
      </c>
      <c r="AN6" s="411">
        <v>45391</v>
      </c>
      <c r="AO6" s="411">
        <v>45392</v>
      </c>
      <c r="AP6" s="411">
        <v>45393</v>
      </c>
      <c r="AQ6" s="411">
        <v>45394</v>
      </c>
      <c r="AR6" s="411">
        <v>45395</v>
      </c>
      <c r="AS6" s="411">
        <v>45396</v>
      </c>
      <c r="AT6" s="411">
        <v>45397</v>
      </c>
      <c r="AU6" s="411">
        <v>45398</v>
      </c>
      <c r="AV6" s="411">
        <v>45399</v>
      </c>
      <c r="AW6" s="411">
        <v>45400</v>
      </c>
      <c r="AX6" s="411">
        <v>45401</v>
      </c>
      <c r="AY6" s="411">
        <v>45402</v>
      </c>
      <c r="AZ6" s="411">
        <v>45403</v>
      </c>
      <c r="BA6" s="411">
        <v>45404</v>
      </c>
      <c r="BB6" s="411">
        <v>45405</v>
      </c>
      <c r="BC6" s="411">
        <v>45406</v>
      </c>
      <c r="BD6" s="411">
        <v>45407</v>
      </c>
      <c r="BE6" s="411">
        <v>45408</v>
      </c>
      <c r="BF6" s="411">
        <v>45409</v>
      </c>
      <c r="BG6" s="411">
        <v>45410</v>
      </c>
      <c r="BH6" s="411">
        <v>45411</v>
      </c>
      <c r="BI6" s="411">
        <v>45412</v>
      </c>
      <c r="BJ6" s="411">
        <v>45413</v>
      </c>
      <c r="BK6" s="411">
        <v>45414</v>
      </c>
      <c r="BL6" s="406"/>
      <c r="BM6"/>
      <c r="BN6"/>
      <c r="BO6"/>
      <c r="BP6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</row>
    <row r="7" spans="1:110" s="287" customFormat="1" ht="13.8">
      <c r="A7" s="406" t="s">
        <v>25</v>
      </c>
      <c r="B7" s="406" t="s">
        <v>42</v>
      </c>
      <c r="C7" s="409">
        <v>235</v>
      </c>
      <c r="D7" s="409">
        <v>152</v>
      </c>
      <c r="E7" s="409">
        <v>79.708333333333329</v>
      </c>
      <c r="F7" s="409">
        <v>360</v>
      </c>
      <c r="G7" s="409">
        <v>143.52777777777777</v>
      </c>
      <c r="H7" s="409">
        <v>226.84722222222223</v>
      </c>
      <c r="I7" s="409">
        <v>388.88888888888891</v>
      </c>
      <c r="J7" s="409">
        <v>388.88888888888891</v>
      </c>
      <c r="K7" s="409">
        <v>388.88888888888891</v>
      </c>
      <c r="L7" s="409">
        <v>388.88888888888891</v>
      </c>
      <c r="M7" s="409"/>
      <c r="N7" s="409"/>
      <c r="O7" s="409">
        <v>296.875</v>
      </c>
      <c r="P7" s="409">
        <v>375</v>
      </c>
      <c r="Q7" s="409">
        <v>161.45833333333334</v>
      </c>
      <c r="R7" s="409">
        <v>375</v>
      </c>
      <c r="S7" s="409">
        <v>359.375</v>
      </c>
      <c r="T7" s="409"/>
      <c r="U7" s="409"/>
      <c r="V7" s="409"/>
      <c r="W7" s="409"/>
      <c r="X7" s="409"/>
      <c r="Y7" s="409">
        <v>149</v>
      </c>
      <c r="Z7" s="409">
        <v>345</v>
      </c>
      <c r="AA7" s="409">
        <v>339.33333333333331</v>
      </c>
      <c r="AB7" s="409">
        <v>340</v>
      </c>
      <c r="AC7" s="409">
        <v>318.75</v>
      </c>
      <c r="AD7" s="409">
        <v>318.75</v>
      </c>
      <c r="AE7" s="409">
        <v>113.04166666666666</v>
      </c>
      <c r="AF7" s="409">
        <v>330.55555555555554</v>
      </c>
      <c r="AG7" s="409">
        <v>388.88888888888891</v>
      </c>
      <c r="AH7" s="409">
        <v>388.88888888888891</v>
      </c>
      <c r="AI7" s="409">
        <v>67.125</v>
      </c>
      <c r="AJ7" s="409">
        <v>307.875</v>
      </c>
      <c r="AK7" s="409">
        <v>388.88888888888891</v>
      </c>
      <c r="AL7" s="409">
        <v>330.55555555555554</v>
      </c>
      <c r="AM7" s="409">
        <v>272.91666666666669</v>
      </c>
      <c r="AN7" s="409"/>
      <c r="AO7" s="409"/>
      <c r="AP7" s="409"/>
      <c r="AQ7" s="409"/>
      <c r="AR7" s="409"/>
      <c r="AS7" s="409">
        <v>168.75</v>
      </c>
      <c r="AT7" s="409">
        <v>318.75</v>
      </c>
      <c r="AU7" s="409">
        <v>318.75</v>
      </c>
      <c r="AV7" s="409">
        <v>318.75</v>
      </c>
      <c r="AW7" s="409">
        <v>325.01388888888891</v>
      </c>
      <c r="AX7" s="409">
        <v>318.75</v>
      </c>
      <c r="AY7" s="409">
        <v>181.26388888888891</v>
      </c>
      <c r="AZ7" s="409">
        <v>318.75</v>
      </c>
      <c r="BA7" s="409">
        <v>318.75</v>
      </c>
      <c r="BB7" s="409">
        <v>318.75</v>
      </c>
      <c r="BC7" s="409">
        <v>318.75</v>
      </c>
      <c r="BD7" s="409">
        <v>337.5</v>
      </c>
      <c r="BE7" s="409">
        <v>304.69444444444446</v>
      </c>
      <c r="BF7" s="409">
        <v>210.94444444444446</v>
      </c>
      <c r="BG7" s="409">
        <v>318.75</v>
      </c>
      <c r="BH7" s="409">
        <v>318.75</v>
      </c>
      <c r="BI7" s="409">
        <v>318.75</v>
      </c>
      <c r="BJ7" s="409">
        <v>335.94444444444446</v>
      </c>
      <c r="BK7" s="409">
        <v>318.75</v>
      </c>
      <c r="BL7" s="409">
        <v>14409.027777777779</v>
      </c>
      <c r="BM7"/>
      <c r="BN7"/>
      <c r="BO7"/>
      <c r="BP7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9"/>
      <c r="CH7" s="289"/>
      <c r="CI7" s="289"/>
      <c r="CJ7" s="289"/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89"/>
      <c r="CV7" s="289"/>
      <c r="CW7" s="289"/>
      <c r="CX7" s="289"/>
      <c r="CY7" s="289"/>
      <c r="CZ7" s="289"/>
      <c r="DA7" s="289"/>
      <c r="DB7" s="289"/>
      <c r="DC7" s="289"/>
      <c r="DD7" s="289"/>
      <c r="DE7" s="289"/>
      <c r="DF7" s="289"/>
    </row>
    <row r="8" spans="1:110" s="287" customFormat="1" ht="13.8">
      <c r="A8" s="406"/>
      <c r="B8" s="406" t="s">
        <v>32</v>
      </c>
      <c r="C8" s="409">
        <v>62.814814814814817</v>
      </c>
      <c r="D8" s="409">
        <v>846.66666666666674</v>
      </c>
      <c r="E8" s="409">
        <v>182.44444444444446</v>
      </c>
      <c r="F8" s="409">
        <v>305.77777777777777</v>
      </c>
      <c r="G8" s="409">
        <v>518.51851851851848</v>
      </c>
      <c r="H8" s="409"/>
      <c r="I8" s="409"/>
      <c r="J8" s="409"/>
      <c r="K8" s="409"/>
      <c r="L8" s="409"/>
      <c r="M8" s="409"/>
      <c r="N8" s="409"/>
      <c r="O8" s="409">
        <v>302.46296296296299</v>
      </c>
      <c r="P8" s="409">
        <v>518.51851851851848</v>
      </c>
      <c r="Q8" s="409">
        <v>518.51851851851848</v>
      </c>
      <c r="R8" s="409">
        <v>265.48148148148147</v>
      </c>
      <c r="S8" s="409">
        <v>518.51851851851848</v>
      </c>
      <c r="T8" s="409">
        <v>578.2962962962963</v>
      </c>
      <c r="U8" s="409">
        <v>222.7962962962963</v>
      </c>
      <c r="V8" s="409">
        <v>520.18518518518522</v>
      </c>
      <c r="W8" s="409">
        <v>569.57407407407413</v>
      </c>
      <c r="X8" s="409">
        <v>580</v>
      </c>
      <c r="Y8" s="409">
        <v>35.518518518518519</v>
      </c>
      <c r="Z8" s="409"/>
      <c r="AA8" s="409"/>
      <c r="AB8" s="409"/>
      <c r="AC8" s="409">
        <v>152.92592592592592</v>
      </c>
      <c r="AD8" s="409">
        <v>518.51851851851848</v>
      </c>
      <c r="AE8" s="409">
        <v>431.81481481481478</v>
      </c>
      <c r="AF8" s="409">
        <v>466.66666666666663</v>
      </c>
      <c r="AG8" s="409">
        <v>518.51851851851848</v>
      </c>
      <c r="AH8" s="409">
        <v>108.01851851851852</v>
      </c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>
        <v>252.7962962962963</v>
      </c>
      <c r="AW8" s="409">
        <v>412.12962962962962</v>
      </c>
      <c r="AX8" s="409">
        <v>327.16666666666669</v>
      </c>
      <c r="AY8" s="409">
        <v>507.11111111111109</v>
      </c>
      <c r="AZ8" s="409">
        <v>471.31481481481478</v>
      </c>
      <c r="BA8" s="409">
        <v>466.66666666666663</v>
      </c>
      <c r="BB8" s="409">
        <v>466.66666666666663</v>
      </c>
      <c r="BC8" s="409">
        <v>440.74074074074076</v>
      </c>
      <c r="BD8" s="409">
        <v>313.88888888888891</v>
      </c>
      <c r="BE8" s="409"/>
      <c r="BF8" s="409"/>
      <c r="BG8" s="409">
        <v>501.92592592592592</v>
      </c>
      <c r="BH8" s="409">
        <v>417.59259259259255</v>
      </c>
      <c r="BI8" s="409">
        <v>466.66666666666663</v>
      </c>
      <c r="BJ8" s="409">
        <v>440.74074074074076</v>
      </c>
      <c r="BK8" s="409">
        <v>41.666666666666664</v>
      </c>
      <c r="BL8" s="409">
        <v>14269.629629629626</v>
      </c>
      <c r="BM8"/>
      <c r="BN8"/>
      <c r="BO8"/>
      <c r="BP8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9"/>
      <c r="CH8" s="289"/>
      <c r="CI8" s="289"/>
      <c r="CJ8" s="289"/>
      <c r="CK8" s="289"/>
      <c r="CL8" s="289"/>
      <c r="CM8" s="289"/>
      <c r="CN8" s="289"/>
      <c r="CO8" s="289"/>
      <c r="CP8" s="289"/>
      <c r="CQ8" s="289"/>
      <c r="CR8" s="289"/>
      <c r="CS8" s="289"/>
      <c r="CT8" s="289"/>
      <c r="CU8" s="289"/>
      <c r="CV8" s="289"/>
      <c r="CW8" s="289"/>
      <c r="CX8" s="289"/>
      <c r="CY8" s="289"/>
      <c r="CZ8" s="289"/>
      <c r="DA8" s="289"/>
      <c r="DB8" s="289"/>
      <c r="DC8" s="289"/>
      <c r="DD8" s="289"/>
      <c r="DE8" s="289"/>
      <c r="DF8" s="289"/>
    </row>
    <row r="9" spans="1:110" s="287" customFormat="1" ht="13.8">
      <c r="A9" s="406"/>
      <c r="B9" s="406" t="s">
        <v>31</v>
      </c>
      <c r="C9" s="409">
        <v>338.58333333333331</v>
      </c>
      <c r="D9" s="409"/>
      <c r="E9" s="409"/>
      <c r="F9" s="409"/>
      <c r="G9" s="409"/>
      <c r="H9" s="409"/>
      <c r="I9" s="409"/>
      <c r="J9" s="409"/>
      <c r="K9" s="409"/>
      <c r="L9" s="409"/>
      <c r="M9" s="409">
        <v>15.625</v>
      </c>
      <c r="N9" s="409">
        <v>357.59722222222223</v>
      </c>
      <c r="O9" s="409"/>
      <c r="P9" s="409"/>
      <c r="Q9" s="409"/>
      <c r="R9" s="409"/>
      <c r="S9" s="409"/>
      <c r="T9" s="409">
        <v>295</v>
      </c>
      <c r="U9" s="409">
        <v>329</v>
      </c>
      <c r="V9" s="409">
        <v>179</v>
      </c>
      <c r="W9" s="409">
        <v>310</v>
      </c>
      <c r="X9" s="409">
        <v>387</v>
      </c>
      <c r="Y9" s="409">
        <v>44.208333333333336</v>
      </c>
      <c r="Z9" s="409"/>
      <c r="AA9" s="409"/>
      <c r="AB9" s="409"/>
      <c r="AC9" s="409"/>
      <c r="AD9" s="409"/>
      <c r="AE9" s="409"/>
      <c r="AF9" s="409"/>
      <c r="AG9" s="409"/>
      <c r="AH9" s="409">
        <v>48.611111111111114</v>
      </c>
      <c r="AI9" s="409">
        <v>369.33333333333337</v>
      </c>
      <c r="AJ9" s="409">
        <v>388.88888888888891</v>
      </c>
      <c r="AK9" s="409">
        <v>388.88888888888891</v>
      </c>
      <c r="AL9" s="409">
        <v>306.94444444444446</v>
      </c>
      <c r="AM9" s="409"/>
      <c r="AN9" s="409">
        <v>261.44444444444446</v>
      </c>
      <c r="AO9" s="409">
        <v>318.75</v>
      </c>
      <c r="AP9" s="409">
        <v>318.75</v>
      </c>
      <c r="AQ9" s="409">
        <v>318.75</v>
      </c>
      <c r="AR9" s="409">
        <v>318.75</v>
      </c>
      <c r="AS9" s="409">
        <v>9.375</v>
      </c>
      <c r="AT9" s="409"/>
      <c r="AU9" s="409"/>
      <c r="AV9" s="409"/>
      <c r="AW9" s="409"/>
      <c r="AX9" s="409"/>
      <c r="AY9" s="409"/>
      <c r="AZ9" s="409"/>
      <c r="BA9" s="409"/>
      <c r="BB9" s="409"/>
      <c r="BC9" s="409"/>
      <c r="BD9" s="409"/>
      <c r="BE9" s="409"/>
      <c r="BF9" s="409"/>
      <c r="BG9" s="409"/>
      <c r="BH9" s="409"/>
      <c r="BI9" s="409"/>
      <c r="BJ9" s="409"/>
      <c r="BK9" s="409"/>
      <c r="BL9" s="409">
        <v>5304.5</v>
      </c>
      <c r="BM9"/>
      <c r="BN9"/>
      <c r="BO9"/>
      <c r="BP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9"/>
      <c r="CH9" s="289"/>
      <c r="CI9" s="289"/>
      <c r="CJ9" s="289"/>
      <c r="CK9" s="289"/>
      <c r="CL9" s="289"/>
      <c r="CM9" s="289"/>
      <c r="CN9" s="289"/>
      <c r="CO9" s="289"/>
      <c r="CP9" s="289"/>
      <c r="CQ9" s="289"/>
      <c r="CR9" s="289"/>
      <c r="CS9" s="289"/>
      <c r="CT9" s="289"/>
      <c r="CU9" s="289"/>
      <c r="CV9" s="289"/>
      <c r="CW9" s="289"/>
      <c r="CX9" s="289"/>
      <c r="CY9" s="289"/>
      <c r="CZ9" s="289"/>
      <c r="DA9" s="289"/>
      <c r="DB9" s="289"/>
      <c r="DC9" s="289"/>
      <c r="DD9" s="289"/>
      <c r="DE9" s="289"/>
      <c r="DF9" s="289"/>
    </row>
    <row r="10" spans="1:110" s="287" customFormat="1" ht="13.8">
      <c r="A10" s="406"/>
      <c r="B10" s="406" t="s">
        <v>59</v>
      </c>
      <c r="C10" s="409"/>
      <c r="D10" s="409"/>
      <c r="E10" s="409"/>
      <c r="F10" s="409"/>
      <c r="G10" s="409"/>
      <c r="H10" s="409"/>
      <c r="I10" s="409">
        <v>216.67142857142858</v>
      </c>
      <c r="J10" s="409">
        <v>400</v>
      </c>
      <c r="K10" s="409">
        <v>400</v>
      </c>
      <c r="L10" s="409">
        <v>400</v>
      </c>
      <c r="M10" s="409">
        <v>400</v>
      </c>
      <c r="N10" s="409">
        <v>397.6142857142857</v>
      </c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>
        <v>392</v>
      </c>
      <c r="AB10" s="409">
        <v>392.7</v>
      </c>
      <c r="AC10" s="409">
        <v>81.428571428571431</v>
      </c>
      <c r="AD10" s="409"/>
      <c r="AE10" s="409"/>
      <c r="AF10" s="409"/>
      <c r="AG10" s="409"/>
      <c r="AH10" s="409"/>
      <c r="AI10" s="409"/>
      <c r="AJ10" s="409"/>
      <c r="AK10" s="409"/>
      <c r="AL10" s="409"/>
      <c r="AM10" s="409">
        <v>135</v>
      </c>
      <c r="AN10" s="409">
        <v>360</v>
      </c>
      <c r="AO10" s="409">
        <v>360</v>
      </c>
      <c r="AP10" s="409">
        <v>340</v>
      </c>
      <c r="AQ10" s="409">
        <v>340</v>
      </c>
      <c r="AR10" s="409">
        <v>340</v>
      </c>
      <c r="AS10" s="409">
        <v>240.01428571428571</v>
      </c>
      <c r="AT10" s="409">
        <v>340</v>
      </c>
      <c r="AU10" s="409">
        <v>331.91428571428571</v>
      </c>
      <c r="AV10" s="409">
        <v>45</v>
      </c>
      <c r="AW10" s="409"/>
      <c r="AX10" s="409"/>
      <c r="AY10" s="409"/>
      <c r="AZ10" s="409"/>
      <c r="BA10" s="409"/>
      <c r="BB10" s="409"/>
      <c r="BC10" s="409"/>
      <c r="BD10" s="409"/>
      <c r="BE10" s="409"/>
      <c r="BF10" s="409"/>
      <c r="BG10" s="409"/>
      <c r="BH10" s="409"/>
      <c r="BI10" s="409"/>
      <c r="BJ10" s="409"/>
      <c r="BK10" s="409"/>
      <c r="BL10" s="409">
        <v>5912.3428571428567</v>
      </c>
      <c r="BM10"/>
      <c r="BN10"/>
      <c r="BO10"/>
      <c r="BP10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9"/>
      <c r="CH10" s="289"/>
      <c r="CI10" s="289"/>
      <c r="CJ10" s="289"/>
      <c r="CK10" s="289"/>
      <c r="CL10" s="289"/>
      <c r="CM10" s="289"/>
      <c r="CN10" s="289"/>
      <c r="CO10" s="289"/>
      <c r="CP10" s="289"/>
      <c r="CQ10" s="289"/>
      <c r="CR10" s="289"/>
      <c r="CS10" s="289"/>
      <c r="CT10" s="289"/>
      <c r="CU10" s="289"/>
      <c r="CV10" s="289"/>
      <c r="CW10" s="289"/>
      <c r="CX10" s="289"/>
      <c r="CY10" s="289"/>
      <c r="CZ10" s="289"/>
      <c r="DA10" s="289"/>
      <c r="DB10" s="289"/>
      <c r="DC10" s="289"/>
      <c r="DD10" s="289"/>
      <c r="DE10" s="289"/>
      <c r="DF10" s="289"/>
    </row>
    <row r="11" spans="1:110" s="287" customFormat="1" ht="13.8">
      <c r="A11" s="406"/>
      <c r="B11" s="406" t="s">
        <v>373</v>
      </c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>
        <v>217</v>
      </c>
      <c r="Z11" s="409">
        <v>455.2037037037037</v>
      </c>
      <c r="AA11" s="409"/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/>
      <c r="BA11" s="409"/>
      <c r="BB11" s="409"/>
      <c r="BC11" s="409"/>
      <c r="BD11" s="409"/>
      <c r="BE11" s="409">
        <v>399.31481481481484</v>
      </c>
      <c r="BF11" s="409">
        <v>267.37037037037038</v>
      </c>
      <c r="BG11" s="409"/>
      <c r="BH11" s="409"/>
      <c r="BI11" s="409"/>
      <c r="BJ11" s="409"/>
      <c r="BK11" s="409"/>
      <c r="BL11" s="409">
        <v>1338.8888888888889</v>
      </c>
      <c r="BM11"/>
      <c r="BN11"/>
      <c r="BO11"/>
      <c r="BP11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9"/>
      <c r="CH11" s="289"/>
      <c r="CI11" s="289"/>
      <c r="CJ11" s="289"/>
      <c r="CK11" s="289"/>
      <c r="CL11" s="289"/>
      <c r="CM11" s="289"/>
      <c r="CN11" s="289"/>
      <c r="CO11" s="289"/>
      <c r="CP11" s="289"/>
      <c r="CQ11" s="289"/>
      <c r="CR11" s="289"/>
      <c r="CS11" s="289"/>
      <c r="CT11" s="289"/>
      <c r="CU11" s="289"/>
      <c r="CV11" s="289"/>
      <c r="CW11" s="289"/>
      <c r="CX11" s="289"/>
      <c r="CY11" s="289"/>
      <c r="CZ11" s="289"/>
      <c r="DA11" s="289"/>
      <c r="DB11" s="289"/>
      <c r="DC11" s="289"/>
      <c r="DD11" s="289"/>
      <c r="DE11" s="289"/>
      <c r="DF11" s="289"/>
    </row>
    <row r="12" spans="1:110" s="287" customFormat="1" ht="13.8">
      <c r="A12" s="405" t="s">
        <v>26</v>
      </c>
      <c r="B12" s="405"/>
      <c r="C12" s="409">
        <v>636.39814814814815</v>
      </c>
      <c r="D12" s="409">
        <v>998.66666666666674</v>
      </c>
      <c r="E12" s="409">
        <v>262.15277777777777</v>
      </c>
      <c r="F12" s="409">
        <v>665.77777777777783</v>
      </c>
      <c r="G12" s="409">
        <v>662.0462962962963</v>
      </c>
      <c r="H12" s="409">
        <v>226.84722222222223</v>
      </c>
      <c r="I12" s="409">
        <v>605.56031746031749</v>
      </c>
      <c r="J12" s="409">
        <v>788.88888888888891</v>
      </c>
      <c r="K12" s="409">
        <v>788.88888888888891</v>
      </c>
      <c r="L12" s="409">
        <v>788.88888888888891</v>
      </c>
      <c r="M12" s="409">
        <v>415.625</v>
      </c>
      <c r="N12" s="409">
        <v>755.21150793650793</v>
      </c>
      <c r="O12" s="409">
        <v>599.33796296296305</v>
      </c>
      <c r="P12" s="409">
        <v>893.51851851851848</v>
      </c>
      <c r="Q12" s="409">
        <v>679.97685185185185</v>
      </c>
      <c r="R12" s="409">
        <v>640.48148148148152</v>
      </c>
      <c r="S12" s="409">
        <v>877.89351851851848</v>
      </c>
      <c r="T12" s="409">
        <v>873.2962962962963</v>
      </c>
      <c r="U12" s="409">
        <v>551.7962962962963</v>
      </c>
      <c r="V12" s="409">
        <v>699.18518518518522</v>
      </c>
      <c r="W12" s="409">
        <v>879.57407407407413</v>
      </c>
      <c r="X12" s="409">
        <v>967</v>
      </c>
      <c r="Y12" s="409">
        <v>445.72685185185185</v>
      </c>
      <c r="Z12" s="409">
        <v>800.2037037037037</v>
      </c>
      <c r="AA12" s="409">
        <v>731.33333333333326</v>
      </c>
      <c r="AB12" s="409">
        <v>732.7</v>
      </c>
      <c r="AC12" s="409">
        <v>553.10449735449731</v>
      </c>
      <c r="AD12" s="409">
        <v>837.26851851851848</v>
      </c>
      <c r="AE12" s="409">
        <v>544.85648148148141</v>
      </c>
      <c r="AF12" s="409">
        <v>797.22222222222217</v>
      </c>
      <c r="AG12" s="409">
        <v>907.40740740740739</v>
      </c>
      <c r="AH12" s="409">
        <v>545.51851851851859</v>
      </c>
      <c r="AI12" s="409">
        <v>436.45833333333337</v>
      </c>
      <c r="AJ12" s="409">
        <v>696.76388888888891</v>
      </c>
      <c r="AK12" s="409">
        <v>777.77777777777783</v>
      </c>
      <c r="AL12" s="409">
        <v>637.5</v>
      </c>
      <c r="AM12" s="409">
        <v>407.91666666666669</v>
      </c>
      <c r="AN12" s="409">
        <v>621.44444444444446</v>
      </c>
      <c r="AO12" s="409">
        <v>678.75</v>
      </c>
      <c r="AP12" s="409">
        <v>658.75</v>
      </c>
      <c r="AQ12" s="409">
        <v>658.75</v>
      </c>
      <c r="AR12" s="409">
        <v>658.75</v>
      </c>
      <c r="AS12" s="409">
        <v>418.13928571428573</v>
      </c>
      <c r="AT12" s="409">
        <v>658.75</v>
      </c>
      <c r="AU12" s="409">
        <v>650.66428571428571</v>
      </c>
      <c r="AV12" s="409">
        <v>616.5462962962963</v>
      </c>
      <c r="AW12" s="409">
        <v>737.14351851851848</v>
      </c>
      <c r="AX12" s="409">
        <v>645.91666666666674</v>
      </c>
      <c r="AY12" s="409">
        <v>688.375</v>
      </c>
      <c r="AZ12" s="409">
        <v>790.06481481481478</v>
      </c>
      <c r="BA12" s="409">
        <v>785.41666666666663</v>
      </c>
      <c r="BB12" s="409">
        <v>785.41666666666663</v>
      </c>
      <c r="BC12" s="409">
        <v>759.49074074074076</v>
      </c>
      <c r="BD12" s="409">
        <v>651.38888888888891</v>
      </c>
      <c r="BE12" s="409">
        <v>704.00925925925935</v>
      </c>
      <c r="BF12" s="409">
        <v>478.31481481481484</v>
      </c>
      <c r="BG12" s="409">
        <v>820.67592592592587</v>
      </c>
      <c r="BH12" s="409">
        <v>736.34259259259261</v>
      </c>
      <c r="BI12" s="409">
        <v>785.41666666666663</v>
      </c>
      <c r="BJ12" s="409">
        <v>776.68518518518522</v>
      </c>
      <c r="BK12" s="409">
        <v>360.41666666666669</v>
      </c>
      <c r="BL12" s="409">
        <v>41234.389153439151</v>
      </c>
      <c r="BM12"/>
      <c r="BN12"/>
      <c r="BO12"/>
      <c r="BP12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9"/>
      <c r="CH12" s="289"/>
      <c r="CI12" s="289"/>
      <c r="CJ12" s="289"/>
      <c r="CK12" s="289"/>
      <c r="CL12" s="289"/>
      <c r="CM12" s="289"/>
      <c r="CN12" s="289"/>
      <c r="CO12" s="289"/>
      <c r="CP12" s="289"/>
      <c r="CQ12" s="289"/>
      <c r="CR12" s="289"/>
      <c r="CS12" s="289"/>
      <c r="CT12" s="289"/>
      <c r="CU12" s="289"/>
      <c r="CV12" s="289"/>
      <c r="CW12" s="289"/>
      <c r="CX12" s="289"/>
      <c r="CY12" s="289"/>
      <c r="CZ12" s="289"/>
      <c r="DA12" s="289"/>
      <c r="DB12" s="289"/>
      <c r="DC12" s="289"/>
      <c r="DD12" s="289"/>
      <c r="DE12" s="289"/>
      <c r="DF12" s="289"/>
    </row>
    <row r="13" spans="1:110" s="287" customFormat="1" ht="13.8">
      <c r="A13" s="406" t="s">
        <v>230</v>
      </c>
      <c r="B13" s="406" t="s">
        <v>49</v>
      </c>
      <c r="C13" s="409">
        <v>241.67045454545456</v>
      </c>
      <c r="D13" s="409">
        <v>24.56818181818182</v>
      </c>
      <c r="E13" s="409"/>
      <c r="F13" s="409">
        <v>82.63636363636364</v>
      </c>
      <c r="G13" s="409">
        <v>131.81818181818181</v>
      </c>
      <c r="H13" s="409">
        <v>109.86363636363636</v>
      </c>
      <c r="I13" s="409">
        <v>126.32954545454547</v>
      </c>
      <c r="J13" s="409"/>
      <c r="K13" s="409">
        <v>109.85227272727273</v>
      </c>
      <c r="L13" s="409">
        <v>14029.363636363636</v>
      </c>
      <c r="M13" s="409">
        <v>340.44318181818181</v>
      </c>
      <c r="N13" s="409">
        <v>66.159090909090907</v>
      </c>
      <c r="O13" s="409">
        <v>395.34090909090912</v>
      </c>
      <c r="P13" s="409">
        <v>131.81818181818181</v>
      </c>
      <c r="Q13" s="409">
        <v>71.409090909090907</v>
      </c>
      <c r="R13" s="409">
        <v>93.375</v>
      </c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  <c r="AE13" s="409"/>
      <c r="AF13" s="409"/>
      <c r="AG13" s="409"/>
      <c r="AH13" s="409">
        <v>16.477272727272727</v>
      </c>
      <c r="AI13" s="409">
        <v>105.11363636363635</v>
      </c>
      <c r="AJ13" s="409">
        <v>98.863636363636374</v>
      </c>
      <c r="AK13" s="409">
        <v>114.96590909090909</v>
      </c>
      <c r="AL13" s="409">
        <v>14.329545454545455</v>
      </c>
      <c r="AM13" s="409"/>
      <c r="AN13" s="409"/>
      <c r="AO13" s="409">
        <v>23.352272727272727</v>
      </c>
      <c r="AP13" s="409">
        <v>112.05681818181819</v>
      </c>
      <c r="AQ13" s="409">
        <v>93.375</v>
      </c>
      <c r="AR13" s="409">
        <v>93.375</v>
      </c>
      <c r="AS13" s="409">
        <v>93.38636363636364</v>
      </c>
      <c r="AT13" s="409">
        <v>32.68181818181818</v>
      </c>
      <c r="AU13" s="409"/>
      <c r="AV13" s="409"/>
      <c r="AW13" s="409"/>
      <c r="AX13" s="409"/>
      <c r="AY13" s="409"/>
      <c r="AZ13" s="409"/>
      <c r="BA13" s="409"/>
      <c r="BB13" s="409">
        <v>79.375</v>
      </c>
      <c r="BC13" s="409">
        <v>93.375</v>
      </c>
      <c r="BD13" s="409">
        <v>112.04545454545455</v>
      </c>
      <c r="BE13" s="409">
        <v>93.38636363636364</v>
      </c>
      <c r="BF13" s="409">
        <v>112.04545454545455</v>
      </c>
      <c r="BG13" s="409">
        <v>93.38636363636364</v>
      </c>
      <c r="BH13" s="409">
        <v>93.38636363636364</v>
      </c>
      <c r="BI13" s="409">
        <v>56.034090909090907</v>
      </c>
      <c r="BJ13" s="409">
        <v>56.022727272727273</v>
      </c>
      <c r="BK13" s="409">
        <v>112.04545454545455</v>
      </c>
      <c r="BL13" s="409">
        <v>17653.727272727279</v>
      </c>
      <c r="BM13"/>
      <c r="BN13"/>
      <c r="BO13"/>
      <c r="BP13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9"/>
      <c r="CH13" s="289"/>
      <c r="CI13" s="289"/>
      <c r="CJ13" s="289"/>
      <c r="CK13" s="289"/>
      <c r="CL13" s="289"/>
      <c r="CM13" s="289"/>
      <c r="CN13" s="289"/>
      <c r="CO13" s="289"/>
      <c r="CP13" s="289"/>
      <c r="CQ13" s="289"/>
      <c r="CR13" s="289"/>
      <c r="CS13" s="289"/>
      <c r="CT13" s="289"/>
      <c r="CU13" s="289"/>
      <c r="CV13" s="289"/>
      <c r="CW13" s="289"/>
      <c r="CX13" s="289"/>
      <c r="CY13" s="289"/>
      <c r="CZ13" s="289"/>
      <c r="DA13" s="289"/>
      <c r="DB13" s="289"/>
      <c r="DC13" s="289"/>
      <c r="DD13" s="289"/>
      <c r="DE13" s="289"/>
      <c r="DF13" s="289"/>
    </row>
    <row r="14" spans="1:110" s="287" customFormat="1" ht="13.8">
      <c r="A14" s="406" t="s">
        <v>232</v>
      </c>
      <c r="B14" s="406"/>
      <c r="C14" s="409">
        <v>241.67045454545456</v>
      </c>
      <c r="D14" s="409">
        <v>24.56818181818182</v>
      </c>
      <c r="E14" s="409"/>
      <c r="F14" s="409">
        <v>82.63636363636364</v>
      </c>
      <c r="G14" s="409">
        <v>131.81818181818181</v>
      </c>
      <c r="H14" s="409">
        <v>109.86363636363636</v>
      </c>
      <c r="I14" s="409">
        <v>126.32954545454547</v>
      </c>
      <c r="J14" s="409"/>
      <c r="K14" s="409">
        <v>109.85227272727273</v>
      </c>
      <c r="L14" s="409">
        <v>14029.363636363636</v>
      </c>
      <c r="M14" s="409">
        <v>340.44318181818181</v>
      </c>
      <c r="N14" s="409">
        <v>66.159090909090907</v>
      </c>
      <c r="O14" s="409">
        <v>395.34090909090912</v>
      </c>
      <c r="P14" s="409">
        <v>131.81818181818181</v>
      </c>
      <c r="Q14" s="409">
        <v>71.409090909090907</v>
      </c>
      <c r="R14" s="409">
        <v>93.375</v>
      </c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>
        <v>16.477272727272727</v>
      </c>
      <c r="AI14" s="409">
        <v>105.11363636363635</v>
      </c>
      <c r="AJ14" s="409">
        <v>98.863636363636374</v>
      </c>
      <c r="AK14" s="409">
        <v>114.96590909090909</v>
      </c>
      <c r="AL14" s="409">
        <v>14.329545454545455</v>
      </c>
      <c r="AM14" s="409"/>
      <c r="AN14" s="409"/>
      <c r="AO14" s="409">
        <v>23.352272727272727</v>
      </c>
      <c r="AP14" s="409">
        <v>112.05681818181819</v>
      </c>
      <c r="AQ14" s="409">
        <v>93.375</v>
      </c>
      <c r="AR14" s="409">
        <v>93.375</v>
      </c>
      <c r="AS14" s="409">
        <v>93.38636363636364</v>
      </c>
      <c r="AT14" s="409">
        <v>32.68181818181818</v>
      </c>
      <c r="AU14" s="409"/>
      <c r="AV14" s="409"/>
      <c r="AW14" s="409"/>
      <c r="AX14" s="409"/>
      <c r="AY14" s="409"/>
      <c r="AZ14" s="409"/>
      <c r="BA14" s="409"/>
      <c r="BB14" s="409">
        <v>79.375</v>
      </c>
      <c r="BC14" s="409">
        <v>93.375</v>
      </c>
      <c r="BD14" s="409">
        <v>112.04545454545455</v>
      </c>
      <c r="BE14" s="409">
        <v>93.38636363636364</v>
      </c>
      <c r="BF14" s="409">
        <v>112.04545454545455</v>
      </c>
      <c r="BG14" s="409">
        <v>93.38636363636364</v>
      </c>
      <c r="BH14" s="409">
        <v>93.38636363636364</v>
      </c>
      <c r="BI14" s="409">
        <v>56.034090909090907</v>
      </c>
      <c r="BJ14" s="409">
        <v>56.022727272727273</v>
      </c>
      <c r="BK14" s="409">
        <v>112.04545454545455</v>
      </c>
      <c r="BL14" s="409">
        <v>17653.727272727279</v>
      </c>
      <c r="BM14"/>
      <c r="BN14"/>
      <c r="BO14"/>
      <c r="BP14"/>
      <c r="BQ14" s="289"/>
      <c r="BR14" s="289"/>
      <c r="BS14" s="289"/>
      <c r="BT14" s="289"/>
      <c r="BU14" s="289"/>
      <c r="BV14" s="289"/>
      <c r="BW14" s="289"/>
      <c r="BX14" s="289"/>
      <c r="BY14" s="289"/>
      <c r="BZ14" s="289"/>
      <c r="CA14" s="289"/>
      <c r="CB14" s="289"/>
      <c r="CC14" s="289"/>
      <c r="CD14" s="289"/>
      <c r="CE14" s="289"/>
      <c r="CF14" s="289"/>
      <c r="CG14" s="289"/>
      <c r="CH14" s="289"/>
      <c r="CI14" s="289"/>
      <c r="CJ14" s="289"/>
      <c r="CK14" s="289"/>
      <c r="CL14" s="289"/>
      <c r="CM14" s="289"/>
      <c r="CN14" s="289"/>
      <c r="CO14" s="289"/>
      <c r="CP14" s="289"/>
      <c r="CQ14" s="289"/>
      <c r="CR14" s="289"/>
      <c r="CS14" s="289"/>
      <c r="CT14" s="289"/>
      <c r="CU14" s="289"/>
      <c r="CV14" s="289"/>
      <c r="CW14" s="289"/>
      <c r="CX14" s="289"/>
      <c r="CY14" s="289"/>
      <c r="CZ14" s="289"/>
      <c r="DA14" s="289"/>
      <c r="DB14" s="289"/>
      <c r="DC14" s="289"/>
      <c r="DD14" s="289"/>
      <c r="DE14" s="289"/>
      <c r="DF14" s="289"/>
    </row>
    <row r="15" spans="1:110" s="287" customFormat="1" ht="13.8">
      <c r="A15" s="406" t="s">
        <v>233</v>
      </c>
      <c r="B15" s="406" t="s">
        <v>125</v>
      </c>
      <c r="C15" s="409"/>
      <c r="D15" s="409"/>
      <c r="E15" s="409"/>
      <c r="F15" s="409">
        <v>205.44</v>
      </c>
      <c r="G15" s="409">
        <v>42.48</v>
      </c>
      <c r="H15" s="409">
        <v>126</v>
      </c>
      <c r="I15" s="409">
        <v>126</v>
      </c>
      <c r="J15" s="409">
        <v>126</v>
      </c>
      <c r="K15" s="409">
        <v>126</v>
      </c>
      <c r="L15" s="409">
        <v>36.74666666666667</v>
      </c>
      <c r="M15" s="409"/>
      <c r="N15" s="409"/>
      <c r="O15" s="409"/>
      <c r="P15" s="409"/>
      <c r="Q15" s="409"/>
      <c r="R15" s="409"/>
      <c r="S15" s="409"/>
      <c r="T15" s="409">
        <v>86.873333333333335</v>
      </c>
      <c r="U15" s="409">
        <v>116.02666666666667</v>
      </c>
      <c r="V15" s="409">
        <v>143.60666666666665</v>
      </c>
      <c r="W15" s="409">
        <v>131.33333333333334</v>
      </c>
      <c r="X15" s="409">
        <v>133.43333333333334</v>
      </c>
      <c r="Y15" s="409">
        <v>150.14666666666668</v>
      </c>
      <c r="Z15" s="409">
        <v>36.25333333333333</v>
      </c>
      <c r="AA15" s="409"/>
      <c r="AB15" s="409"/>
      <c r="AC15" s="409"/>
      <c r="AD15" s="409"/>
      <c r="AE15" s="409"/>
      <c r="AF15" s="409"/>
      <c r="AG15" s="409"/>
      <c r="AH15" s="409"/>
      <c r="AI15" s="409"/>
      <c r="AJ15" s="409">
        <v>89.25333333333333</v>
      </c>
      <c r="AK15" s="409">
        <v>126</v>
      </c>
      <c r="AL15" s="409">
        <v>113.4</v>
      </c>
      <c r="AM15" s="409">
        <v>113.4</v>
      </c>
      <c r="AN15" s="409">
        <v>56.16</v>
      </c>
      <c r="AO15" s="409"/>
      <c r="AP15" s="409"/>
      <c r="AQ15" s="409"/>
      <c r="AR15" s="409"/>
      <c r="AS15" s="409"/>
      <c r="AT15" s="409"/>
      <c r="AU15" s="409"/>
      <c r="AV15" s="409"/>
      <c r="AW15" s="409"/>
      <c r="AX15" s="409">
        <v>80.333333333333329</v>
      </c>
      <c r="AY15" s="409">
        <v>113.4</v>
      </c>
      <c r="AZ15" s="409">
        <v>113.4</v>
      </c>
      <c r="BA15" s="409">
        <v>113.4</v>
      </c>
      <c r="BB15" s="409">
        <v>56.16</v>
      </c>
      <c r="BC15" s="409"/>
      <c r="BD15" s="409"/>
      <c r="BE15" s="409"/>
      <c r="BF15" s="409"/>
      <c r="BG15" s="409"/>
      <c r="BH15" s="409"/>
      <c r="BI15" s="409"/>
      <c r="BJ15" s="409"/>
      <c r="BK15" s="409"/>
      <c r="BL15" s="409">
        <v>2561.2466666666669</v>
      </c>
      <c r="BM15"/>
      <c r="BN15"/>
      <c r="BO15"/>
      <c r="BP15"/>
      <c r="BQ15" s="289"/>
      <c r="BR15" s="289"/>
      <c r="BS15" s="289"/>
      <c r="BT15" s="289"/>
      <c r="BU15" s="289"/>
      <c r="BV15" s="289"/>
      <c r="BW15" s="289"/>
      <c r="BX15" s="289"/>
      <c r="BY15" s="289"/>
      <c r="BZ15" s="289"/>
      <c r="CA15" s="289"/>
      <c r="CB15" s="289"/>
      <c r="CC15" s="289"/>
      <c r="CD15" s="289"/>
      <c r="CE15" s="289"/>
      <c r="CF15" s="289"/>
      <c r="CG15" s="289"/>
      <c r="CH15" s="289"/>
      <c r="CI15" s="289"/>
      <c r="CJ15" s="289"/>
      <c r="CK15" s="289"/>
      <c r="CL15" s="289"/>
      <c r="CM15" s="289"/>
      <c r="CN15" s="289"/>
      <c r="CO15" s="289"/>
      <c r="CP15" s="289"/>
      <c r="CQ15" s="289"/>
      <c r="CR15" s="289"/>
      <c r="CS15" s="289"/>
      <c r="CT15" s="289"/>
      <c r="CU15" s="289"/>
      <c r="CV15" s="289"/>
      <c r="CW15" s="289"/>
      <c r="CX15" s="289"/>
      <c r="CY15" s="289"/>
      <c r="CZ15" s="289"/>
      <c r="DA15" s="289"/>
      <c r="DB15" s="289"/>
      <c r="DC15" s="289"/>
      <c r="DD15" s="289"/>
      <c r="DE15" s="289"/>
      <c r="DF15" s="289"/>
    </row>
    <row r="16" spans="1:110" s="287" customFormat="1" ht="13.8">
      <c r="A16" s="405" t="s">
        <v>234</v>
      </c>
      <c r="B16" s="405"/>
      <c r="C16" s="409"/>
      <c r="D16" s="409"/>
      <c r="E16" s="409"/>
      <c r="F16" s="409">
        <v>205.44</v>
      </c>
      <c r="G16" s="409">
        <v>42.48</v>
      </c>
      <c r="H16" s="409">
        <v>126</v>
      </c>
      <c r="I16" s="409">
        <v>126</v>
      </c>
      <c r="J16" s="409">
        <v>126</v>
      </c>
      <c r="K16" s="409">
        <v>126</v>
      </c>
      <c r="L16" s="409">
        <v>36.74666666666667</v>
      </c>
      <c r="M16" s="409"/>
      <c r="N16" s="409"/>
      <c r="O16" s="409"/>
      <c r="P16" s="409"/>
      <c r="Q16" s="409"/>
      <c r="R16" s="409"/>
      <c r="S16" s="409"/>
      <c r="T16" s="409">
        <v>86.873333333333335</v>
      </c>
      <c r="U16" s="409">
        <v>116.02666666666667</v>
      </c>
      <c r="V16" s="409">
        <v>143.60666666666665</v>
      </c>
      <c r="W16" s="409">
        <v>131.33333333333334</v>
      </c>
      <c r="X16" s="409">
        <v>133.43333333333334</v>
      </c>
      <c r="Y16" s="409">
        <v>150.14666666666668</v>
      </c>
      <c r="Z16" s="409">
        <v>36.25333333333333</v>
      </c>
      <c r="AA16" s="409"/>
      <c r="AB16" s="409"/>
      <c r="AC16" s="409"/>
      <c r="AD16" s="409"/>
      <c r="AE16" s="409"/>
      <c r="AF16" s="409"/>
      <c r="AG16" s="409"/>
      <c r="AH16" s="409"/>
      <c r="AI16" s="409"/>
      <c r="AJ16" s="409">
        <v>89.25333333333333</v>
      </c>
      <c r="AK16" s="409">
        <v>126</v>
      </c>
      <c r="AL16" s="409">
        <v>113.4</v>
      </c>
      <c r="AM16" s="409">
        <v>113.4</v>
      </c>
      <c r="AN16" s="409">
        <v>56.16</v>
      </c>
      <c r="AO16" s="409"/>
      <c r="AP16" s="409"/>
      <c r="AQ16" s="409"/>
      <c r="AR16" s="409"/>
      <c r="AS16" s="409"/>
      <c r="AT16" s="409"/>
      <c r="AU16" s="409"/>
      <c r="AV16" s="409"/>
      <c r="AW16" s="409"/>
      <c r="AX16" s="409">
        <v>80.333333333333329</v>
      </c>
      <c r="AY16" s="409">
        <v>113.4</v>
      </c>
      <c r="AZ16" s="409">
        <v>113.4</v>
      </c>
      <c r="BA16" s="409">
        <v>113.4</v>
      </c>
      <c r="BB16" s="409">
        <v>56.16</v>
      </c>
      <c r="BC16" s="409"/>
      <c r="BD16" s="409"/>
      <c r="BE16" s="409"/>
      <c r="BF16" s="409"/>
      <c r="BG16" s="409"/>
      <c r="BH16" s="409"/>
      <c r="BI16" s="409"/>
      <c r="BJ16" s="409"/>
      <c r="BK16" s="409"/>
      <c r="BL16" s="409">
        <v>2561.2466666666669</v>
      </c>
      <c r="BM16"/>
      <c r="BN16"/>
      <c r="BO16"/>
      <c r="BP16"/>
      <c r="BQ16" s="289"/>
      <c r="BR16" s="289"/>
      <c r="BS16" s="289"/>
      <c r="BT16" s="289"/>
      <c r="BU16" s="289"/>
      <c r="BV16" s="289"/>
      <c r="BW16" s="289"/>
      <c r="BX16" s="289"/>
      <c r="BY16" s="289"/>
      <c r="BZ16" s="289"/>
      <c r="CA16" s="289"/>
      <c r="CB16" s="289"/>
      <c r="CC16" s="289"/>
      <c r="CD16" s="289"/>
      <c r="CE16" s="289"/>
      <c r="CF16" s="289"/>
      <c r="CG16" s="289"/>
      <c r="CH16" s="289"/>
      <c r="CI16" s="289"/>
      <c r="CJ16" s="289"/>
      <c r="CK16" s="289"/>
      <c r="CL16" s="289"/>
      <c r="CM16" s="289"/>
      <c r="CN16" s="289"/>
      <c r="CO16" s="289"/>
      <c r="CP16" s="289"/>
      <c r="CQ16" s="289"/>
      <c r="CR16" s="289"/>
      <c r="CS16" s="289"/>
      <c r="CT16" s="289"/>
      <c r="CU16" s="289"/>
      <c r="CV16" s="289"/>
      <c r="CW16" s="289"/>
      <c r="CX16" s="289"/>
      <c r="CY16" s="289"/>
      <c r="CZ16" s="289"/>
      <c r="DA16" s="289"/>
      <c r="DB16" s="289"/>
      <c r="DC16" s="289"/>
      <c r="DD16" s="289"/>
      <c r="DE16" s="289"/>
      <c r="DF16" s="289"/>
    </row>
    <row r="17" spans="1:110" s="287" customFormat="1" ht="13.8">
      <c r="A17" s="406" t="s">
        <v>235</v>
      </c>
      <c r="B17" s="406" t="s">
        <v>42</v>
      </c>
      <c r="C17" s="409">
        <v>808.76388888888891</v>
      </c>
      <c r="D17" s="409">
        <v>325.48611111111109</v>
      </c>
      <c r="E17" s="409">
        <v>44.041666666666664</v>
      </c>
      <c r="F17" s="409"/>
      <c r="G17" s="409"/>
      <c r="H17" s="409"/>
      <c r="I17" s="409"/>
      <c r="J17" s="409"/>
      <c r="K17" s="409"/>
      <c r="L17" s="409">
        <v>111.11111111111111</v>
      </c>
      <c r="M17" s="409">
        <v>236.11111111111109</v>
      </c>
      <c r="N17" s="409">
        <v>388.88888888888891</v>
      </c>
      <c r="O17" s="409">
        <v>388.88888888888891</v>
      </c>
      <c r="P17" s="409">
        <v>388.88888888888891</v>
      </c>
      <c r="Q17" s="409">
        <v>210.65277777777777</v>
      </c>
      <c r="R17" s="409">
        <v>372.68055555555554</v>
      </c>
      <c r="S17" s="409">
        <v>388.88888888888891</v>
      </c>
      <c r="T17" s="409">
        <v>403.66666666666669</v>
      </c>
      <c r="U17" s="409">
        <v>202.66666666666666</v>
      </c>
      <c r="V17" s="409">
        <v>31.75</v>
      </c>
      <c r="W17" s="409">
        <v>472.08333333333337</v>
      </c>
      <c r="X17" s="409">
        <v>488.90277777777777</v>
      </c>
      <c r="Y17" s="409">
        <v>282.61111111111114</v>
      </c>
      <c r="Z17" s="409">
        <v>252</v>
      </c>
      <c r="AA17" s="409">
        <v>417.20833333333331</v>
      </c>
      <c r="AB17" s="409">
        <v>439.95833333333337</v>
      </c>
      <c r="AC17" s="409">
        <v>357.5</v>
      </c>
      <c r="AD17" s="409">
        <v>365</v>
      </c>
      <c r="AE17" s="409">
        <v>356.22222222222223</v>
      </c>
      <c r="AF17" s="409">
        <v>330.55555555555554</v>
      </c>
      <c r="AG17" s="409">
        <v>356.48611111111109</v>
      </c>
      <c r="AH17" s="409">
        <v>194.44444444444446</v>
      </c>
      <c r="AI17" s="409">
        <v>388.88888888888891</v>
      </c>
      <c r="AJ17" s="409">
        <v>388.88888888888891</v>
      </c>
      <c r="AK17" s="409">
        <v>388.88888888888891</v>
      </c>
      <c r="AL17" s="409">
        <v>388.88888888888891</v>
      </c>
      <c r="AM17" s="409">
        <v>350</v>
      </c>
      <c r="AN17" s="409">
        <v>330.55555555555554</v>
      </c>
      <c r="AO17" s="409">
        <v>175</v>
      </c>
      <c r="AP17" s="409"/>
      <c r="AQ17" s="409"/>
      <c r="AR17" s="409"/>
      <c r="AS17" s="409"/>
      <c r="AT17" s="409">
        <v>166.66666666666666</v>
      </c>
      <c r="AU17" s="409"/>
      <c r="AV17" s="409">
        <v>277.09722222222223</v>
      </c>
      <c r="AW17" s="409">
        <v>350</v>
      </c>
      <c r="AX17" s="409">
        <v>350</v>
      </c>
      <c r="AY17" s="409">
        <v>350</v>
      </c>
      <c r="AZ17" s="409">
        <v>330.55555555555554</v>
      </c>
      <c r="BA17" s="409">
        <v>330.55555555555554</v>
      </c>
      <c r="BB17" s="409">
        <v>87.513888888888886</v>
      </c>
      <c r="BC17" s="409">
        <v>330.55555555555554</v>
      </c>
      <c r="BD17" s="409">
        <v>330.55555555555554</v>
      </c>
      <c r="BE17" s="409">
        <v>256.26388888888886</v>
      </c>
      <c r="BF17" s="409">
        <v>350</v>
      </c>
      <c r="BG17" s="409">
        <v>350</v>
      </c>
      <c r="BH17" s="409">
        <v>330.55555555555554</v>
      </c>
      <c r="BI17" s="409">
        <v>60.416666666666664</v>
      </c>
      <c r="BJ17" s="409"/>
      <c r="BK17" s="409"/>
      <c r="BL17" s="409">
        <v>15277.305555555549</v>
      </c>
      <c r="BM17"/>
      <c r="BN17"/>
      <c r="BO17"/>
      <c r="BP17"/>
      <c r="BQ17" s="289"/>
      <c r="BR17" s="289"/>
      <c r="BS17" s="289"/>
      <c r="BT17" s="289"/>
      <c r="BU17" s="289"/>
      <c r="BV17" s="289"/>
      <c r="BW17" s="289"/>
      <c r="BX17" s="289"/>
      <c r="BY17" s="289"/>
      <c r="BZ17" s="289"/>
      <c r="CA17" s="289"/>
      <c r="CB17" s="289"/>
      <c r="CC17" s="289"/>
      <c r="CD17" s="289"/>
      <c r="CE17" s="289"/>
      <c r="CF17" s="289"/>
      <c r="CG17" s="289"/>
      <c r="CH17" s="289"/>
      <c r="CI17" s="289"/>
      <c r="CJ17" s="289"/>
      <c r="CK17" s="289"/>
      <c r="CL17" s="289"/>
      <c r="CM17" s="289"/>
      <c r="CN17" s="289"/>
      <c r="CO17" s="289"/>
      <c r="CP17" s="289"/>
      <c r="CQ17" s="289"/>
      <c r="CR17" s="289"/>
      <c r="CS17" s="289"/>
      <c r="CT17" s="289"/>
      <c r="CU17" s="289"/>
      <c r="CV17" s="289"/>
      <c r="CW17" s="289"/>
      <c r="CX17" s="289"/>
      <c r="CY17" s="289"/>
      <c r="CZ17" s="289"/>
      <c r="DA17" s="289"/>
      <c r="DB17" s="289"/>
      <c r="DC17" s="289"/>
      <c r="DD17" s="289"/>
      <c r="DE17" s="289"/>
      <c r="DF17" s="289"/>
    </row>
    <row r="18" spans="1:110" s="287" customFormat="1" ht="13.8">
      <c r="A18" s="406"/>
      <c r="B18" s="406" t="s">
        <v>32</v>
      </c>
      <c r="C18" s="409">
        <v>730.68518518518511</v>
      </c>
      <c r="D18" s="409">
        <v>5.5740740740740744</v>
      </c>
      <c r="E18" s="409">
        <v>752</v>
      </c>
      <c r="F18" s="409">
        <v>85.111111111111114</v>
      </c>
      <c r="G18" s="409">
        <v>518.51851851851848</v>
      </c>
      <c r="H18" s="409">
        <v>518.51851851851848</v>
      </c>
      <c r="I18" s="409">
        <v>518.51851851851848</v>
      </c>
      <c r="J18" s="409">
        <v>518.51851851851848</v>
      </c>
      <c r="K18" s="409">
        <v>518.51851851851848</v>
      </c>
      <c r="L18" s="409">
        <v>324.07407407407408</v>
      </c>
      <c r="M18" s="409">
        <v>518.51851851851848</v>
      </c>
      <c r="N18" s="409">
        <v>65.629629629629633</v>
      </c>
      <c r="O18" s="409">
        <v>453.07407407407408</v>
      </c>
      <c r="P18" s="409">
        <v>518.51851851851848</v>
      </c>
      <c r="Q18" s="409">
        <v>562.35185185185173</v>
      </c>
      <c r="R18" s="409">
        <v>518.51851851851848</v>
      </c>
      <c r="S18" s="409">
        <v>518.51851851851848</v>
      </c>
      <c r="T18" s="409">
        <v>581</v>
      </c>
      <c r="U18" s="409">
        <v>267.11111111111109</v>
      </c>
      <c r="V18" s="409">
        <v>350.48148148148147</v>
      </c>
      <c r="W18" s="409">
        <v>559</v>
      </c>
      <c r="X18" s="409">
        <v>583</v>
      </c>
      <c r="Y18" s="409">
        <v>527</v>
      </c>
      <c r="Z18" s="409">
        <v>608</v>
      </c>
      <c r="AA18" s="409">
        <v>606</v>
      </c>
      <c r="AB18" s="409">
        <v>487.05555555555554</v>
      </c>
      <c r="AC18" s="409">
        <v>202.83333333333334</v>
      </c>
      <c r="AD18" s="409">
        <v>440.74074074074076</v>
      </c>
      <c r="AE18" s="409">
        <v>463.92592592592598</v>
      </c>
      <c r="AF18" s="409">
        <v>440.74074074074076</v>
      </c>
      <c r="AG18" s="409">
        <v>518.51851851851848</v>
      </c>
      <c r="AH18" s="409">
        <v>518.51851851851848</v>
      </c>
      <c r="AI18" s="409">
        <v>518.51851851851848</v>
      </c>
      <c r="AJ18" s="409">
        <v>216.05555555555554</v>
      </c>
      <c r="AK18" s="409">
        <v>475.31481481481484</v>
      </c>
      <c r="AL18" s="409">
        <v>461.11111111111114</v>
      </c>
      <c r="AM18" s="409">
        <v>440.74074074074076</v>
      </c>
      <c r="AN18" s="409">
        <v>440.74074074074076</v>
      </c>
      <c r="AO18" s="409">
        <v>440.74074074074076</v>
      </c>
      <c r="AP18" s="409">
        <v>44.462962962962962</v>
      </c>
      <c r="AQ18" s="409"/>
      <c r="AR18" s="409"/>
      <c r="AS18" s="409">
        <v>280.87037037037038</v>
      </c>
      <c r="AT18" s="409">
        <v>337.96296296296293</v>
      </c>
      <c r="AU18" s="409">
        <v>433.59259259259261</v>
      </c>
      <c r="AV18" s="409">
        <v>455.57407407407408</v>
      </c>
      <c r="AW18" s="409">
        <v>440.74074074074076</v>
      </c>
      <c r="AX18" s="409">
        <v>440.74074074074076</v>
      </c>
      <c r="AY18" s="409">
        <v>440.74074074074076</v>
      </c>
      <c r="AZ18" s="409">
        <v>440.74074074074076</v>
      </c>
      <c r="BA18" s="409">
        <v>422.38888888888891</v>
      </c>
      <c r="BB18" s="409">
        <v>322.24074074074076</v>
      </c>
      <c r="BC18" s="409">
        <v>427.62962962962962</v>
      </c>
      <c r="BD18" s="409">
        <v>440.74074074074076</v>
      </c>
      <c r="BE18" s="409">
        <v>380.55555555555554</v>
      </c>
      <c r="BF18" s="409">
        <v>440.74074074074076</v>
      </c>
      <c r="BG18" s="409">
        <v>440.74074074074076</v>
      </c>
      <c r="BH18" s="409">
        <v>440.74074074074076</v>
      </c>
      <c r="BI18" s="409">
        <v>452.7962962962963</v>
      </c>
      <c r="BJ18" s="409">
        <v>881.48148148148152</v>
      </c>
      <c r="BK18" s="409">
        <v>881.48148148148152</v>
      </c>
      <c r="BL18" s="409">
        <v>26639.277777777774</v>
      </c>
      <c r="BM18"/>
      <c r="BN18"/>
      <c r="BO18"/>
      <c r="BP18"/>
      <c r="BQ18" s="289"/>
      <c r="BR18" s="289"/>
      <c r="BS18" s="289"/>
      <c r="BT18" s="289"/>
      <c r="BU18" s="289"/>
      <c r="BV18" s="289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</row>
    <row r="19" spans="1:110" s="287" customFormat="1" ht="13.8">
      <c r="A19" s="406"/>
      <c r="B19" s="406" t="s">
        <v>31</v>
      </c>
      <c r="C19" s="409"/>
      <c r="D19" s="409"/>
      <c r="E19" s="409"/>
      <c r="F19" s="409">
        <v>422.83333333333331</v>
      </c>
      <c r="G19" s="409">
        <v>289.34722222222223</v>
      </c>
      <c r="H19" s="409">
        <v>384.26388888888891</v>
      </c>
      <c r="I19" s="409">
        <v>282.13888888888891</v>
      </c>
      <c r="J19" s="409">
        <v>388.88888888888891</v>
      </c>
      <c r="K19" s="409">
        <v>259.26388888888891</v>
      </c>
      <c r="L19" s="409">
        <v>171.29166666666666</v>
      </c>
      <c r="M19" s="409"/>
      <c r="N19" s="409"/>
      <c r="O19" s="409"/>
      <c r="P19" s="409"/>
      <c r="Q19" s="409"/>
      <c r="R19" s="409"/>
      <c r="S19" s="409"/>
      <c r="T19" s="409"/>
      <c r="U19" s="409">
        <v>145.30555555555554</v>
      </c>
      <c r="V19" s="409">
        <v>271.91666666666669</v>
      </c>
      <c r="W19" s="409"/>
      <c r="X19" s="409"/>
      <c r="Y19" s="409"/>
      <c r="Z19" s="409">
        <v>386.77777777777777</v>
      </c>
      <c r="AA19" s="409">
        <v>55.555555555555557</v>
      </c>
      <c r="AB19" s="409"/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>
        <v>73.902777777777786</v>
      </c>
      <c r="AP19" s="409">
        <v>330.55555555555554</v>
      </c>
      <c r="AQ19" s="409">
        <v>254.23611111111111</v>
      </c>
      <c r="AR19" s="409">
        <v>330.55555555555554</v>
      </c>
      <c r="AS19" s="409">
        <v>252.08333333333331</v>
      </c>
      <c r="AT19" s="409">
        <v>45.847222222222221</v>
      </c>
      <c r="AU19" s="409">
        <v>347.22222222222223</v>
      </c>
      <c r="AV19" s="409"/>
      <c r="AW19" s="409"/>
      <c r="AX19" s="409"/>
      <c r="AY19" s="409"/>
      <c r="AZ19" s="409"/>
      <c r="BA19" s="409"/>
      <c r="BB19" s="409">
        <v>81.541666666666671</v>
      </c>
      <c r="BC19" s="409"/>
      <c r="BD19" s="409"/>
      <c r="BE19" s="409"/>
      <c r="BF19" s="409"/>
      <c r="BG19" s="409"/>
      <c r="BH19" s="409"/>
      <c r="BI19" s="409">
        <v>162.5</v>
      </c>
      <c r="BJ19" s="409">
        <v>300</v>
      </c>
      <c r="BK19" s="409">
        <v>87.5</v>
      </c>
      <c r="BL19" s="409">
        <v>5323.5277777777792</v>
      </c>
      <c r="BM19"/>
      <c r="BN19"/>
      <c r="BO19"/>
      <c r="BP19"/>
      <c r="BQ19" s="289"/>
      <c r="BR19" s="289"/>
      <c r="BS19" s="289"/>
      <c r="BT19" s="289"/>
      <c r="BU19" s="289"/>
      <c r="BV19" s="289"/>
      <c r="BW19" s="289"/>
      <c r="BX19" s="289"/>
      <c r="BY19" s="289"/>
      <c r="BZ19" s="289"/>
      <c r="CA19" s="289"/>
      <c r="CB19" s="289"/>
      <c r="CC19" s="289"/>
      <c r="CD19" s="289"/>
      <c r="CE19" s="289"/>
      <c r="CF19" s="289"/>
      <c r="CG19" s="289"/>
      <c r="CH19" s="289"/>
      <c r="CI19" s="289"/>
      <c r="CJ19" s="289"/>
      <c r="CK19" s="289"/>
      <c r="CL19" s="289"/>
      <c r="CM19" s="289"/>
      <c r="CN19" s="289"/>
      <c r="CO19" s="289"/>
      <c r="CP19" s="289"/>
      <c r="CQ19" s="289"/>
      <c r="CR19" s="289"/>
      <c r="CS19" s="289"/>
      <c r="CT19" s="289"/>
      <c r="CU19" s="289"/>
      <c r="CV19" s="289"/>
      <c r="CW19" s="289"/>
      <c r="CX19" s="289"/>
      <c r="CY19" s="289"/>
      <c r="CZ19" s="289"/>
      <c r="DA19" s="289"/>
      <c r="DB19" s="289"/>
      <c r="DC19" s="289"/>
      <c r="DD19" s="289"/>
      <c r="DE19" s="289"/>
      <c r="DF19" s="289"/>
    </row>
    <row r="20" spans="1:110" s="287" customFormat="1" ht="13.8">
      <c r="A20" s="406"/>
      <c r="B20" s="406" t="s">
        <v>134</v>
      </c>
      <c r="C20" s="409"/>
      <c r="D20" s="409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/>
      <c r="AL20" s="409"/>
      <c r="AM20" s="409"/>
      <c r="AN20" s="409"/>
      <c r="AO20" s="409"/>
      <c r="AP20" s="409">
        <v>25.041666666666668</v>
      </c>
      <c r="AQ20" s="409">
        <v>75</v>
      </c>
      <c r="AR20" s="409">
        <v>83.333333333333343</v>
      </c>
      <c r="AS20" s="409"/>
      <c r="AT20" s="409"/>
      <c r="AU20" s="409"/>
      <c r="AV20" s="409"/>
      <c r="AW20" s="409"/>
      <c r="AX20" s="409"/>
      <c r="AY20" s="409"/>
      <c r="AZ20" s="409"/>
      <c r="BA20" s="409"/>
      <c r="BB20" s="409"/>
      <c r="BC20" s="409"/>
      <c r="BD20" s="409"/>
      <c r="BE20" s="409"/>
      <c r="BF20" s="409"/>
      <c r="BG20" s="409"/>
      <c r="BH20" s="409"/>
      <c r="BI20" s="409"/>
      <c r="BJ20" s="409"/>
      <c r="BK20" s="409"/>
      <c r="BL20" s="409">
        <v>183.375</v>
      </c>
      <c r="BM20"/>
      <c r="BN20"/>
      <c r="BO20"/>
      <c r="BP20"/>
      <c r="BQ20" s="289"/>
      <c r="BR20" s="289"/>
      <c r="BS20" s="289"/>
      <c r="BT20" s="289"/>
      <c r="BU20" s="289"/>
      <c r="BV20" s="289"/>
      <c r="BW20" s="289"/>
      <c r="BX20" s="289"/>
      <c r="BY20" s="289"/>
      <c r="BZ20" s="289"/>
      <c r="CA20" s="289"/>
      <c r="CB20" s="289"/>
      <c r="CC20" s="289"/>
      <c r="CD20" s="289"/>
      <c r="CE20" s="289"/>
      <c r="CF20" s="289"/>
      <c r="CG20" s="289"/>
      <c r="CH20" s="289"/>
      <c r="CI20" s="289"/>
      <c r="CJ20" s="289"/>
      <c r="CK20" s="289"/>
      <c r="CL20" s="289"/>
      <c r="CM20" s="289"/>
      <c r="CN20" s="289"/>
      <c r="CO20" s="289"/>
      <c r="CP20" s="289"/>
      <c r="CQ20" s="289"/>
      <c r="CR20" s="289"/>
      <c r="CS20" s="289"/>
      <c r="CT20" s="289"/>
      <c r="CU20" s="289"/>
      <c r="CV20" s="289"/>
      <c r="CW20" s="289"/>
      <c r="CX20" s="289"/>
      <c r="CY20" s="289"/>
      <c r="CZ20" s="289"/>
      <c r="DA20" s="289"/>
      <c r="DB20" s="289"/>
      <c r="DC20" s="289"/>
      <c r="DD20" s="289"/>
      <c r="DE20" s="289"/>
      <c r="DF20" s="289"/>
    </row>
    <row r="21" spans="1:110" s="287" customFormat="1" ht="13.8">
      <c r="A21" s="405" t="s">
        <v>236</v>
      </c>
      <c r="B21" s="405"/>
      <c r="C21" s="409">
        <v>1539.4490740740739</v>
      </c>
      <c r="D21" s="409">
        <v>331.06018518518516</v>
      </c>
      <c r="E21" s="409">
        <v>796.04166666666663</v>
      </c>
      <c r="F21" s="409">
        <v>507.94444444444446</v>
      </c>
      <c r="G21" s="409">
        <v>807.86574074074065</v>
      </c>
      <c r="H21" s="409">
        <v>902.78240740740739</v>
      </c>
      <c r="I21" s="409">
        <v>800.65740740740739</v>
      </c>
      <c r="J21" s="409">
        <v>907.40740740740739</v>
      </c>
      <c r="K21" s="409">
        <v>777.78240740740739</v>
      </c>
      <c r="L21" s="409">
        <v>606.47685185185185</v>
      </c>
      <c r="M21" s="409">
        <v>754.62962962962956</v>
      </c>
      <c r="N21" s="409">
        <v>454.51851851851853</v>
      </c>
      <c r="O21" s="409">
        <v>841.96296296296305</v>
      </c>
      <c r="P21" s="409">
        <v>907.40740740740739</v>
      </c>
      <c r="Q21" s="409">
        <v>773.00462962962956</v>
      </c>
      <c r="R21" s="409">
        <v>891.19907407407402</v>
      </c>
      <c r="S21" s="409">
        <v>907.40740740740739</v>
      </c>
      <c r="T21" s="409">
        <v>984.66666666666674</v>
      </c>
      <c r="U21" s="409">
        <v>615.08333333333326</v>
      </c>
      <c r="V21" s="409">
        <v>654.14814814814815</v>
      </c>
      <c r="W21" s="409">
        <v>1031.0833333333335</v>
      </c>
      <c r="X21" s="409">
        <v>1071.9027777777778</v>
      </c>
      <c r="Y21" s="409">
        <v>809.61111111111109</v>
      </c>
      <c r="Z21" s="409">
        <v>1246.7777777777778</v>
      </c>
      <c r="AA21" s="409">
        <v>1078.7638888888889</v>
      </c>
      <c r="AB21" s="409">
        <v>927.01388888888891</v>
      </c>
      <c r="AC21" s="409">
        <v>560.33333333333337</v>
      </c>
      <c r="AD21" s="409">
        <v>805.74074074074076</v>
      </c>
      <c r="AE21" s="409">
        <v>820.14814814814827</v>
      </c>
      <c r="AF21" s="409">
        <v>771.2962962962963</v>
      </c>
      <c r="AG21" s="409">
        <v>875.00462962962956</v>
      </c>
      <c r="AH21" s="409">
        <v>712.96296296296293</v>
      </c>
      <c r="AI21" s="409">
        <v>907.40740740740739</v>
      </c>
      <c r="AJ21" s="409">
        <v>604.94444444444446</v>
      </c>
      <c r="AK21" s="409">
        <v>864.2037037037037</v>
      </c>
      <c r="AL21" s="409">
        <v>850</v>
      </c>
      <c r="AM21" s="409">
        <v>790.74074074074076</v>
      </c>
      <c r="AN21" s="409">
        <v>771.2962962962963</v>
      </c>
      <c r="AO21" s="409">
        <v>689.64351851851859</v>
      </c>
      <c r="AP21" s="409">
        <v>400.06018518518516</v>
      </c>
      <c r="AQ21" s="409">
        <v>329.23611111111109</v>
      </c>
      <c r="AR21" s="409">
        <v>413.88888888888891</v>
      </c>
      <c r="AS21" s="409">
        <v>532.9537037037037</v>
      </c>
      <c r="AT21" s="409">
        <v>550.47685185185173</v>
      </c>
      <c r="AU21" s="409">
        <v>780.81481481481478</v>
      </c>
      <c r="AV21" s="409">
        <v>732.6712962962963</v>
      </c>
      <c r="AW21" s="409">
        <v>790.74074074074076</v>
      </c>
      <c r="AX21" s="409">
        <v>790.74074074074076</v>
      </c>
      <c r="AY21" s="409">
        <v>790.74074074074076</v>
      </c>
      <c r="AZ21" s="409">
        <v>771.2962962962963</v>
      </c>
      <c r="BA21" s="409">
        <v>752.94444444444446</v>
      </c>
      <c r="BB21" s="409">
        <v>491.29629629629636</v>
      </c>
      <c r="BC21" s="409">
        <v>758.18518518518522</v>
      </c>
      <c r="BD21" s="409">
        <v>771.2962962962963</v>
      </c>
      <c r="BE21" s="409">
        <v>636.81944444444434</v>
      </c>
      <c r="BF21" s="409">
        <v>790.74074074074076</v>
      </c>
      <c r="BG21" s="409">
        <v>790.74074074074076</v>
      </c>
      <c r="BH21" s="409">
        <v>771.2962962962963</v>
      </c>
      <c r="BI21" s="409">
        <v>675.71296296296293</v>
      </c>
      <c r="BJ21" s="409">
        <v>1181.4814814814815</v>
      </c>
      <c r="BK21" s="409">
        <v>968.98148148148152</v>
      </c>
      <c r="BL21" s="409">
        <v>47423.486111111102</v>
      </c>
      <c r="BM21"/>
      <c r="BN21"/>
      <c r="BO21"/>
      <c r="BP21"/>
      <c r="BQ21" s="289"/>
      <c r="BR21" s="289"/>
      <c r="BS21" s="289"/>
      <c r="BT21" s="289"/>
      <c r="BU21" s="289"/>
      <c r="BV21" s="289"/>
      <c r="BW21" s="289"/>
      <c r="BX21" s="289"/>
      <c r="BY21" s="289"/>
      <c r="BZ21" s="289"/>
      <c r="CA21" s="289"/>
      <c r="CB21" s="289"/>
      <c r="CC21" s="289"/>
      <c r="CD21" s="289"/>
      <c r="CE21" s="289"/>
      <c r="CF21" s="289"/>
      <c r="CG21" s="289"/>
      <c r="CH21" s="289"/>
      <c r="CI21" s="289"/>
      <c r="CJ21" s="289"/>
      <c r="CK21" s="289"/>
      <c r="CL21" s="289"/>
      <c r="CM21" s="289"/>
      <c r="CN21" s="289"/>
      <c r="CO21" s="289"/>
      <c r="CP21" s="289"/>
      <c r="CQ21" s="289"/>
      <c r="CR21" s="289"/>
      <c r="CS21" s="289"/>
      <c r="CT21" s="289"/>
      <c r="CU21" s="289"/>
      <c r="CV21" s="289"/>
      <c r="CW21" s="289"/>
      <c r="CX21" s="289"/>
      <c r="CY21" s="289"/>
      <c r="CZ21" s="289"/>
      <c r="DA21" s="289"/>
      <c r="DB21" s="289"/>
      <c r="DC21" s="289"/>
      <c r="DD21" s="289"/>
      <c r="DE21" s="289"/>
      <c r="DF21" s="289"/>
    </row>
    <row r="22" spans="1:110" s="287" customFormat="1" ht="13.8">
      <c r="A22" s="406" t="s">
        <v>463</v>
      </c>
      <c r="B22" s="406" t="s">
        <v>125</v>
      </c>
      <c r="C22" s="409">
        <v>114.33333333333333</v>
      </c>
      <c r="D22" s="409">
        <v>125.76</v>
      </c>
      <c r="E22" s="409"/>
      <c r="F22" s="409">
        <v>46.666666666666664</v>
      </c>
      <c r="G22" s="409">
        <v>65.333333333333329</v>
      </c>
      <c r="H22" s="409">
        <v>65.333333333333329</v>
      </c>
      <c r="I22" s="409">
        <v>65.333333333333329</v>
      </c>
      <c r="J22" s="409">
        <v>65.333333333333329</v>
      </c>
      <c r="K22" s="409">
        <v>65.333333333333329</v>
      </c>
      <c r="L22" s="409"/>
      <c r="M22" s="409"/>
      <c r="N22" s="409"/>
      <c r="O22" s="409">
        <v>65.333333333333329</v>
      </c>
      <c r="P22" s="409">
        <v>65.333333333333329</v>
      </c>
      <c r="Q22" s="409">
        <v>65.333333333333329</v>
      </c>
      <c r="R22" s="409">
        <v>65.333333333333329</v>
      </c>
      <c r="S22" s="409"/>
      <c r="T22" s="409"/>
      <c r="U22" s="409">
        <v>57.6</v>
      </c>
      <c r="V22" s="409">
        <v>69.026666666666671</v>
      </c>
      <c r="W22" s="409">
        <v>57.06666666666667</v>
      </c>
      <c r="X22" s="409">
        <v>49.273333333333333</v>
      </c>
      <c r="Y22" s="409">
        <v>61.606666666666669</v>
      </c>
      <c r="Z22" s="409"/>
      <c r="AA22" s="409">
        <v>75.153333333333336</v>
      </c>
      <c r="AB22" s="409">
        <v>75.540000000000006</v>
      </c>
      <c r="AC22" s="409">
        <v>117.6</v>
      </c>
      <c r="AD22" s="409">
        <v>88.13333333333334</v>
      </c>
      <c r="AE22" s="409">
        <v>88.13333333333334</v>
      </c>
      <c r="AF22" s="409">
        <v>88.13333333333334</v>
      </c>
      <c r="AG22" s="409"/>
      <c r="AH22" s="409">
        <v>65.333333333333343</v>
      </c>
      <c r="AI22" s="409">
        <v>65.333333333333329</v>
      </c>
      <c r="AJ22" s="409">
        <v>65.333333333333329</v>
      </c>
      <c r="AK22" s="409">
        <v>65.333333333333329</v>
      </c>
      <c r="AL22" s="409">
        <v>65.333333333333329</v>
      </c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09"/>
      <c r="AX22" s="409"/>
      <c r="AY22" s="409"/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>
        <v>2028.6933333333332</v>
      </c>
      <c r="BM22"/>
      <c r="BN22"/>
      <c r="BO22"/>
      <c r="BP22"/>
      <c r="BQ22" s="289"/>
      <c r="BR22" s="289"/>
      <c r="BS22" s="289"/>
      <c r="BT22" s="289"/>
      <c r="BU22" s="289"/>
      <c r="BV22" s="289"/>
      <c r="BW22" s="289"/>
      <c r="BX22" s="289"/>
      <c r="BY22" s="289"/>
      <c r="BZ22" s="289"/>
      <c r="CA22" s="289"/>
      <c r="CB22" s="289"/>
      <c r="CC22" s="289"/>
      <c r="CD22" s="289"/>
      <c r="CE22" s="289"/>
      <c r="CF22" s="289"/>
      <c r="CG22" s="289"/>
      <c r="CH22" s="289"/>
      <c r="CI22" s="289"/>
      <c r="CJ22" s="289"/>
      <c r="CK22" s="289"/>
      <c r="CL22" s="289"/>
      <c r="CM22" s="289"/>
      <c r="CN22" s="289"/>
      <c r="CO22" s="289"/>
      <c r="CP22" s="289"/>
      <c r="CQ22" s="289"/>
      <c r="CR22" s="289"/>
      <c r="CS22" s="289"/>
      <c r="CT22" s="289"/>
      <c r="CU22" s="289"/>
      <c r="CV22" s="289"/>
      <c r="CW22" s="289"/>
      <c r="CX22" s="289"/>
      <c r="CY22" s="289"/>
      <c r="CZ22" s="289"/>
      <c r="DA22" s="289"/>
      <c r="DB22" s="289"/>
      <c r="DC22" s="289"/>
      <c r="DD22" s="289"/>
      <c r="DE22" s="289"/>
      <c r="DF22" s="289"/>
    </row>
    <row r="23" spans="1:110" s="287" customFormat="1" ht="13.8">
      <c r="A23" s="406" t="s">
        <v>464</v>
      </c>
      <c r="B23" s="406"/>
      <c r="C23" s="409">
        <v>114.33333333333333</v>
      </c>
      <c r="D23" s="409">
        <v>125.76</v>
      </c>
      <c r="E23" s="409"/>
      <c r="F23" s="409">
        <v>46.666666666666664</v>
      </c>
      <c r="G23" s="409">
        <v>65.333333333333329</v>
      </c>
      <c r="H23" s="409">
        <v>65.333333333333329</v>
      </c>
      <c r="I23" s="409">
        <v>65.333333333333329</v>
      </c>
      <c r="J23" s="409">
        <v>65.333333333333329</v>
      </c>
      <c r="K23" s="409">
        <v>65.333333333333329</v>
      </c>
      <c r="L23" s="409"/>
      <c r="M23" s="409"/>
      <c r="N23" s="409"/>
      <c r="O23" s="409">
        <v>65.333333333333329</v>
      </c>
      <c r="P23" s="409">
        <v>65.333333333333329</v>
      </c>
      <c r="Q23" s="409">
        <v>65.333333333333329</v>
      </c>
      <c r="R23" s="409">
        <v>65.333333333333329</v>
      </c>
      <c r="S23" s="409"/>
      <c r="T23" s="409"/>
      <c r="U23" s="409">
        <v>57.6</v>
      </c>
      <c r="V23" s="409">
        <v>69.026666666666671</v>
      </c>
      <c r="W23" s="409">
        <v>57.06666666666667</v>
      </c>
      <c r="X23" s="409">
        <v>49.273333333333333</v>
      </c>
      <c r="Y23" s="409">
        <v>61.606666666666669</v>
      </c>
      <c r="Z23" s="409"/>
      <c r="AA23" s="409">
        <v>75.153333333333336</v>
      </c>
      <c r="AB23" s="409">
        <v>75.540000000000006</v>
      </c>
      <c r="AC23" s="409">
        <v>117.6</v>
      </c>
      <c r="AD23" s="409">
        <v>88.13333333333334</v>
      </c>
      <c r="AE23" s="409">
        <v>88.13333333333334</v>
      </c>
      <c r="AF23" s="409">
        <v>88.13333333333334</v>
      </c>
      <c r="AG23" s="409"/>
      <c r="AH23" s="409">
        <v>65.333333333333343</v>
      </c>
      <c r="AI23" s="409">
        <v>65.333333333333329</v>
      </c>
      <c r="AJ23" s="409">
        <v>65.333333333333329</v>
      </c>
      <c r="AK23" s="409">
        <v>65.333333333333329</v>
      </c>
      <c r="AL23" s="409">
        <v>65.333333333333329</v>
      </c>
      <c r="AM23" s="409"/>
      <c r="AN23" s="409"/>
      <c r="AO23" s="409"/>
      <c r="AP23" s="409"/>
      <c r="AQ23" s="409"/>
      <c r="AR23" s="409"/>
      <c r="AS23" s="409"/>
      <c r="AT23" s="409"/>
      <c r="AU23" s="409"/>
      <c r="AV23" s="409"/>
      <c r="AW23" s="409"/>
      <c r="AX23" s="409"/>
      <c r="AY23" s="409"/>
      <c r="AZ23" s="409"/>
      <c r="BA23" s="409"/>
      <c r="BB23" s="409"/>
      <c r="BC23" s="409"/>
      <c r="BD23" s="409"/>
      <c r="BE23" s="409"/>
      <c r="BF23" s="409"/>
      <c r="BG23" s="409"/>
      <c r="BH23" s="409"/>
      <c r="BI23" s="409"/>
      <c r="BJ23" s="409"/>
      <c r="BK23" s="409"/>
      <c r="BL23" s="409">
        <v>2028.6933333333332</v>
      </c>
      <c r="BM23"/>
      <c r="BN23"/>
      <c r="BO23"/>
      <c r="BP23"/>
      <c r="BQ23" s="289"/>
      <c r="BR23" s="289"/>
      <c r="BS23" s="289"/>
      <c r="BT23" s="289"/>
      <c r="BU23" s="289"/>
      <c r="BV23" s="289"/>
      <c r="BW23" s="289"/>
      <c r="BX23" s="289"/>
      <c r="BY23" s="289"/>
      <c r="BZ23" s="289"/>
      <c r="CA23" s="289"/>
      <c r="CB23" s="289"/>
      <c r="CC23" s="289"/>
      <c r="CD23" s="289"/>
      <c r="CE23" s="289"/>
      <c r="CF23" s="289"/>
      <c r="CG23" s="289"/>
      <c r="CH23" s="289"/>
      <c r="CI23" s="289"/>
      <c r="CJ23" s="289"/>
      <c r="CK23" s="289"/>
      <c r="CL23" s="289"/>
      <c r="CM23" s="289"/>
      <c r="CN23" s="289"/>
      <c r="CO23" s="289"/>
      <c r="CP23" s="289"/>
      <c r="CQ23" s="289"/>
      <c r="CR23" s="289"/>
      <c r="CS23" s="289"/>
      <c r="CT23" s="289"/>
      <c r="CU23" s="289"/>
      <c r="CV23" s="289"/>
      <c r="CW23" s="289"/>
      <c r="CX23" s="289"/>
      <c r="CY23" s="289"/>
      <c r="CZ23" s="289"/>
      <c r="DA23" s="289"/>
      <c r="DB23" s="289"/>
      <c r="DC23" s="289"/>
      <c r="DD23" s="289"/>
      <c r="DE23" s="289"/>
      <c r="DF23" s="289"/>
    </row>
    <row r="24" spans="1:110" s="287" customFormat="1" ht="13.8">
      <c r="A24" s="405" t="s">
        <v>24</v>
      </c>
      <c r="B24" s="405"/>
      <c r="C24" s="409">
        <v>2531.8510101010102</v>
      </c>
      <c r="D24" s="409">
        <v>1480.0550336700339</v>
      </c>
      <c r="E24" s="409">
        <v>1058.1944444444443</v>
      </c>
      <c r="F24" s="409">
        <v>1508.4652525252525</v>
      </c>
      <c r="G24" s="409">
        <v>1709.543552188552</v>
      </c>
      <c r="H24" s="409">
        <v>1430.8265993265993</v>
      </c>
      <c r="I24" s="409">
        <v>1723.8806036556036</v>
      </c>
      <c r="J24" s="409">
        <v>1887.6296296296296</v>
      </c>
      <c r="K24" s="409">
        <v>1867.8569023569023</v>
      </c>
      <c r="L24" s="409">
        <v>15461.476043771043</v>
      </c>
      <c r="M24" s="409">
        <v>1510.6978114478113</v>
      </c>
      <c r="N24" s="409">
        <v>1275.8891173641173</v>
      </c>
      <c r="O24" s="409">
        <v>1901.9751683501686</v>
      </c>
      <c r="P24" s="409">
        <v>1998.0774410774409</v>
      </c>
      <c r="Q24" s="409">
        <v>1589.7239057239055</v>
      </c>
      <c r="R24" s="409">
        <v>1690.3888888888887</v>
      </c>
      <c r="S24" s="409">
        <v>1785.3009259259259</v>
      </c>
      <c r="T24" s="409">
        <v>1944.8362962962963</v>
      </c>
      <c r="U24" s="409">
        <v>1340.5062962962961</v>
      </c>
      <c r="V24" s="409">
        <v>1565.9666666666667</v>
      </c>
      <c r="W24" s="409">
        <v>2099.0574074074075</v>
      </c>
      <c r="X24" s="409">
        <v>2221.6094444444448</v>
      </c>
      <c r="Y24" s="409">
        <v>1467.0912962962962</v>
      </c>
      <c r="Z24" s="409">
        <v>2083.2348148148149</v>
      </c>
      <c r="AA24" s="409">
        <v>1885.2505555555556</v>
      </c>
      <c r="AB24" s="409">
        <v>1735.2538888888889</v>
      </c>
      <c r="AC24" s="409">
        <v>1231.0378306878306</v>
      </c>
      <c r="AD24" s="409">
        <v>1731.1425925925926</v>
      </c>
      <c r="AE24" s="409">
        <v>1453.137962962963</v>
      </c>
      <c r="AF24" s="409">
        <v>1656.6518518518521</v>
      </c>
      <c r="AG24" s="409">
        <v>1782.412037037037</v>
      </c>
      <c r="AH24" s="409">
        <v>1340.2920875420875</v>
      </c>
      <c r="AI24" s="409">
        <v>1514.3127104377104</v>
      </c>
      <c r="AJ24" s="409">
        <v>1555.1586363636363</v>
      </c>
      <c r="AK24" s="409">
        <v>1948.280723905724</v>
      </c>
      <c r="AL24" s="409">
        <v>1680.5628787878786</v>
      </c>
      <c r="AM24" s="409">
        <v>1312.0574074074075</v>
      </c>
      <c r="AN24" s="409">
        <v>1448.9007407407407</v>
      </c>
      <c r="AO24" s="409">
        <v>1391.7457912457912</v>
      </c>
      <c r="AP24" s="409">
        <v>1170.8670033670035</v>
      </c>
      <c r="AQ24" s="409">
        <v>1081.3611111111111</v>
      </c>
      <c r="AR24" s="409">
        <v>1166.0138888888889</v>
      </c>
      <c r="AS24" s="409">
        <v>1044.4793530543529</v>
      </c>
      <c r="AT24" s="409">
        <v>1241.9086700336698</v>
      </c>
      <c r="AU24" s="409">
        <v>1431.4791005291004</v>
      </c>
      <c r="AV24" s="409">
        <v>1349.2175925925926</v>
      </c>
      <c r="AW24" s="409">
        <v>1527.8842592592591</v>
      </c>
      <c r="AX24" s="409">
        <v>1516.9907407407409</v>
      </c>
      <c r="AY24" s="409">
        <v>1592.515740740741</v>
      </c>
      <c r="AZ24" s="409">
        <v>1674.7611111111109</v>
      </c>
      <c r="BA24" s="409">
        <v>1651.7611111111112</v>
      </c>
      <c r="BB24" s="409">
        <v>1412.2479629629631</v>
      </c>
      <c r="BC24" s="409">
        <v>1611.0509259259259</v>
      </c>
      <c r="BD24" s="409">
        <v>1534.7306397306397</v>
      </c>
      <c r="BE24" s="409">
        <v>1434.2150673400674</v>
      </c>
      <c r="BF24" s="409">
        <v>1381.1010101010102</v>
      </c>
      <c r="BG24" s="409">
        <v>1704.8030303030305</v>
      </c>
      <c r="BH24" s="409">
        <v>1601.0252525252527</v>
      </c>
      <c r="BI24" s="409">
        <v>1517.1637205387206</v>
      </c>
      <c r="BJ24" s="409">
        <v>2014.189393939394</v>
      </c>
      <c r="BK24" s="409">
        <v>1441.4436026936028</v>
      </c>
      <c r="BL24" s="409">
        <v>110901.54253727754</v>
      </c>
      <c r="BM24"/>
      <c r="BN24"/>
      <c r="BO24"/>
      <c r="BP24"/>
      <c r="BQ24" s="289"/>
      <c r="BR24" s="289"/>
      <c r="BS24" s="289"/>
      <c r="BT24" s="289"/>
      <c r="BU24" s="289"/>
      <c r="BV24" s="289"/>
      <c r="BW24" s="289"/>
      <c r="BX24" s="289"/>
      <c r="BY24" s="289"/>
      <c r="BZ24" s="289"/>
      <c r="CA24" s="289"/>
      <c r="CB24" s="289"/>
      <c r="CC24" s="289"/>
      <c r="CD24" s="289"/>
      <c r="CE24" s="289"/>
      <c r="CF24" s="289"/>
      <c r="CG24" s="289"/>
      <c r="CH24" s="289"/>
      <c r="CI24" s="289"/>
      <c r="CJ24" s="289"/>
      <c r="CK24" s="289"/>
      <c r="CL24" s="289"/>
      <c r="CM24" s="289"/>
      <c r="CN24" s="289"/>
      <c r="CO24" s="289"/>
      <c r="CP24" s="289"/>
      <c r="CQ24" s="289"/>
      <c r="CR24" s="289"/>
      <c r="CS24" s="289"/>
      <c r="CT24" s="289"/>
      <c r="CU24" s="289"/>
      <c r="CV24" s="289"/>
      <c r="CW24" s="289"/>
      <c r="CX24" s="289"/>
      <c r="CY24" s="289"/>
      <c r="CZ24" s="289"/>
      <c r="DA24" s="289"/>
      <c r="DB24" s="289"/>
      <c r="DC24" s="289"/>
      <c r="DD24" s="289"/>
      <c r="DE24" s="289"/>
      <c r="DF24" s="289"/>
    </row>
    <row r="25" spans="1:110" s="287" customFormat="1" ht="24" hidden="1" customHeigh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289"/>
      <c r="BR25" s="289"/>
      <c r="BS25" s="289"/>
      <c r="BT25" s="289"/>
      <c r="BU25" s="289"/>
      <c r="BV25" s="289"/>
      <c r="BW25" s="28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289"/>
      <c r="CM25" s="289"/>
      <c r="CN25" s="289"/>
      <c r="CO25" s="289"/>
      <c r="CP25" s="289"/>
      <c r="CQ25" s="289"/>
      <c r="CR25" s="289"/>
      <c r="CS25" s="289"/>
      <c r="CT25" s="289"/>
      <c r="CU25" s="289"/>
      <c r="CV25" s="289"/>
      <c r="CW25" s="289"/>
      <c r="CX25" s="289"/>
      <c r="CY25" s="289"/>
      <c r="CZ25" s="289"/>
      <c r="DA25" s="289"/>
      <c r="DB25" s="289"/>
      <c r="DC25" s="289"/>
      <c r="DD25" s="289"/>
      <c r="DE25" s="289"/>
      <c r="DF25" s="289"/>
    </row>
    <row r="26" spans="1:110" s="287" customFormat="1" ht="24" hidden="1" customHeigh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s="289"/>
      <c r="BO26" s="289"/>
      <c r="BP26" s="289"/>
      <c r="BQ26" s="289"/>
      <c r="BR26" s="289"/>
      <c r="BS26" s="289"/>
      <c r="BT26" s="289"/>
      <c r="BU26" s="289"/>
      <c r="BV26" s="289"/>
      <c r="BW26" s="289"/>
      <c r="BX26" s="289"/>
      <c r="BY26" s="289"/>
      <c r="BZ26" s="289"/>
      <c r="CA26" s="289"/>
      <c r="CB26" s="289"/>
      <c r="CC26" s="289"/>
      <c r="CD26" s="289"/>
      <c r="CE26" s="289"/>
      <c r="CF26" s="289"/>
      <c r="CG26" s="289"/>
      <c r="CH26" s="289"/>
      <c r="CI26" s="289"/>
      <c r="CJ26" s="289"/>
      <c r="CK26" s="289"/>
      <c r="CL26" s="289"/>
      <c r="CM26" s="289"/>
      <c r="CN26" s="289"/>
      <c r="CO26" s="289"/>
      <c r="CP26" s="289"/>
      <c r="CQ26" s="289"/>
      <c r="CR26" s="289"/>
      <c r="CS26" s="289"/>
      <c r="CT26" s="289"/>
      <c r="CU26" s="289"/>
      <c r="CV26" s="289"/>
      <c r="CW26" s="289"/>
      <c r="CX26" s="289"/>
      <c r="CY26" s="289"/>
      <c r="CZ26" s="289"/>
    </row>
    <row r="27" spans="1:110" s="287" customFormat="1" ht="24" hidden="1" customHeigh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s="289"/>
      <c r="BO27" s="289"/>
      <c r="BP27" s="289"/>
      <c r="BQ27" s="289"/>
      <c r="BR27" s="289"/>
      <c r="BS27" s="289"/>
      <c r="BT27" s="289"/>
      <c r="BU27" s="289"/>
      <c r="BV27" s="289"/>
      <c r="BW27" s="289"/>
      <c r="BX27" s="289"/>
      <c r="BY27" s="289"/>
      <c r="BZ27" s="289"/>
      <c r="CA27" s="289"/>
      <c r="CB27" s="289"/>
      <c r="CC27" s="289"/>
      <c r="CD27" s="289"/>
      <c r="CE27" s="289"/>
      <c r="CF27" s="289"/>
      <c r="CG27" s="289"/>
      <c r="CH27" s="289"/>
      <c r="CI27" s="289"/>
      <c r="CJ27" s="289"/>
      <c r="CK27" s="289"/>
      <c r="CL27" s="289"/>
      <c r="CM27" s="289"/>
      <c r="CN27" s="289"/>
      <c r="CO27" s="289"/>
      <c r="CP27" s="289"/>
      <c r="CQ27" s="289"/>
      <c r="CR27" s="289"/>
      <c r="CS27" s="289"/>
      <c r="CT27" s="289"/>
      <c r="CU27" s="289"/>
      <c r="CV27" s="289"/>
      <c r="CW27" s="289"/>
      <c r="CX27" s="289"/>
      <c r="CY27" s="289"/>
      <c r="CZ27" s="289"/>
    </row>
    <row r="28" spans="1:110" s="287" customFormat="1" ht="24" hidden="1" customHeight="1">
      <c r="A28" s="289"/>
      <c r="B28" s="289"/>
      <c r="C28" s="289"/>
      <c r="D28" s="289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  <c r="AS28" s="289"/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89"/>
      <c r="BI28" s="289"/>
      <c r="BJ28" s="289"/>
      <c r="BK28" s="289"/>
      <c r="BL28" s="289"/>
      <c r="BM28" s="289"/>
      <c r="BN28" s="289"/>
      <c r="BO28" s="289"/>
      <c r="BP28" s="289"/>
      <c r="BQ28" s="289"/>
      <c r="BR28" s="289"/>
      <c r="BS28" s="289"/>
      <c r="BT28" s="289"/>
      <c r="BU28" s="289"/>
      <c r="BV28" s="289"/>
      <c r="BW28" s="289"/>
      <c r="BX28" s="289"/>
      <c r="BY28" s="289"/>
      <c r="BZ28" s="289"/>
      <c r="CA28" s="289"/>
      <c r="CB28" s="289"/>
      <c r="CC28" s="289"/>
      <c r="CD28" s="289"/>
      <c r="CE28" s="289"/>
      <c r="CF28" s="289"/>
      <c r="CG28" s="289"/>
      <c r="CH28" s="289"/>
      <c r="CI28" s="289"/>
      <c r="CJ28" s="289"/>
      <c r="CK28" s="289"/>
      <c r="CL28" s="289"/>
      <c r="CM28" s="289"/>
      <c r="CN28" s="289"/>
      <c r="CO28" s="289"/>
      <c r="CP28" s="289"/>
      <c r="CQ28" s="289"/>
      <c r="CR28" s="289"/>
      <c r="CS28" s="289"/>
      <c r="CT28" s="289"/>
      <c r="CU28" s="289"/>
      <c r="CV28" s="289"/>
      <c r="CW28" s="289"/>
      <c r="CX28" s="289"/>
      <c r="CY28" s="289"/>
      <c r="CZ28" s="289"/>
    </row>
    <row r="29" spans="1:110" s="287" customFormat="1" ht="24" hidden="1" customHeight="1">
      <c r="A29" s="286"/>
      <c r="B29" s="286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288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288"/>
      <c r="BV29" s="288"/>
      <c r="BW29" s="289"/>
      <c r="BX29" s="289"/>
      <c r="BY29" s="289"/>
      <c r="BZ29" s="289"/>
      <c r="CA29" s="289"/>
      <c r="CB29" s="289"/>
      <c r="CC29" s="289"/>
      <c r="CD29" s="289"/>
      <c r="CE29" s="289"/>
      <c r="CF29" s="289"/>
      <c r="CG29" s="289"/>
      <c r="CH29" s="289"/>
      <c r="CI29" s="289"/>
      <c r="CJ29" s="289"/>
      <c r="CK29" s="289"/>
      <c r="CL29" s="289"/>
      <c r="CM29" s="289"/>
      <c r="CN29" s="289"/>
      <c r="CO29" s="289"/>
      <c r="CP29" s="289"/>
      <c r="CQ29" s="289"/>
      <c r="CR29" s="289"/>
      <c r="CS29" s="289"/>
      <c r="CT29" s="289"/>
      <c r="CU29" s="289"/>
      <c r="CV29" s="289"/>
      <c r="CW29" s="289"/>
      <c r="CX29" s="289"/>
      <c r="CY29" s="289"/>
      <c r="CZ29" s="289"/>
    </row>
    <row r="30" spans="1:110" s="287" customFormat="1" ht="24" hidden="1" customHeight="1">
      <c r="A30" s="286"/>
      <c r="B30" s="286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288"/>
      <c r="BV30" s="288"/>
      <c r="BW30" s="289"/>
      <c r="BX30" s="289"/>
      <c r="BY30" s="289"/>
      <c r="BZ30" s="289"/>
      <c r="CA30" s="289"/>
      <c r="CB30" s="289"/>
      <c r="CC30" s="289"/>
      <c r="CD30" s="289"/>
      <c r="CE30" s="289"/>
      <c r="CF30" s="289"/>
      <c r="CG30" s="289"/>
      <c r="CH30" s="289"/>
      <c r="CI30" s="289"/>
      <c r="CJ30" s="289"/>
      <c r="CK30" s="289"/>
      <c r="CL30" s="289"/>
      <c r="CM30" s="289"/>
      <c r="CN30" s="289"/>
      <c r="CO30" s="289"/>
      <c r="CP30" s="289"/>
      <c r="CQ30" s="289"/>
      <c r="CR30" s="289"/>
      <c r="CS30" s="289"/>
      <c r="CT30" s="289"/>
      <c r="CU30" s="289"/>
      <c r="CV30" s="289"/>
      <c r="CW30" s="289"/>
      <c r="CX30" s="289"/>
      <c r="CY30" s="289"/>
      <c r="CZ30" s="289"/>
    </row>
    <row r="31" spans="1:110" s="287" customFormat="1" ht="24" hidden="1" customHeight="1">
      <c r="A31" s="286"/>
      <c r="B31" s="286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288"/>
      <c r="BV31" s="288"/>
      <c r="BW31" s="289"/>
      <c r="BX31" s="289"/>
      <c r="BY31" s="289"/>
      <c r="BZ31" s="289"/>
      <c r="CA31" s="289"/>
      <c r="CB31" s="289"/>
      <c r="CC31" s="289"/>
      <c r="CD31" s="289"/>
      <c r="CE31" s="289"/>
      <c r="CF31" s="289"/>
      <c r="CG31" s="289"/>
      <c r="CH31" s="289"/>
      <c r="CI31" s="289"/>
      <c r="CJ31" s="289"/>
      <c r="CK31" s="289"/>
      <c r="CL31" s="289"/>
      <c r="CM31" s="289"/>
      <c r="CN31" s="289"/>
      <c r="CO31" s="289"/>
      <c r="CP31" s="289"/>
      <c r="CQ31" s="289"/>
      <c r="CR31" s="289"/>
      <c r="CS31" s="289"/>
      <c r="CT31" s="289"/>
      <c r="CU31" s="289"/>
      <c r="CV31" s="289"/>
      <c r="CW31" s="289"/>
      <c r="CX31" s="289"/>
      <c r="CY31" s="289"/>
      <c r="CZ31" s="289"/>
    </row>
    <row r="32" spans="1:110" s="287" customFormat="1" ht="24" hidden="1" customHeight="1">
      <c r="A32" s="286"/>
      <c r="B32" s="286"/>
      <c r="C32" s="288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/>
      <c r="AL32" s="288"/>
      <c r="AM32" s="288"/>
      <c r="AN32" s="288"/>
      <c r="AO32" s="288"/>
      <c r="AP32" s="288"/>
      <c r="AQ32" s="288"/>
      <c r="AR32" s="288"/>
      <c r="AS32" s="288"/>
      <c r="AT32" s="288"/>
      <c r="AU32" s="288"/>
      <c r="AV32" s="288"/>
      <c r="AW32" s="288"/>
      <c r="AX32" s="288"/>
      <c r="AY32" s="288"/>
      <c r="AZ32" s="288"/>
      <c r="BA32" s="288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88"/>
      <c r="BR32" s="288"/>
      <c r="BS32" s="288"/>
      <c r="BT32" s="288"/>
      <c r="BU32" s="288"/>
      <c r="BV32" s="288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  <c r="CG32" s="289"/>
      <c r="CH32" s="289"/>
      <c r="CI32" s="289"/>
      <c r="CJ32" s="289"/>
      <c r="CK32" s="289"/>
      <c r="CL32" s="289"/>
      <c r="CM32" s="289"/>
      <c r="CN32" s="289"/>
      <c r="CO32" s="289"/>
      <c r="CP32" s="289"/>
      <c r="CQ32" s="289"/>
      <c r="CR32" s="289"/>
      <c r="CS32" s="289"/>
      <c r="CT32" s="289"/>
      <c r="CU32" s="289"/>
      <c r="CV32" s="289"/>
      <c r="CW32" s="289"/>
      <c r="CX32" s="289"/>
      <c r="CY32" s="289"/>
      <c r="CZ32" s="289"/>
    </row>
    <row r="33" spans="1:110" s="287" customFormat="1" ht="24" hidden="1" customHeight="1">
      <c r="A33" s="286"/>
      <c r="B33" s="286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/>
      <c r="AL33" s="288"/>
      <c r="AM33" s="288"/>
      <c r="AN33" s="288"/>
      <c r="AO33" s="288"/>
      <c r="AP33" s="288"/>
      <c r="AQ33" s="288"/>
      <c r="AR33" s="288"/>
      <c r="AS33" s="288"/>
      <c r="AT33" s="288"/>
      <c r="AU33" s="288"/>
      <c r="AV33" s="288"/>
      <c r="AW33" s="288"/>
      <c r="AX33" s="288"/>
      <c r="AY33" s="288"/>
      <c r="AZ33" s="288"/>
      <c r="BA33" s="288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88"/>
      <c r="BR33" s="288"/>
      <c r="BS33" s="288"/>
      <c r="BT33" s="288"/>
      <c r="BU33" s="288"/>
      <c r="BV33" s="288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  <c r="CG33" s="289"/>
      <c r="CH33" s="289"/>
      <c r="CI33" s="289"/>
      <c r="CJ33" s="289"/>
      <c r="CK33" s="289"/>
      <c r="CL33" s="289"/>
      <c r="CM33" s="289"/>
      <c r="CN33" s="289"/>
      <c r="CO33" s="289"/>
      <c r="CP33" s="289"/>
      <c r="CQ33" s="289"/>
      <c r="CR33" s="289"/>
      <c r="CS33" s="289"/>
      <c r="CT33" s="289"/>
      <c r="CU33" s="289"/>
      <c r="CV33" s="289"/>
      <c r="CW33" s="289"/>
      <c r="CX33" s="289"/>
      <c r="CY33" s="289"/>
      <c r="CZ33" s="289"/>
    </row>
    <row r="34" spans="1:110" s="287" customFormat="1" ht="24" hidden="1" customHeight="1">
      <c r="A34" s="286"/>
      <c r="B34" s="286"/>
      <c r="C34" s="288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88"/>
      <c r="BS34" s="288"/>
      <c r="BT34" s="288"/>
      <c r="BU34" s="288"/>
      <c r="BV34" s="288"/>
      <c r="BW34" s="289"/>
      <c r="BX34" s="289"/>
      <c r="BY34" s="289"/>
      <c r="BZ34" s="289"/>
      <c r="CA34" s="289"/>
      <c r="CB34" s="289"/>
      <c r="CC34" s="289"/>
      <c r="CD34" s="289"/>
      <c r="CE34" s="289"/>
      <c r="CF34" s="289"/>
      <c r="CG34" s="289"/>
      <c r="CH34" s="289"/>
      <c r="CI34" s="289"/>
      <c r="CJ34" s="289"/>
      <c r="CK34" s="289"/>
      <c r="CL34" s="289"/>
      <c r="CM34" s="289"/>
      <c r="CN34" s="289"/>
      <c r="CO34" s="289"/>
      <c r="CP34" s="289"/>
      <c r="CQ34" s="289"/>
      <c r="CR34" s="289"/>
      <c r="CS34" s="289"/>
      <c r="CT34" s="289"/>
      <c r="CU34" s="289"/>
      <c r="CV34" s="289"/>
      <c r="CW34" s="289"/>
      <c r="CX34" s="289"/>
      <c r="CY34" s="289"/>
      <c r="CZ34" s="289"/>
    </row>
    <row r="35" spans="1:110" s="287" customFormat="1" ht="24" hidden="1" customHeight="1">
      <c r="A35" s="286"/>
      <c r="B35" s="286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288"/>
      <c r="BV35" s="288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  <c r="CG35" s="289"/>
      <c r="CH35" s="289"/>
      <c r="CI35" s="289"/>
      <c r="CJ35" s="289"/>
      <c r="CK35" s="289"/>
      <c r="CL35" s="289"/>
      <c r="CM35" s="289"/>
      <c r="CN35" s="289"/>
      <c r="CO35" s="289"/>
      <c r="CP35" s="289"/>
      <c r="CQ35" s="289"/>
      <c r="CR35" s="289"/>
      <c r="CS35" s="289"/>
      <c r="CT35" s="289"/>
      <c r="CU35" s="289"/>
      <c r="CV35" s="289"/>
      <c r="CW35" s="289"/>
      <c r="CX35" s="289"/>
      <c r="CY35" s="289"/>
      <c r="CZ35" s="289"/>
    </row>
    <row r="36" spans="1:110" s="287" customFormat="1" ht="24" customHeight="1">
      <c r="A36" s="289"/>
      <c r="B36" s="289"/>
      <c r="C36" s="289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  <c r="CG36" s="289"/>
    </row>
    <row r="37" spans="1:110" s="287" customFormat="1" ht="13.8">
      <c r="A37" s="404" t="s">
        <v>35</v>
      </c>
      <c r="B37" s="405"/>
      <c r="C37" s="412" t="s">
        <v>2</v>
      </c>
      <c r="D37" s="413" t="s">
        <v>33</v>
      </c>
      <c r="E37" s="413" t="s">
        <v>34</v>
      </c>
      <c r="F37" s="413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  <c r="CG37" s="289"/>
      <c r="CH37" s="289"/>
      <c r="CI37" s="289"/>
      <c r="CJ37" s="289"/>
      <c r="CK37" s="289"/>
      <c r="CL37" s="289"/>
      <c r="CM37" s="289"/>
      <c r="CN37" s="289"/>
      <c r="CO37" s="289"/>
      <c r="CP37" s="289"/>
      <c r="CQ37" s="289"/>
      <c r="CR37" s="289"/>
      <c r="CS37" s="289"/>
      <c r="CT37" s="289"/>
      <c r="CU37" s="289"/>
      <c r="CV37" s="289"/>
      <c r="CW37" s="289"/>
      <c r="CX37" s="289"/>
      <c r="CY37" s="289"/>
      <c r="CZ37" s="289"/>
      <c r="DA37" s="289"/>
      <c r="DB37" s="289"/>
      <c r="DC37" s="289"/>
      <c r="DD37" s="289"/>
      <c r="DE37" s="289"/>
      <c r="DF37" s="289"/>
    </row>
    <row r="38" spans="1:110" s="287" customFormat="1" ht="13.8">
      <c r="A38" s="405"/>
      <c r="B38" s="405"/>
      <c r="C38" s="408">
        <v>45354</v>
      </c>
      <c r="D38" s="408">
        <v>45355</v>
      </c>
      <c r="E38" s="408">
        <v>45356</v>
      </c>
      <c r="F38" s="406" t="s">
        <v>24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s="289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  <c r="CG38" s="289"/>
      <c r="CH38" s="289"/>
      <c r="CI38" s="289"/>
      <c r="CJ38" s="289"/>
      <c r="CK38" s="289"/>
      <c r="CL38" s="289"/>
      <c r="CM38" s="289"/>
      <c r="CN38" s="289"/>
      <c r="CO38" s="289"/>
      <c r="CP38" s="289"/>
      <c r="CQ38" s="289"/>
      <c r="CR38" s="289"/>
      <c r="CS38" s="289"/>
      <c r="CT38" s="289"/>
      <c r="CU38" s="289"/>
      <c r="CV38" s="289"/>
      <c r="CW38" s="289"/>
      <c r="CX38" s="289"/>
      <c r="CY38" s="289"/>
      <c r="CZ38" s="289"/>
      <c r="DA38" s="289"/>
      <c r="DB38" s="289"/>
      <c r="DC38" s="289"/>
      <c r="DD38" s="289"/>
      <c r="DE38" s="289"/>
      <c r="DF38" s="289"/>
    </row>
    <row r="39" spans="1:110" s="287" customFormat="1" ht="13.8">
      <c r="A39" s="405"/>
      <c r="B39" s="405"/>
      <c r="C39" s="411">
        <v>45360</v>
      </c>
      <c r="D39" s="411">
        <v>45361</v>
      </c>
      <c r="E39" s="411">
        <v>45362</v>
      </c>
      <c r="F39" s="406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  <c r="CG39" s="289"/>
      <c r="CH39" s="289"/>
      <c r="CI39" s="289"/>
      <c r="CJ39" s="289"/>
      <c r="CK39" s="289"/>
      <c r="CL39" s="289"/>
      <c r="CM39" s="289"/>
      <c r="CN39" s="289"/>
      <c r="CO39" s="289"/>
      <c r="CP39" s="289"/>
      <c r="CQ39" s="289"/>
      <c r="CR39" s="289"/>
      <c r="CS39" s="289"/>
      <c r="CT39" s="289"/>
      <c r="CU39" s="289"/>
      <c r="CV39" s="289"/>
      <c r="CW39" s="289"/>
      <c r="CX39" s="289"/>
      <c r="CY39" s="289"/>
      <c r="CZ39" s="289"/>
      <c r="DA39" s="289"/>
      <c r="DB39" s="289"/>
      <c r="DC39" s="289"/>
      <c r="DD39" s="289"/>
      <c r="DE39" s="289"/>
      <c r="DF39" s="289"/>
    </row>
    <row r="40" spans="1:110" s="287" customFormat="1" ht="13.8">
      <c r="A40" s="407" t="s">
        <v>0</v>
      </c>
      <c r="B40" s="407" t="s">
        <v>29</v>
      </c>
      <c r="C40" s="411">
        <v>45360</v>
      </c>
      <c r="D40" s="411">
        <v>45361</v>
      </c>
      <c r="E40" s="411">
        <v>45362</v>
      </c>
      <c r="F40" s="406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  <c r="CG40" s="289"/>
      <c r="CH40" s="289"/>
      <c r="CI40" s="289"/>
      <c r="CJ40" s="289"/>
      <c r="CK40" s="289"/>
      <c r="CL40" s="289"/>
      <c r="CM40" s="289"/>
      <c r="CN40" s="289"/>
      <c r="CO40" s="289"/>
      <c r="CP40" s="289"/>
      <c r="CQ40" s="289"/>
      <c r="CR40" s="289"/>
      <c r="CS40" s="289"/>
      <c r="CT40" s="289"/>
      <c r="CU40" s="289"/>
      <c r="CV40" s="289"/>
      <c r="CW40" s="289"/>
      <c r="CX40" s="289"/>
      <c r="CY40" s="289"/>
      <c r="CZ40" s="289"/>
      <c r="DA40" s="289"/>
      <c r="DB40" s="289"/>
      <c r="DC40" s="289"/>
      <c r="DD40" s="289"/>
      <c r="DE40" s="289"/>
      <c r="DF40" s="289"/>
    </row>
    <row r="41" spans="1:110" s="287" customFormat="1" ht="13.8">
      <c r="A41" s="406" t="s">
        <v>536</v>
      </c>
      <c r="B41" s="406" t="s">
        <v>55</v>
      </c>
      <c r="C41" s="409">
        <v>61.557692307692307</v>
      </c>
      <c r="D41" s="409">
        <v>46.07692307692308</v>
      </c>
      <c r="E41" s="409">
        <v>32.692307692307693</v>
      </c>
      <c r="F41" s="409">
        <v>140.32692307692309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  <c r="CN41" s="289"/>
      <c r="CO41" s="289"/>
      <c r="CP41" s="289"/>
      <c r="CQ41" s="289"/>
      <c r="CR41" s="289"/>
      <c r="CS41" s="289"/>
      <c r="CT41" s="289"/>
      <c r="CU41" s="289"/>
      <c r="CV41" s="289"/>
      <c r="CW41" s="289"/>
      <c r="CX41" s="289"/>
      <c r="CY41" s="289"/>
      <c r="CZ41" s="289"/>
      <c r="DA41" s="289"/>
      <c r="DB41" s="289"/>
      <c r="DC41" s="289"/>
      <c r="DD41" s="289"/>
      <c r="DE41" s="289"/>
      <c r="DF41" s="289"/>
    </row>
    <row r="42" spans="1:110" s="287" customFormat="1" ht="13.8">
      <c r="A42" s="406" t="s">
        <v>537</v>
      </c>
      <c r="B42" s="406"/>
      <c r="C42" s="409">
        <v>61.557692307692307</v>
      </c>
      <c r="D42" s="409">
        <v>46.07692307692308</v>
      </c>
      <c r="E42" s="409">
        <v>32.692307692307693</v>
      </c>
      <c r="F42" s="409">
        <v>140.32692307692309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  <c r="CM42" s="289"/>
      <c r="CN42" s="289"/>
      <c r="CO42" s="289"/>
      <c r="CP42" s="289"/>
      <c r="CQ42" s="289"/>
      <c r="CR42" s="289"/>
      <c r="CS42" s="289"/>
      <c r="CT42" s="289"/>
      <c r="CU42" s="289"/>
      <c r="CV42" s="289"/>
      <c r="CW42" s="289"/>
      <c r="CX42" s="289"/>
      <c r="CY42" s="289"/>
      <c r="CZ42" s="289"/>
      <c r="DA42" s="289"/>
      <c r="DB42" s="289"/>
      <c r="DC42" s="289"/>
      <c r="DD42" s="289"/>
      <c r="DE42" s="289"/>
      <c r="DF42" s="289"/>
    </row>
    <row r="43" spans="1:110" s="287" customFormat="1" ht="13.8">
      <c r="A43" s="405" t="s">
        <v>24</v>
      </c>
      <c r="B43" s="405"/>
      <c r="C43" s="409">
        <v>61.557692307692307</v>
      </c>
      <c r="D43" s="409">
        <v>46.07692307692308</v>
      </c>
      <c r="E43" s="409">
        <v>32.692307692307693</v>
      </c>
      <c r="F43" s="409">
        <v>140.32692307692309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89"/>
      <c r="BS43" s="289"/>
      <c r="BT43" s="289"/>
      <c r="BU43" s="289"/>
      <c r="BV43" s="289"/>
      <c r="BW43" s="289"/>
      <c r="BX43" s="289"/>
      <c r="BY43" s="289"/>
      <c r="BZ43" s="289"/>
      <c r="CA43" s="289"/>
      <c r="CB43" s="289"/>
      <c r="CC43" s="289"/>
      <c r="CD43" s="289"/>
      <c r="CE43" s="289"/>
      <c r="CF43" s="289"/>
      <c r="CG43" s="289"/>
      <c r="CH43" s="289"/>
      <c r="CI43" s="289"/>
      <c r="CJ43" s="289"/>
      <c r="CK43" s="289"/>
      <c r="CL43" s="289"/>
      <c r="CM43" s="289"/>
      <c r="CN43" s="289"/>
      <c r="CO43" s="289"/>
      <c r="CP43" s="289"/>
      <c r="CQ43" s="289"/>
      <c r="CR43" s="289"/>
      <c r="CS43" s="289"/>
      <c r="CT43" s="289"/>
      <c r="CU43" s="289"/>
      <c r="CV43" s="289"/>
      <c r="CW43" s="289"/>
      <c r="CX43" s="289"/>
      <c r="CY43" s="289"/>
      <c r="CZ43" s="289"/>
      <c r="DA43" s="289"/>
      <c r="DB43" s="289"/>
      <c r="DC43" s="289"/>
      <c r="DD43" s="289"/>
      <c r="DE43" s="289"/>
      <c r="DF43" s="289"/>
    </row>
    <row r="44" spans="1:110" s="287" customFormat="1" ht="13.8">
      <c r="A44" s="289"/>
      <c r="B44" s="289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89"/>
      <c r="BS44" s="289"/>
      <c r="BT44" s="289"/>
      <c r="BU44" s="289"/>
      <c r="BV44" s="289"/>
      <c r="BW44" s="289"/>
      <c r="BX44" s="289"/>
      <c r="BY44" s="289"/>
      <c r="BZ44" s="289"/>
      <c r="CA44" s="289"/>
      <c r="CB44" s="289"/>
      <c r="CC44" s="289"/>
      <c r="CD44" s="289"/>
      <c r="CE44" s="289"/>
      <c r="CF44" s="289"/>
      <c r="CG44" s="289"/>
      <c r="CH44" s="289"/>
      <c r="CI44" s="289"/>
      <c r="CJ44" s="289"/>
      <c r="CK44" s="289"/>
      <c r="CL44" s="289"/>
      <c r="CM44" s="289"/>
      <c r="CN44" s="289"/>
      <c r="CO44" s="289"/>
      <c r="CP44" s="289"/>
      <c r="CQ44" s="289"/>
      <c r="CR44" s="289"/>
      <c r="CS44" s="289"/>
      <c r="CT44" s="289"/>
      <c r="CU44" s="289"/>
      <c r="CV44" s="289"/>
      <c r="CW44" s="289"/>
      <c r="CX44" s="289"/>
      <c r="CY44" s="289"/>
      <c r="CZ44" s="289"/>
      <c r="DA44" s="289"/>
      <c r="DB44" s="289"/>
      <c r="DC44" s="289"/>
      <c r="DD44" s="289"/>
      <c r="DE44" s="289"/>
      <c r="DF44" s="289"/>
    </row>
    <row r="45" spans="1:110" s="287" customFormat="1" ht="13.8">
      <c r="A45" s="289"/>
      <c r="B45" s="289"/>
      <c r="C45" s="289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  <c r="AL45" s="289"/>
      <c r="AM45" s="289"/>
      <c r="AN45" s="289"/>
      <c r="AO45" s="289"/>
      <c r="AP45" s="289"/>
      <c r="AQ45" s="289"/>
      <c r="AR45" s="289"/>
      <c r="AS45" s="289"/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89"/>
      <c r="BS45" s="289"/>
      <c r="BT45" s="289"/>
      <c r="BU45" s="289"/>
      <c r="BV45" s="289"/>
      <c r="BW45" s="289"/>
      <c r="BX45" s="289"/>
      <c r="BY45" s="289"/>
      <c r="BZ45" s="289"/>
      <c r="CA45" s="289"/>
      <c r="CB45" s="289"/>
      <c r="CC45" s="289"/>
      <c r="CD45" s="289"/>
      <c r="CE45" s="289"/>
      <c r="CF45" s="289"/>
      <c r="CG45" s="289"/>
      <c r="CH45" s="289"/>
      <c r="CI45" s="289"/>
      <c r="CJ45" s="289"/>
      <c r="CK45" s="289"/>
      <c r="CL45" s="289"/>
      <c r="CM45" s="289"/>
      <c r="CN45" s="289"/>
      <c r="CO45" s="289"/>
      <c r="CP45" s="289"/>
      <c r="CQ45" s="289"/>
      <c r="CR45" s="289"/>
      <c r="CS45" s="289"/>
      <c r="CT45" s="289"/>
      <c r="CU45" s="289"/>
      <c r="CV45" s="289"/>
      <c r="CW45" s="289"/>
      <c r="CX45" s="289"/>
      <c r="CY45" s="289"/>
      <c r="CZ45" s="289"/>
      <c r="DA45" s="289"/>
      <c r="DB45" s="289"/>
      <c r="DC45" s="289"/>
      <c r="DD45" s="289"/>
      <c r="DE45" s="289"/>
      <c r="DF45" s="289"/>
    </row>
    <row r="46" spans="1:110" s="287" customFormat="1" ht="13.8">
      <c r="A46" s="404" t="s">
        <v>35</v>
      </c>
      <c r="B46" s="405"/>
      <c r="C46" s="404" t="s">
        <v>2</v>
      </c>
      <c r="D46" s="407" t="s">
        <v>33</v>
      </c>
      <c r="E46" s="407" t="s">
        <v>34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89"/>
      <c r="BS46" s="289"/>
      <c r="BT46" s="289"/>
      <c r="BU46" s="289"/>
      <c r="BV46" s="289"/>
      <c r="BW46" s="289"/>
      <c r="BX46" s="289"/>
      <c r="BY46" s="289"/>
      <c r="BZ46" s="289"/>
      <c r="CA46" s="289"/>
      <c r="CB46" s="289"/>
      <c r="CC46" s="289"/>
      <c r="CD46" s="289"/>
      <c r="CE46" s="289"/>
      <c r="CF46" s="289"/>
      <c r="CG46" s="289"/>
      <c r="CH46" s="289"/>
      <c r="CI46" s="289"/>
      <c r="CJ46" s="289"/>
      <c r="CK46" s="289"/>
      <c r="CL46" s="289"/>
      <c r="CM46" s="289"/>
      <c r="CN46" s="289"/>
      <c r="CO46" s="289"/>
      <c r="CP46" s="289"/>
      <c r="CQ46" s="289"/>
      <c r="CR46" s="289"/>
      <c r="CS46" s="289"/>
      <c r="CT46" s="289"/>
      <c r="CU46" s="289"/>
      <c r="CV46" s="289"/>
      <c r="CW46" s="289"/>
      <c r="CX46" s="289"/>
      <c r="CY46" s="289"/>
      <c r="CZ46" s="289"/>
      <c r="DA46" s="289"/>
      <c r="DB46" s="289"/>
      <c r="DC46" s="289"/>
      <c r="DD46" s="289"/>
      <c r="DE46" s="289"/>
      <c r="DF46" s="289"/>
    </row>
    <row r="47" spans="1:110" s="287" customFormat="1" ht="13.8">
      <c r="A47" s="405"/>
      <c r="B47" s="405"/>
      <c r="C47" s="406" t="s">
        <v>24</v>
      </c>
      <c r="D47" s="406"/>
      <c r="E47" s="406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89"/>
      <c r="BS47" s="289"/>
      <c r="BT47" s="289"/>
      <c r="BU47" s="289"/>
      <c r="BV47" s="289"/>
      <c r="BW47" s="289"/>
      <c r="BX47" s="289"/>
      <c r="BY47" s="289"/>
      <c r="BZ47" s="289"/>
      <c r="CA47" s="289"/>
      <c r="CB47" s="289"/>
      <c r="CC47" s="289"/>
      <c r="CD47" s="289"/>
      <c r="CE47" s="289"/>
      <c r="CF47" s="289"/>
      <c r="CG47" s="289"/>
      <c r="CH47" s="289"/>
      <c r="CI47" s="289"/>
      <c r="CJ47" s="289"/>
      <c r="CK47" s="289"/>
      <c r="CL47" s="289"/>
      <c r="CM47" s="289"/>
      <c r="CN47" s="289"/>
      <c r="CO47" s="289"/>
      <c r="CP47" s="289"/>
      <c r="CQ47" s="289"/>
      <c r="CR47" s="289"/>
      <c r="CS47" s="289"/>
      <c r="CT47" s="289"/>
      <c r="CU47" s="289"/>
      <c r="CV47" s="289"/>
      <c r="CW47" s="289"/>
      <c r="CX47" s="289"/>
      <c r="CY47" s="289"/>
      <c r="CZ47" s="289"/>
      <c r="DA47" s="289"/>
      <c r="DB47" s="289"/>
      <c r="DC47" s="289"/>
      <c r="DD47" s="289"/>
      <c r="DE47" s="289"/>
      <c r="DF47" s="289"/>
    </row>
    <row r="48" spans="1:110" s="287" customFormat="1" ht="13.8">
      <c r="A48" s="405"/>
      <c r="B48" s="405"/>
      <c r="C48" s="406"/>
      <c r="D48" s="406"/>
      <c r="E48" s="406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89"/>
      <c r="BS48" s="289"/>
      <c r="BT48" s="289"/>
      <c r="BU48" s="289"/>
      <c r="BV48" s="289"/>
      <c r="BW48" s="289"/>
      <c r="BX48" s="289"/>
      <c r="BY48" s="289"/>
      <c r="BZ48" s="289"/>
      <c r="CA48" s="289"/>
      <c r="CB48" s="289"/>
      <c r="CC48" s="289"/>
      <c r="CD48" s="289"/>
      <c r="CE48" s="289"/>
      <c r="CF48" s="289"/>
      <c r="CG48" s="289"/>
      <c r="CH48" s="289"/>
      <c r="CI48" s="289"/>
      <c r="CJ48" s="289"/>
      <c r="CK48" s="289"/>
      <c r="CL48" s="289"/>
      <c r="CM48" s="289"/>
      <c r="CN48" s="289"/>
      <c r="CO48" s="289"/>
      <c r="CP48" s="289"/>
      <c r="CQ48" s="289"/>
      <c r="CR48" s="289"/>
      <c r="CS48" s="289"/>
      <c r="CT48" s="289"/>
      <c r="CU48" s="289"/>
      <c r="CV48" s="289"/>
      <c r="CW48" s="289"/>
      <c r="CX48" s="289"/>
      <c r="CY48" s="289"/>
      <c r="CZ48" s="289"/>
      <c r="DA48" s="289"/>
      <c r="DB48" s="289"/>
      <c r="DC48" s="289"/>
      <c r="DD48" s="289"/>
      <c r="DE48" s="289"/>
      <c r="DF48" s="289"/>
    </row>
    <row r="49" spans="1:110" s="287" customFormat="1" ht="13.8">
      <c r="A49" s="407" t="s">
        <v>0</v>
      </c>
      <c r="B49" s="407" t="s">
        <v>29</v>
      </c>
      <c r="C49" s="406"/>
      <c r="D49" s="406"/>
      <c r="E49" s="406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 s="289"/>
      <c r="AG49" s="289"/>
      <c r="AH49" s="289"/>
      <c r="AI49" s="289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/>
      <c r="BI49" s="289"/>
      <c r="BJ49" s="289"/>
      <c r="BK49" s="289"/>
      <c r="BL49" s="289"/>
      <c r="BM49" s="289"/>
      <c r="BN49" s="289"/>
      <c r="BO49" s="289"/>
      <c r="BP49" s="289"/>
      <c r="BQ49" s="289"/>
      <c r="BR49" s="289"/>
      <c r="BS49" s="289"/>
      <c r="BT49" s="289"/>
      <c r="BU49" s="289"/>
      <c r="BV49" s="289"/>
      <c r="BW49" s="289"/>
      <c r="BX49" s="289"/>
      <c r="BY49" s="289"/>
      <c r="BZ49" s="289"/>
      <c r="CA49" s="289"/>
      <c r="CB49" s="289"/>
      <c r="CC49" s="289"/>
      <c r="CD49" s="289"/>
      <c r="CE49" s="289"/>
      <c r="CF49" s="289"/>
      <c r="CG49" s="289"/>
      <c r="CH49" s="289"/>
      <c r="CI49" s="289"/>
      <c r="CJ49" s="289"/>
      <c r="CK49" s="289"/>
      <c r="CL49" s="289"/>
      <c r="CM49" s="289"/>
      <c r="CN49" s="289"/>
      <c r="CO49" s="289"/>
      <c r="CP49" s="289"/>
      <c r="CQ49" s="289"/>
      <c r="CR49" s="289"/>
      <c r="CS49" s="289"/>
      <c r="CT49" s="289"/>
      <c r="CU49" s="289"/>
      <c r="CV49" s="289"/>
      <c r="CW49" s="289"/>
      <c r="CX49" s="289"/>
      <c r="CY49" s="289"/>
      <c r="CZ49" s="289"/>
      <c r="DA49" s="289"/>
      <c r="DB49" s="289"/>
      <c r="DC49" s="289"/>
      <c r="DD49" s="289"/>
      <c r="DE49" s="289"/>
      <c r="DF49" s="289"/>
    </row>
    <row r="50" spans="1:110" s="287" customFormat="1" ht="13.8">
      <c r="A50" s="405" t="s">
        <v>24</v>
      </c>
      <c r="B50" s="405"/>
      <c r="C50" s="409"/>
      <c r="D50" s="406"/>
      <c r="E50" s="406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s="289"/>
      <c r="AG50" s="289"/>
      <c r="AH50" s="289"/>
      <c r="AI50" s="289"/>
      <c r="AJ50" s="289"/>
      <c r="AK50" s="289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89"/>
      <c r="BS50" s="289"/>
      <c r="BT50" s="289"/>
      <c r="BU50" s="289"/>
      <c r="BV50" s="289"/>
      <c r="BW50" s="289"/>
      <c r="BX50" s="289"/>
      <c r="BY50" s="289"/>
      <c r="BZ50" s="289"/>
      <c r="CA50" s="289"/>
      <c r="CB50" s="289"/>
      <c r="CC50" s="289"/>
      <c r="CD50" s="289"/>
      <c r="CE50" s="289"/>
      <c r="CF50" s="289"/>
      <c r="CG50" s="289"/>
      <c r="CH50" s="289"/>
      <c r="CI50" s="289"/>
      <c r="CJ50" s="289"/>
      <c r="CK50" s="289"/>
      <c r="CL50" s="289"/>
      <c r="CM50" s="289"/>
      <c r="CN50" s="289"/>
      <c r="CO50" s="289"/>
      <c r="CP50" s="289"/>
      <c r="CQ50" s="289"/>
      <c r="CR50" s="289"/>
      <c r="CS50" s="289"/>
      <c r="CT50" s="289"/>
      <c r="CU50" s="289"/>
      <c r="CV50" s="289"/>
      <c r="CW50" s="289"/>
      <c r="CX50" s="289"/>
      <c r="CY50" s="289"/>
      <c r="CZ50" s="289"/>
      <c r="DA50" s="289"/>
      <c r="DB50" s="289"/>
      <c r="DC50" s="289"/>
      <c r="DD50" s="289"/>
      <c r="DE50" s="289"/>
      <c r="DF50" s="289"/>
    </row>
    <row r="51" spans="1:110" s="287" customFormat="1" ht="13.8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s="289"/>
      <c r="AG51" s="289"/>
      <c r="AH51" s="289"/>
      <c r="AI51" s="289"/>
      <c r="AJ51" s="289"/>
      <c r="AK51" s="289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89"/>
      <c r="AW51" s="289"/>
      <c r="AX51" s="289"/>
      <c r="AY51" s="289"/>
      <c r="AZ51" s="289"/>
      <c r="BA51" s="289"/>
      <c r="BB51" s="289"/>
      <c r="BC51" s="289"/>
      <c r="BD51" s="289"/>
      <c r="BE51" s="289"/>
      <c r="BF51" s="289"/>
      <c r="BG51" s="289"/>
      <c r="BH51" s="289"/>
      <c r="BI51" s="289"/>
      <c r="BJ51" s="289"/>
      <c r="BK51" s="289"/>
      <c r="BL51" s="289"/>
      <c r="BM51" s="289"/>
      <c r="BN51" s="289"/>
      <c r="BO51" s="289"/>
      <c r="BP51" s="289"/>
      <c r="BQ51" s="289"/>
      <c r="BR51" s="289"/>
      <c r="BS51" s="289"/>
      <c r="BT51" s="289"/>
      <c r="BU51" s="289"/>
      <c r="BV51" s="289"/>
      <c r="BW51" s="289"/>
      <c r="BX51" s="289"/>
      <c r="BY51" s="289"/>
      <c r="BZ51" s="289"/>
      <c r="CA51" s="289"/>
      <c r="CB51" s="289"/>
      <c r="CC51" s="289"/>
      <c r="CD51" s="289"/>
      <c r="CE51" s="289"/>
      <c r="CF51" s="289"/>
      <c r="CG51" s="289"/>
      <c r="CH51" s="289"/>
      <c r="CI51" s="289"/>
      <c r="CJ51" s="289"/>
      <c r="CK51" s="289"/>
      <c r="CL51" s="289"/>
      <c r="CM51" s="289"/>
      <c r="CN51" s="289"/>
      <c r="CO51" s="289"/>
      <c r="CP51" s="289"/>
      <c r="CQ51" s="289"/>
      <c r="CR51" s="289"/>
      <c r="CS51" s="289"/>
      <c r="CT51" s="289"/>
      <c r="CU51" s="289"/>
      <c r="CV51" s="289"/>
      <c r="CW51" s="289"/>
      <c r="CX51" s="289"/>
      <c r="CY51" s="289"/>
      <c r="CZ51" s="289"/>
      <c r="DA51" s="289"/>
      <c r="DB51" s="289"/>
      <c r="DC51" s="289"/>
      <c r="DD51" s="289"/>
      <c r="DE51" s="289"/>
      <c r="DF51" s="289"/>
    </row>
    <row r="52" spans="1:110" s="287" customFormat="1" ht="13.8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s="289"/>
      <c r="AG52" s="289"/>
      <c r="AH52" s="289"/>
      <c r="AI52" s="289"/>
      <c r="AJ52" s="289"/>
      <c r="AK52" s="289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89"/>
      <c r="AW52" s="289"/>
      <c r="AX52" s="289"/>
      <c r="AY52" s="289"/>
      <c r="AZ52" s="289"/>
      <c r="BA52" s="289"/>
      <c r="BB52" s="289"/>
      <c r="BC52" s="289"/>
      <c r="BD52" s="289"/>
      <c r="BE52" s="289"/>
      <c r="BF52" s="289"/>
      <c r="BG52" s="289"/>
      <c r="BH52" s="289"/>
      <c r="BI52" s="289"/>
      <c r="BJ52" s="289"/>
      <c r="BK52" s="289"/>
      <c r="BL52" s="289"/>
      <c r="BM52" s="289"/>
      <c r="BN52" s="289"/>
      <c r="BO52" s="289"/>
      <c r="BP52" s="289"/>
      <c r="BQ52" s="289"/>
      <c r="BR52" s="289"/>
      <c r="BS52" s="289"/>
      <c r="BT52" s="289"/>
      <c r="BU52" s="289"/>
      <c r="BV52" s="289"/>
      <c r="BW52" s="289"/>
      <c r="BX52" s="289"/>
      <c r="BY52" s="289"/>
      <c r="BZ52" s="289"/>
      <c r="CA52" s="289"/>
      <c r="CB52" s="289"/>
      <c r="CC52" s="289"/>
      <c r="CD52" s="289"/>
      <c r="CE52" s="289"/>
      <c r="CF52" s="289"/>
      <c r="CG52" s="289"/>
      <c r="CH52" s="289"/>
      <c r="CI52" s="289"/>
      <c r="CJ52" s="289"/>
      <c r="CK52" s="289"/>
      <c r="CL52" s="289"/>
      <c r="CM52" s="289"/>
      <c r="CN52" s="289"/>
      <c r="CO52" s="289"/>
      <c r="CP52" s="289"/>
      <c r="CQ52" s="289"/>
      <c r="CR52" s="289"/>
      <c r="CS52" s="289"/>
      <c r="CT52" s="289"/>
      <c r="CU52" s="289"/>
      <c r="CV52" s="289"/>
      <c r="CW52" s="289"/>
      <c r="CX52" s="289"/>
      <c r="CY52" s="289"/>
      <c r="CZ52" s="289"/>
      <c r="DA52" s="289"/>
      <c r="DB52" s="289"/>
      <c r="DC52" s="289"/>
      <c r="DD52" s="289"/>
      <c r="DE52" s="289"/>
      <c r="DF52" s="289"/>
    </row>
    <row r="53" spans="1:110" s="287" customFormat="1" ht="13.8">
      <c r="A53" s="289"/>
      <c r="B53" s="289"/>
      <c r="C53" s="289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289"/>
      <c r="AI53" s="289"/>
      <c r="AJ53" s="289"/>
      <c r="AK53" s="289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89"/>
      <c r="AW53" s="289"/>
      <c r="AX53" s="289"/>
      <c r="AY53" s="289"/>
      <c r="AZ53" s="289"/>
      <c r="BA53" s="289"/>
      <c r="BB53" s="289"/>
      <c r="BC53" s="289"/>
      <c r="BD53" s="289"/>
      <c r="BE53" s="289"/>
      <c r="BF53" s="289"/>
      <c r="BG53" s="289"/>
      <c r="BH53" s="289"/>
      <c r="BI53" s="289"/>
      <c r="BJ53" s="289"/>
      <c r="BK53" s="289"/>
      <c r="BL53" s="289"/>
      <c r="BM53" s="289"/>
      <c r="BN53" s="289"/>
      <c r="BO53" s="289"/>
      <c r="BP53" s="289"/>
      <c r="BQ53" s="289"/>
      <c r="BR53" s="289"/>
      <c r="BS53" s="289"/>
      <c r="BT53" s="289"/>
      <c r="BU53" s="289"/>
      <c r="BV53" s="289"/>
      <c r="BW53" s="289"/>
      <c r="BX53" s="289"/>
      <c r="BY53" s="289"/>
      <c r="BZ53" s="289"/>
      <c r="CA53" s="289"/>
      <c r="CB53" s="289"/>
      <c r="CC53" s="289"/>
      <c r="CD53" s="289"/>
      <c r="CE53" s="289"/>
      <c r="CF53" s="289"/>
      <c r="CG53" s="289"/>
      <c r="CH53" s="289"/>
      <c r="CI53" s="289"/>
      <c r="CJ53" s="289"/>
      <c r="CK53" s="289"/>
      <c r="CL53" s="289"/>
      <c r="CM53" s="289"/>
      <c r="CN53" s="289"/>
      <c r="CO53" s="289"/>
      <c r="CP53" s="289"/>
      <c r="CQ53" s="289"/>
      <c r="CR53" s="289"/>
      <c r="CS53" s="289"/>
      <c r="CT53" s="289"/>
      <c r="CU53" s="289"/>
      <c r="CV53" s="289"/>
      <c r="CW53" s="289"/>
      <c r="CX53" s="289"/>
      <c r="CY53" s="289"/>
      <c r="CZ53" s="289"/>
      <c r="DA53" s="289"/>
      <c r="DB53" s="289"/>
      <c r="DC53" s="289"/>
      <c r="DD53" s="289"/>
      <c r="DE53" s="289"/>
      <c r="DF53" s="289"/>
    </row>
    <row r="54" spans="1:110" s="287" customFormat="1" ht="13.8">
      <c r="A54" s="289"/>
      <c r="B54" s="289"/>
      <c r="C54" s="289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289"/>
      <c r="AI54" s="289"/>
      <c r="AJ54" s="289"/>
      <c r="AK54" s="289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89"/>
      <c r="AW54" s="289"/>
      <c r="AX54" s="289"/>
      <c r="AY54" s="289"/>
      <c r="AZ54" s="289"/>
      <c r="BA54" s="289"/>
      <c r="BB54" s="289"/>
      <c r="BC54" s="289"/>
      <c r="BD54" s="289"/>
      <c r="BE54" s="289"/>
      <c r="BF54" s="289"/>
      <c r="BG54" s="289"/>
      <c r="BH54" s="289"/>
      <c r="BI54" s="289"/>
      <c r="BJ54" s="289"/>
      <c r="BK54" s="289"/>
      <c r="BL54" s="289"/>
      <c r="BM54" s="289"/>
      <c r="BN54" s="289"/>
      <c r="BO54" s="289"/>
      <c r="BP54" s="289"/>
      <c r="BQ54" s="289"/>
      <c r="BR54" s="289"/>
      <c r="BS54" s="289"/>
      <c r="BT54" s="289"/>
      <c r="BU54" s="289"/>
      <c r="BV54" s="289"/>
      <c r="BW54" s="289"/>
      <c r="BX54" s="289"/>
      <c r="BY54" s="289"/>
      <c r="BZ54" s="289"/>
      <c r="CA54" s="289"/>
      <c r="CB54" s="289"/>
      <c r="CC54" s="289"/>
      <c r="CD54" s="289"/>
      <c r="CE54" s="289"/>
      <c r="CF54" s="289"/>
      <c r="CG54" s="289"/>
      <c r="CH54" s="289"/>
      <c r="CI54" s="289"/>
      <c r="CJ54" s="289"/>
      <c r="CK54" s="289"/>
      <c r="CL54" s="289"/>
      <c r="CM54" s="289"/>
      <c r="CN54" s="289"/>
      <c r="CO54" s="289"/>
      <c r="CP54" s="289"/>
      <c r="CQ54" s="289"/>
      <c r="CR54" s="289"/>
      <c r="CS54" s="289"/>
      <c r="CT54" s="289"/>
      <c r="CU54" s="289"/>
      <c r="CV54" s="289"/>
      <c r="CW54" s="289"/>
      <c r="CX54" s="289"/>
      <c r="CY54" s="289"/>
      <c r="CZ54" s="289"/>
      <c r="DA54" s="289"/>
      <c r="DB54" s="289"/>
      <c r="DC54" s="289"/>
      <c r="DD54" s="289"/>
      <c r="DE54" s="289"/>
      <c r="DF54" s="289"/>
    </row>
    <row r="55" spans="1:110" s="287" customFormat="1" ht="13.8">
      <c r="A55" s="289"/>
      <c r="B55" s="289"/>
      <c r="C55" s="289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289"/>
      <c r="AI55" s="289"/>
      <c r="AJ55" s="289"/>
      <c r="AK55" s="289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89"/>
      <c r="AW55" s="289"/>
      <c r="AX55" s="289"/>
      <c r="AY55" s="289"/>
      <c r="AZ55" s="289"/>
      <c r="BA55" s="289"/>
      <c r="BB55" s="289"/>
      <c r="BC55" s="289"/>
      <c r="BD55" s="289"/>
      <c r="BE55" s="289"/>
      <c r="BF55" s="289"/>
      <c r="BG55" s="289"/>
      <c r="BH55" s="289"/>
      <c r="BI55" s="289"/>
      <c r="BJ55" s="289"/>
      <c r="BK55" s="289"/>
      <c r="BL55" s="289"/>
      <c r="BM55" s="289"/>
      <c r="BN55" s="289"/>
      <c r="BO55" s="289"/>
      <c r="BP55" s="289"/>
      <c r="BQ55" s="289"/>
      <c r="BR55" s="289"/>
      <c r="BS55" s="289"/>
      <c r="BT55" s="289"/>
      <c r="BU55" s="289"/>
      <c r="BV55" s="289"/>
      <c r="BW55" s="289"/>
      <c r="BX55" s="289"/>
      <c r="BY55" s="289"/>
      <c r="BZ55" s="289"/>
      <c r="CA55" s="289"/>
      <c r="CB55" s="289"/>
      <c r="CC55" s="289"/>
      <c r="CD55" s="289"/>
      <c r="CE55" s="289"/>
      <c r="CF55" s="289"/>
      <c r="CG55" s="289"/>
      <c r="CH55" s="289"/>
      <c r="CI55" s="289"/>
      <c r="CJ55" s="289"/>
      <c r="CK55" s="289"/>
      <c r="CL55" s="289"/>
      <c r="CM55" s="289"/>
      <c r="CN55" s="289"/>
      <c r="CO55" s="289"/>
      <c r="CP55" s="289"/>
      <c r="CQ55" s="289"/>
      <c r="CR55" s="289"/>
      <c r="CS55" s="289"/>
      <c r="CT55" s="289"/>
      <c r="CU55" s="289"/>
      <c r="CV55" s="289"/>
      <c r="CW55" s="289"/>
      <c r="CX55" s="289"/>
      <c r="CY55" s="289"/>
      <c r="CZ55" s="289"/>
      <c r="DA55" s="289"/>
      <c r="DB55" s="289"/>
      <c r="DC55" s="289"/>
      <c r="DD55" s="289"/>
      <c r="DE55" s="289"/>
      <c r="DF55" s="289"/>
    </row>
    <row r="56" spans="1:110" s="287" customFormat="1" ht="13.8">
      <c r="A56" s="289"/>
      <c r="B56" s="289"/>
      <c r="C56" s="289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289"/>
      <c r="AI56" s="289"/>
      <c r="AJ56" s="289"/>
      <c r="AK56" s="289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89"/>
      <c r="AW56" s="289"/>
      <c r="AX56" s="289"/>
      <c r="AY56" s="289"/>
      <c r="AZ56" s="289"/>
      <c r="BA56" s="289"/>
      <c r="BB56" s="289"/>
      <c r="BC56" s="289"/>
      <c r="BD56" s="289"/>
      <c r="BE56" s="289"/>
      <c r="BF56" s="289"/>
      <c r="BG56" s="289"/>
      <c r="BH56" s="289"/>
      <c r="BI56" s="289"/>
      <c r="BJ56" s="289"/>
      <c r="BK56" s="289"/>
      <c r="BL56" s="289"/>
      <c r="BM56" s="289"/>
      <c r="BN56" s="289"/>
      <c r="BO56" s="289"/>
      <c r="BP56" s="289"/>
      <c r="BQ56" s="289"/>
      <c r="BR56" s="289"/>
      <c r="BS56" s="289"/>
      <c r="BT56" s="289"/>
      <c r="BU56" s="289"/>
      <c r="BV56" s="289"/>
      <c r="BW56" s="289"/>
      <c r="BX56" s="289"/>
      <c r="BY56" s="289"/>
      <c r="BZ56" s="289"/>
      <c r="CA56" s="289"/>
      <c r="CB56" s="289"/>
      <c r="CC56" s="289"/>
      <c r="CD56" s="289"/>
      <c r="CE56" s="289"/>
      <c r="CF56" s="289"/>
      <c r="CG56" s="289"/>
      <c r="CH56" s="289"/>
      <c r="CI56" s="289"/>
      <c r="CJ56" s="289"/>
      <c r="CK56" s="289"/>
      <c r="CL56" s="289"/>
      <c r="CM56" s="289"/>
      <c r="CN56" s="289"/>
      <c r="CO56" s="289"/>
      <c r="CP56" s="289"/>
      <c r="CQ56" s="289"/>
      <c r="CR56" s="289"/>
      <c r="CS56" s="289"/>
      <c r="CT56" s="289"/>
      <c r="CU56" s="289"/>
      <c r="CV56" s="289"/>
      <c r="CW56" s="289"/>
      <c r="CX56" s="289"/>
      <c r="CY56" s="289"/>
      <c r="CZ56" s="289"/>
      <c r="DA56" s="289"/>
      <c r="DB56" s="289"/>
      <c r="DC56" s="289"/>
      <c r="DD56" s="289"/>
      <c r="DE56" s="289"/>
      <c r="DF56" s="289"/>
    </row>
    <row r="57" spans="1:110" s="287" customFormat="1" ht="13.8">
      <c r="A57" s="289"/>
      <c r="B57" s="289"/>
      <c r="C57" s="289"/>
      <c r="D57" s="289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89"/>
      <c r="AQ57" s="289"/>
      <c r="AR57" s="289"/>
      <c r="AS57" s="289"/>
      <c r="AT57" s="289"/>
      <c r="AU57" s="289"/>
      <c r="AV57" s="289"/>
      <c r="AW57" s="289"/>
      <c r="AX57" s="289"/>
      <c r="AY57" s="289"/>
      <c r="AZ57" s="289"/>
      <c r="BA57" s="289"/>
      <c r="BB57" s="289"/>
      <c r="BC57" s="289"/>
      <c r="BD57" s="289"/>
      <c r="BE57" s="289"/>
      <c r="BF57" s="289"/>
      <c r="BG57" s="289"/>
      <c r="BH57" s="289"/>
      <c r="BI57" s="289"/>
      <c r="BJ57" s="289"/>
      <c r="BK57" s="289"/>
      <c r="BL57" s="289"/>
      <c r="BM57" s="289"/>
      <c r="BN57" s="289"/>
      <c r="BO57" s="289"/>
      <c r="BP57" s="289"/>
      <c r="BQ57" s="289"/>
      <c r="BR57" s="289"/>
      <c r="BS57" s="289"/>
      <c r="BT57" s="289"/>
      <c r="BU57" s="289"/>
      <c r="BV57" s="289"/>
      <c r="BW57" s="289"/>
      <c r="BX57" s="289"/>
      <c r="BY57" s="289"/>
      <c r="BZ57" s="289"/>
      <c r="CA57" s="289"/>
      <c r="CB57" s="289"/>
      <c r="CC57" s="289"/>
      <c r="CD57" s="289"/>
      <c r="CE57" s="289"/>
      <c r="CF57" s="289"/>
      <c r="CG57" s="289"/>
      <c r="CH57" s="289"/>
      <c r="CI57" s="289"/>
      <c r="CJ57" s="289"/>
      <c r="CK57" s="289"/>
      <c r="CL57" s="289"/>
      <c r="CM57" s="289"/>
      <c r="CN57" s="289"/>
      <c r="CO57" s="289"/>
      <c r="CP57" s="289"/>
      <c r="CQ57" s="289"/>
      <c r="CR57" s="289"/>
      <c r="CS57" s="289"/>
      <c r="CT57" s="289"/>
      <c r="CU57" s="289"/>
      <c r="CV57" s="289"/>
      <c r="CW57" s="289"/>
      <c r="CX57" s="289"/>
      <c r="CY57" s="289"/>
      <c r="CZ57" s="289"/>
      <c r="DA57" s="289"/>
      <c r="DB57" s="289"/>
      <c r="DC57" s="289"/>
      <c r="DD57" s="289"/>
      <c r="DE57" s="289"/>
      <c r="DF57" s="289"/>
    </row>
    <row r="58" spans="1:110" s="287" customFormat="1" ht="24" customHeight="1">
      <c r="A58" s="289"/>
      <c r="B58" s="289"/>
      <c r="C58" s="289"/>
      <c r="D58" s="289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89"/>
      <c r="AW58" s="289"/>
      <c r="AX58" s="289"/>
      <c r="AY58" s="289"/>
      <c r="AZ58" s="289"/>
      <c r="BA58" s="289"/>
      <c r="BB58" s="289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89"/>
      <c r="BN58" s="289"/>
      <c r="BO58" s="289"/>
      <c r="BP58" s="289"/>
    </row>
    <row r="59" spans="1:110" s="287" customFormat="1" ht="24" customHeight="1">
      <c r="A59" s="289"/>
      <c r="B59" s="289"/>
      <c r="C59" s="289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89"/>
      <c r="AW59" s="289"/>
      <c r="AX59" s="289"/>
      <c r="AY59" s="289"/>
      <c r="AZ59" s="289"/>
      <c r="BA59" s="289"/>
      <c r="BB59" s="289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89"/>
      <c r="BN59" s="289"/>
      <c r="BO59" s="289"/>
      <c r="BP59" s="289"/>
    </row>
    <row r="60" spans="1:110" s="287" customFormat="1" ht="24" customHeight="1">
      <c r="A60" s="289"/>
      <c r="B60" s="289"/>
      <c r="C60" s="289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89"/>
      <c r="AW60" s="289"/>
      <c r="AX60" s="289"/>
      <c r="AY60" s="289"/>
      <c r="AZ60" s="289"/>
      <c r="BA60" s="289"/>
      <c r="BB60" s="289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</row>
    <row r="61" spans="1:110" s="287" customFormat="1" ht="24" customHeight="1">
      <c r="A61" s="289"/>
      <c r="B61" s="289"/>
      <c r="C61" s="289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89"/>
      <c r="T61" s="289"/>
      <c r="U61" s="289"/>
      <c r="V61" s="289"/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89"/>
      <c r="AW61" s="289"/>
      <c r="AX61" s="289"/>
      <c r="AY61" s="289"/>
      <c r="AZ61" s="289"/>
      <c r="BA61" s="289"/>
      <c r="BB61" s="289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</row>
    <row r="62" spans="1:110" s="287" customFormat="1" ht="24" customHeight="1">
      <c r="A62" s="289"/>
      <c r="B62" s="289"/>
      <c r="C62" s="289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89"/>
      <c r="AW62" s="289"/>
      <c r="AX62" s="289"/>
      <c r="AY62" s="289"/>
      <c r="AZ62" s="289"/>
      <c r="BA62" s="289"/>
      <c r="BB62" s="289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</row>
    <row r="63" spans="1:110" s="287" customFormat="1" ht="24" customHeight="1">
      <c r="A63" s="289"/>
      <c r="B63" s="289"/>
      <c r="C63" s="289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89"/>
      <c r="T63" s="289"/>
      <c r="U63" s="289"/>
      <c r="V63" s="289"/>
      <c r="W63" s="289"/>
      <c r="X63" s="289"/>
      <c r="Y63" s="289"/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89"/>
      <c r="AW63" s="289"/>
      <c r="AX63" s="289"/>
      <c r="AY63" s="289"/>
      <c r="AZ63" s="289"/>
      <c r="BA63" s="289"/>
      <c r="BB63" s="289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</row>
    <row r="64" spans="1:110" s="287" customFormat="1" ht="24" customHeight="1">
      <c r="A64" s="289"/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</row>
    <row r="65" spans="1:68" s="287" customFormat="1" ht="24" customHeight="1">
      <c r="A65" s="289"/>
      <c r="B65" s="289"/>
      <c r="C65" s="289"/>
      <c r="D65" s="289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/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89"/>
      <c r="AQ65" s="289"/>
      <c r="AR65" s="289"/>
      <c r="AS65" s="289"/>
      <c r="AT65" s="289"/>
      <c r="AU65" s="289"/>
      <c r="AV65" s="289"/>
      <c r="AW65" s="289"/>
      <c r="AX65" s="289"/>
      <c r="AY65" s="289"/>
      <c r="AZ65" s="289"/>
      <c r="BA65" s="289"/>
      <c r="BB65" s="289"/>
      <c r="BC65" s="289"/>
      <c r="BD65" s="289"/>
      <c r="BE65" s="289"/>
      <c r="BF65" s="289"/>
      <c r="BG65" s="289"/>
      <c r="BH65" s="289"/>
      <c r="BI65" s="289"/>
      <c r="BJ65" s="289"/>
      <c r="BK65" s="289"/>
      <c r="BL65" s="289"/>
      <c r="BM65" s="289"/>
      <c r="BN65" s="289"/>
      <c r="BO65" s="289"/>
      <c r="BP65" s="289"/>
    </row>
    <row r="66" spans="1:68" s="287" customFormat="1" ht="24" customHeight="1">
      <c r="A66" s="289"/>
      <c r="B66" s="289"/>
      <c r="C66" s="289"/>
      <c r="D66" s="289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/>
      <c r="AC66" s="289"/>
      <c r="AD66" s="289"/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89"/>
      <c r="AW66" s="289"/>
      <c r="AX66" s="289"/>
      <c r="AY66" s="289"/>
      <c r="AZ66" s="289"/>
      <c r="BA66" s="289"/>
      <c r="BB66" s="289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</row>
    <row r="67" spans="1:68" s="287" customFormat="1" ht="24" customHeight="1">
      <c r="A67" s="289"/>
      <c r="B67" s="289"/>
      <c r="C67" s="289"/>
      <c r="D67" s="289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/>
      <c r="AF67" s="289"/>
      <c r="AG67" s="289"/>
      <c r="AH67" s="289"/>
      <c r="AI67" s="289"/>
      <c r="AJ67" s="289"/>
      <c r="AK67" s="289"/>
      <c r="AL67" s="289"/>
      <c r="AM67" s="289"/>
      <c r="AN67" s="289"/>
      <c r="AO67" s="289"/>
      <c r="AP67" s="289"/>
      <c r="AQ67" s="289"/>
      <c r="AR67" s="289"/>
      <c r="AS67" s="289"/>
      <c r="AT67" s="289"/>
      <c r="AU67" s="289"/>
      <c r="AV67" s="289"/>
      <c r="AW67" s="289"/>
      <c r="AX67" s="289"/>
      <c r="AY67" s="289"/>
      <c r="AZ67" s="289"/>
      <c r="BA67" s="289"/>
      <c r="BB67" s="289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</row>
    <row r="68" spans="1:68" s="287" customFormat="1" ht="24" customHeight="1">
      <c r="A68" s="289"/>
      <c r="B68" s="289"/>
      <c r="C68" s="289"/>
      <c r="D68" s="289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89"/>
      <c r="AW68" s="289"/>
      <c r="AX68" s="289"/>
      <c r="AY68" s="289"/>
      <c r="AZ68" s="289"/>
      <c r="BA68" s="289"/>
      <c r="BB68" s="289"/>
      <c r="BC68" s="289"/>
      <c r="BD68" s="289"/>
      <c r="BE68" s="289"/>
      <c r="BF68" s="289"/>
      <c r="BG68" s="289"/>
      <c r="BH68" s="289"/>
      <c r="BI68" s="289"/>
      <c r="BJ68" s="289"/>
      <c r="BK68" s="289"/>
      <c r="BL68" s="289"/>
      <c r="BM68" s="289"/>
      <c r="BN68" s="289"/>
      <c r="BO68" s="289"/>
      <c r="BP68" s="289"/>
    </row>
    <row r="69" spans="1:68" s="287" customFormat="1" ht="24" customHeight="1">
      <c r="A69" s="289"/>
      <c r="B69" s="289"/>
      <c r="C69" s="289"/>
      <c r="D69" s="289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89"/>
      <c r="AV69" s="289"/>
      <c r="AW69" s="289"/>
      <c r="AX69" s="289"/>
      <c r="AY69" s="289"/>
      <c r="AZ69" s="289"/>
      <c r="BA69" s="289"/>
      <c r="BB69" s="289"/>
      <c r="BC69" s="289"/>
      <c r="BD69" s="289"/>
      <c r="BE69" s="289"/>
      <c r="BF69" s="289"/>
      <c r="BG69" s="289"/>
      <c r="BH69" s="289"/>
      <c r="BI69" s="289"/>
      <c r="BJ69" s="289"/>
      <c r="BK69" s="289"/>
      <c r="BL69" s="289"/>
      <c r="BM69" s="289"/>
      <c r="BN69" s="289"/>
      <c r="BO69" s="289"/>
      <c r="BP69" s="289"/>
    </row>
    <row r="70" spans="1:68" s="287" customFormat="1" ht="24" customHeight="1">
      <c r="A70" s="289"/>
      <c r="B70" s="289"/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89"/>
      <c r="AJ70" s="289"/>
      <c r="AK70" s="289"/>
      <c r="AL70" s="289"/>
      <c r="AM70" s="289"/>
      <c r="AN70" s="289"/>
      <c r="AO70" s="289"/>
      <c r="AP70" s="289"/>
      <c r="AQ70" s="289"/>
      <c r="AR70" s="289"/>
      <c r="AS70" s="289"/>
      <c r="AT70" s="289"/>
      <c r="AU70" s="289"/>
      <c r="AV70" s="289"/>
      <c r="AW70" s="289"/>
      <c r="AX70" s="289"/>
      <c r="AY70" s="289"/>
      <c r="AZ70" s="289"/>
      <c r="BA70" s="289"/>
      <c r="BB70" s="289"/>
      <c r="BC70" s="289"/>
      <c r="BD70" s="289"/>
      <c r="BE70" s="289"/>
      <c r="BF70" s="289"/>
      <c r="BG70" s="289"/>
      <c r="BH70" s="289"/>
      <c r="BI70" s="289"/>
      <c r="BJ70" s="289"/>
      <c r="BK70" s="289"/>
      <c r="BL70" s="289"/>
      <c r="BM70" s="289"/>
      <c r="BN70" s="289"/>
      <c r="BO70" s="289"/>
      <c r="BP70" s="289"/>
    </row>
    <row r="71" spans="1:68" s="287" customFormat="1" ht="24" customHeight="1">
      <c r="A71" s="289"/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289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289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</row>
    <row r="72" spans="1:68" s="287" customFormat="1" ht="24" customHeight="1">
      <c r="A72" s="289"/>
      <c r="B72" s="289"/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  <c r="AA72" s="289"/>
      <c r="AB72" s="289"/>
      <c r="AC72" s="289"/>
      <c r="AD72" s="289"/>
      <c r="AE72" s="289"/>
      <c r="AF72" s="289"/>
      <c r="AG72" s="289"/>
      <c r="AH72" s="289"/>
      <c r="AI72" s="289"/>
      <c r="AJ72" s="289"/>
      <c r="AK72" s="289"/>
      <c r="AL72" s="289"/>
      <c r="AM72" s="289"/>
      <c r="AN72" s="289"/>
      <c r="AO72" s="289"/>
      <c r="AP72" s="289"/>
      <c r="AQ72" s="289"/>
      <c r="AR72" s="289"/>
      <c r="AS72" s="289"/>
      <c r="AT72" s="289"/>
      <c r="AU72" s="289"/>
      <c r="AV72" s="289"/>
      <c r="AW72" s="289"/>
      <c r="AX72" s="289"/>
      <c r="AY72" s="289"/>
      <c r="AZ72" s="289"/>
      <c r="BA72" s="289"/>
      <c r="BB72" s="289"/>
      <c r="BC72" s="289"/>
      <c r="BD72" s="289"/>
      <c r="BE72" s="289"/>
      <c r="BF72" s="289"/>
      <c r="BG72" s="289"/>
      <c r="BH72" s="289"/>
      <c r="BI72" s="289"/>
      <c r="BJ72" s="289"/>
      <c r="BK72" s="289"/>
      <c r="BL72" s="289"/>
      <c r="BM72" s="289"/>
      <c r="BN72" s="289"/>
      <c r="BO72" s="289"/>
      <c r="BP72" s="289"/>
    </row>
    <row r="73" spans="1:68" s="287" customFormat="1" ht="24" customHeight="1">
      <c r="A73" s="289"/>
      <c r="B73" s="289"/>
      <c r="C73" s="289"/>
      <c r="D73" s="289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  <c r="AA73" s="289"/>
      <c r="AB73" s="289"/>
      <c r="AC73" s="289"/>
      <c r="AD73" s="289"/>
      <c r="AE73" s="289"/>
      <c r="AF73" s="289"/>
      <c r="AG73" s="289"/>
      <c r="AH73" s="289"/>
      <c r="AI73" s="289"/>
      <c r="AJ73" s="289"/>
      <c r="AK73" s="289"/>
      <c r="AL73" s="289"/>
      <c r="AM73" s="289"/>
      <c r="AN73" s="289"/>
      <c r="AO73" s="289"/>
      <c r="AP73" s="289"/>
      <c r="AQ73" s="289"/>
      <c r="AR73" s="289"/>
      <c r="AS73" s="289"/>
      <c r="AT73" s="289"/>
      <c r="AU73" s="289"/>
      <c r="AV73" s="289"/>
      <c r="AW73" s="289"/>
      <c r="AX73" s="289"/>
      <c r="AY73" s="289"/>
      <c r="AZ73" s="289"/>
      <c r="BA73" s="289"/>
      <c r="BB73" s="289"/>
      <c r="BC73" s="289"/>
      <c r="BD73" s="289"/>
      <c r="BE73" s="289"/>
      <c r="BF73" s="289"/>
      <c r="BG73" s="289"/>
      <c r="BH73" s="289"/>
      <c r="BI73" s="289"/>
      <c r="BJ73" s="289"/>
      <c r="BK73" s="289"/>
      <c r="BL73" s="289"/>
      <c r="BM73" s="289"/>
      <c r="BN73" s="289"/>
      <c r="BO73" s="289"/>
      <c r="BP73" s="289"/>
    </row>
    <row r="74" spans="1:68" s="287" customFormat="1" ht="24" customHeight="1">
      <c r="A74" s="289"/>
      <c r="B74" s="289"/>
      <c r="C74" s="289"/>
      <c r="D74" s="289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  <c r="AA74" s="289"/>
      <c r="AB74" s="289"/>
      <c r="AC74" s="289"/>
      <c r="AD74" s="289"/>
      <c r="AE74" s="289"/>
      <c r="AF74" s="289"/>
      <c r="AG74" s="289"/>
      <c r="AH74" s="289"/>
      <c r="AI74" s="289"/>
      <c r="AJ74" s="289"/>
      <c r="AK74" s="289"/>
      <c r="AL74" s="289"/>
      <c r="AM74" s="289"/>
      <c r="AN74" s="289"/>
      <c r="AO74" s="289"/>
      <c r="AP74" s="289"/>
      <c r="AQ74" s="289"/>
      <c r="AR74" s="289"/>
      <c r="AS74" s="289"/>
      <c r="AT74" s="289"/>
      <c r="AU74" s="289"/>
      <c r="AV74" s="289"/>
      <c r="AW74" s="289"/>
      <c r="AX74" s="289"/>
      <c r="AY74" s="289"/>
      <c r="AZ74" s="289"/>
      <c r="BA74" s="289"/>
      <c r="BB74" s="289"/>
      <c r="BC74" s="289"/>
      <c r="BD74" s="289"/>
      <c r="BE74" s="289"/>
      <c r="BF74" s="289"/>
      <c r="BG74" s="289"/>
      <c r="BH74" s="289"/>
      <c r="BI74" s="289"/>
      <c r="BJ74" s="289"/>
      <c r="BK74" s="289"/>
      <c r="BL74" s="289"/>
      <c r="BM74" s="289"/>
      <c r="BN74" s="289"/>
      <c r="BO74" s="289"/>
      <c r="BP74" s="289"/>
    </row>
    <row r="75" spans="1:68" s="287" customFormat="1" ht="24" customHeight="1">
      <c r="A75" s="289"/>
      <c r="B75" s="289"/>
      <c r="C75" s="289"/>
      <c r="D75" s="289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  <c r="AA75" s="289"/>
      <c r="AB75" s="289"/>
      <c r="AC75" s="289"/>
      <c r="AD75" s="289"/>
      <c r="AE75" s="289"/>
      <c r="AF75" s="289"/>
      <c r="AG75" s="289"/>
      <c r="AH75" s="289"/>
      <c r="AI75" s="289"/>
      <c r="AJ75" s="289"/>
      <c r="AK75" s="289"/>
      <c r="AL75" s="289"/>
      <c r="AM75" s="289"/>
      <c r="AN75" s="289"/>
      <c r="AO75" s="289"/>
      <c r="AP75" s="289"/>
      <c r="AQ75" s="289"/>
      <c r="AR75" s="289"/>
      <c r="AS75" s="289"/>
      <c r="AT75" s="289"/>
      <c r="AU75" s="289"/>
      <c r="AV75" s="289"/>
      <c r="AW75" s="289"/>
      <c r="AX75" s="289"/>
      <c r="AY75" s="289"/>
      <c r="AZ75" s="289"/>
      <c r="BA75" s="289"/>
      <c r="BB75" s="289"/>
      <c r="BC75" s="289"/>
      <c r="BD75" s="289"/>
      <c r="BE75" s="289"/>
      <c r="BF75" s="289"/>
      <c r="BG75" s="289"/>
      <c r="BH75" s="289"/>
      <c r="BI75" s="289"/>
      <c r="BJ75" s="289"/>
      <c r="BK75" s="289"/>
      <c r="BL75" s="289"/>
      <c r="BM75" s="289"/>
      <c r="BN75" s="289"/>
      <c r="BO75" s="289"/>
      <c r="BP75" s="289"/>
    </row>
    <row r="76" spans="1:68" s="287" customFormat="1" ht="24" customHeight="1">
      <c r="A76" s="289"/>
      <c r="B76" s="289"/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  <c r="BI76" s="289"/>
      <c r="BJ76" s="289"/>
      <c r="BK76" s="289"/>
      <c r="BL76" s="289"/>
      <c r="BM76" s="289"/>
      <c r="BN76" s="289"/>
      <c r="BO76" s="289"/>
      <c r="BP76" s="289"/>
    </row>
    <row r="77" spans="1:68" s="287" customFormat="1" ht="24" customHeight="1">
      <c r="A77" s="289"/>
      <c r="B77" s="289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  <c r="BI77" s="289"/>
      <c r="BJ77" s="289"/>
      <c r="BK77" s="289"/>
      <c r="BL77" s="289"/>
      <c r="BM77" s="289"/>
      <c r="BN77" s="289"/>
      <c r="BO77" s="289"/>
      <c r="BP77" s="289"/>
    </row>
    <row r="78" spans="1:68" s="287" customFormat="1" ht="24" customHeight="1">
      <c r="A78" s="289"/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289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289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</row>
    <row r="79" spans="1:68" s="287" customFormat="1" ht="24" customHeight="1">
      <c r="A79" s="289"/>
      <c r="B79" s="289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  <c r="BI79" s="289"/>
      <c r="BJ79" s="289"/>
      <c r="BK79" s="289"/>
      <c r="BL79" s="289"/>
      <c r="BM79" s="289"/>
      <c r="BN79" s="289"/>
      <c r="BO79" s="289"/>
      <c r="BP79" s="289"/>
    </row>
    <row r="80" spans="1:68" s="287" customFormat="1" ht="24" customHeight="1">
      <c r="A80" s="289"/>
      <c r="B80" s="289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  <c r="BM80" s="289"/>
      <c r="BN80" s="289"/>
      <c r="BO80" s="289"/>
      <c r="BP80" s="289"/>
    </row>
    <row r="81" spans="1:68" s="287" customFormat="1" ht="24" customHeight="1">
      <c r="A81" s="289"/>
      <c r="B81" s="289"/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  <c r="BM81" s="289"/>
      <c r="BN81" s="289"/>
      <c r="BO81" s="289"/>
      <c r="BP81" s="289"/>
    </row>
    <row r="82" spans="1:68" s="287" customFormat="1" ht="24" customHeight="1">
      <c r="A82" s="404" t="s">
        <v>35</v>
      </c>
      <c r="B82" s="405"/>
      <c r="C82" s="404" t="s">
        <v>2</v>
      </c>
      <c r="D82" s="407" t="s">
        <v>33</v>
      </c>
      <c r="E82" s="407" t="s">
        <v>34</v>
      </c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406"/>
      <c r="AK82" s="406"/>
      <c r="AL82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  <c r="BM82" s="289"/>
      <c r="BN82" s="289"/>
      <c r="BO82" s="289"/>
      <c r="BP82" s="289"/>
    </row>
    <row r="83" spans="1:68" s="287" customFormat="1" ht="24" customHeight="1">
      <c r="A83" s="405"/>
      <c r="B83" s="405"/>
      <c r="C83" s="411">
        <v>45352</v>
      </c>
      <c r="D83" s="411">
        <v>45353</v>
      </c>
      <c r="E83" s="411">
        <v>45355</v>
      </c>
      <c r="F83" s="411">
        <v>45356</v>
      </c>
      <c r="G83" s="411">
        <v>45357</v>
      </c>
      <c r="H83" s="411">
        <v>45358</v>
      </c>
      <c r="I83" s="411">
        <v>45360</v>
      </c>
      <c r="J83" s="411">
        <v>45361</v>
      </c>
      <c r="K83" s="411">
        <v>45362</v>
      </c>
      <c r="L83" s="411">
        <v>45363</v>
      </c>
      <c r="M83" s="411">
        <v>45364</v>
      </c>
      <c r="N83" s="411">
        <v>45365</v>
      </c>
      <c r="O83" s="411">
        <v>45366</v>
      </c>
      <c r="P83" s="411">
        <v>45367</v>
      </c>
      <c r="Q83" s="411">
        <v>45383</v>
      </c>
      <c r="R83" s="411">
        <v>45384</v>
      </c>
      <c r="S83" s="411">
        <v>45385</v>
      </c>
      <c r="T83" s="411">
        <v>45386</v>
      </c>
      <c r="U83" s="411">
        <v>45387</v>
      </c>
      <c r="V83" s="411">
        <v>45390</v>
      </c>
      <c r="W83" s="411">
        <v>45391</v>
      </c>
      <c r="X83" s="411">
        <v>45392</v>
      </c>
      <c r="Y83" s="411">
        <v>45393</v>
      </c>
      <c r="Z83" s="411">
        <v>45394</v>
      </c>
      <c r="AA83" s="411">
        <v>45395</v>
      </c>
      <c r="AB83" s="411">
        <v>45403</v>
      </c>
      <c r="AC83" s="411">
        <v>45404</v>
      </c>
      <c r="AD83" s="411">
        <v>45405</v>
      </c>
      <c r="AE83" s="411">
        <v>45406</v>
      </c>
      <c r="AF83" s="411">
        <v>45407</v>
      </c>
      <c r="AG83" s="411">
        <v>45408</v>
      </c>
      <c r="AH83" s="411">
        <v>45409</v>
      </c>
      <c r="AI83" s="411">
        <v>45410</v>
      </c>
      <c r="AJ83" s="411">
        <v>45411</v>
      </c>
      <c r="AK83" s="406" t="s">
        <v>24</v>
      </c>
      <c r="AL83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  <c r="BM83" s="289"/>
      <c r="BN83" s="289"/>
      <c r="BO83" s="289"/>
      <c r="BP83" s="289"/>
    </row>
    <row r="84" spans="1:68" s="287" customFormat="1" ht="24" customHeight="1">
      <c r="A84" s="405"/>
      <c r="B84" s="405"/>
      <c r="C84" s="411">
        <v>45353</v>
      </c>
      <c r="D84" s="411">
        <v>45354</v>
      </c>
      <c r="E84" s="411">
        <v>45356</v>
      </c>
      <c r="F84" s="411">
        <v>45357</v>
      </c>
      <c r="G84" s="411">
        <v>45358</v>
      </c>
      <c r="H84" s="411">
        <v>45359</v>
      </c>
      <c r="I84" s="411">
        <v>45361</v>
      </c>
      <c r="J84" s="411">
        <v>45362</v>
      </c>
      <c r="K84" s="411">
        <v>45363</v>
      </c>
      <c r="L84" s="411">
        <v>45364</v>
      </c>
      <c r="M84" s="411">
        <v>45365</v>
      </c>
      <c r="N84" s="411">
        <v>45366</v>
      </c>
      <c r="O84" s="411">
        <v>45367</v>
      </c>
      <c r="P84" s="411">
        <v>45368</v>
      </c>
      <c r="Q84" s="411">
        <v>45384</v>
      </c>
      <c r="R84" s="411">
        <v>45385</v>
      </c>
      <c r="S84" s="411">
        <v>45386</v>
      </c>
      <c r="T84" s="411">
        <v>45387</v>
      </c>
      <c r="U84" s="411">
        <v>45388</v>
      </c>
      <c r="V84" s="411">
        <v>45391</v>
      </c>
      <c r="W84" s="411">
        <v>45392</v>
      </c>
      <c r="X84" s="411">
        <v>45393</v>
      </c>
      <c r="Y84" s="411">
        <v>45394</v>
      </c>
      <c r="Z84" s="411">
        <v>45395</v>
      </c>
      <c r="AA84" s="411">
        <v>45396</v>
      </c>
      <c r="AB84" s="411">
        <v>45404</v>
      </c>
      <c r="AC84" s="411">
        <v>45405</v>
      </c>
      <c r="AD84" s="411">
        <v>45406</v>
      </c>
      <c r="AE84" s="411">
        <v>45407</v>
      </c>
      <c r="AF84" s="411">
        <v>45408</v>
      </c>
      <c r="AG84" s="411">
        <v>45409</v>
      </c>
      <c r="AH84" s="411">
        <v>45410</v>
      </c>
      <c r="AI84" s="411">
        <v>45411</v>
      </c>
      <c r="AJ84" s="411">
        <v>45412</v>
      </c>
      <c r="AK84" s="406"/>
      <c r="AL84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  <c r="BM84" s="289"/>
      <c r="BN84" s="289"/>
      <c r="BO84" s="289"/>
      <c r="BP84" s="289"/>
    </row>
    <row r="85" spans="1:68" s="287" customFormat="1" ht="24" customHeight="1">
      <c r="A85" s="407" t="s">
        <v>0</v>
      </c>
      <c r="B85" s="407" t="s">
        <v>29</v>
      </c>
      <c r="C85" s="411">
        <v>45354</v>
      </c>
      <c r="D85" s="411">
        <v>45355</v>
      </c>
      <c r="E85" s="411">
        <v>45357</v>
      </c>
      <c r="F85" s="411">
        <v>45358</v>
      </c>
      <c r="G85" s="411">
        <v>45359</v>
      </c>
      <c r="H85" s="411">
        <v>45360</v>
      </c>
      <c r="I85" s="411">
        <v>45362</v>
      </c>
      <c r="J85" s="411">
        <v>45363</v>
      </c>
      <c r="K85" s="411">
        <v>45364</v>
      </c>
      <c r="L85" s="411">
        <v>45365</v>
      </c>
      <c r="M85" s="411">
        <v>45366</v>
      </c>
      <c r="N85" s="411">
        <v>45367</v>
      </c>
      <c r="O85" s="411">
        <v>45368</v>
      </c>
      <c r="P85" s="411">
        <v>45369</v>
      </c>
      <c r="Q85" s="411">
        <v>45385</v>
      </c>
      <c r="R85" s="411">
        <v>45386</v>
      </c>
      <c r="S85" s="411">
        <v>45387</v>
      </c>
      <c r="T85" s="411">
        <v>45388</v>
      </c>
      <c r="U85" s="411">
        <v>45389</v>
      </c>
      <c r="V85" s="411">
        <v>45392</v>
      </c>
      <c r="W85" s="411">
        <v>45393</v>
      </c>
      <c r="X85" s="411">
        <v>45394</v>
      </c>
      <c r="Y85" s="411">
        <v>45395</v>
      </c>
      <c r="Z85" s="411">
        <v>45396</v>
      </c>
      <c r="AA85" s="411">
        <v>45397</v>
      </c>
      <c r="AB85" s="411">
        <v>45405</v>
      </c>
      <c r="AC85" s="411">
        <v>45406</v>
      </c>
      <c r="AD85" s="411">
        <v>45407</v>
      </c>
      <c r="AE85" s="411">
        <v>45408</v>
      </c>
      <c r="AF85" s="411">
        <v>45409</v>
      </c>
      <c r="AG85" s="411">
        <v>45410</v>
      </c>
      <c r="AH85" s="411">
        <v>45411</v>
      </c>
      <c r="AI85" s="411">
        <v>45412</v>
      </c>
      <c r="AJ85" s="411">
        <v>45413</v>
      </c>
      <c r="AK85" s="406"/>
      <c r="AL85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  <c r="BM85" s="289"/>
      <c r="BN85" s="289"/>
      <c r="BO85" s="289"/>
      <c r="BP85" s="289"/>
    </row>
    <row r="86" spans="1:68" s="287" customFormat="1" ht="24" customHeight="1">
      <c r="A86" s="406" t="s">
        <v>230</v>
      </c>
      <c r="B86" s="406" t="s">
        <v>49</v>
      </c>
      <c r="C86" s="409">
        <v>241.67045454545456</v>
      </c>
      <c r="D86" s="409">
        <v>24.56818181818182</v>
      </c>
      <c r="E86" s="409">
        <v>82.63636363636364</v>
      </c>
      <c r="F86" s="409">
        <v>131.81818181818181</v>
      </c>
      <c r="G86" s="409">
        <v>109.86363636363636</v>
      </c>
      <c r="H86" s="409">
        <v>126.32954545454547</v>
      </c>
      <c r="I86" s="409">
        <v>109.85227272727273</v>
      </c>
      <c r="J86" s="409">
        <v>14029.363636363638</v>
      </c>
      <c r="K86" s="409">
        <v>340.44318181818176</v>
      </c>
      <c r="L86" s="409">
        <v>66.159090909090907</v>
      </c>
      <c r="M86" s="409">
        <v>395.34090909090912</v>
      </c>
      <c r="N86" s="409">
        <v>131.81818181818181</v>
      </c>
      <c r="O86" s="409">
        <v>71.409090909090907</v>
      </c>
      <c r="P86" s="409">
        <v>93.375</v>
      </c>
      <c r="Q86" s="409">
        <v>16.477272727272727</v>
      </c>
      <c r="R86" s="409">
        <v>105.11363636363637</v>
      </c>
      <c r="S86" s="409">
        <v>98.863636363636374</v>
      </c>
      <c r="T86" s="409">
        <v>114.96590909090909</v>
      </c>
      <c r="U86" s="409">
        <v>14.329545454545455</v>
      </c>
      <c r="V86" s="409">
        <v>23.352272727272727</v>
      </c>
      <c r="W86" s="409">
        <v>112.05681818181819</v>
      </c>
      <c r="X86" s="409">
        <v>93.375</v>
      </c>
      <c r="Y86" s="409">
        <v>93.375</v>
      </c>
      <c r="Z86" s="409">
        <v>93.38636363636364</v>
      </c>
      <c r="AA86" s="409">
        <v>32.68181818181818</v>
      </c>
      <c r="AB86" s="409">
        <v>79.375</v>
      </c>
      <c r="AC86" s="409">
        <v>93.375</v>
      </c>
      <c r="AD86" s="409">
        <v>112.04545454545455</v>
      </c>
      <c r="AE86" s="409">
        <v>93.38636363636364</v>
      </c>
      <c r="AF86" s="409">
        <v>112.04545454545455</v>
      </c>
      <c r="AG86" s="409">
        <v>93.38636363636364</v>
      </c>
      <c r="AH86" s="409">
        <v>93.38636363636364</v>
      </c>
      <c r="AI86" s="409">
        <v>56.034090909090907</v>
      </c>
      <c r="AJ86" s="409">
        <v>56.022727272727273</v>
      </c>
      <c r="AK86" s="409">
        <v>17541.681818181827</v>
      </c>
      <c r="AL86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  <c r="BM86" s="289"/>
      <c r="BN86" s="289"/>
      <c r="BO86" s="289"/>
      <c r="BP86" s="289"/>
    </row>
    <row r="87" spans="1:68" s="287" customFormat="1" ht="24" customHeight="1">
      <c r="A87" s="406" t="s">
        <v>232</v>
      </c>
      <c r="B87" s="406"/>
      <c r="C87" s="409">
        <v>241.67045454545456</v>
      </c>
      <c r="D87" s="409">
        <v>24.56818181818182</v>
      </c>
      <c r="E87" s="409">
        <v>82.63636363636364</v>
      </c>
      <c r="F87" s="409">
        <v>131.81818181818181</v>
      </c>
      <c r="G87" s="409">
        <v>109.86363636363636</v>
      </c>
      <c r="H87" s="409">
        <v>126.32954545454547</v>
      </c>
      <c r="I87" s="409">
        <v>109.85227272727273</v>
      </c>
      <c r="J87" s="409">
        <v>14029.363636363638</v>
      </c>
      <c r="K87" s="409">
        <v>340.44318181818176</v>
      </c>
      <c r="L87" s="409">
        <v>66.159090909090907</v>
      </c>
      <c r="M87" s="409">
        <v>395.34090909090912</v>
      </c>
      <c r="N87" s="409">
        <v>131.81818181818181</v>
      </c>
      <c r="O87" s="409">
        <v>71.409090909090907</v>
      </c>
      <c r="P87" s="409">
        <v>93.375</v>
      </c>
      <c r="Q87" s="409">
        <v>16.477272727272727</v>
      </c>
      <c r="R87" s="409">
        <v>105.11363636363637</v>
      </c>
      <c r="S87" s="409">
        <v>98.863636363636374</v>
      </c>
      <c r="T87" s="409">
        <v>114.96590909090909</v>
      </c>
      <c r="U87" s="409">
        <v>14.329545454545455</v>
      </c>
      <c r="V87" s="409">
        <v>23.352272727272727</v>
      </c>
      <c r="W87" s="409">
        <v>112.05681818181819</v>
      </c>
      <c r="X87" s="409">
        <v>93.375</v>
      </c>
      <c r="Y87" s="409">
        <v>93.375</v>
      </c>
      <c r="Z87" s="409">
        <v>93.38636363636364</v>
      </c>
      <c r="AA87" s="409">
        <v>32.68181818181818</v>
      </c>
      <c r="AB87" s="409">
        <v>79.375</v>
      </c>
      <c r="AC87" s="409">
        <v>93.375</v>
      </c>
      <c r="AD87" s="409">
        <v>112.04545454545455</v>
      </c>
      <c r="AE87" s="409">
        <v>93.38636363636364</v>
      </c>
      <c r="AF87" s="409">
        <v>112.04545454545455</v>
      </c>
      <c r="AG87" s="409">
        <v>93.38636363636364</v>
      </c>
      <c r="AH87" s="409">
        <v>93.38636363636364</v>
      </c>
      <c r="AI87" s="409">
        <v>56.034090909090907</v>
      </c>
      <c r="AJ87" s="409">
        <v>56.022727272727273</v>
      </c>
      <c r="AK87" s="409">
        <v>17541.681818181827</v>
      </c>
      <c r="AL87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  <c r="BM87" s="289"/>
      <c r="BN87" s="289"/>
      <c r="BO87" s="289"/>
      <c r="BP87" s="289"/>
    </row>
    <row r="88" spans="1:68" s="287" customFormat="1" ht="24" customHeight="1">
      <c r="A88" s="405" t="s">
        <v>24</v>
      </c>
      <c r="B88" s="405"/>
      <c r="C88" s="409">
        <v>241.67045454545456</v>
      </c>
      <c r="D88" s="409">
        <v>24.56818181818182</v>
      </c>
      <c r="E88" s="409">
        <v>82.63636363636364</v>
      </c>
      <c r="F88" s="409">
        <v>131.81818181818181</v>
      </c>
      <c r="G88" s="409">
        <v>109.86363636363636</v>
      </c>
      <c r="H88" s="409">
        <v>126.32954545454547</v>
      </c>
      <c r="I88" s="409">
        <v>109.85227272727273</v>
      </c>
      <c r="J88" s="409">
        <v>14029.363636363638</v>
      </c>
      <c r="K88" s="409">
        <v>340.44318181818176</v>
      </c>
      <c r="L88" s="409">
        <v>66.159090909090907</v>
      </c>
      <c r="M88" s="409">
        <v>395.34090909090912</v>
      </c>
      <c r="N88" s="409">
        <v>131.81818181818181</v>
      </c>
      <c r="O88" s="409">
        <v>71.409090909090907</v>
      </c>
      <c r="P88" s="409">
        <v>93.375</v>
      </c>
      <c r="Q88" s="409">
        <v>16.477272727272727</v>
      </c>
      <c r="R88" s="409">
        <v>105.11363636363637</v>
      </c>
      <c r="S88" s="409">
        <v>98.863636363636374</v>
      </c>
      <c r="T88" s="409">
        <v>114.96590909090909</v>
      </c>
      <c r="U88" s="409">
        <v>14.329545454545455</v>
      </c>
      <c r="V88" s="409">
        <v>23.352272727272727</v>
      </c>
      <c r="W88" s="409">
        <v>112.05681818181819</v>
      </c>
      <c r="X88" s="409">
        <v>93.375</v>
      </c>
      <c r="Y88" s="409">
        <v>93.375</v>
      </c>
      <c r="Z88" s="409">
        <v>93.38636363636364</v>
      </c>
      <c r="AA88" s="409">
        <v>32.68181818181818</v>
      </c>
      <c r="AB88" s="409">
        <v>79.375</v>
      </c>
      <c r="AC88" s="409">
        <v>93.375</v>
      </c>
      <c r="AD88" s="409">
        <v>112.04545454545455</v>
      </c>
      <c r="AE88" s="409">
        <v>93.38636363636364</v>
      </c>
      <c r="AF88" s="409">
        <v>112.04545454545455</v>
      </c>
      <c r="AG88" s="409">
        <v>93.38636363636364</v>
      </c>
      <c r="AH88" s="409">
        <v>93.38636363636364</v>
      </c>
      <c r="AI88" s="409">
        <v>56.034090909090907</v>
      </c>
      <c r="AJ88" s="409">
        <v>56.022727272727273</v>
      </c>
      <c r="AK88" s="409">
        <v>17541.681818181827</v>
      </c>
      <c r="AL88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  <c r="BM88" s="289"/>
      <c r="BN88" s="289"/>
      <c r="BO88" s="289"/>
      <c r="BP88" s="289"/>
    </row>
    <row r="89" spans="1:68" s="287" customFormat="1" ht="24" customHeight="1">
      <c r="A89" s="289"/>
      <c r="B89" s="289"/>
      <c r="C89" s="289"/>
      <c r="D89" s="28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  <c r="BM89" s="289"/>
      <c r="BN89" s="289"/>
      <c r="BO89" s="289"/>
      <c r="BP89" s="289"/>
    </row>
    <row r="90" spans="1:68" s="287" customFormat="1" ht="24" customHeight="1">
      <c r="A90" s="289"/>
      <c r="B90" s="289"/>
      <c r="C90" s="289"/>
      <c r="D90" s="289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  <c r="BM90" s="289"/>
      <c r="BN90" s="289"/>
      <c r="BO90" s="289"/>
      <c r="BP90" s="289"/>
    </row>
    <row r="91" spans="1:68" s="287" customFormat="1" ht="24" customHeight="1">
      <c r="A91" s="289"/>
      <c r="B91" s="289"/>
      <c r="C91" s="289"/>
      <c r="D91" s="289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  <c r="BM91" s="289"/>
      <c r="BN91" s="289"/>
      <c r="BO91" s="289"/>
      <c r="BP91" s="289"/>
    </row>
    <row r="92" spans="1:68" s="287" customFormat="1" ht="24" customHeight="1">
      <c r="A92" s="289"/>
      <c r="B92" s="289"/>
      <c r="C92" s="289"/>
      <c r="D92" s="28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  <c r="BM92" s="289"/>
      <c r="BN92" s="289"/>
      <c r="BO92" s="289"/>
      <c r="BP92" s="289"/>
    </row>
    <row r="93" spans="1:68" s="287" customFormat="1" ht="24" customHeight="1">
      <c r="A93" s="289"/>
      <c r="B93" s="289"/>
      <c r="C93" s="289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  <c r="BM93" s="289"/>
      <c r="BN93" s="289"/>
      <c r="BO93" s="289"/>
      <c r="BP93" s="289"/>
    </row>
    <row r="94" spans="1:68" s="287" customFormat="1" ht="24" customHeight="1">
      <c r="A94" s="289"/>
      <c r="B94" s="289"/>
      <c r="C94" s="289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  <c r="BM94" s="289"/>
      <c r="BN94" s="289"/>
      <c r="BO94" s="289"/>
      <c r="BP94" s="289"/>
    </row>
    <row r="95" spans="1:68" s="287" customFormat="1" ht="24" customHeight="1">
      <c r="A95" s="289"/>
      <c r="B95" s="289"/>
      <c r="C95" s="289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  <c r="BM95" s="289"/>
      <c r="BN95" s="289"/>
      <c r="BO95" s="289"/>
      <c r="BP95" s="289"/>
    </row>
    <row r="96" spans="1:68" s="287" customFormat="1" ht="24" customHeight="1">
      <c r="A96" s="289"/>
      <c r="B96" s="289"/>
      <c r="C96" s="289"/>
      <c r="D96" s="28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  <c r="BM96" s="289"/>
      <c r="BN96" s="289"/>
      <c r="BO96" s="289"/>
      <c r="BP96" s="289"/>
    </row>
    <row r="97" spans="1:68" s="287" customFormat="1" ht="24" customHeight="1">
      <c r="A97" s="289"/>
      <c r="B97" s="289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  <c r="BM97" s="289"/>
      <c r="BN97" s="289"/>
      <c r="BO97" s="289"/>
      <c r="BP97" s="289"/>
    </row>
    <row r="98" spans="1:68" s="287" customFormat="1" ht="24" customHeight="1">
      <c r="A98" s="289"/>
      <c r="B98" s="289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  <c r="AA98" s="289"/>
      <c r="AB98" s="289"/>
      <c r="AC98" s="289"/>
      <c r="AD98" s="289"/>
      <c r="AE98" s="289"/>
      <c r="AF98" s="289"/>
      <c r="AG98" s="289"/>
      <c r="AH98" s="289"/>
      <c r="AI98" s="289"/>
      <c r="AJ98" s="289"/>
      <c r="AK98" s="289"/>
      <c r="AL98" s="289"/>
      <c r="AM98" s="289"/>
      <c r="AN98" s="289"/>
      <c r="AO98" s="289"/>
      <c r="AP98" s="289"/>
      <c r="AQ98" s="289"/>
      <c r="AR98" s="289"/>
      <c r="AS98" s="289"/>
      <c r="AT98" s="289"/>
      <c r="AU98" s="289"/>
      <c r="AV98" s="289"/>
      <c r="AW98" s="289"/>
      <c r="AX98" s="289"/>
      <c r="AY98" s="289"/>
      <c r="AZ98" s="289"/>
      <c r="BA98" s="289"/>
      <c r="BB98" s="289"/>
      <c r="BC98" s="289"/>
      <c r="BD98" s="289"/>
      <c r="BE98" s="289"/>
      <c r="BF98" s="289"/>
      <c r="BG98" s="289"/>
      <c r="BH98" s="289"/>
      <c r="BI98" s="289"/>
      <c r="BJ98" s="289"/>
      <c r="BK98" s="289"/>
      <c r="BL98" s="289"/>
      <c r="BM98" s="289"/>
      <c r="BN98" s="289"/>
      <c r="BO98" s="289"/>
      <c r="BP98" s="289"/>
    </row>
    <row r="99" spans="1:68" s="287" customFormat="1" ht="24" customHeight="1">
      <c r="A99" s="289"/>
      <c r="B99" s="289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  <c r="AA99" s="289"/>
      <c r="AB99" s="289"/>
      <c r="AC99" s="289"/>
      <c r="AD99" s="289"/>
      <c r="AE99" s="289"/>
      <c r="AF99" s="289"/>
      <c r="AG99" s="289"/>
      <c r="AH99" s="289"/>
      <c r="AI99" s="289"/>
      <c r="AJ99" s="289"/>
      <c r="AK99" s="289"/>
      <c r="AL99" s="289"/>
      <c r="AM99" s="289"/>
      <c r="AN99" s="289"/>
      <c r="AO99" s="289"/>
      <c r="AP99" s="289"/>
      <c r="AQ99" s="289"/>
      <c r="AR99" s="289"/>
      <c r="AS99" s="289"/>
      <c r="AT99" s="289"/>
      <c r="AU99" s="289"/>
      <c r="AV99" s="289"/>
      <c r="AW99" s="289"/>
      <c r="AX99" s="289"/>
      <c r="AY99" s="289"/>
      <c r="AZ99" s="289"/>
      <c r="BA99" s="289"/>
      <c r="BB99" s="289"/>
      <c r="BC99" s="289"/>
      <c r="BD99" s="289"/>
      <c r="BE99" s="289"/>
      <c r="BF99" s="289"/>
      <c r="BG99" s="289"/>
      <c r="BH99" s="289"/>
      <c r="BI99" s="289"/>
      <c r="BJ99" s="289"/>
      <c r="BK99" s="289"/>
      <c r="BL99" s="289"/>
      <c r="BM99" s="289"/>
      <c r="BN99" s="289"/>
      <c r="BO99" s="289"/>
      <c r="BP99" s="289"/>
    </row>
    <row r="100" spans="1:68" s="287" customFormat="1" ht="24" customHeight="1">
      <c r="A100" s="289"/>
      <c r="B100" s="289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  <c r="AA100" s="289"/>
      <c r="AB100" s="289"/>
      <c r="AC100" s="289"/>
      <c r="AD100" s="289"/>
      <c r="AE100" s="289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9"/>
      <c r="AP100" s="289"/>
      <c r="AQ100" s="289"/>
      <c r="AR100" s="289"/>
      <c r="AS100" s="289"/>
      <c r="AT100" s="289"/>
      <c r="AU100" s="289"/>
      <c r="AV100" s="289"/>
      <c r="AW100" s="289"/>
      <c r="AX100" s="289"/>
      <c r="AY100" s="289"/>
      <c r="AZ100" s="289"/>
      <c r="BA100" s="289"/>
      <c r="BB100" s="289"/>
      <c r="BC100" s="289"/>
      <c r="BD100" s="289"/>
      <c r="BE100" s="289"/>
      <c r="BF100" s="289"/>
      <c r="BG100" s="289"/>
      <c r="BH100" s="289"/>
      <c r="BI100" s="289"/>
      <c r="BJ100" s="289"/>
      <c r="BK100" s="289"/>
      <c r="BL100" s="289"/>
      <c r="BM100" s="289"/>
      <c r="BN100" s="289"/>
      <c r="BO100" s="289"/>
      <c r="BP100" s="289"/>
    </row>
    <row r="101" spans="1:68" s="287" customFormat="1" ht="24" customHeight="1">
      <c r="A101" s="289"/>
      <c r="B101" s="289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  <c r="AA101" s="289"/>
      <c r="AB101" s="289"/>
      <c r="AC101" s="289"/>
      <c r="AD101" s="289"/>
      <c r="AE101" s="289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9"/>
      <c r="AP101" s="289"/>
      <c r="AQ101" s="289"/>
      <c r="AR101" s="289"/>
      <c r="AS101" s="289"/>
      <c r="AT101" s="289"/>
      <c r="AU101" s="289"/>
      <c r="AV101" s="289"/>
      <c r="AW101" s="289"/>
      <c r="AX101" s="289"/>
      <c r="AY101" s="289"/>
      <c r="AZ101" s="289"/>
      <c r="BA101" s="289"/>
      <c r="BB101" s="289"/>
      <c r="BC101" s="289"/>
      <c r="BD101" s="289"/>
      <c r="BE101" s="289"/>
      <c r="BF101" s="289"/>
      <c r="BG101" s="289"/>
      <c r="BH101" s="289"/>
      <c r="BI101" s="289"/>
      <c r="BJ101" s="289"/>
      <c r="BK101" s="289"/>
      <c r="BL101" s="289"/>
      <c r="BM101" s="289"/>
      <c r="BN101" s="289"/>
      <c r="BO101" s="289"/>
      <c r="BP101" s="289"/>
    </row>
    <row r="102" spans="1:68" s="287" customFormat="1" ht="24" customHeight="1">
      <c r="A102" s="289"/>
      <c r="B102" s="289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  <c r="AA102" s="289"/>
      <c r="AB102" s="289"/>
      <c r="AC102" s="289"/>
      <c r="AD102" s="289"/>
      <c r="AE102" s="289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9"/>
      <c r="AP102" s="289"/>
      <c r="AQ102" s="289"/>
      <c r="AR102" s="289"/>
      <c r="AS102" s="289"/>
      <c r="AT102" s="289"/>
      <c r="AU102" s="289"/>
      <c r="AV102" s="289"/>
      <c r="AW102" s="289"/>
      <c r="AX102" s="289"/>
      <c r="AY102" s="289"/>
      <c r="AZ102" s="289"/>
      <c r="BA102" s="289"/>
      <c r="BB102" s="289"/>
      <c r="BC102" s="289"/>
      <c r="BD102" s="289"/>
      <c r="BE102" s="289"/>
      <c r="BF102" s="289"/>
      <c r="BG102" s="289"/>
      <c r="BH102" s="289"/>
      <c r="BI102" s="289"/>
      <c r="BJ102" s="289"/>
      <c r="BK102" s="289"/>
      <c r="BL102" s="289"/>
      <c r="BM102" s="289"/>
      <c r="BN102" s="289"/>
      <c r="BO102" s="289"/>
      <c r="BP102" s="289"/>
    </row>
    <row r="103" spans="1:68" s="287" customFormat="1" ht="24" customHeight="1">
      <c r="A103" s="289"/>
      <c r="B103" s="289"/>
      <c r="C103" s="289"/>
      <c r="D103" s="289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  <c r="AA103" s="289"/>
      <c r="AB103" s="289"/>
      <c r="AC103" s="289"/>
      <c r="AD103" s="289"/>
      <c r="AE103" s="289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9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  <c r="AZ103" s="289"/>
      <c r="BA103" s="289"/>
      <c r="BB103" s="289"/>
      <c r="BC103" s="289"/>
      <c r="BD103" s="289"/>
      <c r="BE103" s="289"/>
      <c r="BF103" s="289"/>
      <c r="BG103" s="289"/>
      <c r="BH103" s="289"/>
      <c r="BI103" s="289"/>
      <c r="BJ103" s="289"/>
      <c r="BK103" s="289"/>
      <c r="BL103" s="289"/>
      <c r="BM103" s="289"/>
      <c r="BN103" s="289"/>
      <c r="BO103" s="289"/>
      <c r="BP103" s="289"/>
    </row>
    <row r="104" spans="1:68" s="287" customFormat="1" ht="24" customHeight="1">
      <c r="A104" s="289"/>
      <c r="B104" s="289"/>
      <c r="C104" s="289"/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  <c r="AA104" s="289"/>
      <c r="AB104" s="289"/>
    </row>
    <row r="105" spans="1:68" s="287" customFormat="1" ht="24" customHeight="1">
      <c r="A105" s="289"/>
      <c r="B105" s="289"/>
      <c r="C105" s="289"/>
      <c r="D105" s="289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  <c r="AA105" s="289"/>
      <c r="AB105" s="289"/>
    </row>
    <row r="106" spans="1:68" s="287" customFormat="1" ht="24" customHeight="1">
      <c r="A106" s="289"/>
      <c r="B106" s="289"/>
      <c r="C106" s="289"/>
      <c r="D106" s="289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  <c r="AA106" s="289"/>
      <c r="AB106" s="289"/>
    </row>
    <row r="107" spans="1:68" s="287" customFormat="1" ht="24" customHeight="1">
      <c r="A107" s="289"/>
      <c r="B107" s="289"/>
      <c r="C107" s="289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  <c r="AA107" s="289"/>
      <c r="AB107" s="289"/>
    </row>
    <row r="108" spans="1:68" s="287" customFormat="1" ht="24" customHeight="1">
      <c r="A108" s="289"/>
      <c r="B108" s="289"/>
      <c r="C108" s="289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  <c r="AA108" s="289"/>
      <c r="AB108" s="289"/>
    </row>
    <row r="109" spans="1:68" s="287" customFormat="1" ht="24" customHeight="1">
      <c r="A109" s="289"/>
      <c r="B109" s="289"/>
      <c r="C109" s="289"/>
      <c r="D109" s="289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  <c r="AA109" s="289"/>
      <c r="AB109" s="289"/>
    </row>
    <row r="110" spans="1:68" s="287" customFormat="1" ht="24" customHeight="1">
      <c r="A110" s="289"/>
      <c r="B110" s="289"/>
      <c r="C110" s="289"/>
      <c r="D110" s="289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  <c r="AA110" s="289"/>
      <c r="AB110" s="289"/>
    </row>
    <row r="111" spans="1:68" s="287" customFormat="1" ht="24" customHeight="1">
      <c r="A111" s="289"/>
      <c r="B111" s="289"/>
      <c r="C111" s="289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  <c r="AA111" s="289"/>
      <c r="AB111" s="289"/>
    </row>
    <row r="112" spans="1:68" ht="24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</row>
    <row r="113" spans="1:28" ht="24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</row>
    <row r="114" spans="1:28" ht="24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</row>
    <row r="115" spans="1:28" ht="24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</row>
    <row r="116" spans="1:28" ht="24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</row>
    <row r="117" spans="1:28" ht="24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</row>
    <row r="118" spans="1:28" ht="24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</row>
    <row r="119" spans="1:28" ht="24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</row>
    <row r="120" spans="1:28" ht="24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</row>
    <row r="121" spans="1:28" ht="24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</row>
    <row r="122" spans="1:28" ht="24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</row>
    <row r="123" spans="1:28" ht="24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</row>
    <row r="124" spans="1:28" ht="24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</row>
    <row r="125" spans="1:28" ht="24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</row>
    <row r="126" spans="1:28" ht="24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</row>
    <row r="127" spans="1:28" ht="24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</row>
    <row r="128" spans="1:28" ht="24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</row>
    <row r="129" spans="1:28" ht="24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</row>
    <row r="130" spans="1:28" ht="24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</row>
    <row r="131" spans="1:28" ht="24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r="132" spans="1:28" ht="24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r="133" spans="1:28" ht="24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r="134" spans="1:28" ht="24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r="135" spans="1:28" ht="24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r="136" spans="1:28" ht="24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r="137" spans="1:28" ht="24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r="138" spans="1:28" ht="24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r="139" spans="1:28" ht="24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r="140" spans="1:28" ht="24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r="141" spans="1:28" ht="24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r="142" spans="1:28" ht="24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r="143" spans="1:28" ht="24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r="144" spans="1:28" ht="24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r="145" spans="1:27" ht="24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r="146" spans="1:27" ht="24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r="147" spans="1:27" ht="24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r="148" spans="1:27" ht="24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r="149" spans="1:27" ht="24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r="150" spans="1:27" ht="24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r="151" spans="1:27" ht="24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r="152" spans="1:27" ht="24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r="153" spans="1:27" ht="24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r="154" spans="1:27" ht="24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r="155" spans="1:27" ht="24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r="156" spans="1:27" ht="24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r="157" spans="1:27" ht="24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r="158" spans="1:27" ht="24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</sheetData>
  <pageMargins left="0.7" right="0.7" top="0.75" bottom="0.75" header="0.3" footer="0.3"/>
  <pageSetup paperSize="9"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3120E-815E-4F34-9AC7-9CDA270EF45E}">
  <sheetPr codeName="Sheet8">
    <tabColor rgb="FFFF0000"/>
  </sheetPr>
  <dimension ref="A1:Y97"/>
  <sheetViews>
    <sheetView showGridLines="0" zoomScale="75" zoomScaleNormal="75" workbookViewId="0">
      <pane xSplit="6" ySplit="4" topLeftCell="O5" activePane="bottomRight" state="frozen"/>
      <selection activeCell="S19" sqref="S19"/>
      <selection pane="topRight" activeCell="S19" sqref="S19"/>
      <selection pane="bottomLeft" activeCell="S19" sqref="S19"/>
      <selection pane="bottomRight" activeCell="U20" sqref="U20"/>
    </sheetView>
  </sheetViews>
  <sheetFormatPr defaultColWidth="9.3984375" defaultRowHeight="13.8"/>
  <cols>
    <col min="1" max="1" width="12.59765625" style="57" customWidth="1"/>
    <col min="2" max="2" width="46.3984375" style="58" bestFit="1" customWidth="1"/>
    <col min="3" max="3" width="5.59765625" style="58" customWidth="1"/>
    <col min="4" max="4" width="7.3984375" style="57" customWidth="1"/>
    <col min="5" max="5" width="6.59765625" style="57" customWidth="1"/>
    <col min="6" max="6" width="7.59765625" style="57" customWidth="1"/>
    <col min="7" max="7" width="15" style="58" hidden="1" customWidth="1"/>
    <col min="8" max="8" width="12.3984375" style="58" hidden="1" customWidth="1"/>
    <col min="9" max="9" width="13.59765625" style="58" hidden="1" customWidth="1"/>
    <col min="10" max="10" width="14.59765625" style="58" hidden="1" customWidth="1"/>
    <col min="11" max="11" width="15.3984375" style="58" hidden="1" customWidth="1"/>
    <col min="12" max="14" width="12.3984375" style="58" hidden="1" customWidth="1"/>
    <col min="15" max="15" width="0.59765625" style="58" customWidth="1"/>
    <col min="16" max="16" width="15.59765625" style="58" customWidth="1"/>
    <col min="17" max="18" width="14" style="58" customWidth="1"/>
    <col min="19" max="19" width="15.3984375" style="58" customWidth="1"/>
    <col min="20" max="20" width="14" style="58" customWidth="1"/>
    <col min="21" max="21" width="14.59765625" style="58" customWidth="1"/>
    <col min="22" max="22" width="14.3984375" style="58" customWidth="1"/>
    <col min="23" max="23" width="13" style="58" customWidth="1"/>
    <col min="24" max="16384" width="9.3984375" style="58"/>
  </cols>
  <sheetData>
    <row r="1" spans="1:25" ht="14.4" thickBot="1"/>
    <row r="2" spans="1:25" s="60" customFormat="1" ht="23.25" customHeight="1" thickBot="1">
      <c r="A2" s="59" t="s">
        <v>1145</v>
      </c>
      <c r="D2" s="61"/>
      <c r="E2" s="61"/>
      <c r="F2" s="61"/>
      <c r="G2" s="435" t="s">
        <v>60</v>
      </c>
      <c r="H2" s="436"/>
      <c r="I2" s="436"/>
      <c r="J2" s="436"/>
      <c r="K2" s="436"/>
      <c r="L2" s="436"/>
      <c r="M2" s="436"/>
      <c r="N2" s="437"/>
      <c r="P2" s="438" t="s">
        <v>61</v>
      </c>
      <c r="Q2" s="439"/>
      <c r="R2" s="439"/>
      <c r="S2" s="439"/>
      <c r="T2" s="439"/>
      <c r="U2" s="439"/>
      <c r="V2" s="439"/>
      <c r="W2" s="440"/>
    </row>
    <row r="3" spans="1:25" ht="39.6">
      <c r="A3" s="441" t="s">
        <v>62</v>
      </c>
      <c r="B3" s="443" t="s">
        <v>43</v>
      </c>
      <c r="C3" s="445" t="s">
        <v>63</v>
      </c>
      <c r="D3" s="443" t="s">
        <v>64</v>
      </c>
      <c r="E3" s="443" t="s">
        <v>65</v>
      </c>
      <c r="F3" s="447" t="s">
        <v>66</v>
      </c>
      <c r="G3" s="62" t="s">
        <v>341</v>
      </c>
      <c r="H3" s="63" t="s">
        <v>223</v>
      </c>
      <c r="I3" s="63" t="s">
        <v>331</v>
      </c>
      <c r="J3" s="64" t="s">
        <v>342</v>
      </c>
      <c r="K3" s="63" t="s">
        <v>221</v>
      </c>
      <c r="L3" s="65" t="s">
        <v>68</v>
      </c>
      <c r="M3" s="64" t="s">
        <v>343</v>
      </c>
      <c r="N3" s="449" t="s">
        <v>24</v>
      </c>
      <c r="P3" s="62" t="s">
        <v>67</v>
      </c>
      <c r="Q3" s="63" t="s">
        <v>223</v>
      </c>
      <c r="R3" s="63" t="s">
        <v>331</v>
      </c>
      <c r="S3" s="64" t="s">
        <v>222</v>
      </c>
      <c r="T3" s="63" t="s">
        <v>221</v>
      </c>
      <c r="U3" s="65" t="s">
        <v>68</v>
      </c>
      <c r="V3" s="64" t="s">
        <v>343</v>
      </c>
      <c r="W3" s="449" t="s">
        <v>24</v>
      </c>
    </row>
    <row r="4" spans="1:25" ht="14.4" thickBot="1">
      <c r="A4" s="442"/>
      <c r="B4" s="444"/>
      <c r="C4" s="446"/>
      <c r="D4" s="444"/>
      <c r="E4" s="444"/>
      <c r="F4" s="448"/>
      <c r="G4" s="66">
        <v>4111</v>
      </c>
      <c r="H4" s="67">
        <v>4411</v>
      </c>
      <c r="I4" s="67">
        <v>1103</v>
      </c>
      <c r="J4" s="67">
        <v>4311</v>
      </c>
      <c r="K4" s="67">
        <v>4111</v>
      </c>
      <c r="L4" s="67">
        <v>1103</v>
      </c>
      <c r="M4" s="67">
        <v>4111</v>
      </c>
      <c r="N4" s="450"/>
      <c r="P4" s="68">
        <v>4111</v>
      </c>
      <c r="Q4" s="69">
        <v>4411</v>
      </c>
      <c r="R4" s="69">
        <v>1103</v>
      </c>
      <c r="S4" s="67">
        <v>4311</v>
      </c>
      <c r="T4" s="67">
        <v>4111</v>
      </c>
      <c r="U4" s="67">
        <v>1103</v>
      </c>
      <c r="V4" s="67">
        <v>4111</v>
      </c>
      <c r="W4" s="450"/>
    </row>
    <row r="5" spans="1:25">
      <c r="A5" s="70">
        <v>310002949</v>
      </c>
      <c r="B5" s="54" t="s">
        <v>69</v>
      </c>
      <c r="C5" s="8" t="s">
        <v>70</v>
      </c>
      <c r="D5" s="9" t="s">
        <v>71</v>
      </c>
      <c r="E5" s="9" t="s">
        <v>72</v>
      </c>
      <c r="F5" s="10">
        <v>88</v>
      </c>
      <c r="G5" s="71">
        <f t="shared" ref="G5:G71" si="0">P5/F5</f>
        <v>0</v>
      </c>
      <c r="H5" s="72">
        <f t="shared" ref="H5:H71" si="1">Q5/F5</f>
        <v>21</v>
      </c>
      <c r="I5" s="72">
        <f t="shared" ref="I5:I71" si="2">R5/F5</f>
        <v>0</v>
      </c>
      <c r="J5" s="72">
        <f t="shared" ref="J5:J71" si="3">S5/F5</f>
        <v>0</v>
      </c>
      <c r="K5" s="73">
        <f t="shared" ref="K5:K71" si="4">T5/F5</f>
        <v>0</v>
      </c>
      <c r="L5" s="72">
        <f t="shared" ref="L5:L71" si="5">U5/F5</f>
        <v>0</v>
      </c>
      <c r="M5" s="72">
        <f t="shared" ref="M5:M71" si="6">V5/F5</f>
        <v>0</v>
      </c>
      <c r="N5" s="74">
        <f t="shared" ref="N5:N71" si="7">SUM(G5,H5,J5,K5,L5,M5)</f>
        <v>21</v>
      </c>
      <c r="O5" s="75"/>
      <c r="P5" s="290"/>
      <c r="Q5" s="303">
        <v>1848</v>
      </c>
      <c r="R5" s="76"/>
      <c r="S5" s="76"/>
      <c r="T5" s="76">
        <v>0</v>
      </c>
      <c r="U5" s="77"/>
      <c r="V5" s="77"/>
      <c r="W5" s="78">
        <f t="shared" ref="W5:W20" si="8">SUM(P5:V5)</f>
        <v>1848</v>
      </c>
      <c r="Y5" s="79"/>
    </row>
    <row r="6" spans="1:25">
      <c r="A6" s="80">
        <v>310002953</v>
      </c>
      <c r="B6" s="55" t="s">
        <v>73</v>
      </c>
      <c r="C6" s="11" t="s">
        <v>74</v>
      </c>
      <c r="D6" s="12" t="s">
        <v>71</v>
      </c>
      <c r="E6" s="12" t="s">
        <v>72</v>
      </c>
      <c r="F6" s="13">
        <v>88</v>
      </c>
      <c r="G6" s="81">
        <f t="shared" si="0"/>
        <v>0</v>
      </c>
      <c r="H6" s="82">
        <f t="shared" si="1"/>
        <v>128.13636363636363</v>
      </c>
      <c r="I6" s="82">
        <f t="shared" si="2"/>
        <v>0</v>
      </c>
      <c r="J6" s="82">
        <f t="shared" si="3"/>
        <v>0</v>
      </c>
      <c r="K6" s="83">
        <f t="shared" si="4"/>
        <v>0</v>
      </c>
      <c r="L6" s="82">
        <f t="shared" si="5"/>
        <v>0</v>
      </c>
      <c r="M6" s="82">
        <f t="shared" si="6"/>
        <v>0</v>
      </c>
      <c r="N6" s="84">
        <f t="shared" si="7"/>
        <v>128.13636363636363</v>
      </c>
      <c r="P6" s="291"/>
      <c r="Q6" s="304">
        <v>11276</v>
      </c>
      <c r="R6" s="85"/>
      <c r="S6" s="85"/>
      <c r="T6" s="85">
        <v>0</v>
      </c>
      <c r="U6" s="86"/>
      <c r="V6" s="86"/>
      <c r="W6" s="87">
        <f t="shared" si="8"/>
        <v>11276</v>
      </c>
      <c r="Y6" s="79"/>
    </row>
    <row r="7" spans="1:25">
      <c r="A7" s="80">
        <v>310002951</v>
      </c>
      <c r="B7" s="55" t="s">
        <v>75</v>
      </c>
      <c r="C7" s="11" t="s">
        <v>76</v>
      </c>
      <c r="D7" s="12" t="s">
        <v>71</v>
      </c>
      <c r="E7" s="12" t="s">
        <v>72</v>
      </c>
      <c r="F7" s="13">
        <v>88</v>
      </c>
      <c r="G7" s="81">
        <f t="shared" si="0"/>
        <v>0</v>
      </c>
      <c r="H7" s="82">
        <f t="shared" si="1"/>
        <v>26.329545454545453</v>
      </c>
      <c r="I7" s="82">
        <f t="shared" si="2"/>
        <v>0</v>
      </c>
      <c r="J7" s="82">
        <f>S8/F7</f>
        <v>0</v>
      </c>
      <c r="K7" s="83">
        <f t="shared" si="4"/>
        <v>0</v>
      </c>
      <c r="L7" s="82">
        <f t="shared" si="5"/>
        <v>0</v>
      </c>
      <c r="M7" s="82">
        <f t="shared" si="6"/>
        <v>0</v>
      </c>
      <c r="N7" s="84">
        <f t="shared" si="7"/>
        <v>26.329545454545453</v>
      </c>
      <c r="P7" s="291"/>
      <c r="Q7" s="304">
        <v>2317</v>
      </c>
      <c r="R7" s="85"/>
      <c r="T7" s="85">
        <v>0</v>
      </c>
      <c r="U7" s="86"/>
      <c r="V7" s="86"/>
      <c r="W7" s="87">
        <f t="shared" si="8"/>
        <v>2317</v>
      </c>
      <c r="Y7" s="79"/>
    </row>
    <row r="8" spans="1:25" ht="15.6" customHeight="1">
      <c r="A8" s="80">
        <v>310003079</v>
      </c>
      <c r="B8" s="55" t="s">
        <v>54</v>
      </c>
      <c r="C8" s="11" t="s">
        <v>77</v>
      </c>
      <c r="D8" s="12" t="s">
        <v>71</v>
      </c>
      <c r="E8" s="12" t="s">
        <v>72</v>
      </c>
      <c r="F8" s="13">
        <v>88</v>
      </c>
      <c r="G8" s="81">
        <f t="shared" si="0"/>
        <v>0</v>
      </c>
      <c r="H8" s="82">
        <f t="shared" si="1"/>
        <v>40.68181818181818</v>
      </c>
      <c r="I8" s="82">
        <f t="shared" si="2"/>
        <v>0</v>
      </c>
      <c r="J8" s="82" t="e">
        <f>#REF!/F8</f>
        <v>#REF!</v>
      </c>
      <c r="K8" s="83">
        <f t="shared" si="4"/>
        <v>0</v>
      </c>
      <c r="L8" s="82">
        <f t="shared" si="5"/>
        <v>0</v>
      </c>
      <c r="M8" s="82">
        <f t="shared" si="6"/>
        <v>0</v>
      </c>
      <c r="N8" s="84" t="e">
        <f t="shared" si="7"/>
        <v>#REF!</v>
      </c>
      <c r="P8" s="291"/>
      <c r="Q8" s="304">
        <v>3580</v>
      </c>
      <c r="R8" s="85"/>
      <c r="S8" s="85"/>
      <c r="T8" s="85">
        <v>0</v>
      </c>
      <c r="U8" s="86"/>
      <c r="V8" s="86"/>
      <c r="W8" s="87">
        <f t="shared" si="8"/>
        <v>3580</v>
      </c>
      <c r="Y8" s="79"/>
    </row>
    <row r="9" spans="1:25">
      <c r="A9" s="80">
        <v>310002950</v>
      </c>
      <c r="B9" s="55" t="s">
        <v>78</v>
      </c>
      <c r="C9" s="11" t="s">
        <v>70</v>
      </c>
      <c r="D9" s="12" t="s">
        <v>71</v>
      </c>
      <c r="E9" s="14" t="s">
        <v>79</v>
      </c>
      <c r="F9" s="13">
        <v>88</v>
      </c>
      <c r="G9" s="81">
        <f t="shared" si="0"/>
        <v>0</v>
      </c>
      <c r="H9" s="82">
        <f t="shared" si="1"/>
        <v>2.0795454545454546</v>
      </c>
      <c r="I9" s="82">
        <f t="shared" si="2"/>
        <v>0</v>
      </c>
      <c r="J9" s="82">
        <f t="shared" si="3"/>
        <v>0</v>
      </c>
      <c r="K9" s="83">
        <f t="shared" si="4"/>
        <v>0</v>
      </c>
      <c r="L9" s="82">
        <f t="shared" si="5"/>
        <v>0</v>
      </c>
      <c r="M9" s="82">
        <f t="shared" si="6"/>
        <v>0</v>
      </c>
      <c r="N9" s="84">
        <f t="shared" si="7"/>
        <v>2.0795454545454546</v>
      </c>
      <c r="P9" s="291"/>
      <c r="Q9" s="304">
        <v>183</v>
      </c>
      <c r="R9" s="85"/>
      <c r="S9" s="85"/>
      <c r="T9" s="85">
        <v>0</v>
      </c>
      <c r="U9" s="86"/>
      <c r="V9" s="86"/>
      <c r="W9" s="87">
        <f t="shared" si="8"/>
        <v>183</v>
      </c>
      <c r="Y9" s="79"/>
    </row>
    <row r="10" spans="1:25">
      <c r="A10" s="80">
        <v>310002954</v>
      </c>
      <c r="B10" s="55" t="s">
        <v>80</v>
      </c>
      <c r="C10" s="11" t="s">
        <v>74</v>
      </c>
      <c r="D10" s="12" t="s">
        <v>71</v>
      </c>
      <c r="E10" s="14" t="s">
        <v>79</v>
      </c>
      <c r="F10" s="13">
        <v>88</v>
      </c>
      <c r="G10" s="81">
        <f t="shared" si="0"/>
        <v>0</v>
      </c>
      <c r="H10" s="82">
        <f t="shared" si="1"/>
        <v>25.693181818181817</v>
      </c>
      <c r="I10" s="82">
        <f t="shared" si="2"/>
        <v>0</v>
      </c>
      <c r="J10" s="82">
        <f t="shared" si="3"/>
        <v>0</v>
      </c>
      <c r="K10" s="83">
        <f t="shared" si="4"/>
        <v>0</v>
      </c>
      <c r="L10" s="82">
        <f t="shared" si="5"/>
        <v>0</v>
      </c>
      <c r="M10" s="82">
        <f t="shared" si="6"/>
        <v>0</v>
      </c>
      <c r="N10" s="84">
        <f t="shared" si="7"/>
        <v>25.693181818181817</v>
      </c>
      <c r="P10" s="291"/>
      <c r="Q10" s="304">
        <v>2261</v>
      </c>
      <c r="R10" s="85"/>
      <c r="S10" s="85"/>
      <c r="T10" s="85">
        <v>0</v>
      </c>
      <c r="U10" s="86"/>
      <c r="V10" s="86"/>
      <c r="W10" s="87">
        <f t="shared" si="8"/>
        <v>2261</v>
      </c>
      <c r="Y10" s="79"/>
    </row>
    <row r="11" spans="1:25">
      <c r="A11" s="88">
        <v>310002952</v>
      </c>
      <c r="B11" s="56" t="s">
        <v>81</v>
      </c>
      <c r="C11" s="15" t="s">
        <v>74</v>
      </c>
      <c r="D11" s="16" t="s">
        <v>71</v>
      </c>
      <c r="E11" s="17" t="s">
        <v>79</v>
      </c>
      <c r="F11" s="18">
        <v>88</v>
      </c>
      <c r="G11" s="81">
        <f t="shared" si="0"/>
        <v>0</v>
      </c>
      <c r="H11" s="82">
        <f t="shared" si="1"/>
        <v>0</v>
      </c>
      <c r="I11" s="82">
        <f t="shared" si="2"/>
        <v>0</v>
      </c>
      <c r="J11" s="82">
        <f t="shared" si="3"/>
        <v>0</v>
      </c>
      <c r="K11" s="83">
        <f t="shared" si="4"/>
        <v>0</v>
      </c>
      <c r="L11" s="82">
        <f t="shared" si="5"/>
        <v>0</v>
      </c>
      <c r="M11" s="82">
        <f t="shared" si="6"/>
        <v>0</v>
      </c>
      <c r="N11" s="84">
        <f t="shared" si="7"/>
        <v>0</v>
      </c>
      <c r="P11" s="292"/>
      <c r="Q11" s="305">
        <v>0</v>
      </c>
      <c r="R11" s="89"/>
      <c r="S11" s="89"/>
      <c r="T11" s="89">
        <v>0</v>
      </c>
      <c r="U11" s="90"/>
      <c r="V11" s="90"/>
      <c r="W11" s="91">
        <f t="shared" si="8"/>
        <v>0</v>
      </c>
      <c r="Y11" s="79"/>
    </row>
    <row r="12" spans="1:25" ht="14.4" thickBot="1">
      <c r="A12" s="88">
        <v>310003080</v>
      </c>
      <c r="B12" s="56" t="s">
        <v>57</v>
      </c>
      <c r="C12" s="15" t="s">
        <v>77</v>
      </c>
      <c r="D12" s="16" t="s">
        <v>71</v>
      </c>
      <c r="E12" s="17" t="s">
        <v>79</v>
      </c>
      <c r="F12" s="18">
        <v>88</v>
      </c>
      <c r="G12" s="81">
        <f t="shared" si="0"/>
        <v>0</v>
      </c>
      <c r="H12" s="92">
        <f t="shared" si="1"/>
        <v>9.3522727272727266</v>
      </c>
      <c r="I12" s="93">
        <f t="shared" si="2"/>
        <v>0</v>
      </c>
      <c r="J12" s="93">
        <f t="shared" si="3"/>
        <v>0</v>
      </c>
      <c r="K12" s="94">
        <f t="shared" si="4"/>
        <v>0</v>
      </c>
      <c r="L12" s="95">
        <f t="shared" si="5"/>
        <v>0</v>
      </c>
      <c r="M12" s="95">
        <f t="shared" si="6"/>
        <v>0</v>
      </c>
      <c r="N12" s="96">
        <f t="shared" si="7"/>
        <v>9.3522727272727266</v>
      </c>
      <c r="P12" s="292"/>
      <c r="Q12" s="305">
        <v>823</v>
      </c>
      <c r="R12" s="89"/>
      <c r="S12" s="89"/>
      <c r="T12" s="89">
        <v>0</v>
      </c>
      <c r="U12" s="90"/>
      <c r="V12" s="90"/>
      <c r="W12" s="91">
        <f t="shared" si="8"/>
        <v>823</v>
      </c>
      <c r="Y12" s="79"/>
    </row>
    <row r="13" spans="1:25">
      <c r="A13" s="97">
        <v>310001198</v>
      </c>
      <c r="B13" s="98" t="s">
        <v>82</v>
      </c>
      <c r="C13" s="99" t="s">
        <v>74</v>
      </c>
      <c r="D13" s="19" t="s">
        <v>83</v>
      </c>
      <c r="E13" s="9" t="s">
        <v>84</v>
      </c>
      <c r="F13" s="20">
        <v>104</v>
      </c>
      <c r="G13" s="100">
        <f t="shared" si="0"/>
        <v>0</v>
      </c>
      <c r="H13" s="95">
        <f t="shared" si="1"/>
        <v>0</v>
      </c>
      <c r="I13" s="101">
        <f t="shared" si="2"/>
        <v>0</v>
      </c>
      <c r="J13" s="101">
        <f t="shared" si="3"/>
        <v>0</v>
      </c>
      <c r="K13" s="73">
        <f t="shared" si="4"/>
        <v>0</v>
      </c>
      <c r="L13" s="72">
        <f t="shared" si="5"/>
        <v>0</v>
      </c>
      <c r="M13" s="72">
        <f t="shared" si="6"/>
        <v>0</v>
      </c>
      <c r="N13" s="102">
        <f t="shared" si="7"/>
        <v>0</v>
      </c>
      <c r="O13" s="103"/>
      <c r="P13" s="290"/>
      <c r="Q13" s="303">
        <v>0</v>
      </c>
      <c r="R13" s="76"/>
      <c r="S13" s="76"/>
      <c r="T13" s="76">
        <v>0</v>
      </c>
      <c r="U13" s="76"/>
      <c r="V13" s="76"/>
      <c r="W13" s="104">
        <f t="shared" si="8"/>
        <v>0</v>
      </c>
      <c r="Y13" s="79"/>
    </row>
    <row r="14" spans="1:25">
      <c r="A14" s="105">
        <v>310001229</v>
      </c>
      <c r="B14" s="106" t="s">
        <v>85</v>
      </c>
      <c r="C14" s="107" t="s">
        <v>74</v>
      </c>
      <c r="D14" s="108" t="s">
        <v>83</v>
      </c>
      <c r="E14" s="17" t="s">
        <v>86</v>
      </c>
      <c r="F14" s="109">
        <v>104</v>
      </c>
      <c r="G14" s="110">
        <f t="shared" si="0"/>
        <v>0</v>
      </c>
      <c r="H14" s="82">
        <f t="shared" si="1"/>
        <v>0</v>
      </c>
      <c r="I14" s="111">
        <f t="shared" si="2"/>
        <v>0</v>
      </c>
      <c r="J14" s="111">
        <f t="shared" si="3"/>
        <v>0</v>
      </c>
      <c r="K14" s="83">
        <f t="shared" si="4"/>
        <v>0</v>
      </c>
      <c r="L14" s="82">
        <f t="shared" si="5"/>
        <v>0</v>
      </c>
      <c r="M14" s="82">
        <f t="shared" si="6"/>
        <v>0</v>
      </c>
      <c r="N14" s="112">
        <f t="shared" si="7"/>
        <v>0</v>
      </c>
      <c r="O14" s="113"/>
      <c r="P14" s="292"/>
      <c r="Q14" s="305">
        <v>0</v>
      </c>
      <c r="R14" s="89"/>
      <c r="S14" s="89"/>
      <c r="T14" s="89">
        <v>0</v>
      </c>
      <c r="U14" s="89"/>
      <c r="V14" s="89"/>
      <c r="W14" s="114">
        <f t="shared" si="8"/>
        <v>0</v>
      </c>
      <c r="Y14" s="79"/>
    </row>
    <row r="15" spans="1:25">
      <c r="A15" s="115">
        <v>310003727</v>
      </c>
      <c r="B15" s="116" t="s">
        <v>286</v>
      </c>
      <c r="C15" s="117" t="s">
        <v>77</v>
      </c>
      <c r="D15" s="45" t="s">
        <v>83</v>
      </c>
      <c r="E15" s="12" t="s">
        <v>84</v>
      </c>
      <c r="F15" s="46">
        <v>104</v>
      </c>
      <c r="G15" s="118">
        <f t="shared" si="0"/>
        <v>0</v>
      </c>
      <c r="H15" s="82">
        <f t="shared" si="1"/>
        <v>0</v>
      </c>
      <c r="I15" s="111">
        <f t="shared" si="2"/>
        <v>0</v>
      </c>
      <c r="J15" s="111">
        <f t="shared" si="3"/>
        <v>0</v>
      </c>
      <c r="K15" s="83">
        <f t="shared" si="4"/>
        <v>0</v>
      </c>
      <c r="L15" s="82">
        <f t="shared" si="5"/>
        <v>0</v>
      </c>
      <c r="M15" s="82">
        <f t="shared" si="6"/>
        <v>0</v>
      </c>
      <c r="N15" s="119">
        <f t="shared" si="7"/>
        <v>0</v>
      </c>
      <c r="O15" s="120"/>
      <c r="P15" s="291"/>
      <c r="Q15" s="304">
        <v>0</v>
      </c>
      <c r="R15" s="85"/>
      <c r="S15" s="85"/>
      <c r="T15" s="85">
        <v>0</v>
      </c>
      <c r="U15" s="85"/>
      <c r="V15" s="85"/>
      <c r="W15" s="121">
        <f t="shared" si="8"/>
        <v>0</v>
      </c>
      <c r="Y15" s="79"/>
    </row>
    <row r="16" spans="1:25" ht="14.4" thickBot="1">
      <c r="A16" s="122">
        <v>310003728</v>
      </c>
      <c r="B16" s="123" t="s">
        <v>285</v>
      </c>
      <c r="C16" s="124" t="s">
        <v>77</v>
      </c>
      <c r="D16" s="125" t="s">
        <v>83</v>
      </c>
      <c r="E16" s="21" t="s">
        <v>86</v>
      </c>
      <c r="F16" s="126">
        <v>104</v>
      </c>
      <c r="G16" s="127">
        <f t="shared" si="0"/>
        <v>0</v>
      </c>
      <c r="H16" s="92">
        <f t="shared" si="1"/>
        <v>0</v>
      </c>
      <c r="I16" s="128">
        <f t="shared" si="2"/>
        <v>0</v>
      </c>
      <c r="J16" s="128">
        <f t="shared" si="3"/>
        <v>0</v>
      </c>
      <c r="K16" s="129">
        <f t="shared" si="4"/>
        <v>0</v>
      </c>
      <c r="L16" s="92">
        <f t="shared" si="5"/>
        <v>0</v>
      </c>
      <c r="M16" s="92">
        <f t="shared" si="6"/>
        <v>0</v>
      </c>
      <c r="N16" s="130">
        <f t="shared" si="7"/>
        <v>0</v>
      </c>
      <c r="O16" s="131"/>
      <c r="P16" s="293"/>
      <c r="Q16" s="306">
        <v>0</v>
      </c>
      <c r="R16" s="132"/>
      <c r="S16" s="132"/>
      <c r="T16" s="132">
        <v>0</v>
      </c>
      <c r="U16" s="132"/>
      <c r="V16" s="132"/>
      <c r="W16" s="133">
        <f t="shared" si="8"/>
        <v>0</v>
      </c>
      <c r="Y16" s="79"/>
    </row>
    <row r="17" spans="1:25">
      <c r="A17" s="134">
        <v>310002646</v>
      </c>
      <c r="B17" s="135" t="s">
        <v>88</v>
      </c>
      <c r="C17" s="136" t="s">
        <v>70</v>
      </c>
      <c r="D17" s="137" t="s">
        <v>87</v>
      </c>
      <c r="E17" s="138" t="s">
        <v>86</v>
      </c>
      <c r="F17" s="139">
        <v>72</v>
      </c>
      <c r="G17" s="140">
        <f t="shared" si="0"/>
        <v>0</v>
      </c>
      <c r="H17" s="93">
        <f t="shared" si="1"/>
        <v>295.44444444444446</v>
      </c>
      <c r="I17" s="141">
        <f t="shared" si="2"/>
        <v>0</v>
      </c>
      <c r="J17" s="141">
        <f t="shared" si="3"/>
        <v>0</v>
      </c>
      <c r="K17" s="94">
        <f t="shared" si="4"/>
        <v>0</v>
      </c>
      <c r="L17" s="95">
        <f t="shared" si="5"/>
        <v>0</v>
      </c>
      <c r="M17" s="95">
        <f t="shared" si="6"/>
        <v>0</v>
      </c>
      <c r="N17" s="142">
        <f t="shared" si="7"/>
        <v>295.44444444444446</v>
      </c>
      <c r="P17" s="291"/>
      <c r="Q17" s="304">
        <v>21272</v>
      </c>
      <c r="R17" s="85"/>
      <c r="S17" s="85"/>
      <c r="T17" s="85">
        <v>0</v>
      </c>
      <c r="U17" s="85"/>
      <c r="V17" s="85"/>
      <c r="W17" s="121">
        <f t="shared" si="8"/>
        <v>21272</v>
      </c>
      <c r="Y17" s="79"/>
    </row>
    <row r="18" spans="1:25">
      <c r="A18" s="143">
        <v>310002641</v>
      </c>
      <c r="B18" s="144" t="s">
        <v>89</v>
      </c>
      <c r="C18" s="145" t="s">
        <v>74</v>
      </c>
      <c r="D18" s="146" t="s">
        <v>87</v>
      </c>
      <c r="E18" s="147" t="s">
        <v>84</v>
      </c>
      <c r="F18" s="148">
        <v>72</v>
      </c>
      <c r="G18" s="140">
        <f t="shared" si="0"/>
        <v>0</v>
      </c>
      <c r="H18" s="82">
        <f t="shared" si="1"/>
        <v>0</v>
      </c>
      <c r="I18" s="141">
        <f t="shared" si="2"/>
        <v>0</v>
      </c>
      <c r="J18" s="141">
        <f t="shared" si="3"/>
        <v>0</v>
      </c>
      <c r="K18" s="83">
        <f t="shared" si="4"/>
        <v>0</v>
      </c>
      <c r="L18" s="82">
        <f t="shared" si="5"/>
        <v>0</v>
      </c>
      <c r="M18" s="82">
        <f t="shared" si="6"/>
        <v>0</v>
      </c>
      <c r="N18" s="142">
        <f t="shared" si="7"/>
        <v>0</v>
      </c>
      <c r="P18" s="291"/>
      <c r="Q18" s="304">
        <v>0</v>
      </c>
      <c r="R18" s="85"/>
      <c r="S18" s="85"/>
      <c r="T18" s="85">
        <v>0</v>
      </c>
      <c r="U18" s="396"/>
      <c r="V18" s="85"/>
      <c r="W18" s="121">
        <f t="shared" si="8"/>
        <v>0</v>
      </c>
      <c r="Y18" s="79"/>
    </row>
    <row r="19" spans="1:25">
      <c r="A19" s="80">
        <v>310002642</v>
      </c>
      <c r="B19" s="144" t="s">
        <v>90</v>
      </c>
      <c r="C19" s="145" t="s">
        <v>74</v>
      </c>
      <c r="D19" s="146" t="s">
        <v>87</v>
      </c>
      <c r="E19" s="149" t="s">
        <v>86</v>
      </c>
      <c r="F19" s="148">
        <v>72</v>
      </c>
      <c r="G19" s="140">
        <f t="shared" si="0"/>
        <v>0</v>
      </c>
      <c r="H19" s="82">
        <f t="shared" si="1"/>
        <v>0</v>
      </c>
      <c r="I19" s="141">
        <f t="shared" si="2"/>
        <v>0</v>
      </c>
      <c r="J19" s="141">
        <f t="shared" si="3"/>
        <v>0</v>
      </c>
      <c r="K19" s="83">
        <f t="shared" si="4"/>
        <v>0</v>
      </c>
      <c r="L19" s="82">
        <f t="shared" si="5"/>
        <v>0</v>
      </c>
      <c r="M19" s="82">
        <f t="shared" si="6"/>
        <v>0</v>
      </c>
      <c r="N19" s="142">
        <f t="shared" si="7"/>
        <v>0</v>
      </c>
      <c r="P19" s="291"/>
      <c r="Q19" s="304">
        <v>0</v>
      </c>
      <c r="R19" s="85"/>
      <c r="S19" s="85"/>
      <c r="T19" s="85">
        <v>0</v>
      </c>
      <c r="U19" s="85"/>
      <c r="V19" s="85"/>
      <c r="W19" s="121">
        <f t="shared" si="8"/>
        <v>0</v>
      </c>
      <c r="Y19" s="79"/>
    </row>
    <row r="20" spans="1:25">
      <c r="A20" s="80">
        <v>310002644</v>
      </c>
      <c r="B20" s="144" t="s">
        <v>91</v>
      </c>
      <c r="C20" s="145" t="s">
        <v>76</v>
      </c>
      <c r="D20" s="146" t="s">
        <v>87</v>
      </c>
      <c r="E20" s="149" t="s">
        <v>86</v>
      </c>
      <c r="F20" s="148">
        <v>72</v>
      </c>
      <c r="G20" s="190">
        <f t="shared" si="0"/>
        <v>0</v>
      </c>
      <c r="H20" s="174">
        <f t="shared" si="1"/>
        <v>0</v>
      </c>
      <c r="I20" s="156">
        <f t="shared" si="2"/>
        <v>0</v>
      </c>
      <c r="J20" s="156">
        <f t="shared" si="3"/>
        <v>0</v>
      </c>
      <c r="K20" s="86">
        <f t="shared" si="4"/>
        <v>510.86111111111109</v>
      </c>
      <c r="L20" s="174">
        <f t="shared" si="5"/>
        <v>0</v>
      </c>
      <c r="M20" s="174">
        <f t="shared" si="6"/>
        <v>0</v>
      </c>
      <c r="N20" s="157">
        <f t="shared" si="7"/>
        <v>510.86111111111109</v>
      </c>
      <c r="P20" s="291"/>
      <c r="Q20" s="304">
        <v>0</v>
      </c>
      <c r="R20" s="85"/>
      <c r="S20" s="85"/>
      <c r="T20" s="85">
        <v>36782</v>
      </c>
      <c r="U20" s="85"/>
      <c r="V20" s="85"/>
      <c r="W20" s="121">
        <f t="shared" si="8"/>
        <v>36782</v>
      </c>
      <c r="Y20" s="79"/>
    </row>
    <row r="21" spans="1:25">
      <c r="A21" s="80">
        <v>310004070</v>
      </c>
      <c r="B21" s="144" t="s">
        <v>351</v>
      </c>
      <c r="C21" s="145"/>
      <c r="D21" s="146" t="s">
        <v>87</v>
      </c>
      <c r="E21" s="149" t="s">
        <v>86</v>
      </c>
      <c r="F21" s="148">
        <v>72</v>
      </c>
      <c r="G21" s="140">
        <f t="shared" si="0"/>
        <v>0</v>
      </c>
      <c r="H21" s="82">
        <f t="shared" si="1"/>
        <v>0</v>
      </c>
      <c r="I21" s="141">
        <f t="shared" si="2"/>
        <v>0</v>
      </c>
      <c r="J21" s="141">
        <f t="shared" si="3"/>
        <v>0</v>
      </c>
      <c r="K21" s="83">
        <f t="shared" si="4"/>
        <v>80.236111111111114</v>
      </c>
      <c r="L21" s="82">
        <f t="shared" si="5"/>
        <v>0</v>
      </c>
      <c r="M21" s="82">
        <f t="shared" si="6"/>
        <v>0</v>
      </c>
      <c r="N21" s="142">
        <f t="shared" si="7"/>
        <v>80.236111111111114</v>
      </c>
      <c r="P21" s="291"/>
      <c r="Q21" s="304">
        <v>0</v>
      </c>
      <c r="R21" s="85"/>
      <c r="S21" s="85"/>
      <c r="T21" s="85">
        <v>5777</v>
      </c>
      <c r="U21" s="85"/>
      <c r="V21" s="85"/>
      <c r="W21" s="121"/>
      <c r="Y21" s="79"/>
    </row>
    <row r="22" spans="1:25">
      <c r="A22" s="80">
        <v>310002531</v>
      </c>
      <c r="B22" s="144" t="s">
        <v>41</v>
      </c>
      <c r="C22" s="145" t="s">
        <v>92</v>
      </c>
      <c r="D22" s="146" t="s">
        <v>87</v>
      </c>
      <c r="E22" s="150" t="s">
        <v>84</v>
      </c>
      <c r="F22" s="148">
        <v>72</v>
      </c>
      <c r="G22" s="140">
        <f t="shared" si="0"/>
        <v>0</v>
      </c>
      <c r="H22" s="82">
        <f t="shared" si="1"/>
        <v>0</v>
      </c>
      <c r="I22" s="141">
        <f t="shared" si="2"/>
        <v>0</v>
      </c>
      <c r="J22" s="141">
        <f t="shared" si="3"/>
        <v>0</v>
      </c>
      <c r="K22" s="83">
        <f t="shared" si="4"/>
        <v>0</v>
      </c>
      <c r="L22" s="82">
        <f t="shared" si="5"/>
        <v>0</v>
      </c>
      <c r="M22" s="82">
        <f t="shared" si="6"/>
        <v>0</v>
      </c>
      <c r="N22" s="142">
        <f t="shared" si="7"/>
        <v>0</v>
      </c>
      <c r="P22" s="291"/>
      <c r="Q22" s="304">
        <v>0</v>
      </c>
      <c r="R22" s="85"/>
      <c r="S22" s="85"/>
      <c r="T22" s="85">
        <v>0</v>
      </c>
      <c r="U22" s="85"/>
      <c r="V22" s="85"/>
      <c r="W22" s="121">
        <f t="shared" ref="W22:W81" si="9">SUM(P22:V22)</f>
        <v>0</v>
      </c>
      <c r="Y22" s="79"/>
    </row>
    <row r="23" spans="1:25">
      <c r="A23" s="88">
        <v>310002532</v>
      </c>
      <c r="B23" s="151" t="s">
        <v>45</v>
      </c>
      <c r="C23" s="152" t="s">
        <v>92</v>
      </c>
      <c r="D23" s="146" t="s">
        <v>87</v>
      </c>
      <c r="E23" s="149" t="s">
        <v>86</v>
      </c>
      <c r="F23" s="153">
        <v>72</v>
      </c>
      <c r="G23" s="140">
        <f t="shared" si="0"/>
        <v>0</v>
      </c>
      <c r="H23" s="82">
        <f t="shared" si="1"/>
        <v>0</v>
      </c>
      <c r="I23" s="141">
        <f t="shared" si="2"/>
        <v>0</v>
      </c>
      <c r="J23" s="141">
        <f t="shared" si="3"/>
        <v>0</v>
      </c>
      <c r="K23" s="83">
        <f t="shared" si="4"/>
        <v>0</v>
      </c>
      <c r="L23" s="82">
        <f t="shared" si="5"/>
        <v>0</v>
      </c>
      <c r="M23" s="82">
        <f t="shared" si="6"/>
        <v>0</v>
      </c>
      <c r="N23" s="142">
        <f t="shared" si="7"/>
        <v>0</v>
      </c>
      <c r="P23" s="292"/>
      <c r="Q23" s="305">
        <v>0</v>
      </c>
      <c r="R23" s="89"/>
      <c r="S23" s="89"/>
      <c r="T23" s="89">
        <v>0</v>
      </c>
      <c r="U23" s="89"/>
      <c r="V23" s="85"/>
      <c r="W23" s="114">
        <f t="shared" si="9"/>
        <v>0</v>
      </c>
      <c r="Y23" s="79"/>
    </row>
    <row r="24" spans="1:25">
      <c r="A24" s="80">
        <v>310002880</v>
      </c>
      <c r="B24" s="144" t="s">
        <v>93</v>
      </c>
      <c r="C24" s="145" t="s">
        <v>94</v>
      </c>
      <c r="D24" s="146" t="s">
        <v>87</v>
      </c>
      <c r="E24" s="147" t="s">
        <v>84</v>
      </c>
      <c r="F24" s="148">
        <v>72</v>
      </c>
      <c r="G24" s="140">
        <f t="shared" si="0"/>
        <v>0</v>
      </c>
      <c r="H24" s="82">
        <f t="shared" si="1"/>
        <v>0</v>
      </c>
      <c r="I24" s="141">
        <f t="shared" si="2"/>
        <v>0</v>
      </c>
      <c r="J24" s="141">
        <f t="shared" si="3"/>
        <v>0</v>
      </c>
      <c r="K24" s="83">
        <f t="shared" si="4"/>
        <v>0</v>
      </c>
      <c r="L24" s="82">
        <f t="shared" si="5"/>
        <v>0</v>
      </c>
      <c r="M24" s="82">
        <f t="shared" si="6"/>
        <v>0</v>
      </c>
      <c r="N24" s="142">
        <f t="shared" si="7"/>
        <v>0</v>
      </c>
      <c r="P24" s="291"/>
      <c r="Q24" s="304">
        <v>0</v>
      </c>
      <c r="R24" s="85"/>
      <c r="S24" s="85"/>
      <c r="T24" s="85">
        <v>0</v>
      </c>
      <c r="U24" s="85"/>
      <c r="V24" s="85"/>
      <c r="W24" s="121">
        <f t="shared" si="9"/>
        <v>0</v>
      </c>
      <c r="Y24" s="79"/>
    </row>
    <row r="25" spans="1:25">
      <c r="A25" s="80">
        <v>310002976</v>
      </c>
      <c r="B25" s="144" t="s">
        <v>50</v>
      </c>
      <c r="C25" s="145" t="s">
        <v>77</v>
      </c>
      <c r="D25" s="146" t="s">
        <v>87</v>
      </c>
      <c r="E25" s="147" t="s">
        <v>84</v>
      </c>
      <c r="F25" s="148">
        <v>72</v>
      </c>
      <c r="G25" s="140">
        <f t="shared" si="0"/>
        <v>0</v>
      </c>
      <c r="H25" s="82">
        <f t="shared" si="1"/>
        <v>0</v>
      </c>
      <c r="I25" s="141">
        <f t="shared" si="2"/>
        <v>0</v>
      </c>
      <c r="J25" s="141">
        <f t="shared" si="3"/>
        <v>0</v>
      </c>
      <c r="K25" s="83">
        <f t="shared" si="4"/>
        <v>0</v>
      </c>
      <c r="L25" s="82">
        <f t="shared" si="5"/>
        <v>0</v>
      </c>
      <c r="M25" s="82">
        <f t="shared" si="6"/>
        <v>0</v>
      </c>
      <c r="N25" s="142">
        <f t="shared" si="7"/>
        <v>0</v>
      </c>
      <c r="P25" s="291"/>
      <c r="Q25" s="304">
        <v>0</v>
      </c>
      <c r="R25" s="85"/>
      <c r="S25" s="85"/>
      <c r="T25" s="85">
        <v>0</v>
      </c>
      <c r="U25" s="85"/>
      <c r="V25" s="85"/>
      <c r="W25" s="121">
        <f t="shared" si="9"/>
        <v>0</v>
      </c>
      <c r="Y25" s="79"/>
    </row>
    <row r="26" spans="1:25">
      <c r="A26" s="80">
        <v>310002977</v>
      </c>
      <c r="B26" s="144" t="s">
        <v>51</v>
      </c>
      <c r="C26" s="145" t="s">
        <v>77</v>
      </c>
      <c r="D26" s="146" t="s">
        <v>87</v>
      </c>
      <c r="E26" s="149" t="s">
        <v>86</v>
      </c>
      <c r="F26" s="148">
        <v>72</v>
      </c>
      <c r="G26" s="140">
        <f t="shared" si="0"/>
        <v>0</v>
      </c>
      <c r="H26" s="82">
        <f t="shared" si="1"/>
        <v>0</v>
      </c>
      <c r="I26" s="141">
        <f t="shared" si="2"/>
        <v>0</v>
      </c>
      <c r="J26" s="141">
        <f t="shared" si="3"/>
        <v>0</v>
      </c>
      <c r="K26" s="83">
        <f t="shared" si="4"/>
        <v>0</v>
      </c>
      <c r="L26" s="82">
        <f t="shared" si="5"/>
        <v>0</v>
      </c>
      <c r="M26" s="82">
        <f t="shared" si="6"/>
        <v>0</v>
      </c>
      <c r="N26" s="142">
        <f t="shared" si="7"/>
        <v>0</v>
      </c>
      <c r="P26" s="291"/>
      <c r="Q26" s="304">
        <v>0</v>
      </c>
      <c r="R26" s="85"/>
      <c r="S26" s="85"/>
      <c r="T26" s="85">
        <v>0</v>
      </c>
      <c r="U26" s="85"/>
      <c r="V26" s="85"/>
      <c r="W26" s="121">
        <f t="shared" si="9"/>
        <v>0</v>
      </c>
      <c r="Y26" s="79"/>
    </row>
    <row r="27" spans="1:25" ht="13.5" customHeight="1">
      <c r="A27" s="80">
        <v>310003155</v>
      </c>
      <c r="B27" s="144" t="s">
        <v>128</v>
      </c>
      <c r="C27" s="145" t="s">
        <v>99</v>
      </c>
      <c r="D27" s="146" t="s">
        <v>87</v>
      </c>
      <c r="E27" s="149" t="s">
        <v>86</v>
      </c>
      <c r="F27" s="148">
        <v>72</v>
      </c>
      <c r="G27" s="190">
        <f t="shared" si="0"/>
        <v>0</v>
      </c>
      <c r="H27" s="174">
        <f t="shared" si="1"/>
        <v>39.375</v>
      </c>
      <c r="I27" s="156">
        <f t="shared" si="2"/>
        <v>0</v>
      </c>
      <c r="J27" s="156">
        <f t="shared" si="3"/>
        <v>0</v>
      </c>
      <c r="K27" s="86">
        <f t="shared" si="4"/>
        <v>0</v>
      </c>
      <c r="L27" s="174">
        <f t="shared" si="5"/>
        <v>0</v>
      </c>
      <c r="M27" s="174">
        <f t="shared" si="6"/>
        <v>0</v>
      </c>
      <c r="N27" s="157">
        <f t="shared" si="7"/>
        <v>39.375</v>
      </c>
      <c r="P27" s="291"/>
      <c r="Q27" s="304">
        <v>2835</v>
      </c>
      <c r="R27" s="85"/>
      <c r="S27" s="85"/>
      <c r="T27" s="85">
        <v>0</v>
      </c>
      <c r="U27" s="85"/>
      <c r="V27" s="85"/>
      <c r="W27" s="121">
        <f t="shared" si="9"/>
        <v>2835</v>
      </c>
      <c r="Y27" s="79"/>
    </row>
    <row r="28" spans="1:25">
      <c r="A28" s="154">
        <v>310003576</v>
      </c>
      <c r="B28" s="155" t="s">
        <v>247</v>
      </c>
      <c r="C28" s="136" t="s">
        <v>258</v>
      </c>
      <c r="D28" s="146" t="s">
        <v>87</v>
      </c>
      <c r="E28" s="149" t="s">
        <v>86</v>
      </c>
      <c r="F28" s="148">
        <v>72</v>
      </c>
      <c r="G28" s="140">
        <f t="shared" si="0"/>
        <v>0</v>
      </c>
      <c r="H28" s="82">
        <f t="shared" si="1"/>
        <v>0</v>
      </c>
      <c r="I28" s="141">
        <f t="shared" si="2"/>
        <v>0</v>
      </c>
      <c r="J28" s="141">
        <f t="shared" si="3"/>
        <v>0</v>
      </c>
      <c r="K28" s="83">
        <f t="shared" si="4"/>
        <v>0</v>
      </c>
      <c r="L28" s="82">
        <f t="shared" si="5"/>
        <v>0</v>
      </c>
      <c r="M28" s="82">
        <f t="shared" si="6"/>
        <v>0</v>
      </c>
      <c r="N28" s="142">
        <f t="shared" si="7"/>
        <v>0</v>
      </c>
      <c r="P28" s="294"/>
      <c r="Q28" s="307">
        <v>0</v>
      </c>
      <c r="R28" s="156"/>
      <c r="S28" s="85"/>
      <c r="T28" s="156">
        <v>0</v>
      </c>
      <c r="U28" s="156"/>
      <c r="V28" s="85"/>
      <c r="W28" s="157">
        <f t="shared" si="9"/>
        <v>0</v>
      </c>
      <c r="Y28" s="79"/>
    </row>
    <row r="29" spans="1:25">
      <c r="A29" s="154">
        <v>310003572</v>
      </c>
      <c r="B29" s="155" t="s">
        <v>249</v>
      </c>
      <c r="C29" s="136"/>
      <c r="D29" s="146" t="s">
        <v>87</v>
      </c>
      <c r="E29" s="149" t="s">
        <v>84</v>
      </c>
      <c r="F29" s="148">
        <v>72</v>
      </c>
      <c r="G29" s="140">
        <f t="shared" si="0"/>
        <v>0</v>
      </c>
      <c r="H29" s="82">
        <f t="shared" si="1"/>
        <v>0</v>
      </c>
      <c r="I29" s="141">
        <f t="shared" si="2"/>
        <v>0</v>
      </c>
      <c r="J29" s="141">
        <f t="shared" si="3"/>
        <v>0</v>
      </c>
      <c r="K29" s="83">
        <f t="shared" si="4"/>
        <v>0</v>
      </c>
      <c r="L29" s="82">
        <f t="shared" si="5"/>
        <v>0</v>
      </c>
      <c r="M29" s="82">
        <f t="shared" si="6"/>
        <v>0</v>
      </c>
      <c r="N29" s="142">
        <f t="shared" si="7"/>
        <v>0</v>
      </c>
      <c r="P29" s="294"/>
      <c r="Q29" s="304">
        <v>0</v>
      </c>
      <c r="R29" s="156"/>
      <c r="S29" s="85"/>
      <c r="T29" s="156">
        <v>0</v>
      </c>
      <c r="U29" s="156"/>
      <c r="V29" s="85"/>
      <c r="W29" s="157">
        <f t="shared" si="9"/>
        <v>0</v>
      </c>
      <c r="Y29" s="79"/>
    </row>
    <row r="30" spans="1:25">
      <c r="A30" s="154">
        <v>310003573</v>
      </c>
      <c r="B30" s="155" t="s">
        <v>257</v>
      </c>
      <c r="C30" s="136"/>
      <c r="D30" s="146" t="s">
        <v>87</v>
      </c>
      <c r="E30" s="149" t="s">
        <v>86</v>
      </c>
      <c r="F30" s="148">
        <v>72</v>
      </c>
      <c r="G30" s="140">
        <f t="shared" si="0"/>
        <v>0</v>
      </c>
      <c r="H30" s="82">
        <f t="shared" si="1"/>
        <v>908.09722222222217</v>
      </c>
      <c r="I30" s="141">
        <f t="shared" si="2"/>
        <v>0</v>
      </c>
      <c r="J30" s="141">
        <f t="shared" si="3"/>
        <v>0</v>
      </c>
      <c r="K30" s="83">
        <f t="shared" si="4"/>
        <v>0</v>
      </c>
      <c r="L30" s="82">
        <f t="shared" si="5"/>
        <v>0</v>
      </c>
      <c r="M30" s="82">
        <f t="shared" si="6"/>
        <v>0</v>
      </c>
      <c r="N30" s="142">
        <f t="shared" si="7"/>
        <v>908.09722222222217</v>
      </c>
      <c r="P30" s="294"/>
      <c r="Q30" s="304">
        <v>65383</v>
      </c>
      <c r="R30" s="156"/>
      <c r="S30" s="85"/>
      <c r="T30" s="156">
        <v>0</v>
      </c>
      <c r="U30" s="156"/>
      <c r="V30" s="85"/>
      <c r="W30" s="157">
        <f t="shared" si="9"/>
        <v>65383</v>
      </c>
      <c r="Y30" s="79"/>
    </row>
    <row r="31" spans="1:25">
      <c r="A31" s="134">
        <v>310003263</v>
      </c>
      <c r="B31" s="135" t="s">
        <v>167</v>
      </c>
      <c r="C31" s="136" t="s">
        <v>163</v>
      </c>
      <c r="D31" s="146" t="s">
        <v>87</v>
      </c>
      <c r="E31" s="149" t="s">
        <v>86</v>
      </c>
      <c r="F31" s="148">
        <v>72</v>
      </c>
      <c r="G31" s="140">
        <f t="shared" si="0"/>
        <v>0</v>
      </c>
      <c r="H31" s="82">
        <f t="shared" si="1"/>
        <v>0</v>
      </c>
      <c r="I31" s="141">
        <f t="shared" si="2"/>
        <v>0</v>
      </c>
      <c r="J31" s="141">
        <f t="shared" si="3"/>
        <v>0</v>
      </c>
      <c r="K31" s="83">
        <f t="shared" si="4"/>
        <v>0</v>
      </c>
      <c r="L31" s="82">
        <f t="shared" si="5"/>
        <v>0</v>
      </c>
      <c r="M31" s="82">
        <f t="shared" si="6"/>
        <v>0</v>
      </c>
      <c r="N31" s="142">
        <f t="shared" si="7"/>
        <v>0</v>
      </c>
      <c r="P31" s="294"/>
      <c r="Q31" s="307">
        <v>0</v>
      </c>
      <c r="R31" s="156"/>
      <c r="S31" s="156"/>
      <c r="T31" s="156">
        <v>0</v>
      </c>
      <c r="U31" s="156"/>
      <c r="V31" s="85"/>
      <c r="W31" s="157">
        <f t="shared" si="9"/>
        <v>0</v>
      </c>
      <c r="Y31" s="79"/>
    </row>
    <row r="32" spans="1:25">
      <c r="A32" s="80">
        <v>310003711</v>
      </c>
      <c r="B32" s="144" t="s">
        <v>302</v>
      </c>
      <c r="C32" s="136" t="s">
        <v>92</v>
      </c>
      <c r="D32" s="146" t="s">
        <v>87</v>
      </c>
      <c r="E32" s="149" t="s">
        <v>84</v>
      </c>
      <c r="F32" s="148">
        <v>72</v>
      </c>
      <c r="G32" s="140">
        <f t="shared" si="0"/>
        <v>0</v>
      </c>
      <c r="H32" s="82">
        <f t="shared" si="1"/>
        <v>0</v>
      </c>
      <c r="I32" s="141">
        <f t="shared" si="2"/>
        <v>0</v>
      </c>
      <c r="J32" s="141">
        <f t="shared" si="3"/>
        <v>0</v>
      </c>
      <c r="K32" s="83">
        <f t="shared" si="4"/>
        <v>577.73611111111109</v>
      </c>
      <c r="L32" s="82">
        <f t="shared" si="5"/>
        <v>0</v>
      </c>
      <c r="M32" s="82">
        <f t="shared" si="6"/>
        <v>0</v>
      </c>
      <c r="N32" s="142">
        <f t="shared" si="7"/>
        <v>577.73611111111109</v>
      </c>
      <c r="P32" s="294"/>
      <c r="Q32" s="307">
        <v>0</v>
      </c>
      <c r="R32" s="156"/>
      <c r="S32" s="85"/>
      <c r="T32" s="156">
        <v>41597</v>
      </c>
      <c r="U32" s="156"/>
      <c r="V32" s="85"/>
      <c r="W32" s="157">
        <f t="shared" si="9"/>
        <v>41597</v>
      </c>
      <c r="Y32" s="79"/>
    </row>
    <row r="33" spans="1:25">
      <c r="A33" s="134">
        <v>310003649</v>
      </c>
      <c r="B33" s="135" t="s">
        <v>267</v>
      </c>
      <c r="C33" s="136" t="s">
        <v>92</v>
      </c>
      <c r="D33" s="146" t="s">
        <v>87</v>
      </c>
      <c r="E33" s="149" t="s">
        <v>86</v>
      </c>
      <c r="F33" s="148">
        <v>72</v>
      </c>
      <c r="G33" s="140">
        <f t="shared" si="0"/>
        <v>0</v>
      </c>
      <c r="H33" s="82">
        <f t="shared" si="1"/>
        <v>0</v>
      </c>
      <c r="I33" s="141">
        <f t="shared" si="2"/>
        <v>0</v>
      </c>
      <c r="J33" s="141">
        <f t="shared" si="3"/>
        <v>0</v>
      </c>
      <c r="K33" s="83">
        <f t="shared" si="4"/>
        <v>192</v>
      </c>
      <c r="L33" s="82">
        <f t="shared" si="5"/>
        <v>0</v>
      </c>
      <c r="M33" s="82">
        <f t="shared" si="6"/>
        <v>0</v>
      </c>
      <c r="N33" s="142">
        <f t="shared" si="7"/>
        <v>192</v>
      </c>
      <c r="P33" s="294"/>
      <c r="Q33" s="307">
        <v>0</v>
      </c>
      <c r="R33" s="156"/>
      <c r="S33" s="156"/>
      <c r="T33" s="156">
        <v>13824</v>
      </c>
      <c r="U33" s="156"/>
      <c r="V33" s="85"/>
      <c r="W33" s="157">
        <f t="shared" si="9"/>
        <v>13824</v>
      </c>
      <c r="Y33" s="79"/>
    </row>
    <row r="34" spans="1:25" ht="14.4" thickBot="1">
      <c r="A34" s="134">
        <v>310002881</v>
      </c>
      <c r="B34" s="135" t="s">
        <v>129</v>
      </c>
      <c r="C34" s="136" t="s">
        <v>130</v>
      </c>
      <c r="D34" s="146" t="s">
        <v>87</v>
      </c>
      <c r="E34" s="149" t="s">
        <v>86</v>
      </c>
      <c r="F34" s="148">
        <v>72</v>
      </c>
      <c r="G34" s="140">
        <f t="shared" ref="G34" si="10">P34/F34</f>
        <v>0</v>
      </c>
      <c r="H34" s="92">
        <f t="shared" ref="H34" si="11">Q34/F34</f>
        <v>0</v>
      </c>
      <c r="I34" s="141">
        <f t="shared" ref="I34" si="12">R34/F34</f>
        <v>0</v>
      </c>
      <c r="J34" s="141">
        <f t="shared" ref="J34" si="13">S34/F34</f>
        <v>0</v>
      </c>
      <c r="K34" s="94">
        <f t="shared" ref="K34" si="14">T34/F34</f>
        <v>0</v>
      </c>
      <c r="L34" s="95">
        <f t="shared" ref="L34" si="15">U34/F34</f>
        <v>0</v>
      </c>
      <c r="M34" s="95">
        <f t="shared" ref="M34" si="16">V34/F34</f>
        <v>0</v>
      </c>
      <c r="N34" s="142">
        <f t="shared" ref="N34" si="17">SUM(G34,H34,J34,K34,L34,M34)</f>
        <v>0</v>
      </c>
      <c r="P34" s="294"/>
      <c r="Q34" s="307">
        <v>0</v>
      </c>
      <c r="R34" s="156"/>
      <c r="S34" s="156"/>
      <c r="T34" s="156">
        <v>0</v>
      </c>
      <c r="U34" s="156"/>
      <c r="V34" s="85"/>
      <c r="W34" s="157">
        <f t="shared" ref="W34" si="18">SUM(P34:V34)</f>
        <v>0</v>
      </c>
      <c r="Y34" s="79"/>
    </row>
    <row r="35" spans="1:25" ht="14.4" thickBot="1">
      <c r="A35" s="134">
        <v>310004338</v>
      </c>
      <c r="B35" s="135" t="s">
        <v>406</v>
      </c>
      <c r="C35" s="136" t="s">
        <v>130</v>
      </c>
      <c r="D35" s="146" t="s">
        <v>87</v>
      </c>
      <c r="E35" s="149" t="s">
        <v>86</v>
      </c>
      <c r="F35" s="148">
        <v>72</v>
      </c>
      <c r="G35" s="140">
        <f t="shared" si="0"/>
        <v>0</v>
      </c>
      <c r="H35" s="92">
        <f t="shared" si="1"/>
        <v>0</v>
      </c>
      <c r="I35" s="141">
        <f t="shared" si="2"/>
        <v>0</v>
      </c>
      <c r="J35" s="141">
        <f t="shared" si="3"/>
        <v>0</v>
      </c>
      <c r="K35" s="94">
        <f t="shared" si="4"/>
        <v>47.944444444444443</v>
      </c>
      <c r="L35" s="95">
        <f t="shared" si="5"/>
        <v>0</v>
      </c>
      <c r="M35" s="95">
        <f t="shared" si="6"/>
        <v>0</v>
      </c>
      <c r="N35" s="142">
        <f t="shared" si="7"/>
        <v>47.944444444444443</v>
      </c>
      <c r="P35" s="294"/>
      <c r="Q35" s="307">
        <v>0</v>
      </c>
      <c r="R35" s="156"/>
      <c r="S35" s="85"/>
      <c r="T35" s="156">
        <v>3452</v>
      </c>
      <c r="U35" s="156"/>
      <c r="V35" s="85"/>
      <c r="W35" s="157">
        <f t="shared" si="9"/>
        <v>3452</v>
      </c>
      <c r="Y35" s="79"/>
    </row>
    <row r="36" spans="1:25">
      <c r="A36" s="97">
        <v>310002013</v>
      </c>
      <c r="B36" s="158" t="s">
        <v>95</v>
      </c>
      <c r="C36" s="159" t="s">
        <v>70</v>
      </c>
      <c r="D36" s="160" t="s">
        <v>96</v>
      </c>
      <c r="E36" s="161" t="s">
        <v>84</v>
      </c>
      <c r="F36" s="162">
        <v>72</v>
      </c>
      <c r="G36" s="163">
        <f t="shared" si="0"/>
        <v>0</v>
      </c>
      <c r="H36" s="93">
        <f t="shared" si="1"/>
        <v>0</v>
      </c>
      <c r="I36" s="101">
        <f t="shared" si="2"/>
        <v>0</v>
      </c>
      <c r="J36" s="101">
        <f t="shared" si="3"/>
        <v>0</v>
      </c>
      <c r="K36" s="73">
        <f t="shared" si="4"/>
        <v>392.69444444444446</v>
      </c>
      <c r="L36" s="72">
        <f t="shared" si="5"/>
        <v>0</v>
      </c>
      <c r="M36" s="72">
        <f t="shared" si="6"/>
        <v>0</v>
      </c>
      <c r="N36" s="164">
        <f t="shared" si="7"/>
        <v>392.69444444444446</v>
      </c>
      <c r="P36" s="290"/>
      <c r="Q36" s="303">
        <v>0</v>
      </c>
      <c r="R36" s="76"/>
      <c r="S36" s="76"/>
      <c r="T36" s="76">
        <v>28274</v>
      </c>
      <c r="U36" s="76"/>
      <c r="V36" s="76"/>
      <c r="W36" s="104">
        <f t="shared" si="9"/>
        <v>28274</v>
      </c>
      <c r="Y36" s="79"/>
    </row>
    <row r="37" spans="1:25">
      <c r="A37" s="165">
        <v>310001998</v>
      </c>
      <c r="B37" s="144" t="s">
        <v>97</v>
      </c>
      <c r="C37" s="145" t="s">
        <v>74</v>
      </c>
      <c r="D37" s="146" t="s">
        <v>96</v>
      </c>
      <c r="E37" s="147" t="s">
        <v>84</v>
      </c>
      <c r="F37" s="148">
        <v>72</v>
      </c>
      <c r="G37" s="118">
        <f t="shared" si="0"/>
        <v>0</v>
      </c>
      <c r="H37" s="82">
        <f t="shared" si="1"/>
        <v>182.97222222222223</v>
      </c>
      <c r="I37" s="111">
        <f t="shared" si="2"/>
        <v>0</v>
      </c>
      <c r="J37" s="111">
        <f t="shared" si="3"/>
        <v>0</v>
      </c>
      <c r="K37" s="83">
        <f t="shared" si="4"/>
        <v>0</v>
      </c>
      <c r="L37" s="82">
        <f t="shared" si="5"/>
        <v>0</v>
      </c>
      <c r="M37" s="82">
        <f t="shared" si="6"/>
        <v>0</v>
      </c>
      <c r="N37" s="119">
        <f t="shared" si="7"/>
        <v>182.97222222222223</v>
      </c>
      <c r="P37" s="291"/>
      <c r="Q37" s="304">
        <v>13174</v>
      </c>
      <c r="R37" s="85"/>
      <c r="S37" s="85"/>
      <c r="T37" s="85">
        <v>0</v>
      </c>
      <c r="U37" s="85"/>
      <c r="V37" s="85"/>
      <c r="W37" s="121">
        <f t="shared" si="9"/>
        <v>13174</v>
      </c>
      <c r="Y37" s="79"/>
    </row>
    <row r="38" spans="1:25">
      <c r="A38" s="115">
        <v>310001991</v>
      </c>
      <c r="B38" s="144" t="s">
        <v>98</v>
      </c>
      <c r="C38" s="145" t="s">
        <v>76</v>
      </c>
      <c r="D38" s="146" t="s">
        <v>96</v>
      </c>
      <c r="E38" s="147" t="s">
        <v>84</v>
      </c>
      <c r="F38" s="148">
        <v>72</v>
      </c>
      <c r="G38" s="118">
        <f t="shared" si="0"/>
        <v>0</v>
      </c>
      <c r="H38" s="82">
        <f t="shared" si="1"/>
        <v>0</v>
      </c>
      <c r="I38" s="111">
        <f t="shared" si="2"/>
        <v>0</v>
      </c>
      <c r="J38" s="111">
        <f t="shared" si="3"/>
        <v>0</v>
      </c>
      <c r="K38" s="83">
        <f t="shared" si="4"/>
        <v>576.88888888888891</v>
      </c>
      <c r="L38" s="82">
        <f t="shared" si="5"/>
        <v>0</v>
      </c>
      <c r="M38" s="82">
        <f t="shared" si="6"/>
        <v>0</v>
      </c>
      <c r="N38" s="119">
        <f t="shared" si="7"/>
        <v>576.88888888888891</v>
      </c>
      <c r="P38" s="291"/>
      <c r="Q38" s="304">
        <v>0</v>
      </c>
      <c r="R38" s="85"/>
      <c r="S38" s="85"/>
      <c r="T38" s="85">
        <v>41536</v>
      </c>
      <c r="U38" s="85"/>
      <c r="V38" s="85"/>
      <c r="W38" s="121">
        <f t="shared" si="9"/>
        <v>41536</v>
      </c>
      <c r="Y38" s="79"/>
    </row>
    <row r="39" spans="1:25">
      <c r="A39" s="166">
        <v>310002142</v>
      </c>
      <c r="B39" s="167" t="s">
        <v>56</v>
      </c>
      <c r="C39" s="168" t="s">
        <v>99</v>
      </c>
      <c r="D39" s="168" t="s">
        <v>96</v>
      </c>
      <c r="E39" s="169" t="s">
        <v>84</v>
      </c>
      <c r="F39" s="169">
        <v>72</v>
      </c>
      <c r="G39" s="118">
        <f t="shared" si="0"/>
        <v>0</v>
      </c>
      <c r="H39" s="82">
        <f t="shared" si="1"/>
        <v>0</v>
      </c>
      <c r="I39" s="111">
        <f t="shared" si="2"/>
        <v>0</v>
      </c>
      <c r="J39" s="111">
        <f t="shared" si="3"/>
        <v>0</v>
      </c>
      <c r="K39" s="83">
        <f t="shared" si="4"/>
        <v>50.861111111111114</v>
      </c>
      <c r="L39" s="82">
        <f t="shared" si="5"/>
        <v>0</v>
      </c>
      <c r="M39" s="82">
        <f t="shared" si="6"/>
        <v>0</v>
      </c>
      <c r="N39" s="119">
        <f t="shared" si="7"/>
        <v>50.861111111111114</v>
      </c>
      <c r="O39" s="170"/>
      <c r="P39" s="295"/>
      <c r="Q39" s="308">
        <v>0</v>
      </c>
      <c r="R39" s="171"/>
      <c r="S39" s="171"/>
      <c r="T39" s="171">
        <v>3662</v>
      </c>
      <c r="U39" s="171"/>
      <c r="V39" s="171"/>
      <c r="W39" s="172">
        <f t="shared" si="9"/>
        <v>3662</v>
      </c>
      <c r="Y39" s="79"/>
    </row>
    <row r="40" spans="1:25">
      <c r="A40" s="166">
        <v>310002062</v>
      </c>
      <c r="B40" s="167" t="s">
        <v>100</v>
      </c>
      <c r="C40" s="168" t="s">
        <v>77</v>
      </c>
      <c r="D40" s="168" t="s">
        <v>96</v>
      </c>
      <c r="E40" s="169" t="s">
        <v>84</v>
      </c>
      <c r="F40" s="169">
        <v>72</v>
      </c>
      <c r="G40" s="173">
        <f t="shared" si="0"/>
        <v>0</v>
      </c>
      <c r="H40" s="174">
        <f t="shared" si="1"/>
        <v>0</v>
      </c>
      <c r="I40" s="85">
        <f t="shared" si="2"/>
        <v>0</v>
      </c>
      <c r="J40" s="85">
        <f t="shared" si="3"/>
        <v>0</v>
      </c>
      <c r="K40" s="86">
        <f t="shared" si="4"/>
        <v>0</v>
      </c>
      <c r="L40" s="174">
        <f t="shared" si="5"/>
        <v>0</v>
      </c>
      <c r="M40" s="174">
        <f t="shared" si="6"/>
        <v>0</v>
      </c>
      <c r="N40" s="121">
        <f t="shared" si="7"/>
        <v>0</v>
      </c>
      <c r="O40" s="170"/>
      <c r="P40" s="296"/>
      <c r="Q40" s="309">
        <v>0</v>
      </c>
      <c r="R40" s="175"/>
      <c r="S40" s="175"/>
      <c r="T40" s="175">
        <v>0</v>
      </c>
      <c r="U40" s="175"/>
      <c r="V40" s="171"/>
      <c r="W40" s="172">
        <f t="shared" si="9"/>
        <v>0</v>
      </c>
      <c r="Y40" s="79"/>
    </row>
    <row r="41" spans="1:25">
      <c r="A41" s="166">
        <v>310002496</v>
      </c>
      <c r="B41" s="167" t="s">
        <v>101</v>
      </c>
      <c r="C41" s="168" t="s">
        <v>102</v>
      </c>
      <c r="D41" s="168" t="s">
        <v>96</v>
      </c>
      <c r="E41" s="169" t="s">
        <v>84</v>
      </c>
      <c r="F41" s="169">
        <v>72</v>
      </c>
      <c r="G41" s="118">
        <f t="shared" si="0"/>
        <v>0</v>
      </c>
      <c r="H41" s="82">
        <f t="shared" si="1"/>
        <v>0</v>
      </c>
      <c r="I41" s="111">
        <f t="shared" si="2"/>
        <v>0</v>
      </c>
      <c r="J41" s="111">
        <f t="shared" si="3"/>
        <v>0</v>
      </c>
      <c r="K41" s="83">
        <f t="shared" si="4"/>
        <v>0</v>
      </c>
      <c r="L41" s="82">
        <f t="shared" si="5"/>
        <v>0</v>
      </c>
      <c r="M41" s="82">
        <f t="shared" si="6"/>
        <v>0</v>
      </c>
      <c r="N41" s="119">
        <f t="shared" si="7"/>
        <v>0</v>
      </c>
      <c r="O41" s="170"/>
      <c r="P41" s="295"/>
      <c r="Q41" s="308">
        <v>0</v>
      </c>
      <c r="R41" s="171"/>
      <c r="S41" s="171"/>
      <c r="T41" s="171">
        <v>0</v>
      </c>
      <c r="U41" s="171"/>
      <c r="V41" s="171"/>
      <c r="W41" s="172">
        <f t="shared" si="9"/>
        <v>0</v>
      </c>
      <c r="Y41" s="79"/>
    </row>
    <row r="42" spans="1:25">
      <c r="A42" s="176">
        <v>310002879</v>
      </c>
      <c r="B42" s="177" t="s">
        <v>58</v>
      </c>
      <c r="C42" s="178" t="s">
        <v>94</v>
      </c>
      <c r="D42" s="178" t="s">
        <v>96</v>
      </c>
      <c r="E42" s="179" t="s">
        <v>84</v>
      </c>
      <c r="F42" s="179">
        <v>72</v>
      </c>
      <c r="G42" s="118">
        <f t="shared" si="0"/>
        <v>0</v>
      </c>
      <c r="H42" s="82">
        <f t="shared" si="1"/>
        <v>0</v>
      </c>
      <c r="I42" s="111">
        <f t="shared" si="2"/>
        <v>0</v>
      </c>
      <c r="J42" s="111">
        <f t="shared" si="3"/>
        <v>0</v>
      </c>
      <c r="K42" s="83">
        <f t="shared" si="4"/>
        <v>0</v>
      </c>
      <c r="L42" s="82">
        <f t="shared" si="5"/>
        <v>0</v>
      </c>
      <c r="M42" s="82">
        <f t="shared" si="6"/>
        <v>0</v>
      </c>
      <c r="N42" s="119">
        <f t="shared" si="7"/>
        <v>0</v>
      </c>
      <c r="O42" s="170"/>
      <c r="P42" s="297"/>
      <c r="Q42" s="310">
        <v>0</v>
      </c>
      <c r="R42" s="180"/>
      <c r="S42" s="180"/>
      <c r="T42" s="180">
        <v>0</v>
      </c>
      <c r="U42" s="180"/>
      <c r="V42" s="180"/>
      <c r="W42" s="181">
        <f t="shared" si="9"/>
        <v>0</v>
      </c>
      <c r="Y42" s="79"/>
    </row>
    <row r="43" spans="1:25">
      <c r="A43" s="182">
        <v>310003417</v>
      </c>
      <c r="B43" s="183" t="s">
        <v>217</v>
      </c>
      <c r="C43" s="184"/>
      <c r="D43" s="147" t="s">
        <v>96</v>
      </c>
      <c r="E43" s="147" t="s">
        <v>84</v>
      </c>
      <c r="F43" s="185">
        <v>72</v>
      </c>
      <c r="G43" s="118">
        <f t="shared" si="0"/>
        <v>0</v>
      </c>
      <c r="H43" s="82">
        <f t="shared" si="1"/>
        <v>0</v>
      </c>
      <c r="I43" s="111">
        <f t="shared" si="2"/>
        <v>0</v>
      </c>
      <c r="J43" s="111">
        <f t="shared" si="3"/>
        <v>0</v>
      </c>
      <c r="K43" s="83">
        <f t="shared" si="4"/>
        <v>0</v>
      </c>
      <c r="L43" s="82">
        <f t="shared" si="5"/>
        <v>0</v>
      </c>
      <c r="M43" s="82">
        <f t="shared" si="6"/>
        <v>0</v>
      </c>
      <c r="N43" s="119">
        <f t="shared" si="7"/>
        <v>0</v>
      </c>
      <c r="O43" s="170"/>
      <c r="P43" s="298"/>
      <c r="Q43" s="311">
        <v>0</v>
      </c>
      <c r="R43" s="86"/>
      <c r="S43" s="86"/>
      <c r="T43" s="86">
        <v>0</v>
      </c>
      <c r="U43" s="86"/>
      <c r="V43" s="86"/>
      <c r="W43" s="87">
        <f t="shared" si="9"/>
        <v>0</v>
      </c>
      <c r="Y43" s="79"/>
    </row>
    <row r="44" spans="1:25">
      <c r="A44" s="182">
        <v>310003416</v>
      </c>
      <c r="B44" s="183" t="s">
        <v>218</v>
      </c>
      <c r="C44" s="184"/>
      <c r="D44" s="147" t="s">
        <v>96</v>
      </c>
      <c r="E44" s="147" t="s">
        <v>84</v>
      </c>
      <c r="F44" s="185">
        <v>72</v>
      </c>
      <c r="G44" s="118">
        <f t="shared" si="0"/>
        <v>0</v>
      </c>
      <c r="H44" s="82">
        <f t="shared" si="1"/>
        <v>0</v>
      </c>
      <c r="I44" s="111">
        <f t="shared" si="2"/>
        <v>0</v>
      </c>
      <c r="J44" s="111">
        <f t="shared" si="3"/>
        <v>0</v>
      </c>
      <c r="K44" s="83">
        <f t="shared" si="4"/>
        <v>0</v>
      </c>
      <c r="L44" s="82">
        <f t="shared" si="5"/>
        <v>0</v>
      </c>
      <c r="M44" s="82">
        <f t="shared" si="6"/>
        <v>0</v>
      </c>
      <c r="N44" s="119">
        <f t="shared" si="7"/>
        <v>0</v>
      </c>
      <c r="O44" s="170"/>
      <c r="P44" s="298"/>
      <c r="Q44" s="311">
        <v>0</v>
      </c>
      <c r="R44" s="86"/>
      <c r="S44" s="86"/>
      <c r="T44" s="86">
        <v>0</v>
      </c>
      <c r="U44" s="86"/>
      <c r="V44" s="86"/>
      <c r="W44" s="87">
        <f t="shared" si="9"/>
        <v>0</v>
      </c>
      <c r="Y44" s="79"/>
    </row>
    <row r="45" spans="1:25">
      <c r="A45" s="182">
        <v>310004069</v>
      </c>
      <c r="B45" s="183" t="s">
        <v>393</v>
      </c>
      <c r="C45" s="147"/>
      <c r="D45" s="178" t="s">
        <v>96</v>
      </c>
      <c r="E45" s="147" t="s">
        <v>84</v>
      </c>
      <c r="F45" s="185">
        <v>72</v>
      </c>
      <c r="G45" s="140">
        <f t="shared" ref="G45" si="19">P45/F45</f>
        <v>0</v>
      </c>
      <c r="H45" s="82">
        <f t="shared" ref="H45" si="20">Q45/F45</f>
        <v>0</v>
      </c>
      <c r="I45" s="141">
        <f t="shared" ref="I45" si="21">R45/F45</f>
        <v>0</v>
      </c>
      <c r="J45" s="141">
        <f t="shared" ref="J45" si="22">S45/F45</f>
        <v>0</v>
      </c>
      <c r="K45" s="83">
        <f t="shared" ref="K45" si="23">T45/F45</f>
        <v>213.19444444444446</v>
      </c>
      <c r="L45" s="82">
        <f t="shared" ref="L45" si="24">U45/F45</f>
        <v>0</v>
      </c>
      <c r="M45" s="82">
        <f t="shared" ref="M45" si="25">V45/F45</f>
        <v>0</v>
      </c>
      <c r="N45" s="142">
        <f t="shared" ref="N45" si="26">SUM(G45,H45,J45,K45,L45,M45)</f>
        <v>213.19444444444446</v>
      </c>
      <c r="O45" s="170"/>
      <c r="P45" s="298"/>
      <c r="Q45" s="311">
        <v>0</v>
      </c>
      <c r="R45" s="86"/>
      <c r="S45" s="86"/>
      <c r="T45" s="86">
        <v>15350</v>
      </c>
      <c r="U45" s="86"/>
      <c r="V45" s="86"/>
      <c r="W45" s="87">
        <f t="shared" ref="W45" si="27">SUM(P45:V45)</f>
        <v>15350</v>
      </c>
      <c r="Y45" s="79"/>
    </row>
    <row r="46" spans="1:25">
      <c r="A46" s="182">
        <v>310004072</v>
      </c>
      <c r="B46" s="183" t="s">
        <v>366</v>
      </c>
      <c r="C46" s="184"/>
      <c r="D46" s="277" t="s">
        <v>96</v>
      </c>
      <c r="E46" s="147" t="s">
        <v>84</v>
      </c>
      <c r="F46" s="185">
        <v>72</v>
      </c>
      <c r="G46" s="140">
        <f t="shared" si="0"/>
        <v>0</v>
      </c>
      <c r="H46" s="82">
        <f t="shared" si="1"/>
        <v>0</v>
      </c>
      <c r="I46" s="141">
        <f t="shared" si="2"/>
        <v>0</v>
      </c>
      <c r="J46" s="141">
        <f t="shared" si="3"/>
        <v>0</v>
      </c>
      <c r="K46" s="83">
        <f t="shared" si="4"/>
        <v>0</v>
      </c>
      <c r="L46" s="82">
        <f t="shared" si="5"/>
        <v>0</v>
      </c>
      <c r="M46" s="82">
        <f t="shared" si="6"/>
        <v>0</v>
      </c>
      <c r="N46" s="142">
        <f t="shared" si="7"/>
        <v>0</v>
      </c>
      <c r="O46" s="170"/>
      <c r="P46" s="298"/>
      <c r="Q46" s="311">
        <v>0</v>
      </c>
      <c r="R46" s="86"/>
      <c r="S46" s="86"/>
      <c r="T46" s="86">
        <v>0</v>
      </c>
      <c r="U46" s="86"/>
      <c r="V46" s="86"/>
      <c r="W46" s="87">
        <f t="shared" si="9"/>
        <v>0</v>
      </c>
      <c r="Y46" s="79"/>
    </row>
    <row r="47" spans="1:25">
      <c r="A47" s="186">
        <v>310003574</v>
      </c>
      <c r="B47" s="187" t="s">
        <v>245</v>
      </c>
      <c r="C47" s="184"/>
      <c r="D47" s="147" t="s">
        <v>96</v>
      </c>
      <c r="E47" s="147" t="s">
        <v>84</v>
      </c>
      <c r="F47" s="185">
        <v>72</v>
      </c>
      <c r="G47" s="118">
        <f t="shared" si="0"/>
        <v>0</v>
      </c>
      <c r="H47" s="82">
        <f t="shared" si="1"/>
        <v>0</v>
      </c>
      <c r="I47" s="111">
        <f t="shared" si="2"/>
        <v>0</v>
      </c>
      <c r="J47" s="111">
        <f t="shared" si="3"/>
        <v>0</v>
      </c>
      <c r="K47" s="83">
        <f t="shared" si="4"/>
        <v>0</v>
      </c>
      <c r="L47" s="82">
        <f t="shared" si="5"/>
        <v>0</v>
      </c>
      <c r="M47" s="82">
        <f t="shared" si="6"/>
        <v>0</v>
      </c>
      <c r="N47" s="119">
        <f t="shared" si="7"/>
        <v>0</v>
      </c>
      <c r="O47" s="170"/>
      <c r="P47" s="298"/>
      <c r="Q47" s="311">
        <v>0</v>
      </c>
      <c r="R47" s="86"/>
      <c r="S47" s="86"/>
      <c r="T47" s="86">
        <v>0</v>
      </c>
      <c r="U47" s="86"/>
      <c r="V47" s="86"/>
      <c r="W47" s="87">
        <f t="shared" si="9"/>
        <v>0</v>
      </c>
      <c r="Y47" s="79"/>
    </row>
    <row r="48" spans="1:25">
      <c r="A48" s="188">
        <v>310003571</v>
      </c>
      <c r="B48" s="189" t="s">
        <v>254</v>
      </c>
      <c r="C48" s="178"/>
      <c r="D48" s="178" t="s">
        <v>96</v>
      </c>
      <c r="E48" s="147" t="s">
        <v>84</v>
      </c>
      <c r="F48" s="185">
        <v>72</v>
      </c>
      <c r="G48" s="190">
        <f t="shared" si="0"/>
        <v>0</v>
      </c>
      <c r="H48" s="174">
        <f t="shared" si="1"/>
        <v>464.20833333333331</v>
      </c>
      <c r="I48" s="156">
        <f t="shared" si="2"/>
        <v>0</v>
      </c>
      <c r="J48" s="156">
        <f t="shared" si="3"/>
        <v>0</v>
      </c>
      <c r="K48" s="86">
        <f t="shared" si="4"/>
        <v>0</v>
      </c>
      <c r="L48" s="174">
        <f t="shared" si="5"/>
        <v>0</v>
      </c>
      <c r="M48" s="174">
        <f t="shared" si="6"/>
        <v>0</v>
      </c>
      <c r="N48" s="157">
        <f t="shared" si="7"/>
        <v>464.20833333333331</v>
      </c>
      <c r="O48" s="170"/>
      <c r="P48" s="297"/>
      <c r="Q48" s="311">
        <v>33423</v>
      </c>
      <c r="R48" s="180"/>
      <c r="S48" s="180"/>
      <c r="T48" s="180">
        <v>0</v>
      </c>
      <c r="U48" s="180"/>
      <c r="V48" s="180"/>
      <c r="W48" s="181">
        <f t="shared" si="9"/>
        <v>33423</v>
      </c>
      <c r="Y48" s="79"/>
    </row>
    <row r="49" spans="1:25">
      <c r="A49" s="182">
        <v>310003262</v>
      </c>
      <c r="B49" s="183" t="s">
        <v>161</v>
      </c>
      <c r="C49" s="184" t="s">
        <v>163</v>
      </c>
      <c r="D49" s="147" t="s">
        <v>96</v>
      </c>
      <c r="E49" s="147" t="s">
        <v>84</v>
      </c>
      <c r="F49" s="185">
        <v>72</v>
      </c>
      <c r="G49" s="118">
        <f t="shared" si="0"/>
        <v>0</v>
      </c>
      <c r="H49" s="82">
        <f t="shared" si="1"/>
        <v>0</v>
      </c>
      <c r="I49" s="111">
        <f t="shared" si="2"/>
        <v>0</v>
      </c>
      <c r="J49" s="111">
        <f t="shared" si="3"/>
        <v>0</v>
      </c>
      <c r="K49" s="83">
        <f t="shared" si="4"/>
        <v>0</v>
      </c>
      <c r="L49" s="82">
        <f t="shared" si="5"/>
        <v>0</v>
      </c>
      <c r="M49" s="82">
        <f t="shared" si="6"/>
        <v>0</v>
      </c>
      <c r="N49" s="119">
        <f t="shared" si="7"/>
        <v>0</v>
      </c>
      <c r="O49" s="170"/>
      <c r="P49" s="298"/>
      <c r="Q49" s="311">
        <v>0</v>
      </c>
      <c r="R49" s="86"/>
      <c r="S49" s="86"/>
      <c r="T49" s="86">
        <v>0</v>
      </c>
      <c r="U49" s="86"/>
      <c r="V49" s="86"/>
      <c r="W49" s="87">
        <f t="shared" si="9"/>
        <v>0</v>
      </c>
      <c r="Y49" s="79"/>
    </row>
    <row r="50" spans="1:25">
      <c r="A50" s="166">
        <v>310003261</v>
      </c>
      <c r="B50" s="167" t="s">
        <v>162</v>
      </c>
      <c r="C50" s="168" t="s">
        <v>163</v>
      </c>
      <c r="D50" s="168" t="s">
        <v>96</v>
      </c>
      <c r="E50" s="147" t="s">
        <v>84</v>
      </c>
      <c r="F50" s="185">
        <v>72</v>
      </c>
      <c r="G50" s="140">
        <f t="shared" ref="G50" si="28">P50/F50</f>
        <v>0</v>
      </c>
      <c r="H50" s="82">
        <f t="shared" ref="H50" si="29">Q50/F50</f>
        <v>0</v>
      </c>
      <c r="I50" s="141">
        <f t="shared" ref="I50" si="30">R50/F50</f>
        <v>0</v>
      </c>
      <c r="J50" s="141">
        <f t="shared" ref="J50" si="31">S50/F50</f>
        <v>0</v>
      </c>
      <c r="K50" s="263">
        <f t="shared" ref="K50" si="32">T50/F50</f>
        <v>0</v>
      </c>
      <c r="L50" s="93">
        <f t="shared" ref="L50" si="33">U50/F50</f>
        <v>0</v>
      </c>
      <c r="M50" s="93">
        <f t="shared" ref="M50" si="34">V50/F50</f>
        <v>0</v>
      </c>
      <c r="N50" s="142">
        <f t="shared" ref="N50" si="35">SUM(G50,H50,J50,K50,L50,M50)</f>
        <v>0</v>
      </c>
      <c r="O50" s="264"/>
      <c r="P50" s="295"/>
      <c r="Q50" s="308">
        <v>0</v>
      </c>
      <c r="R50" s="171"/>
      <c r="S50" s="171"/>
      <c r="T50" s="171">
        <v>0</v>
      </c>
      <c r="U50" s="171"/>
      <c r="V50" s="171"/>
      <c r="W50" s="172">
        <f t="shared" ref="W50" si="36">SUM(P50:V50)</f>
        <v>0</v>
      </c>
      <c r="Y50" s="79"/>
    </row>
    <row r="51" spans="1:25" ht="14.4" thickBot="1">
      <c r="A51" s="176">
        <v>310004339</v>
      </c>
      <c r="B51" s="177" t="s">
        <v>390</v>
      </c>
      <c r="C51" s="178" t="s">
        <v>163</v>
      </c>
      <c r="D51" s="178" t="s">
        <v>96</v>
      </c>
      <c r="E51" s="261" t="s">
        <v>84</v>
      </c>
      <c r="F51" s="262">
        <v>72</v>
      </c>
      <c r="G51" s="140">
        <f t="shared" si="0"/>
        <v>0</v>
      </c>
      <c r="H51" s="221">
        <f t="shared" si="1"/>
        <v>0</v>
      </c>
      <c r="I51" s="141">
        <f t="shared" si="2"/>
        <v>0</v>
      </c>
      <c r="J51" s="141">
        <f t="shared" si="3"/>
        <v>0</v>
      </c>
      <c r="K51" s="94">
        <f t="shared" si="4"/>
        <v>101.05555555555556</v>
      </c>
      <c r="L51" s="95">
        <f t="shared" si="5"/>
        <v>0</v>
      </c>
      <c r="M51" s="95">
        <f t="shared" si="6"/>
        <v>0</v>
      </c>
      <c r="N51" s="142">
        <f t="shared" si="7"/>
        <v>101.05555555555556</v>
      </c>
      <c r="O51" s="170"/>
      <c r="P51" s="297"/>
      <c r="Q51" s="310">
        <v>0</v>
      </c>
      <c r="R51" s="180"/>
      <c r="S51" s="180"/>
      <c r="T51" s="180">
        <v>7276</v>
      </c>
      <c r="U51" s="180"/>
      <c r="V51" s="180"/>
      <c r="W51" s="181">
        <f t="shared" si="9"/>
        <v>7276</v>
      </c>
      <c r="Y51" s="79"/>
    </row>
    <row r="52" spans="1:25">
      <c r="A52" s="97">
        <v>310002904</v>
      </c>
      <c r="B52" s="158" t="s">
        <v>309</v>
      </c>
      <c r="C52" s="159"/>
      <c r="D52" s="161" t="s">
        <v>103</v>
      </c>
      <c r="E52" s="192" t="s">
        <v>84</v>
      </c>
      <c r="F52" s="169">
        <v>60</v>
      </c>
      <c r="G52" s="163">
        <f t="shared" si="0"/>
        <v>0</v>
      </c>
      <c r="H52" s="95">
        <f t="shared" si="1"/>
        <v>0</v>
      </c>
      <c r="I52" s="101">
        <f t="shared" si="2"/>
        <v>0</v>
      </c>
      <c r="J52" s="101">
        <f t="shared" si="3"/>
        <v>0</v>
      </c>
      <c r="K52" s="73">
        <f t="shared" si="4"/>
        <v>0</v>
      </c>
      <c r="L52" s="72">
        <f t="shared" si="5"/>
        <v>0</v>
      </c>
      <c r="M52" s="72">
        <f t="shared" si="6"/>
        <v>0</v>
      </c>
      <c r="N52" s="164">
        <f t="shared" si="7"/>
        <v>0</v>
      </c>
      <c r="O52" s="170"/>
      <c r="P52" s="290"/>
      <c r="Q52" s="303">
        <v>0</v>
      </c>
      <c r="R52" s="76"/>
      <c r="S52" s="76"/>
      <c r="T52" s="76">
        <v>0</v>
      </c>
      <c r="U52" s="76"/>
      <c r="V52" s="76"/>
      <c r="W52" s="104">
        <f t="shared" si="9"/>
        <v>0</v>
      </c>
      <c r="Y52" s="79"/>
    </row>
    <row r="53" spans="1:25">
      <c r="A53" s="105">
        <v>310002905</v>
      </c>
      <c r="B53" s="151" t="s">
        <v>310</v>
      </c>
      <c r="C53" s="152"/>
      <c r="D53" s="147" t="s">
        <v>103</v>
      </c>
      <c r="E53" s="147" t="s">
        <v>84</v>
      </c>
      <c r="F53" s="193">
        <v>60</v>
      </c>
      <c r="G53" s="118">
        <f t="shared" si="0"/>
        <v>0</v>
      </c>
      <c r="H53" s="82">
        <f t="shared" si="1"/>
        <v>0</v>
      </c>
      <c r="I53" s="111">
        <f t="shared" si="2"/>
        <v>0</v>
      </c>
      <c r="J53" s="111">
        <f t="shared" si="3"/>
        <v>0</v>
      </c>
      <c r="K53" s="83">
        <f t="shared" si="4"/>
        <v>0</v>
      </c>
      <c r="L53" s="82">
        <f t="shared" si="5"/>
        <v>0</v>
      </c>
      <c r="M53" s="82">
        <f t="shared" si="6"/>
        <v>0</v>
      </c>
      <c r="N53" s="119">
        <f t="shared" si="7"/>
        <v>0</v>
      </c>
      <c r="O53" s="170"/>
      <c r="P53" s="292"/>
      <c r="Q53" s="305">
        <v>0</v>
      </c>
      <c r="R53" s="89"/>
      <c r="S53" s="89"/>
      <c r="T53" s="89">
        <v>0</v>
      </c>
      <c r="U53" s="89"/>
      <c r="V53" s="89"/>
      <c r="W53" s="114">
        <f t="shared" si="9"/>
        <v>0</v>
      </c>
      <c r="Y53" s="79"/>
    </row>
    <row r="54" spans="1:25">
      <c r="A54" s="105">
        <v>310003722</v>
      </c>
      <c r="B54" s="151" t="s">
        <v>311</v>
      </c>
      <c r="C54" s="152"/>
      <c r="D54" s="147" t="s">
        <v>103</v>
      </c>
      <c r="E54" s="147" t="s">
        <v>84</v>
      </c>
      <c r="F54" s="193">
        <v>60</v>
      </c>
      <c r="G54" s="173">
        <f t="shared" si="0"/>
        <v>0</v>
      </c>
      <c r="H54" s="174">
        <f t="shared" si="1"/>
        <v>0</v>
      </c>
      <c r="I54" s="85">
        <f t="shared" si="2"/>
        <v>0</v>
      </c>
      <c r="J54" s="85">
        <f t="shared" si="3"/>
        <v>0</v>
      </c>
      <c r="K54" s="86">
        <f t="shared" si="4"/>
        <v>13.7</v>
      </c>
      <c r="L54" s="174">
        <f t="shared" si="5"/>
        <v>0</v>
      </c>
      <c r="M54" s="174">
        <f t="shared" si="6"/>
        <v>0</v>
      </c>
      <c r="N54" s="121">
        <f t="shared" si="7"/>
        <v>13.7</v>
      </c>
      <c r="O54" s="170"/>
      <c r="P54" s="292"/>
      <c r="Q54" s="305">
        <v>0</v>
      </c>
      <c r="R54" s="89"/>
      <c r="S54" s="89"/>
      <c r="T54" s="89">
        <v>822</v>
      </c>
      <c r="U54" s="89"/>
      <c r="V54" s="89"/>
      <c r="W54" s="114">
        <f t="shared" si="9"/>
        <v>822</v>
      </c>
      <c r="Y54" s="79"/>
    </row>
    <row r="55" spans="1:25">
      <c r="A55" s="115">
        <v>310003725</v>
      </c>
      <c r="B55" s="144" t="s">
        <v>312</v>
      </c>
      <c r="C55" s="145"/>
      <c r="D55" s="147" t="s">
        <v>103</v>
      </c>
      <c r="E55" s="147" t="s">
        <v>84</v>
      </c>
      <c r="F55" s="194">
        <v>60</v>
      </c>
      <c r="G55" s="118">
        <f t="shared" si="0"/>
        <v>0</v>
      </c>
      <c r="H55" s="82">
        <f t="shared" si="1"/>
        <v>0</v>
      </c>
      <c r="I55" s="111">
        <f t="shared" si="2"/>
        <v>0</v>
      </c>
      <c r="J55" s="111">
        <f t="shared" si="3"/>
        <v>0</v>
      </c>
      <c r="K55" s="83">
        <f t="shared" si="4"/>
        <v>1.6166666666666667</v>
      </c>
      <c r="L55" s="82">
        <f t="shared" si="5"/>
        <v>0</v>
      </c>
      <c r="M55" s="82">
        <f t="shared" si="6"/>
        <v>0</v>
      </c>
      <c r="N55" s="119">
        <f t="shared" si="7"/>
        <v>1.6166666666666667</v>
      </c>
      <c r="O55" s="170"/>
      <c r="P55" s="291"/>
      <c r="Q55" s="304">
        <v>0</v>
      </c>
      <c r="R55" s="85"/>
      <c r="S55" s="85"/>
      <c r="T55" s="85">
        <v>97</v>
      </c>
      <c r="U55" s="85"/>
      <c r="V55" s="85"/>
      <c r="W55" s="121">
        <f t="shared" si="9"/>
        <v>97</v>
      </c>
      <c r="Y55" s="79"/>
    </row>
    <row r="56" spans="1:25">
      <c r="A56" s="105">
        <v>310002906</v>
      </c>
      <c r="B56" s="151" t="s">
        <v>313</v>
      </c>
      <c r="C56" s="152"/>
      <c r="D56" s="150" t="s">
        <v>103</v>
      </c>
      <c r="E56" s="150" t="s">
        <v>84</v>
      </c>
      <c r="F56" s="193">
        <v>60</v>
      </c>
      <c r="G56" s="118">
        <f t="shared" si="0"/>
        <v>0</v>
      </c>
      <c r="H56" s="82">
        <f t="shared" si="1"/>
        <v>0</v>
      </c>
      <c r="I56" s="111">
        <f t="shared" si="2"/>
        <v>0</v>
      </c>
      <c r="J56" s="111">
        <f t="shared" si="3"/>
        <v>0</v>
      </c>
      <c r="K56" s="83">
        <f t="shared" si="4"/>
        <v>0.55000000000000004</v>
      </c>
      <c r="L56" s="82">
        <f t="shared" si="5"/>
        <v>0</v>
      </c>
      <c r="M56" s="82">
        <f t="shared" si="6"/>
        <v>0</v>
      </c>
      <c r="N56" s="119">
        <f t="shared" si="7"/>
        <v>0.55000000000000004</v>
      </c>
      <c r="O56" s="170"/>
      <c r="P56" s="292"/>
      <c r="Q56" s="305">
        <v>0</v>
      </c>
      <c r="R56" s="89"/>
      <c r="S56" s="89"/>
      <c r="T56" s="89">
        <v>33</v>
      </c>
      <c r="U56" s="89"/>
      <c r="V56" s="89"/>
      <c r="W56" s="114">
        <f t="shared" si="9"/>
        <v>33</v>
      </c>
      <c r="Y56" s="79"/>
    </row>
    <row r="57" spans="1:25">
      <c r="A57" s="115">
        <v>310003165</v>
      </c>
      <c r="B57" s="144" t="s">
        <v>164</v>
      </c>
      <c r="C57" s="145"/>
      <c r="D57" s="147" t="s">
        <v>103</v>
      </c>
      <c r="E57" s="147" t="s">
        <v>84</v>
      </c>
      <c r="F57" s="194">
        <v>60</v>
      </c>
      <c r="G57" s="173">
        <f t="shared" si="0"/>
        <v>0</v>
      </c>
      <c r="H57" s="174">
        <f t="shared" si="1"/>
        <v>0</v>
      </c>
      <c r="I57" s="85">
        <f t="shared" si="2"/>
        <v>0</v>
      </c>
      <c r="J57" s="85">
        <f t="shared" si="3"/>
        <v>0</v>
      </c>
      <c r="K57" s="86">
        <f t="shared" si="4"/>
        <v>0</v>
      </c>
      <c r="L57" s="174">
        <f t="shared" si="5"/>
        <v>0</v>
      </c>
      <c r="M57" s="174">
        <f t="shared" si="6"/>
        <v>0</v>
      </c>
      <c r="N57" s="121">
        <f t="shared" si="7"/>
        <v>0</v>
      </c>
      <c r="O57" s="170"/>
      <c r="P57" s="291"/>
      <c r="Q57" s="304">
        <v>0</v>
      </c>
      <c r="R57" s="85"/>
      <c r="S57" s="85"/>
      <c r="T57" s="85">
        <v>0</v>
      </c>
      <c r="U57" s="85"/>
      <c r="V57" s="85"/>
      <c r="W57" s="121">
        <f t="shared" si="9"/>
        <v>0</v>
      </c>
      <c r="Y57" s="79"/>
    </row>
    <row r="58" spans="1:25">
      <c r="A58" s="115">
        <v>310003164</v>
      </c>
      <c r="B58" s="144" t="s">
        <v>165</v>
      </c>
      <c r="C58" s="145"/>
      <c r="D58" s="147" t="s">
        <v>103</v>
      </c>
      <c r="E58" s="147" t="s">
        <v>84</v>
      </c>
      <c r="F58" s="194">
        <v>60</v>
      </c>
      <c r="G58" s="173">
        <f t="shared" si="0"/>
        <v>0</v>
      </c>
      <c r="H58" s="174">
        <f t="shared" si="1"/>
        <v>0</v>
      </c>
      <c r="I58" s="85">
        <f t="shared" si="2"/>
        <v>0</v>
      </c>
      <c r="J58" s="85">
        <f t="shared" si="3"/>
        <v>0</v>
      </c>
      <c r="K58" s="86">
        <f t="shared" si="4"/>
        <v>0</v>
      </c>
      <c r="L58" s="174">
        <f t="shared" si="5"/>
        <v>0</v>
      </c>
      <c r="M58" s="174">
        <f t="shared" si="6"/>
        <v>0</v>
      </c>
      <c r="N58" s="121">
        <f t="shared" si="7"/>
        <v>0</v>
      </c>
      <c r="O58" s="170"/>
      <c r="P58" s="291"/>
      <c r="Q58" s="304">
        <v>0</v>
      </c>
      <c r="R58" s="85"/>
      <c r="S58" s="85"/>
      <c r="T58" s="85">
        <v>0</v>
      </c>
      <c r="U58" s="85"/>
      <c r="V58" s="85"/>
      <c r="W58" s="121">
        <f t="shared" si="9"/>
        <v>0</v>
      </c>
      <c r="Y58" s="79"/>
    </row>
    <row r="59" spans="1:25">
      <c r="A59" s="105">
        <v>310003724</v>
      </c>
      <c r="B59" s="151" t="s">
        <v>314</v>
      </c>
      <c r="C59" s="152"/>
      <c r="D59" s="150" t="s">
        <v>103</v>
      </c>
      <c r="E59" s="150" t="s">
        <v>84</v>
      </c>
      <c r="F59" s="193">
        <v>60</v>
      </c>
      <c r="G59" s="118">
        <f t="shared" si="0"/>
        <v>0</v>
      </c>
      <c r="H59" s="82">
        <f t="shared" si="1"/>
        <v>0</v>
      </c>
      <c r="I59" s="111">
        <f t="shared" si="2"/>
        <v>0</v>
      </c>
      <c r="J59" s="111">
        <f t="shared" si="3"/>
        <v>0</v>
      </c>
      <c r="K59" s="83">
        <f t="shared" si="4"/>
        <v>0</v>
      </c>
      <c r="L59" s="82">
        <f t="shared" si="5"/>
        <v>0</v>
      </c>
      <c r="M59" s="82">
        <f t="shared" si="6"/>
        <v>0</v>
      </c>
      <c r="N59" s="119">
        <f t="shared" si="7"/>
        <v>0</v>
      </c>
      <c r="O59" s="170"/>
      <c r="P59" s="292"/>
      <c r="Q59" s="305">
        <v>0</v>
      </c>
      <c r="R59" s="89"/>
      <c r="S59" s="89"/>
      <c r="T59" s="89">
        <v>0</v>
      </c>
      <c r="U59" s="89"/>
      <c r="V59" s="89"/>
      <c r="W59" s="114">
        <f t="shared" si="9"/>
        <v>0</v>
      </c>
      <c r="Y59" s="79"/>
    </row>
    <row r="60" spans="1:25">
      <c r="A60" s="105">
        <v>310003603</v>
      </c>
      <c r="B60" s="151" t="s">
        <v>315</v>
      </c>
      <c r="C60" s="152"/>
      <c r="D60" s="150" t="s">
        <v>103</v>
      </c>
      <c r="E60" s="150" t="s">
        <v>84</v>
      </c>
      <c r="F60" s="193">
        <v>60</v>
      </c>
      <c r="G60" s="118">
        <f t="shared" si="0"/>
        <v>0</v>
      </c>
      <c r="H60" s="82">
        <f t="shared" si="1"/>
        <v>0</v>
      </c>
      <c r="I60" s="111">
        <f t="shared" si="2"/>
        <v>0</v>
      </c>
      <c r="J60" s="111">
        <f t="shared" si="3"/>
        <v>0</v>
      </c>
      <c r="K60" s="83">
        <f t="shared" si="4"/>
        <v>0</v>
      </c>
      <c r="L60" s="82">
        <f t="shared" si="5"/>
        <v>0</v>
      </c>
      <c r="M60" s="82">
        <f t="shared" si="6"/>
        <v>0</v>
      </c>
      <c r="N60" s="119">
        <f t="shared" si="7"/>
        <v>0</v>
      </c>
      <c r="O60" s="170"/>
      <c r="P60" s="292"/>
      <c r="Q60" s="305">
        <v>0</v>
      </c>
      <c r="R60" s="89"/>
      <c r="S60" s="89"/>
      <c r="T60" s="89">
        <v>0</v>
      </c>
      <c r="U60" s="89"/>
      <c r="V60" s="89"/>
      <c r="W60" s="114">
        <f t="shared" si="9"/>
        <v>0</v>
      </c>
      <c r="Y60" s="79"/>
    </row>
    <row r="61" spans="1:25">
      <c r="A61" s="105">
        <v>310003078</v>
      </c>
      <c r="B61" s="151" t="s">
        <v>105</v>
      </c>
      <c r="C61" s="152"/>
      <c r="D61" s="150" t="s">
        <v>103</v>
      </c>
      <c r="E61" s="150" t="s">
        <v>84</v>
      </c>
      <c r="F61" s="193">
        <v>60</v>
      </c>
      <c r="G61" s="118">
        <f t="shared" si="0"/>
        <v>0</v>
      </c>
      <c r="H61" s="82">
        <f t="shared" si="1"/>
        <v>0</v>
      </c>
      <c r="I61" s="111">
        <f t="shared" si="2"/>
        <v>0</v>
      </c>
      <c r="J61" s="111">
        <f t="shared" si="3"/>
        <v>0</v>
      </c>
      <c r="K61" s="83">
        <f t="shared" si="4"/>
        <v>0</v>
      </c>
      <c r="L61" s="82">
        <f t="shared" si="5"/>
        <v>0</v>
      </c>
      <c r="M61" s="82">
        <f t="shared" si="6"/>
        <v>0</v>
      </c>
      <c r="N61" s="119">
        <f t="shared" si="7"/>
        <v>0</v>
      </c>
      <c r="O61" s="170"/>
      <c r="P61" s="292"/>
      <c r="Q61" s="305">
        <v>0</v>
      </c>
      <c r="R61" s="89"/>
      <c r="S61" s="89"/>
      <c r="T61" s="89">
        <v>0</v>
      </c>
      <c r="U61" s="89"/>
      <c r="V61" s="89"/>
      <c r="W61" s="114">
        <f t="shared" si="9"/>
        <v>0</v>
      </c>
      <c r="Y61" s="79"/>
    </row>
    <row r="62" spans="1:25">
      <c r="A62" s="105">
        <v>310003703</v>
      </c>
      <c r="B62" s="151" t="s">
        <v>329</v>
      </c>
      <c r="C62" s="152"/>
      <c r="D62" s="150" t="s">
        <v>103</v>
      </c>
      <c r="E62" s="150" t="s">
        <v>84</v>
      </c>
      <c r="F62" s="193">
        <v>60</v>
      </c>
      <c r="G62" s="118">
        <f t="shared" si="0"/>
        <v>0</v>
      </c>
      <c r="H62" s="82">
        <f t="shared" si="1"/>
        <v>0</v>
      </c>
      <c r="I62" s="111">
        <f t="shared" si="2"/>
        <v>0</v>
      </c>
      <c r="J62" s="111">
        <f t="shared" si="3"/>
        <v>0</v>
      </c>
      <c r="K62" s="83">
        <f t="shared" si="4"/>
        <v>0</v>
      </c>
      <c r="L62" s="82">
        <f t="shared" si="5"/>
        <v>0</v>
      </c>
      <c r="M62" s="82">
        <f t="shared" si="6"/>
        <v>0</v>
      </c>
      <c r="N62" s="119">
        <f t="shared" si="7"/>
        <v>0</v>
      </c>
      <c r="O62" s="170"/>
      <c r="P62" s="292"/>
      <c r="Q62" s="305">
        <v>0</v>
      </c>
      <c r="R62" s="89"/>
      <c r="S62" s="89"/>
      <c r="T62" s="89">
        <v>0</v>
      </c>
      <c r="U62" s="89"/>
      <c r="V62" s="89"/>
      <c r="W62" s="114">
        <f t="shared" si="9"/>
        <v>0</v>
      </c>
      <c r="Y62" s="79"/>
    </row>
    <row r="63" spans="1:25">
      <c r="A63" s="105">
        <v>310003704</v>
      </c>
      <c r="B63" s="151" t="s">
        <v>328</v>
      </c>
      <c r="C63" s="152"/>
      <c r="D63" s="150" t="s">
        <v>103</v>
      </c>
      <c r="E63" s="150" t="s">
        <v>84</v>
      </c>
      <c r="F63" s="193">
        <v>60</v>
      </c>
      <c r="G63" s="118">
        <f t="shared" si="0"/>
        <v>0</v>
      </c>
      <c r="H63" s="82">
        <f t="shared" si="1"/>
        <v>0</v>
      </c>
      <c r="I63" s="111">
        <f t="shared" si="2"/>
        <v>0</v>
      </c>
      <c r="J63" s="111">
        <f t="shared" si="3"/>
        <v>0</v>
      </c>
      <c r="K63" s="83">
        <f t="shared" si="4"/>
        <v>11.683333333333334</v>
      </c>
      <c r="L63" s="82">
        <f t="shared" si="5"/>
        <v>0</v>
      </c>
      <c r="M63" s="82">
        <f t="shared" si="6"/>
        <v>0</v>
      </c>
      <c r="N63" s="119">
        <f t="shared" si="7"/>
        <v>11.683333333333334</v>
      </c>
      <c r="O63" s="170"/>
      <c r="P63" s="292"/>
      <c r="Q63" s="305">
        <v>0</v>
      </c>
      <c r="R63" s="89"/>
      <c r="S63" s="89"/>
      <c r="T63" s="89">
        <v>701</v>
      </c>
      <c r="U63" s="89"/>
      <c r="V63" s="89"/>
      <c r="W63" s="114">
        <f t="shared" si="9"/>
        <v>701</v>
      </c>
      <c r="Y63" s="79"/>
    </row>
    <row r="64" spans="1:25">
      <c r="A64" s="105">
        <v>310003340</v>
      </c>
      <c r="B64" s="151" t="s">
        <v>187</v>
      </c>
      <c r="C64" s="152"/>
      <c r="D64" s="150" t="s">
        <v>103</v>
      </c>
      <c r="E64" s="150" t="s">
        <v>84</v>
      </c>
      <c r="F64" s="193">
        <v>60</v>
      </c>
      <c r="G64" s="118">
        <f t="shared" si="0"/>
        <v>0</v>
      </c>
      <c r="H64" s="82">
        <f t="shared" si="1"/>
        <v>0</v>
      </c>
      <c r="I64" s="111">
        <f t="shared" si="2"/>
        <v>0</v>
      </c>
      <c r="J64" s="111">
        <f t="shared" si="3"/>
        <v>0</v>
      </c>
      <c r="K64" s="83">
        <f t="shared" si="4"/>
        <v>0</v>
      </c>
      <c r="L64" s="82">
        <f t="shared" si="5"/>
        <v>0</v>
      </c>
      <c r="M64" s="82">
        <f t="shared" si="6"/>
        <v>0</v>
      </c>
      <c r="N64" s="119">
        <f t="shared" si="7"/>
        <v>0</v>
      </c>
      <c r="O64" s="170"/>
      <c r="P64" s="292"/>
      <c r="Q64" s="305">
        <v>0</v>
      </c>
      <c r="R64" s="89"/>
      <c r="S64" s="89"/>
      <c r="T64" s="89">
        <v>0</v>
      </c>
      <c r="U64" s="89"/>
      <c r="V64" s="89"/>
      <c r="W64" s="114">
        <f t="shared" si="9"/>
        <v>0</v>
      </c>
      <c r="Y64" s="79"/>
    </row>
    <row r="65" spans="1:25" ht="14.4" thickBot="1">
      <c r="A65" s="122">
        <v>310003341</v>
      </c>
      <c r="B65" s="195" t="s">
        <v>188</v>
      </c>
      <c r="C65" s="196"/>
      <c r="D65" s="191" t="s">
        <v>103</v>
      </c>
      <c r="E65" s="191" t="s">
        <v>84</v>
      </c>
      <c r="F65" s="197">
        <v>60</v>
      </c>
      <c r="G65" s="190">
        <f t="shared" si="0"/>
        <v>0</v>
      </c>
      <c r="H65" s="198">
        <f t="shared" si="1"/>
        <v>0</v>
      </c>
      <c r="I65" s="132">
        <f t="shared" si="2"/>
        <v>0</v>
      </c>
      <c r="J65" s="132">
        <f t="shared" si="3"/>
        <v>0</v>
      </c>
      <c r="K65" s="199">
        <f t="shared" si="4"/>
        <v>0.7</v>
      </c>
      <c r="L65" s="198">
        <f t="shared" si="5"/>
        <v>0</v>
      </c>
      <c r="M65" s="198">
        <f t="shared" si="6"/>
        <v>0</v>
      </c>
      <c r="N65" s="157">
        <f t="shared" si="7"/>
        <v>0.7</v>
      </c>
      <c r="O65" s="170"/>
      <c r="P65" s="293"/>
      <c r="Q65" s="306">
        <v>0</v>
      </c>
      <c r="R65" s="132"/>
      <c r="S65" s="132"/>
      <c r="T65" s="132">
        <v>42</v>
      </c>
      <c r="U65" s="132"/>
      <c r="V65" s="132"/>
      <c r="W65" s="133">
        <f t="shared" si="9"/>
        <v>42</v>
      </c>
      <c r="Y65" s="79"/>
    </row>
    <row r="66" spans="1:25">
      <c r="A66" s="200">
        <v>310002015</v>
      </c>
      <c r="B66" s="201" t="s">
        <v>394</v>
      </c>
      <c r="C66" s="136" t="s">
        <v>70</v>
      </c>
      <c r="D66" s="202" t="s">
        <v>106</v>
      </c>
      <c r="E66" s="203" t="s">
        <v>84</v>
      </c>
      <c r="F66" s="204">
        <v>54</v>
      </c>
      <c r="G66" s="100">
        <f t="shared" si="0"/>
        <v>0</v>
      </c>
      <c r="H66" s="205">
        <f t="shared" si="1"/>
        <v>1056.7777777777778</v>
      </c>
      <c r="I66" s="206">
        <f t="shared" si="2"/>
        <v>0</v>
      </c>
      <c r="J66" s="206">
        <f t="shared" si="3"/>
        <v>0</v>
      </c>
      <c r="K66" s="207">
        <f t="shared" si="4"/>
        <v>0</v>
      </c>
      <c r="L66" s="205">
        <f t="shared" si="5"/>
        <v>0</v>
      </c>
      <c r="M66" s="205">
        <f t="shared" si="6"/>
        <v>0</v>
      </c>
      <c r="N66" s="102">
        <f t="shared" si="7"/>
        <v>1056.7777777777778</v>
      </c>
      <c r="O66" s="170"/>
      <c r="P66" s="299"/>
      <c r="Q66" s="312">
        <v>57066</v>
      </c>
      <c r="R66" s="208"/>
      <c r="S66" s="208"/>
      <c r="T66" s="208">
        <v>0</v>
      </c>
      <c r="U66" s="208"/>
      <c r="V66" s="208"/>
      <c r="W66" s="209">
        <f t="shared" si="9"/>
        <v>57066</v>
      </c>
      <c r="Y66" s="79"/>
    </row>
    <row r="67" spans="1:25">
      <c r="A67" s="210">
        <v>310002016</v>
      </c>
      <c r="B67" s="211" t="s">
        <v>395</v>
      </c>
      <c r="C67" s="145" t="s">
        <v>74</v>
      </c>
      <c r="D67" s="212" t="s">
        <v>106</v>
      </c>
      <c r="E67" s="220" t="s">
        <v>86</v>
      </c>
      <c r="F67" s="214">
        <v>54</v>
      </c>
      <c r="G67" s="215">
        <f t="shared" si="0"/>
        <v>0</v>
      </c>
      <c r="H67" s="82">
        <f t="shared" si="1"/>
        <v>328.01851851851853</v>
      </c>
      <c r="I67" s="216">
        <f t="shared" si="2"/>
        <v>0</v>
      </c>
      <c r="J67" s="216">
        <f t="shared" si="3"/>
        <v>0</v>
      </c>
      <c r="K67" s="83">
        <f t="shared" si="4"/>
        <v>0</v>
      </c>
      <c r="L67" s="82">
        <f t="shared" si="5"/>
        <v>0</v>
      </c>
      <c r="M67" s="82">
        <f t="shared" si="6"/>
        <v>0</v>
      </c>
      <c r="N67" s="217">
        <f t="shared" si="7"/>
        <v>328.01851851851853</v>
      </c>
      <c r="O67" s="170"/>
      <c r="P67" s="300"/>
      <c r="Q67" s="312">
        <v>17713</v>
      </c>
      <c r="R67" s="208"/>
      <c r="S67" s="208"/>
      <c r="T67" s="218">
        <v>0</v>
      </c>
      <c r="U67" s="218"/>
      <c r="V67" s="208"/>
      <c r="W67" s="219">
        <f t="shared" si="9"/>
        <v>17713</v>
      </c>
      <c r="Y67" s="79"/>
    </row>
    <row r="68" spans="1:25">
      <c r="A68" s="210">
        <v>310001994</v>
      </c>
      <c r="B68" s="211" t="s">
        <v>396</v>
      </c>
      <c r="C68" s="145" t="s">
        <v>74</v>
      </c>
      <c r="D68" s="212" t="s">
        <v>106</v>
      </c>
      <c r="E68" s="213" t="s">
        <v>84</v>
      </c>
      <c r="F68" s="214">
        <v>54</v>
      </c>
      <c r="G68" s="215">
        <f t="shared" si="0"/>
        <v>0</v>
      </c>
      <c r="H68" s="82">
        <f t="shared" si="1"/>
        <v>790.11111111111109</v>
      </c>
      <c r="I68" s="216">
        <f t="shared" si="2"/>
        <v>0</v>
      </c>
      <c r="J68" s="216">
        <f t="shared" si="3"/>
        <v>0</v>
      </c>
      <c r="K68" s="83">
        <f t="shared" si="4"/>
        <v>0</v>
      </c>
      <c r="L68" s="82">
        <f t="shared" si="5"/>
        <v>0</v>
      </c>
      <c r="M68" s="82">
        <f t="shared" si="6"/>
        <v>0</v>
      </c>
      <c r="N68" s="217">
        <f t="shared" si="7"/>
        <v>790.11111111111109</v>
      </c>
      <c r="P68" s="300"/>
      <c r="Q68" s="312">
        <v>42666</v>
      </c>
      <c r="R68" s="208"/>
      <c r="S68" s="208"/>
      <c r="T68" s="218">
        <v>0</v>
      </c>
      <c r="U68" s="218"/>
      <c r="V68" s="208"/>
      <c r="W68" s="219">
        <f t="shared" si="9"/>
        <v>42666</v>
      </c>
      <c r="Y68" s="79"/>
    </row>
    <row r="69" spans="1:25" ht="14.25" customHeight="1">
      <c r="A69" s="210">
        <v>310001993</v>
      </c>
      <c r="B69" s="211" t="s">
        <v>397</v>
      </c>
      <c r="C69" s="145" t="s">
        <v>76</v>
      </c>
      <c r="D69" s="212" t="s">
        <v>106</v>
      </c>
      <c r="E69" s="220" t="s">
        <v>86</v>
      </c>
      <c r="F69" s="214">
        <v>54</v>
      </c>
      <c r="G69" s="215">
        <f t="shared" si="0"/>
        <v>0</v>
      </c>
      <c r="H69" s="82">
        <f t="shared" si="1"/>
        <v>223.96296296296296</v>
      </c>
      <c r="I69" s="216">
        <f t="shared" si="2"/>
        <v>0</v>
      </c>
      <c r="J69" s="216">
        <f t="shared" si="3"/>
        <v>0</v>
      </c>
      <c r="K69" s="83">
        <f t="shared" si="4"/>
        <v>0</v>
      </c>
      <c r="L69" s="82">
        <f t="shared" si="5"/>
        <v>0</v>
      </c>
      <c r="M69" s="82">
        <f t="shared" si="6"/>
        <v>0</v>
      </c>
      <c r="N69" s="217">
        <f t="shared" si="7"/>
        <v>223.96296296296296</v>
      </c>
      <c r="O69" s="170"/>
      <c r="P69" s="300"/>
      <c r="Q69" s="312">
        <v>12094</v>
      </c>
      <c r="R69" s="208"/>
      <c r="S69" s="208"/>
      <c r="T69" s="218">
        <v>0</v>
      </c>
      <c r="U69" s="218"/>
      <c r="V69" s="208"/>
      <c r="W69" s="219">
        <f t="shared" si="9"/>
        <v>12094</v>
      </c>
      <c r="Y69" s="79"/>
    </row>
    <row r="70" spans="1:25">
      <c r="A70" s="210">
        <v>310002099</v>
      </c>
      <c r="B70" s="211" t="s">
        <v>398</v>
      </c>
      <c r="C70" s="145" t="s">
        <v>44</v>
      </c>
      <c r="D70" s="212" t="s">
        <v>106</v>
      </c>
      <c r="E70" s="213" t="s">
        <v>84</v>
      </c>
      <c r="F70" s="214">
        <v>54</v>
      </c>
      <c r="G70" s="215">
        <f t="shared" si="0"/>
        <v>0</v>
      </c>
      <c r="H70" s="82">
        <f t="shared" si="1"/>
        <v>0</v>
      </c>
      <c r="I70" s="216">
        <f t="shared" si="2"/>
        <v>0</v>
      </c>
      <c r="J70" s="216">
        <f t="shared" si="3"/>
        <v>0</v>
      </c>
      <c r="K70" s="83">
        <f t="shared" si="4"/>
        <v>0</v>
      </c>
      <c r="L70" s="82">
        <f t="shared" si="5"/>
        <v>0</v>
      </c>
      <c r="M70" s="82">
        <f t="shared" si="6"/>
        <v>0</v>
      </c>
      <c r="N70" s="217">
        <f t="shared" si="7"/>
        <v>0</v>
      </c>
      <c r="P70" s="300"/>
      <c r="Q70" s="312">
        <v>0</v>
      </c>
      <c r="R70" s="208"/>
      <c r="S70" s="208"/>
      <c r="T70" s="218">
        <v>0</v>
      </c>
      <c r="U70" s="218"/>
      <c r="V70" s="208"/>
      <c r="W70" s="219">
        <f t="shared" si="9"/>
        <v>0</v>
      </c>
      <c r="Y70" s="79"/>
    </row>
    <row r="71" spans="1:25">
      <c r="A71" s="210">
        <v>310001984</v>
      </c>
      <c r="B71" s="211" t="s">
        <v>399</v>
      </c>
      <c r="C71" s="145" t="s">
        <v>70</v>
      </c>
      <c r="D71" s="212" t="s">
        <v>106</v>
      </c>
      <c r="E71" s="220" t="s">
        <v>86</v>
      </c>
      <c r="F71" s="214">
        <v>54</v>
      </c>
      <c r="G71" s="215">
        <f t="shared" si="0"/>
        <v>0</v>
      </c>
      <c r="H71" s="82">
        <f t="shared" si="1"/>
        <v>35.444444444444443</v>
      </c>
      <c r="I71" s="216">
        <f t="shared" si="2"/>
        <v>0</v>
      </c>
      <c r="J71" s="216">
        <f t="shared" si="3"/>
        <v>0</v>
      </c>
      <c r="K71" s="83">
        <f t="shared" si="4"/>
        <v>0</v>
      </c>
      <c r="L71" s="82">
        <f t="shared" si="5"/>
        <v>0</v>
      </c>
      <c r="M71" s="82">
        <f t="shared" si="6"/>
        <v>0</v>
      </c>
      <c r="N71" s="217">
        <f t="shared" si="7"/>
        <v>35.444444444444443</v>
      </c>
      <c r="P71" s="300"/>
      <c r="Q71" s="312">
        <v>1914</v>
      </c>
      <c r="R71" s="208"/>
      <c r="S71" s="218"/>
      <c r="T71" s="218">
        <v>0</v>
      </c>
      <c r="U71" s="218"/>
      <c r="V71" s="208"/>
      <c r="W71" s="219">
        <f t="shared" si="9"/>
        <v>1914</v>
      </c>
      <c r="Y71" s="79"/>
    </row>
    <row r="72" spans="1:25">
      <c r="A72" s="210">
        <v>310002000</v>
      </c>
      <c r="B72" s="211" t="s">
        <v>400</v>
      </c>
      <c r="C72" s="145" t="s">
        <v>74</v>
      </c>
      <c r="D72" s="212" t="s">
        <v>106</v>
      </c>
      <c r="E72" s="213" t="s">
        <v>84</v>
      </c>
      <c r="F72" s="214">
        <v>54</v>
      </c>
      <c r="G72" s="215">
        <f t="shared" ref="G72:G80" si="37">P72/F72</f>
        <v>0</v>
      </c>
      <c r="H72" s="82">
        <f t="shared" ref="H72:H80" si="38">Q72/F72</f>
        <v>0</v>
      </c>
      <c r="I72" s="216">
        <f t="shared" ref="I72:I80" si="39">R72/F72</f>
        <v>0</v>
      </c>
      <c r="J72" s="216">
        <f t="shared" ref="J72:J80" si="40">S72/F72</f>
        <v>0</v>
      </c>
      <c r="K72" s="83">
        <f t="shared" ref="K72:K80" si="41">T72/F72</f>
        <v>623.48148148148152</v>
      </c>
      <c r="L72" s="82">
        <f t="shared" ref="L72:L80" si="42">U72/F72</f>
        <v>0</v>
      </c>
      <c r="M72" s="82">
        <f t="shared" ref="M72:M80" si="43">V72/F72</f>
        <v>0</v>
      </c>
      <c r="N72" s="217">
        <f t="shared" ref="N72:N80" si="44">SUM(G72,H72,J72,K72,L72,M72)</f>
        <v>623.48148148148152</v>
      </c>
      <c r="P72" s="300"/>
      <c r="Q72" s="312">
        <v>0</v>
      </c>
      <c r="R72" s="208"/>
      <c r="S72" s="85"/>
      <c r="T72" s="218">
        <v>33668</v>
      </c>
      <c r="U72" s="218"/>
      <c r="V72" s="208"/>
      <c r="W72" s="219">
        <f t="shared" si="9"/>
        <v>33668</v>
      </c>
      <c r="Y72" s="79"/>
    </row>
    <row r="73" spans="1:25">
      <c r="A73" s="210">
        <v>310002001</v>
      </c>
      <c r="B73" s="211" t="s">
        <v>401</v>
      </c>
      <c r="C73" s="145" t="s">
        <v>74</v>
      </c>
      <c r="D73" s="212" t="s">
        <v>106</v>
      </c>
      <c r="E73" s="220" t="s">
        <v>86</v>
      </c>
      <c r="F73" s="214">
        <v>54</v>
      </c>
      <c r="G73" s="215">
        <f t="shared" si="37"/>
        <v>0</v>
      </c>
      <c r="H73" s="82">
        <f t="shared" si="38"/>
        <v>0</v>
      </c>
      <c r="I73" s="216">
        <f t="shared" si="39"/>
        <v>0</v>
      </c>
      <c r="J73" s="216">
        <f t="shared" si="40"/>
        <v>0</v>
      </c>
      <c r="K73" s="83">
        <f t="shared" si="41"/>
        <v>192.74074074074073</v>
      </c>
      <c r="L73" s="82">
        <f t="shared" si="42"/>
        <v>0</v>
      </c>
      <c r="M73" s="82">
        <f t="shared" si="43"/>
        <v>0</v>
      </c>
      <c r="N73" s="217">
        <f t="shared" si="44"/>
        <v>192.74074074074073</v>
      </c>
      <c r="P73" s="300"/>
      <c r="Q73" s="312">
        <v>0</v>
      </c>
      <c r="R73" s="208"/>
      <c r="S73" s="218"/>
      <c r="T73" s="218">
        <v>10408</v>
      </c>
      <c r="U73" s="218"/>
      <c r="V73" s="208"/>
      <c r="W73" s="219">
        <f t="shared" si="9"/>
        <v>10408</v>
      </c>
      <c r="Y73" s="79"/>
    </row>
    <row r="74" spans="1:25">
      <c r="A74" s="210">
        <v>310002329</v>
      </c>
      <c r="B74" s="211" t="s">
        <v>402</v>
      </c>
      <c r="C74" s="145" t="s">
        <v>92</v>
      </c>
      <c r="D74" s="212" t="s">
        <v>106</v>
      </c>
      <c r="E74" s="213" t="s">
        <v>84</v>
      </c>
      <c r="F74" s="214">
        <v>54</v>
      </c>
      <c r="G74" s="215">
        <f t="shared" si="37"/>
        <v>0</v>
      </c>
      <c r="H74" s="82">
        <f t="shared" si="38"/>
        <v>0</v>
      </c>
      <c r="I74" s="216">
        <f t="shared" si="39"/>
        <v>0</v>
      </c>
      <c r="J74" s="216">
        <f t="shared" si="40"/>
        <v>0</v>
      </c>
      <c r="K74" s="83">
        <f t="shared" si="41"/>
        <v>0</v>
      </c>
      <c r="L74" s="82">
        <f t="shared" si="42"/>
        <v>0</v>
      </c>
      <c r="M74" s="82">
        <f t="shared" si="43"/>
        <v>0</v>
      </c>
      <c r="N74" s="217">
        <f t="shared" si="44"/>
        <v>0</v>
      </c>
      <c r="P74" s="300"/>
      <c r="Q74" s="305">
        <v>0</v>
      </c>
      <c r="R74" s="208"/>
      <c r="S74" s="218"/>
      <c r="T74" s="218">
        <v>0</v>
      </c>
      <c r="U74" s="218"/>
      <c r="V74" s="208"/>
      <c r="W74" s="219">
        <f t="shared" si="9"/>
        <v>0</v>
      </c>
      <c r="Y74" s="79"/>
    </row>
    <row r="75" spans="1:25">
      <c r="A75" s="210">
        <v>310003714</v>
      </c>
      <c r="B75" s="211" t="s">
        <v>298</v>
      </c>
      <c r="C75" s="145" t="s">
        <v>92</v>
      </c>
      <c r="D75" s="212" t="s">
        <v>106</v>
      </c>
      <c r="E75" s="213" t="s">
        <v>84</v>
      </c>
      <c r="F75" s="214">
        <v>54</v>
      </c>
      <c r="G75" s="215">
        <f t="shared" ref="G75" si="45">P75/F75</f>
        <v>0</v>
      </c>
      <c r="H75" s="82">
        <f t="shared" ref="H75" si="46">Q75/F75</f>
        <v>0</v>
      </c>
      <c r="I75" s="216">
        <f t="shared" ref="I75" si="47">R75/F75</f>
        <v>0</v>
      </c>
      <c r="J75" s="216">
        <f t="shared" ref="J75" si="48">S75/F75</f>
        <v>0</v>
      </c>
      <c r="K75" s="83">
        <f t="shared" ref="K75" si="49">T75/F75</f>
        <v>0</v>
      </c>
      <c r="L75" s="82">
        <f t="shared" ref="L75" si="50">U75/F75</f>
        <v>0</v>
      </c>
      <c r="M75" s="82">
        <f t="shared" ref="M75" si="51">V75/F75</f>
        <v>0</v>
      </c>
      <c r="N75" s="217">
        <f t="shared" ref="N75" si="52">SUM(G75,H75,J75,K75,L75,M75)</f>
        <v>0</v>
      </c>
      <c r="P75" s="300"/>
      <c r="Q75" s="305">
        <v>0</v>
      </c>
      <c r="R75" s="208"/>
      <c r="S75" s="218"/>
      <c r="T75" s="218">
        <v>0</v>
      </c>
      <c r="U75" s="218"/>
      <c r="V75" s="208"/>
      <c r="W75" s="219">
        <f t="shared" ref="W75" si="53">SUM(P75:V75)</f>
        <v>0</v>
      </c>
      <c r="Y75" s="79"/>
    </row>
    <row r="76" spans="1:25" ht="14.4" thickBot="1">
      <c r="A76" s="210">
        <v>310004209</v>
      </c>
      <c r="B76" s="211" t="s">
        <v>391</v>
      </c>
      <c r="C76" s="145" t="s">
        <v>92</v>
      </c>
      <c r="D76" s="212" t="s">
        <v>392</v>
      </c>
      <c r="E76" s="213" t="s">
        <v>84</v>
      </c>
      <c r="F76" s="214">
        <v>54</v>
      </c>
      <c r="G76" s="215">
        <f t="shared" si="37"/>
        <v>0</v>
      </c>
      <c r="H76" s="221">
        <f t="shared" si="38"/>
        <v>444.48148148148147</v>
      </c>
      <c r="I76" s="222">
        <f t="shared" si="39"/>
        <v>0</v>
      </c>
      <c r="J76" s="222">
        <f t="shared" si="40"/>
        <v>0</v>
      </c>
      <c r="K76" s="223">
        <f t="shared" si="41"/>
        <v>0</v>
      </c>
      <c r="L76" s="221">
        <f t="shared" si="42"/>
        <v>0</v>
      </c>
      <c r="M76" s="221">
        <f t="shared" si="43"/>
        <v>0</v>
      </c>
      <c r="N76" s="217">
        <f t="shared" si="44"/>
        <v>444.48148148148147</v>
      </c>
      <c r="P76" s="300"/>
      <c r="Q76" s="305">
        <v>24002</v>
      </c>
      <c r="R76" s="208"/>
      <c r="S76" s="218"/>
      <c r="T76" s="218">
        <v>0</v>
      </c>
      <c r="U76" s="218"/>
      <c r="V76" s="208"/>
      <c r="W76" s="219">
        <f t="shared" si="9"/>
        <v>24002</v>
      </c>
      <c r="Y76" s="79"/>
    </row>
    <row r="77" spans="1:25">
      <c r="A77" s="224">
        <v>310002002</v>
      </c>
      <c r="B77" s="225" t="s">
        <v>107</v>
      </c>
      <c r="C77" s="159" t="s">
        <v>74</v>
      </c>
      <c r="D77" s="226" t="s">
        <v>108</v>
      </c>
      <c r="E77" s="227" t="s">
        <v>109</v>
      </c>
      <c r="F77" s="228">
        <v>70</v>
      </c>
      <c r="G77" s="229">
        <f t="shared" si="37"/>
        <v>0</v>
      </c>
      <c r="H77" s="205">
        <f t="shared" si="38"/>
        <v>722.65714285714284</v>
      </c>
      <c r="I77" s="230">
        <f t="shared" si="39"/>
        <v>0</v>
      </c>
      <c r="J77" s="230">
        <f t="shared" si="40"/>
        <v>0</v>
      </c>
      <c r="K77" s="207">
        <f t="shared" si="41"/>
        <v>0</v>
      </c>
      <c r="L77" s="205">
        <f t="shared" si="42"/>
        <v>0</v>
      </c>
      <c r="M77" s="205">
        <f t="shared" si="43"/>
        <v>0</v>
      </c>
      <c r="N77" s="231">
        <f t="shared" si="44"/>
        <v>722.65714285714284</v>
      </c>
      <c r="P77" s="301"/>
      <c r="Q77" s="313">
        <v>50586</v>
      </c>
      <c r="R77" s="232"/>
      <c r="S77" s="232"/>
      <c r="T77" s="232">
        <v>0</v>
      </c>
      <c r="U77" s="232"/>
      <c r="V77" s="232"/>
      <c r="W77" s="233">
        <f t="shared" si="9"/>
        <v>50586</v>
      </c>
      <c r="Y77" s="79"/>
    </row>
    <row r="78" spans="1:25">
      <c r="A78" s="234">
        <v>310001995</v>
      </c>
      <c r="B78" s="211" t="s">
        <v>110</v>
      </c>
      <c r="C78" s="145" t="s">
        <v>76</v>
      </c>
      <c r="D78" s="212" t="s">
        <v>108</v>
      </c>
      <c r="E78" s="213" t="s">
        <v>109</v>
      </c>
      <c r="F78" s="210">
        <v>70</v>
      </c>
      <c r="G78" s="235">
        <f t="shared" si="37"/>
        <v>0</v>
      </c>
      <c r="H78" s="82">
        <f t="shared" si="38"/>
        <v>733.97142857142853</v>
      </c>
      <c r="I78" s="216">
        <f t="shared" si="39"/>
        <v>0</v>
      </c>
      <c r="J78" s="216">
        <f t="shared" si="40"/>
        <v>0</v>
      </c>
      <c r="K78" s="83">
        <f t="shared" si="41"/>
        <v>0</v>
      </c>
      <c r="L78" s="82">
        <f t="shared" si="42"/>
        <v>0</v>
      </c>
      <c r="M78" s="82">
        <f t="shared" si="43"/>
        <v>0</v>
      </c>
      <c r="N78" s="236">
        <f t="shared" si="44"/>
        <v>733.97142857142853</v>
      </c>
      <c r="P78" s="300"/>
      <c r="Q78" s="304">
        <v>51378</v>
      </c>
      <c r="R78" s="218"/>
      <c r="S78" s="218"/>
      <c r="T78" s="218">
        <v>0</v>
      </c>
      <c r="U78" s="218"/>
      <c r="V78" s="218"/>
      <c r="W78" s="219">
        <f t="shared" si="9"/>
        <v>51378</v>
      </c>
      <c r="Y78" s="79"/>
    </row>
    <row r="79" spans="1:25">
      <c r="A79" s="234">
        <v>310002003</v>
      </c>
      <c r="B79" s="211" t="s">
        <v>111</v>
      </c>
      <c r="C79" s="145" t="s">
        <v>74</v>
      </c>
      <c r="D79" s="212" t="s">
        <v>108</v>
      </c>
      <c r="E79" s="220" t="s">
        <v>112</v>
      </c>
      <c r="F79" s="210">
        <v>70</v>
      </c>
      <c r="G79" s="235">
        <f t="shared" si="37"/>
        <v>0</v>
      </c>
      <c r="H79" s="82">
        <f t="shared" si="38"/>
        <v>75.142857142857139</v>
      </c>
      <c r="I79" s="216">
        <f t="shared" si="39"/>
        <v>0</v>
      </c>
      <c r="J79" s="216">
        <f t="shared" si="40"/>
        <v>0</v>
      </c>
      <c r="K79" s="83">
        <f t="shared" si="41"/>
        <v>0</v>
      </c>
      <c r="L79" s="82">
        <f t="shared" si="42"/>
        <v>0</v>
      </c>
      <c r="M79" s="82">
        <f t="shared" si="43"/>
        <v>0</v>
      </c>
      <c r="N79" s="236">
        <f t="shared" si="44"/>
        <v>75.142857142857139</v>
      </c>
      <c r="P79" s="300"/>
      <c r="Q79" s="314">
        <v>5260</v>
      </c>
      <c r="R79" s="218"/>
      <c r="S79" s="218"/>
      <c r="T79" s="218">
        <v>0</v>
      </c>
      <c r="U79" s="218"/>
      <c r="V79" s="218"/>
      <c r="W79" s="219">
        <f t="shared" si="9"/>
        <v>5260</v>
      </c>
      <c r="Y79" s="79"/>
    </row>
    <row r="80" spans="1:25" ht="14.4" thickBot="1">
      <c r="A80" s="237">
        <v>310001996</v>
      </c>
      <c r="B80" s="238" t="s">
        <v>113</v>
      </c>
      <c r="C80" s="196" t="s">
        <v>76</v>
      </c>
      <c r="D80" s="125" t="s">
        <v>108</v>
      </c>
      <c r="E80" s="239" t="s">
        <v>112</v>
      </c>
      <c r="F80" s="240">
        <v>70</v>
      </c>
      <c r="G80" s="241">
        <f t="shared" si="37"/>
        <v>0</v>
      </c>
      <c r="H80" s="92">
        <f t="shared" si="38"/>
        <v>0</v>
      </c>
      <c r="I80" s="242">
        <f t="shared" si="39"/>
        <v>0</v>
      </c>
      <c r="J80" s="242">
        <f t="shared" si="40"/>
        <v>0</v>
      </c>
      <c r="K80" s="129">
        <f t="shared" si="41"/>
        <v>0</v>
      </c>
      <c r="L80" s="92">
        <f t="shared" si="42"/>
        <v>0</v>
      </c>
      <c r="M80" s="92">
        <f t="shared" si="43"/>
        <v>0</v>
      </c>
      <c r="N80" s="243">
        <f t="shared" si="44"/>
        <v>0</v>
      </c>
      <c r="P80" s="302"/>
      <c r="Q80" s="315">
        <v>0</v>
      </c>
      <c r="R80" s="244"/>
      <c r="S80" s="244"/>
      <c r="T80" s="244">
        <v>0</v>
      </c>
      <c r="U80" s="244"/>
      <c r="V80" s="244"/>
      <c r="W80" s="245">
        <f t="shared" si="9"/>
        <v>0</v>
      </c>
      <c r="Y80" s="79"/>
    </row>
    <row r="81" spans="17:23">
      <c r="Q81" s="79">
        <f>SUM(Q5:Q80)</f>
        <v>421054</v>
      </c>
      <c r="R81" s="79">
        <f t="shared" ref="R81:S81" si="54">SUM(R5:R80)</f>
        <v>0</v>
      </c>
      <c r="S81" s="79">
        <f t="shared" si="54"/>
        <v>0</v>
      </c>
      <c r="T81" s="79">
        <f>SUM(T5:T80)</f>
        <v>243301</v>
      </c>
      <c r="U81" s="79">
        <f>SUM(U5:U80)</f>
        <v>0</v>
      </c>
      <c r="V81" s="79">
        <f>SUM(V5:V80)</f>
        <v>0</v>
      </c>
      <c r="W81" s="246">
        <f t="shared" si="9"/>
        <v>664355</v>
      </c>
    </row>
    <row r="84" spans="17:23">
      <c r="Q84" s="79"/>
    </row>
    <row r="93" spans="17:23">
      <c r="R93" s="247"/>
    </row>
    <row r="97" spans="17:17">
      <c r="Q97" s="247"/>
    </row>
  </sheetData>
  <mergeCells count="10">
    <mergeCell ref="G2:N2"/>
    <mergeCell ref="P2:W2"/>
    <mergeCell ref="A3:A4"/>
    <mergeCell ref="B3:B4"/>
    <mergeCell ref="C3:C4"/>
    <mergeCell ref="D3:D4"/>
    <mergeCell ref="E3:E4"/>
    <mergeCell ref="F3:F4"/>
    <mergeCell ref="N3:N4"/>
    <mergeCell ref="W3:W4"/>
  </mergeCells>
  <pageMargins left="0.7" right="0.7" top="0.75" bottom="0.75" header="0.3" footer="0.3"/>
  <pageSetup paperSize="9" orientation="portrait" r:id="rId1"/>
  <ignoredErrors>
    <ignoredError sqref="S81 U81:V8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rgb="FF0000FF"/>
  </sheetPr>
  <dimension ref="A1:AA690"/>
  <sheetViews>
    <sheetView showGridLines="0" tabSelected="1" zoomScale="60" zoomScaleNormal="60" workbookViewId="0">
      <selection activeCell="D10" sqref="D10"/>
    </sheetView>
  </sheetViews>
  <sheetFormatPr defaultColWidth="9.3984375" defaultRowHeight="21"/>
  <cols>
    <col min="1" max="1" width="20.3984375" style="7" customWidth="1"/>
    <col min="2" max="2" width="14" style="7" bestFit="1" customWidth="1"/>
    <col min="3" max="3" width="9.3984375" style="7" customWidth="1"/>
    <col min="4" max="4" width="12.3984375" style="7" customWidth="1"/>
    <col min="5" max="5" width="8.59765625" style="7" customWidth="1"/>
    <col min="6" max="7" width="13.3984375" style="340" customWidth="1"/>
    <col min="8" max="9" width="13.59765625" style="336" customWidth="1"/>
    <col min="10" max="10" width="10.3984375" style="7" customWidth="1"/>
    <col min="11" max="11" width="8.59765625" style="7" customWidth="1"/>
    <col min="12" max="13" width="13.3984375" style="7" customWidth="1"/>
    <col min="14" max="14" width="42" style="337" customWidth="1"/>
    <col min="15" max="15" width="9" style="7" customWidth="1"/>
    <col min="16" max="16" width="15.59765625" style="7" customWidth="1"/>
    <col min="17" max="17" width="12.3984375" style="7" customWidth="1"/>
    <col min="18" max="18" width="14.3984375" style="7" customWidth="1"/>
    <col min="19" max="19" width="12.59765625" style="41" customWidth="1"/>
    <col min="20" max="21" width="12.3984375" style="40" customWidth="1"/>
    <col min="22" max="22" width="9.59765625" style="255" customWidth="1"/>
    <col min="23" max="23" width="10.59765625" style="40" customWidth="1"/>
    <col min="24" max="24" width="8.59765625" style="40" customWidth="1"/>
    <col min="25" max="25" width="10.59765625" style="341" customWidth="1"/>
    <col min="26" max="26" width="9.59765625" style="7" customWidth="1"/>
    <col min="27" max="28" width="15.3984375" style="7" customWidth="1"/>
    <col min="29" max="16384" width="9.3984375" style="7"/>
  </cols>
  <sheetData>
    <row r="1" spans="1:27" ht="37.5" customHeight="1">
      <c r="A1" s="5" t="s">
        <v>0</v>
      </c>
      <c r="B1" s="5" t="s">
        <v>1</v>
      </c>
      <c r="C1" s="5" t="s">
        <v>29</v>
      </c>
      <c r="D1" s="6" t="s">
        <v>37</v>
      </c>
      <c r="E1" s="6" t="s">
        <v>30</v>
      </c>
      <c r="F1" s="35" t="s">
        <v>33</v>
      </c>
      <c r="G1" s="35" t="s">
        <v>34</v>
      </c>
      <c r="H1" s="39" t="s">
        <v>2</v>
      </c>
      <c r="I1" s="39" t="s">
        <v>3</v>
      </c>
      <c r="J1" s="358" t="s">
        <v>4</v>
      </c>
      <c r="K1" s="358" t="s">
        <v>5</v>
      </c>
      <c r="L1" s="358" t="s">
        <v>6</v>
      </c>
      <c r="M1" s="359" t="s">
        <v>7</v>
      </c>
      <c r="N1" s="359" t="s">
        <v>8</v>
      </c>
      <c r="O1" s="358" t="s">
        <v>9</v>
      </c>
      <c r="P1" s="359" t="s">
        <v>10</v>
      </c>
      <c r="Q1" s="359" t="s">
        <v>11</v>
      </c>
      <c r="R1" s="359" t="s">
        <v>740</v>
      </c>
      <c r="S1" s="360" t="s">
        <v>13</v>
      </c>
      <c r="T1" s="2" t="s">
        <v>36</v>
      </c>
      <c r="U1" s="3" t="s">
        <v>14</v>
      </c>
      <c r="V1" s="4" t="s">
        <v>15</v>
      </c>
      <c r="W1" s="4" t="s">
        <v>16</v>
      </c>
      <c r="X1" s="4" t="s">
        <v>17</v>
      </c>
      <c r="Y1" s="42" t="s">
        <v>18</v>
      </c>
      <c r="AA1" s="7" t="s">
        <v>430</v>
      </c>
    </row>
    <row r="2" spans="1:27" s="356" customFormat="1" ht="24.75" customHeight="1">
      <c r="A2" s="349" t="str">
        <f t="shared" ref="A2:A158" si="0">IF(C2="180ml","9321 UHT",IF(K2="9322","9322 Amatanakorn",IF(AND(C2="600ml",K2="9321"),"9321 Navanakorn",IF(K2="9321","9321 ASEPTIC 1&amp;3",IF(K2="9323","9323 ASEPTIC 2(WANGMOUNG)",IF(K2=9111,"Beerthip (BB)",""))))))</f>
        <v>9321 Navanakorn</v>
      </c>
      <c r="B2" s="349" t="str">
        <f>IF(RIGHT(N2,4)="(CL)","CL",IF(RIGHT(N2,2)="5L","EX",IF(RIGHT(N2,4)="tut)","EX",IF(RIGHT(N2,2)="CL","CL",IF(RIGHT(N2,5)="CLM)","CL",IF(RIGHT(N2,4)="(LA)","LA",IF(RIGHT(N2,4)="(MM)","MM",IF(RIGHT(N2,2)="MM","MM",IF(RIGHT(N2,2)="LA","LA",IF(RIGHT(N2,7)="Crystal","Water Crystal",IF(RIGHT(N2,5)="Chang","Water Chang",IF(LEFT(N2,3)="Mag","Magnolia",IF(LEFT(N2,3)="MNL","Magnolia",IF(LEFT(N2,8)="Chakulza","Chakulza",IF(LEFT(N2,5)="Oishi","Green Tea",IF(LEFT(N2,3)="Jub","Green Tea",IF(LEFT(N2,3)="Spe","Gift Set","Milk Nestle")))))))))))))))))</f>
        <v>Water Crystal</v>
      </c>
      <c r="C2" s="349" t="str">
        <f>VLOOKUP(M2,[1]Master!A:C,3,0)</f>
        <v>600ml</v>
      </c>
      <c r="D2" s="350">
        <f t="shared" ref="D2:D158" si="1">IF(C2="180ml",S2/88,IF(C2="180ml Milk",S2/70,IF(C2="320ml",S2/104,IF(C2="350ml",S2/72,IF(C2="380ml",S2/72,IF(C2="400ml",S2/72,IF(C2="500ml",S2/54,IF(C2="475ml",S2/54,IF(C2="600ml",S2/150,IF(C2="800ml",S2/70,IF(C2="1500ml",S2/112)))))))))))</f>
        <v>49</v>
      </c>
      <c r="E2" s="350">
        <f t="shared" ref="E2:E158" si="2">IF(C2="180ml",T2/88,IF(C2="180ml Milk",T2/70,IF(C2="320ml",T2/104,IF(C2="350ml",T2/72,IF(C2="380ml",T2/72,IF(C2="400ml",T2/72,IF(C2="500ml",T2/54,IF(C2="475ml",T2/54,IF(C2="600ml",T2/150,IF(C2="800ml",T2/70,IF(C2="1500ml",T2/112)))))))))))</f>
        <v>49</v>
      </c>
      <c r="F2" s="351">
        <f>IF(RIGHT(N2,5)="(TFB)",H2+6,IF(RIGHT(N2,5)="(UPT)",H2+5,IF(B2="Water Crystal",H2+1,IF(B2="Water Chang",H2+2,IF(B2="Milk Nestle'",H2+12,IF(B2="Milk FNN",H2+14,IF(B2="Chakulza",H2+6,H2+1)))))))</f>
        <v>45353</v>
      </c>
      <c r="G2" s="351">
        <f>F2+1</f>
        <v>45354</v>
      </c>
      <c r="H2" s="376">
        <v>45352</v>
      </c>
      <c r="I2" s="376">
        <v>45352</v>
      </c>
      <c r="J2" s="376" t="s">
        <v>473</v>
      </c>
      <c r="K2" s="376" t="s">
        <v>19</v>
      </c>
      <c r="L2" s="377" t="s">
        <v>539</v>
      </c>
      <c r="M2" s="377">
        <v>310001586</v>
      </c>
      <c r="N2" s="378" t="s">
        <v>415</v>
      </c>
      <c r="O2" s="376" t="s">
        <v>482</v>
      </c>
      <c r="P2" s="376" t="s">
        <v>377</v>
      </c>
      <c r="Q2" s="376" t="s">
        <v>461</v>
      </c>
      <c r="R2" s="377" t="s">
        <v>460</v>
      </c>
      <c r="S2" s="379">
        <v>7350</v>
      </c>
      <c r="T2" s="352">
        <f>S2</f>
        <v>7350</v>
      </c>
      <c r="U2" s="353"/>
      <c r="V2" s="353"/>
      <c r="W2" s="353"/>
      <c r="X2" s="352"/>
      <c r="Y2" s="354">
        <f t="shared" ref="Y2:Y158" si="3">T2-SUM(U2:X2)</f>
        <v>7350</v>
      </c>
      <c r="Z2" s="355">
        <f t="shared" ref="Z2:Z158" si="4">T2/S2</f>
        <v>1</v>
      </c>
    </row>
    <row r="3" spans="1:27" s="356" customFormat="1" ht="24.75" customHeight="1">
      <c r="A3" s="349" t="str">
        <f t="shared" si="0"/>
        <v>9321 Navanakorn</v>
      </c>
      <c r="B3" s="349" t="str">
        <f t="shared" ref="B3:B57" si="5">IF(RIGHT(N3,4)="(CL)","CL",IF(RIGHT(N3,2)="5L","EX",IF(RIGHT(N3,4)="tut)","EX",IF(RIGHT(N3,2)="CL","CL",IF(RIGHT(N3,5)="CLM)","CL",IF(RIGHT(N3,4)="(LA)","LA",IF(RIGHT(N3,4)="(MM)","MM",IF(RIGHT(N3,2)="MM","MM",IF(RIGHT(N3,2)="LA","LA",IF(RIGHT(N3,7)="Crystal","Water Crystal",IF(RIGHT(N3,5)="Chang","Water Chang",IF(LEFT(N3,3)="Mag","Magnolia",IF(LEFT(N3,3)="MNL","Magnolia",IF(LEFT(N3,8)="Chakulza","Chakulza",IF(LEFT(N3,5)="Oishi","Green Tea",IF(LEFT(N3,3)="Jub","Green Tea",IF(LEFT(N3,3)="Spe","Gift Set","Milk Nestle")))))))))))))))))</f>
        <v>Water Crystal</v>
      </c>
      <c r="C3" s="349" t="str">
        <f>VLOOKUP(M3,[1]Master!A:C,3,0)</f>
        <v>600ml</v>
      </c>
      <c r="D3" s="350">
        <f t="shared" si="1"/>
        <v>65.333333333333329</v>
      </c>
      <c r="E3" s="350">
        <f t="shared" si="2"/>
        <v>65.333333333333329</v>
      </c>
      <c r="F3" s="351">
        <f t="shared" ref="F3:F158" si="6">IF(RIGHT(N3,5)="(TFB)",H3+6,IF(RIGHT(N3,5)="(UPT)",H3+5,IF(B3="Water Crystal",H3+1,IF(B3="Water Chang",H3+2,IF(B3="Milk Nestle'",H3+12,IF(B3="Milk FNN",H3+14,IF(B3="Chakulza",H3+6,H3+1)))))))</f>
        <v>45353</v>
      </c>
      <c r="G3" s="351">
        <f t="shared" ref="G3:G158" si="7">F3+1</f>
        <v>45354</v>
      </c>
      <c r="H3" s="376">
        <v>45352</v>
      </c>
      <c r="I3" s="376">
        <v>45352</v>
      </c>
      <c r="J3" s="376" t="s">
        <v>473</v>
      </c>
      <c r="K3" s="376" t="s">
        <v>19</v>
      </c>
      <c r="L3" s="377" t="s">
        <v>540</v>
      </c>
      <c r="M3" s="377">
        <v>310001586</v>
      </c>
      <c r="N3" s="378" t="s">
        <v>415</v>
      </c>
      <c r="O3" s="376" t="s">
        <v>482</v>
      </c>
      <c r="P3" s="376" t="s">
        <v>377</v>
      </c>
      <c r="Q3" s="376" t="s">
        <v>461</v>
      </c>
      <c r="R3" s="377" t="s">
        <v>460</v>
      </c>
      <c r="S3" s="379">
        <v>9800</v>
      </c>
      <c r="T3" s="352">
        <f t="shared" ref="T3:T9" si="8">S3</f>
        <v>9800</v>
      </c>
      <c r="U3" s="353"/>
      <c r="V3" s="353"/>
      <c r="W3" s="353"/>
      <c r="X3" s="352"/>
      <c r="Y3" s="354">
        <f t="shared" si="3"/>
        <v>9800</v>
      </c>
      <c r="Z3" s="355">
        <f t="shared" si="4"/>
        <v>1</v>
      </c>
    </row>
    <row r="4" spans="1:27" s="356" customFormat="1" ht="24.75" customHeight="1">
      <c r="A4" s="349" t="str">
        <f t="shared" si="0"/>
        <v>9321 UHT</v>
      </c>
      <c r="B4" s="349" t="str">
        <f t="shared" si="5"/>
        <v>Green Tea</v>
      </c>
      <c r="C4" s="349" t="str">
        <f>VLOOKUP(M4,[1]Master!A:C,3,0)</f>
        <v>180ml</v>
      </c>
      <c r="D4" s="350">
        <f t="shared" si="1"/>
        <v>126.32954545454545</v>
      </c>
      <c r="E4" s="350">
        <f t="shared" si="2"/>
        <v>126.32954545454545</v>
      </c>
      <c r="F4" s="351">
        <f t="shared" si="6"/>
        <v>45353</v>
      </c>
      <c r="G4" s="351">
        <f t="shared" si="7"/>
        <v>45354</v>
      </c>
      <c r="H4" s="376">
        <v>45352</v>
      </c>
      <c r="I4" s="376">
        <v>45352</v>
      </c>
      <c r="J4" s="376" t="s">
        <v>493</v>
      </c>
      <c r="K4" s="376" t="s">
        <v>19</v>
      </c>
      <c r="L4" s="377" t="s">
        <v>550</v>
      </c>
      <c r="M4" s="377">
        <v>310002953</v>
      </c>
      <c r="N4" s="378" t="s">
        <v>48</v>
      </c>
      <c r="O4" s="376" t="s">
        <v>483</v>
      </c>
      <c r="P4" s="376" t="s">
        <v>21</v>
      </c>
      <c r="Q4" s="376" t="s">
        <v>47</v>
      </c>
      <c r="R4" s="377" t="s">
        <v>340</v>
      </c>
      <c r="S4" s="379">
        <v>11117</v>
      </c>
      <c r="T4" s="352">
        <f t="shared" si="8"/>
        <v>11117</v>
      </c>
      <c r="U4" s="353"/>
      <c r="V4" s="353"/>
      <c r="W4" s="353"/>
      <c r="X4" s="352"/>
      <c r="Y4" s="354">
        <f t="shared" si="3"/>
        <v>11117</v>
      </c>
      <c r="Z4" s="355">
        <f t="shared" si="4"/>
        <v>1</v>
      </c>
    </row>
    <row r="5" spans="1:27" s="356" customFormat="1" ht="24.75" customHeight="1">
      <c r="A5" s="349" t="str">
        <f t="shared" si="0"/>
        <v>9321 UHT</v>
      </c>
      <c r="B5" s="349" t="str">
        <f t="shared" si="5"/>
        <v>Green Tea</v>
      </c>
      <c r="C5" s="349" t="str">
        <f>VLOOKUP(M5,[1]Master!A:C,3,0)</f>
        <v>180ml</v>
      </c>
      <c r="D5" s="350">
        <f t="shared" si="1"/>
        <v>115.34090909090909</v>
      </c>
      <c r="E5" s="350">
        <f t="shared" si="2"/>
        <v>115.34090909090909</v>
      </c>
      <c r="F5" s="351">
        <f t="shared" si="6"/>
        <v>45353</v>
      </c>
      <c r="G5" s="351">
        <f t="shared" si="7"/>
        <v>45354</v>
      </c>
      <c r="H5" s="376">
        <v>45352</v>
      </c>
      <c r="I5" s="376">
        <v>45352</v>
      </c>
      <c r="J5" s="376" t="s">
        <v>493</v>
      </c>
      <c r="K5" s="376" t="s">
        <v>19</v>
      </c>
      <c r="L5" s="377" t="s">
        <v>551</v>
      </c>
      <c r="M5" s="377">
        <v>310002953</v>
      </c>
      <c r="N5" s="378" t="s">
        <v>48</v>
      </c>
      <c r="O5" s="376" t="s">
        <v>483</v>
      </c>
      <c r="P5" s="376" t="s">
        <v>21</v>
      </c>
      <c r="Q5" s="376" t="s">
        <v>47</v>
      </c>
      <c r="R5" s="377" t="s">
        <v>340</v>
      </c>
      <c r="S5" s="379">
        <v>10150</v>
      </c>
      <c r="T5" s="352">
        <f t="shared" si="8"/>
        <v>10150</v>
      </c>
      <c r="U5" s="353"/>
      <c r="V5" s="353"/>
      <c r="W5" s="353"/>
      <c r="X5" s="352"/>
      <c r="Y5" s="354">
        <f t="shared" si="3"/>
        <v>10150</v>
      </c>
      <c r="Z5" s="355">
        <f t="shared" si="4"/>
        <v>1</v>
      </c>
    </row>
    <row r="6" spans="1:27" s="356" customFormat="1" ht="24.75" customHeight="1">
      <c r="A6" s="349" t="str">
        <f t="shared" si="0"/>
        <v>9323 ASEPTIC 2(WANGMOUNG)</v>
      </c>
      <c r="B6" s="349" t="str">
        <f t="shared" si="5"/>
        <v>CL</v>
      </c>
      <c r="C6" s="349" t="str">
        <f>VLOOKUP(M6,[1]Master!A:C,3,0)</f>
        <v>500ml</v>
      </c>
      <c r="D6" s="350">
        <f t="shared" si="1"/>
        <v>518.51851851851848</v>
      </c>
      <c r="E6" s="350">
        <f t="shared" si="2"/>
        <v>518.51851851851848</v>
      </c>
      <c r="F6" s="351">
        <f t="shared" si="6"/>
        <v>45353</v>
      </c>
      <c r="G6" s="351">
        <f t="shared" si="7"/>
        <v>45354</v>
      </c>
      <c r="H6" s="376">
        <v>45352</v>
      </c>
      <c r="I6" s="376">
        <v>45352</v>
      </c>
      <c r="J6" s="376" t="s">
        <v>433</v>
      </c>
      <c r="K6" s="376" t="s">
        <v>115</v>
      </c>
      <c r="L6" s="377" t="s">
        <v>541</v>
      </c>
      <c r="M6" s="377">
        <v>310002654</v>
      </c>
      <c r="N6" s="378" t="s">
        <v>46</v>
      </c>
      <c r="O6" s="376" t="s">
        <v>484</v>
      </c>
      <c r="P6" s="376" t="s">
        <v>472</v>
      </c>
      <c r="Q6" s="376" t="s">
        <v>114</v>
      </c>
      <c r="R6" s="377" t="s">
        <v>22</v>
      </c>
      <c r="S6" s="379">
        <v>28000</v>
      </c>
      <c r="T6" s="352">
        <f t="shared" si="8"/>
        <v>28000</v>
      </c>
      <c r="U6" s="353"/>
      <c r="V6" s="353"/>
      <c r="W6" s="353"/>
      <c r="X6" s="352"/>
      <c r="Y6" s="354">
        <f t="shared" si="3"/>
        <v>28000</v>
      </c>
      <c r="Z6" s="355">
        <f t="shared" si="4"/>
        <v>1</v>
      </c>
    </row>
    <row r="7" spans="1:27" s="356" customFormat="1" ht="24.75" customHeight="1">
      <c r="A7" s="349" t="str">
        <f t="shared" si="0"/>
        <v>9323 ASEPTIC 2(WANGMOUNG)</v>
      </c>
      <c r="B7" s="349" t="str">
        <f t="shared" si="5"/>
        <v>Green Tea</v>
      </c>
      <c r="C7" s="349" t="str">
        <f>VLOOKUP(M7,[1]Master!A:C,3,0)</f>
        <v>350ml</v>
      </c>
      <c r="D7" s="350">
        <f t="shared" si="1"/>
        <v>125</v>
      </c>
      <c r="E7" s="350">
        <f t="shared" si="2"/>
        <v>125</v>
      </c>
      <c r="F7" s="351">
        <f t="shared" si="6"/>
        <v>45353</v>
      </c>
      <c r="G7" s="351">
        <f t="shared" si="7"/>
        <v>45354</v>
      </c>
      <c r="H7" s="376">
        <v>45352</v>
      </c>
      <c r="I7" s="376">
        <v>45352</v>
      </c>
      <c r="J7" s="376" t="s">
        <v>433</v>
      </c>
      <c r="K7" s="376" t="s">
        <v>115</v>
      </c>
      <c r="L7" s="377" t="s">
        <v>544</v>
      </c>
      <c r="M7" s="377">
        <v>310002641</v>
      </c>
      <c r="N7" s="378" t="s">
        <v>119</v>
      </c>
      <c r="O7" s="376" t="s">
        <v>484</v>
      </c>
      <c r="P7" s="376" t="s">
        <v>21</v>
      </c>
      <c r="Q7" s="376" t="s">
        <v>114</v>
      </c>
      <c r="R7" s="377" t="s">
        <v>292</v>
      </c>
      <c r="S7" s="379">
        <v>9000</v>
      </c>
      <c r="T7" s="352">
        <f t="shared" si="8"/>
        <v>9000</v>
      </c>
      <c r="U7" s="353"/>
      <c r="V7" s="353"/>
      <c r="W7" s="353"/>
      <c r="X7" s="352"/>
      <c r="Y7" s="354">
        <f t="shared" si="3"/>
        <v>9000</v>
      </c>
      <c r="Z7" s="355">
        <f t="shared" si="4"/>
        <v>1</v>
      </c>
    </row>
    <row r="8" spans="1:27" s="356" customFormat="1" ht="24.75" customHeight="1">
      <c r="A8" s="349" t="str">
        <f t="shared" si="0"/>
        <v>9321 ASEPTIC 1&amp;3</v>
      </c>
      <c r="B8" s="349" t="str">
        <f t="shared" si="5"/>
        <v>Green Tea</v>
      </c>
      <c r="C8" s="349" t="str">
        <f>VLOOKUP(M8,[1]Master!A:C,3,0)</f>
        <v>380ml</v>
      </c>
      <c r="D8" s="350">
        <f t="shared" si="1"/>
        <v>217</v>
      </c>
      <c r="E8" s="350">
        <f t="shared" si="2"/>
        <v>217</v>
      </c>
      <c r="F8" s="351">
        <f t="shared" si="6"/>
        <v>45353</v>
      </c>
      <c r="G8" s="351">
        <f t="shared" si="7"/>
        <v>45354</v>
      </c>
      <c r="H8" s="376">
        <v>45352</v>
      </c>
      <c r="I8" s="376">
        <v>45352</v>
      </c>
      <c r="J8" s="376" t="s">
        <v>433</v>
      </c>
      <c r="K8" s="376" t="s">
        <v>19</v>
      </c>
      <c r="L8" s="377" t="s">
        <v>552</v>
      </c>
      <c r="M8" s="377">
        <v>310001998</v>
      </c>
      <c r="N8" s="378" t="s">
        <v>116</v>
      </c>
      <c r="O8" s="376" t="s">
        <v>484</v>
      </c>
      <c r="P8" s="376" t="s">
        <v>501</v>
      </c>
      <c r="Q8" s="376" t="s">
        <v>23</v>
      </c>
      <c r="R8" s="377" t="s">
        <v>327</v>
      </c>
      <c r="S8" s="379">
        <v>15624</v>
      </c>
      <c r="T8" s="352">
        <f t="shared" si="8"/>
        <v>15624</v>
      </c>
      <c r="U8" s="353"/>
      <c r="V8" s="353"/>
      <c r="W8" s="353"/>
      <c r="X8" s="352"/>
      <c r="Y8" s="354">
        <f t="shared" si="3"/>
        <v>15624</v>
      </c>
      <c r="Z8" s="355">
        <f t="shared" si="4"/>
        <v>1</v>
      </c>
    </row>
    <row r="9" spans="1:27" s="356" customFormat="1" ht="24.75" customHeight="1">
      <c r="A9" s="349" t="str">
        <f t="shared" si="0"/>
        <v>9321 ASEPTIC 1&amp;3</v>
      </c>
      <c r="B9" s="349" t="str">
        <f t="shared" si="5"/>
        <v>EX</v>
      </c>
      <c r="C9" s="349" t="str">
        <f>VLOOKUP(M9,[1]Master!A:C,3,0)</f>
        <v>500ml</v>
      </c>
      <c r="D9" s="350">
        <f t="shared" si="1"/>
        <v>14.037037037037036</v>
      </c>
      <c r="E9" s="350">
        <f t="shared" si="2"/>
        <v>14.037037037037036</v>
      </c>
      <c r="F9" s="351">
        <f t="shared" si="6"/>
        <v>45353</v>
      </c>
      <c r="G9" s="351">
        <f t="shared" si="7"/>
        <v>45354</v>
      </c>
      <c r="H9" s="376">
        <v>45352</v>
      </c>
      <c r="I9" s="376">
        <v>45352</v>
      </c>
      <c r="J9" s="376" t="s">
        <v>433</v>
      </c>
      <c r="K9" s="376" t="s">
        <v>19</v>
      </c>
      <c r="L9" s="377" t="s">
        <v>553</v>
      </c>
      <c r="M9" s="377">
        <v>310002705</v>
      </c>
      <c r="N9" s="378" t="s">
        <v>146</v>
      </c>
      <c r="O9" s="376" t="s">
        <v>484</v>
      </c>
      <c r="P9" s="376" t="s">
        <v>21</v>
      </c>
      <c r="Q9" s="376" t="s">
        <v>23</v>
      </c>
      <c r="R9" s="377" t="s">
        <v>327</v>
      </c>
      <c r="S9" s="379">
        <v>758</v>
      </c>
      <c r="T9" s="352">
        <f t="shared" si="8"/>
        <v>758</v>
      </c>
      <c r="U9" s="353"/>
      <c r="V9" s="353"/>
      <c r="W9" s="353"/>
      <c r="X9" s="352"/>
      <c r="Y9" s="354">
        <f t="shared" si="3"/>
        <v>758</v>
      </c>
      <c r="Z9" s="355">
        <f t="shared" si="4"/>
        <v>1</v>
      </c>
    </row>
    <row r="10" spans="1:27" s="356" customFormat="1" ht="24.75" customHeight="1">
      <c r="A10" s="349" t="str">
        <f t="shared" si="0"/>
        <v>9321 ASEPTIC 1&amp;3</v>
      </c>
      <c r="B10" s="349" t="str">
        <f t="shared" si="5"/>
        <v>MM</v>
      </c>
      <c r="C10" s="349" t="str">
        <f>VLOOKUP(M10,[1]Master!A:C,3,0)</f>
        <v>500ml</v>
      </c>
      <c r="D10" s="350">
        <f t="shared" si="1"/>
        <v>43.203703703703702</v>
      </c>
      <c r="E10" s="350">
        <f t="shared" si="2"/>
        <v>43.203703703703702</v>
      </c>
      <c r="F10" s="351">
        <f t="shared" si="6"/>
        <v>45353</v>
      </c>
      <c r="G10" s="351">
        <f t="shared" si="7"/>
        <v>45354</v>
      </c>
      <c r="H10" s="376">
        <v>45352</v>
      </c>
      <c r="I10" s="376">
        <v>45352</v>
      </c>
      <c r="J10" s="376" t="s">
        <v>433</v>
      </c>
      <c r="K10" s="376" t="s">
        <v>19</v>
      </c>
      <c r="L10" s="377" t="s">
        <v>554</v>
      </c>
      <c r="M10" s="377">
        <v>310002972</v>
      </c>
      <c r="N10" s="378" t="s">
        <v>147</v>
      </c>
      <c r="O10" s="376" t="s">
        <v>484</v>
      </c>
      <c r="P10" s="376" t="s">
        <v>21</v>
      </c>
      <c r="Q10" s="376" t="s">
        <v>23</v>
      </c>
      <c r="R10" s="377" t="s">
        <v>327</v>
      </c>
      <c r="S10" s="379">
        <v>2333</v>
      </c>
      <c r="T10" s="352">
        <f>S10</f>
        <v>2333</v>
      </c>
      <c r="U10" s="353"/>
      <c r="V10" s="353"/>
      <c r="W10" s="353"/>
      <c r="X10" s="352"/>
      <c r="Y10" s="354">
        <f t="shared" si="3"/>
        <v>2333</v>
      </c>
      <c r="Z10" s="355">
        <f t="shared" si="4"/>
        <v>1</v>
      </c>
    </row>
    <row r="11" spans="1:27" s="356" customFormat="1" ht="24.75" customHeight="1">
      <c r="A11" s="349" t="str">
        <f t="shared" si="0"/>
        <v>9321 ASEPTIC 1&amp;3</v>
      </c>
      <c r="B11" s="349" t="str">
        <f t="shared" si="5"/>
        <v>EX</v>
      </c>
      <c r="C11" s="349" t="str">
        <f>VLOOKUP(M11,[1]Master!A:C,3,0)</f>
        <v>500ml</v>
      </c>
      <c r="D11" s="350">
        <f t="shared" si="1"/>
        <v>5.5740740740740744</v>
      </c>
      <c r="E11" s="350">
        <f t="shared" si="2"/>
        <v>5.5740740740740744</v>
      </c>
      <c r="F11" s="351">
        <f t="shared" si="6"/>
        <v>45353</v>
      </c>
      <c r="G11" s="351">
        <f t="shared" si="7"/>
        <v>45354</v>
      </c>
      <c r="H11" s="376">
        <v>45352</v>
      </c>
      <c r="I11" s="376">
        <v>45352</v>
      </c>
      <c r="J11" s="376" t="s">
        <v>433</v>
      </c>
      <c r="K11" s="376" t="s">
        <v>19</v>
      </c>
      <c r="L11" s="377" t="s">
        <v>555</v>
      </c>
      <c r="M11" s="377">
        <v>310003401</v>
      </c>
      <c r="N11" s="378" t="s">
        <v>213</v>
      </c>
      <c r="O11" s="376" t="s">
        <v>484</v>
      </c>
      <c r="P11" s="376" t="s">
        <v>21</v>
      </c>
      <c r="Q11" s="376" t="s">
        <v>23</v>
      </c>
      <c r="R11" s="377" t="s">
        <v>327</v>
      </c>
      <c r="S11" s="379">
        <v>301</v>
      </c>
      <c r="T11" s="352">
        <f>S11</f>
        <v>301</v>
      </c>
      <c r="U11" s="353"/>
      <c r="V11" s="353"/>
      <c r="W11" s="353"/>
      <c r="X11" s="352"/>
      <c r="Y11" s="354">
        <f t="shared" si="3"/>
        <v>301</v>
      </c>
      <c r="Z11" s="355">
        <f t="shared" si="4"/>
        <v>1</v>
      </c>
    </row>
    <row r="12" spans="1:27" s="356" customFormat="1" ht="24.75" customHeight="1">
      <c r="A12" s="349" t="str">
        <f t="shared" si="0"/>
        <v>9321 ASEPTIC 1&amp;3</v>
      </c>
      <c r="B12" s="349" t="str">
        <f t="shared" si="5"/>
        <v>Green Tea</v>
      </c>
      <c r="C12" s="349" t="str">
        <f>VLOOKUP(M12,[1]Master!A:C,3,0)</f>
        <v>350ml</v>
      </c>
      <c r="D12" s="350">
        <f t="shared" si="1"/>
        <v>145</v>
      </c>
      <c r="E12" s="350">
        <f t="shared" si="2"/>
        <v>145</v>
      </c>
      <c r="F12" s="351">
        <f t="shared" si="6"/>
        <v>45353</v>
      </c>
      <c r="G12" s="351">
        <f t="shared" si="7"/>
        <v>45354</v>
      </c>
      <c r="H12" s="376">
        <v>45352</v>
      </c>
      <c r="I12" s="376">
        <v>45352</v>
      </c>
      <c r="J12" s="376" t="s">
        <v>433</v>
      </c>
      <c r="K12" s="376" t="s">
        <v>19</v>
      </c>
      <c r="L12" s="377" t="s">
        <v>556</v>
      </c>
      <c r="M12" s="377">
        <v>310003155</v>
      </c>
      <c r="N12" s="378" t="s">
        <v>178</v>
      </c>
      <c r="O12" s="376" t="s">
        <v>484</v>
      </c>
      <c r="P12" s="376" t="s">
        <v>377</v>
      </c>
      <c r="Q12" s="376" t="s">
        <v>23</v>
      </c>
      <c r="R12" s="377" t="s">
        <v>371</v>
      </c>
      <c r="S12" s="379">
        <v>10440</v>
      </c>
      <c r="T12" s="352">
        <f>S12</f>
        <v>10440</v>
      </c>
      <c r="U12" s="353"/>
      <c r="V12" s="353"/>
      <c r="W12" s="353"/>
      <c r="X12" s="352"/>
      <c r="Y12" s="354">
        <f t="shared" si="3"/>
        <v>10440</v>
      </c>
      <c r="Z12" s="355">
        <f t="shared" si="4"/>
        <v>1</v>
      </c>
    </row>
    <row r="13" spans="1:27" s="356" customFormat="1" ht="24.75" customHeight="1">
      <c r="A13" s="349" t="str">
        <f t="shared" si="0"/>
        <v>9323 ASEPTIC 2(WANGMOUNG)</v>
      </c>
      <c r="B13" s="349" t="str">
        <f t="shared" si="5"/>
        <v>Green Tea</v>
      </c>
      <c r="C13" s="349" t="str">
        <f>VLOOKUP(M13,[1]Master!A:C,3,0)</f>
        <v>350ml</v>
      </c>
      <c r="D13" s="350">
        <f t="shared" si="1"/>
        <v>69.444444444444443</v>
      </c>
      <c r="E13" s="350">
        <f t="shared" si="2"/>
        <v>69.444444444444443</v>
      </c>
      <c r="F13" s="351">
        <f t="shared" si="6"/>
        <v>45353</v>
      </c>
      <c r="G13" s="351">
        <f t="shared" si="7"/>
        <v>45354</v>
      </c>
      <c r="H13" s="376">
        <v>45352</v>
      </c>
      <c r="I13" s="376">
        <v>45352</v>
      </c>
      <c r="J13" s="376" t="s">
        <v>433</v>
      </c>
      <c r="K13" s="376" t="s">
        <v>115</v>
      </c>
      <c r="L13" s="377" t="s">
        <v>564</v>
      </c>
      <c r="M13" s="377">
        <v>310002642</v>
      </c>
      <c r="N13" s="378" t="s">
        <v>118</v>
      </c>
      <c r="O13" s="376" t="s">
        <v>484</v>
      </c>
      <c r="P13" s="376" t="s">
        <v>21</v>
      </c>
      <c r="Q13" s="376" t="s">
        <v>114</v>
      </c>
      <c r="R13" s="377" t="s">
        <v>292</v>
      </c>
      <c r="S13" s="379">
        <v>5000</v>
      </c>
      <c r="T13" s="352">
        <f t="shared" ref="T13:T68" si="9">S13</f>
        <v>5000</v>
      </c>
      <c r="U13" s="353"/>
      <c r="V13" s="353"/>
      <c r="W13" s="353"/>
      <c r="X13" s="352"/>
      <c r="Y13" s="354">
        <f t="shared" si="3"/>
        <v>5000</v>
      </c>
      <c r="Z13" s="355">
        <f t="shared" si="4"/>
        <v>1</v>
      </c>
    </row>
    <row r="14" spans="1:27" s="356" customFormat="1" ht="24.75" customHeight="1">
      <c r="A14" s="349" t="str">
        <f t="shared" si="0"/>
        <v>9321 ASEPTIC 1&amp;3</v>
      </c>
      <c r="B14" s="349" t="str">
        <f t="shared" si="5"/>
        <v>Green Tea</v>
      </c>
      <c r="C14" s="349" t="str">
        <f>VLOOKUP(M14,[1]Master!A:C,3,0)</f>
        <v>350ml</v>
      </c>
      <c r="D14" s="350">
        <f t="shared" si="1"/>
        <v>90</v>
      </c>
      <c r="E14" s="350">
        <f t="shared" si="2"/>
        <v>90</v>
      </c>
      <c r="F14" s="351">
        <f t="shared" si="6"/>
        <v>45353</v>
      </c>
      <c r="G14" s="351">
        <f t="shared" si="7"/>
        <v>45354</v>
      </c>
      <c r="H14" s="376">
        <v>45352</v>
      </c>
      <c r="I14" s="376">
        <v>45352</v>
      </c>
      <c r="J14" s="376" t="s">
        <v>433</v>
      </c>
      <c r="K14" s="376" t="s">
        <v>19</v>
      </c>
      <c r="L14" s="377" t="s">
        <v>591</v>
      </c>
      <c r="M14" s="377">
        <v>310003155</v>
      </c>
      <c r="N14" s="378" t="s">
        <v>178</v>
      </c>
      <c r="O14" s="376" t="s">
        <v>482</v>
      </c>
      <c r="P14" s="376" t="s">
        <v>377</v>
      </c>
      <c r="Q14" s="376" t="s">
        <v>23</v>
      </c>
      <c r="R14" s="377" t="s">
        <v>371</v>
      </c>
      <c r="S14" s="379">
        <v>6480</v>
      </c>
      <c r="T14" s="352">
        <f t="shared" si="9"/>
        <v>6480</v>
      </c>
      <c r="U14" s="353"/>
      <c r="V14" s="353"/>
      <c r="W14" s="353"/>
      <c r="X14" s="352"/>
      <c r="Y14" s="354">
        <f t="shared" si="3"/>
        <v>6480</v>
      </c>
      <c r="Z14" s="355">
        <f t="shared" si="4"/>
        <v>1</v>
      </c>
    </row>
    <row r="15" spans="1:27" s="356" customFormat="1" ht="24.75" customHeight="1">
      <c r="A15" s="349" t="str">
        <f t="shared" si="0"/>
        <v>9321 ASEPTIC 1&amp;3</v>
      </c>
      <c r="B15" s="349" t="str">
        <f t="shared" si="5"/>
        <v>Green Tea</v>
      </c>
      <c r="C15" s="349" t="str">
        <f>VLOOKUP(M15,[1]Master!A:C,3,0)</f>
        <v>380ml</v>
      </c>
      <c r="D15" s="350">
        <f t="shared" si="1"/>
        <v>121.58333333333333</v>
      </c>
      <c r="E15" s="350">
        <f t="shared" si="2"/>
        <v>121.58333333333333</v>
      </c>
      <c r="F15" s="351">
        <f t="shared" si="6"/>
        <v>45353</v>
      </c>
      <c r="G15" s="351">
        <f t="shared" si="7"/>
        <v>45354</v>
      </c>
      <c r="H15" s="376">
        <v>45352</v>
      </c>
      <c r="I15" s="376">
        <v>45352</v>
      </c>
      <c r="J15" s="376" t="s">
        <v>433</v>
      </c>
      <c r="K15" s="376" t="s">
        <v>19</v>
      </c>
      <c r="L15" s="377" t="s">
        <v>592</v>
      </c>
      <c r="M15" s="377">
        <v>310001998</v>
      </c>
      <c r="N15" s="378" t="s">
        <v>116</v>
      </c>
      <c r="O15" s="376" t="s">
        <v>482</v>
      </c>
      <c r="P15" s="376" t="s">
        <v>501</v>
      </c>
      <c r="Q15" s="376" t="s">
        <v>23</v>
      </c>
      <c r="R15" s="377" t="s">
        <v>327</v>
      </c>
      <c r="S15" s="379">
        <v>8754</v>
      </c>
      <c r="T15" s="352">
        <f t="shared" si="9"/>
        <v>8754</v>
      </c>
      <c r="U15" s="353"/>
      <c r="V15" s="353"/>
      <c r="W15" s="353"/>
      <c r="X15" s="352"/>
      <c r="Y15" s="354">
        <f t="shared" si="3"/>
        <v>8754</v>
      </c>
      <c r="Z15" s="355">
        <f t="shared" si="4"/>
        <v>1</v>
      </c>
    </row>
    <row r="16" spans="1:27" s="356" customFormat="1" ht="24.75" customHeight="1">
      <c r="A16" s="349" t="str">
        <f t="shared" si="0"/>
        <v>9323 ASEPTIC 2(WANGMOUNG)</v>
      </c>
      <c r="B16" s="349" t="str">
        <f t="shared" si="5"/>
        <v>CL</v>
      </c>
      <c r="C16" s="349" t="str">
        <f>VLOOKUP(M16,[1]Master!A:C,3,0)</f>
        <v>500ml</v>
      </c>
      <c r="D16" s="350">
        <f t="shared" si="1"/>
        <v>212.16666666666666</v>
      </c>
      <c r="E16" s="350">
        <f t="shared" si="2"/>
        <v>212.16666666666666</v>
      </c>
      <c r="F16" s="351">
        <f t="shared" si="6"/>
        <v>45353</v>
      </c>
      <c r="G16" s="351">
        <f t="shared" si="7"/>
        <v>45354</v>
      </c>
      <c r="H16" s="376">
        <v>45352</v>
      </c>
      <c r="I16" s="376">
        <v>45352</v>
      </c>
      <c r="J16" s="376" t="s">
        <v>433</v>
      </c>
      <c r="K16" s="376" t="s">
        <v>115</v>
      </c>
      <c r="L16" s="377" t="s">
        <v>593</v>
      </c>
      <c r="M16" s="377">
        <v>310002654</v>
      </c>
      <c r="N16" s="378" t="s">
        <v>46</v>
      </c>
      <c r="O16" s="376" t="s">
        <v>483</v>
      </c>
      <c r="P16" s="376" t="s">
        <v>472</v>
      </c>
      <c r="Q16" s="376" t="s">
        <v>114</v>
      </c>
      <c r="R16" s="377" t="s">
        <v>22</v>
      </c>
      <c r="S16" s="379">
        <v>11457</v>
      </c>
      <c r="T16" s="352">
        <f t="shared" si="9"/>
        <v>11457</v>
      </c>
      <c r="U16" s="353"/>
      <c r="V16" s="353"/>
      <c r="W16" s="353"/>
      <c r="X16" s="352"/>
      <c r="Y16" s="354">
        <f t="shared" si="3"/>
        <v>11457</v>
      </c>
      <c r="Z16" s="355">
        <f t="shared" si="4"/>
        <v>1</v>
      </c>
    </row>
    <row r="17" spans="1:26" s="356" customFormat="1" ht="24.75" customHeight="1">
      <c r="A17" s="349" t="str">
        <f t="shared" si="0"/>
        <v>9323 ASEPTIC 2(WANGMOUNG)</v>
      </c>
      <c r="B17" s="349" t="str">
        <f t="shared" si="5"/>
        <v>Green Tea</v>
      </c>
      <c r="C17" s="349" t="str">
        <f>VLOOKUP(M17,[1]Master!A:C,3,0)</f>
        <v>350ml</v>
      </c>
      <c r="D17" s="350">
        <f t="shared" si="1"/>
        <v>162.06944444444446</v>
      </c>
      <c r="E17" s="350">
        <f t="shared" si="2"/>
        <v>162.06944444444446</v>
      </c>
      <c r="F17" s="351">
        <f t="shared" si="6"/>
        <v>45353</v>
      </c>
      <c r="G17" s="351">
        <f t="shared" si="7"/>
        <v>45354</v>
      </c>
      <c r="H17" s="376">
        <v>45352</v>
      </c>
      <c r="I17" s="376">
        <v>45352</v>
      </c>
      <c r="J17" s="376" t="s">
        <v>433</v>
      </c>
      <c r="K17" s="376" t="s">
        <v>115</v>
      </c>
      <c r="L17" s="377" t="s">
        <v>594</v>
      </c>
      <c r="M17" s="377">
        <v>310002642</v>
      </c>
      <c r="N17" s="378" t="s">
        <v>118</v>
      </c>
      <c r="O17" s="376" t="s">
        <v>483</v>
      </c>
      <c r="P17" s="376" t="s">
        <v>21</v>
      </c>
      <c r="Q17" s="376" t="s">
        <v>114</v>
      </c>
      <c r="R17" s="377" t="s">
        <v>292</v>
      </c>
      <c r="S17" s="379">
        <v>11669</v>
      </c>
      <c r="T17" s="352">
        <f t="shared" si="9"/>
        <v>11669</v>
      </c>
      <c r="U17" s="353"/>
      <c r="V17" s="353"/>
      <c r="W17" s="353"/>
      <c r="X17" s="352"/>
      <c r="Y17" s="354">
        <f t="shared" si="3"/>
        <v>11669</v>
      </c>
      <c r="Z17" s="355">
        <f t="shared" si="4"/>
        <v>1</v>
      </c>
    </row>
    <row r="18" spans="1:26" s="356" customFormat="1" ht="24.75" customHeight="1">
      <c r="A18" s="349" t="str">
        <f t="shared" si="0"/>
        <v>9323 ASEPTIC 2(WANGMOUNG)</v>
      </c>
      <c r="B18" s="349" t="str">
        <f t="shared" si="5"/>
        <v>Green Tea</v>
      </c>
      <c r="C18" s="349" t="str">
        <f>VLOOKUP(M18,[1]Master!A:C,3,0)</f>
        <v>350ml</v>
      </c>
      <c r="D18" s="350">
        <f t="shared" si="1"/>
        <v>452.25</v>
      </c>
      <c r="E18" s="350">
        <f t="shared" si="2"/>
        <v>452.25</v>
      </c>
      <c r="F18" s="351">
        <f t="shared" si="6"/>
        <v>45353</v>
      </c>
      <c r="G18" s="351">
        <f t="shared" si="7"/>
        <v>45354</v>
      </c>
      <c r="H18" s="376">
        <v>45352</v>
      </c>
      <c r="I18" s="376">
        <v>45352</v>
      </c>
      <c r="J18" s="376" t="s">
        <v>433</v>
      </c>
      <c r="K18" s="376" t="s">
        <v>115</v>
      </c>
      <c r="L18" s="377" t="s">
        <v>595</v>
      </c>
      <c r="M18" s="377">
        <v>310002641</v>
      </c>
      <c r="N18" s="378" t="s">
        <v>119</v>
      </c>
      <c r="O18" s="376" t="s">
        <v>484</v>
      </c>
      <c r="P18" s="376" t="s">
        <v>21</v>
      </c>
      <c r="Q18" s="376" t="s">
        <v>114</v>
      </c>
      <c r="R18" s="377" t="s">
        <v>292</v>
      </c>
      <c r="S18" s="379">
        <v>32562</v>
      </c>
      <c r="T18" s="352">
        <f t="shared" si="9"/>
        <v>32562</v>
      </c>
      <c r="U18" s="353"/>
      <c r="V18" s="353"/>
      <c r="W18" s="353"/>
      <c r="X18" s="352"/>
      <c r="Y18" s="354">
        <f t="shared" si="3"/>
        <v>32562</v>
      </c>
      <c r="Z18" s="355">
        <f t="shared" si="4"/>
        <v>1</v>
      </c>
    </row>
    <row r="19" spans="1:26" s="356" customFormat="1" ht="24.75" customHeight="1">
      <c r="A19" s="349" t="str">
        <f t="shared" si="0"/>
        <v>9321 Navanakorn</v>
      </c>
      <c r="B19" s="349" t="str">
        <f t="shared" si="5"/>
        <v>Water Crystal</v>
      </c>
      <c r="C19" s="349" t="str">
        <f>VLOOKUP(M19,[1]Master!A:C,3,0)</f>
        <v>600ml</v>
      </c>
      <c r="D19" s="350">
        <f t="shared" si="1"/>
        <v>125.76</v>
      </c>
      <c r="E19" s="350">
        <f t="shared" si="2"/>
        <v>125.76</v>
      </c>
      <c r="F19" s="351">
        <f t="shared" si="6"/>
        <v>45354</v>
      </c>
      <c r="G19" s="351">
        <f t="shared" si="7"/>
        <v>45355</v>
      </c>
      <c r="H19" s="376">
        <v>45353</v>
      </c>
      <c r="I19" s="376">
        <v>45353</v>
      </c>
      <c r="J19" s="376" t="s">
        <v>473</v>
      </c>
      <c r="K19" s="376" t="s">
        <v>19</v>
      </c>
      <c r="L19" s="377" t="s">
        <v>542</v>
      </c>
      <c r="M19" s="377">
        <v>310001586</v>
      </c>
      <c r="N19" s="378" t="s">
        <v>415</v>
      </c>
      <c r="O19" s="376" t="s">
        <v>484</v>
      </c>
      <c r="P19" s="376" t="s">
        <v>377</v>
      </c>
      <c r="Q19" s="376" t="s">
        <v>461</v>
      </c>
      <c r="R19" s="377" t="s">
        <v>460</v>
      </c>
      <c r="S19" s="379">
        <v>18864</v>
      </c>
      <c r="T19" s="352">
        <f t="shared" si="9"/>
        <v>18864</v>
      </c>
      <c r="U19" s="353"/>
      <c r="V19" s="353"/>
      <c r="W19" s="353"/>
      <c r="X19" s="352"/>
      <c r="Y19" s="354">
        <f t="shared" si="3"/>
        <v>18864</v>
      </c>
      <c r="Z19" s="355">
        <f t="shared" si="4"/>
        <v>1</v>
      </c>
    </row>
    <row r="20" spans="1:26" s="356" customFormat="1" ht="24.75" customHeight="1">
      <c r="A20" s="349" t="str">
        <f t="shared" si="0"/>
        <v>9321 UHT</v>
      </c>
      <c r="B20" s="349" t="str">
        <f t="shared" si="5"/>
        <v>Green Tea</v>
      </c>
      <c r="C20" s="349" t="str">
        <f>VLOOKUP(M20,[1]Master!A:C,3,0)</f>
        <v>180ml</v>
      </c>
      <c r="D20" s="350">
        <f t="shared" si="1"/>
        <v>8.6136363636363633</v>
      </c>
      <c r="E20" s="350">
        <f t="shared" si="2"/>
        <v>8.6136363636363633</v>
      </c>
      <c r="F20" s="351">
        <f t="shared" si="6"/>
        <v>45354</v>
      </c>
      <c r="G20" s="351">
        <f t="shared" si="7"/>
        <v>45355</v>
      </c>
      <c r="H20" s="376">
        <v>45353</v>
      </c>
      <c r="I20" s="376">
        <v>45353</v>
      </c>
      <c r="J20" s="376" t="s">
        <v>493</v>
      </c>
      <c r="K20" s="376" t="s">
        <v>19</v>
      </c>
      <c r="L20" s="377" t="s">
        <v>557</v>
      </c>
      <c r="M20" s="377">
        <v>310002951</v>
      </c>
      <c r="N20" s="378" t="s">
        <v>124</v>
      </c>
      <c r="O20" s="376" t="s">
        <v>484</v>
      </c>
      <c r="P20" s="376" t="s">
        <v>21</v>
      </c>
      <c r="Q20" s="376" t="s">
        <v>47</v>
      </c>
      <c r="R20" s="377" t="s">
        <v>340</v>
      </c>
      <c r="S20" s="379">
        <v>758</v>
      </c>
      <c r="T20" s="352">
        <f t="shared" si="9"/>
        <v>758</v>
      </c>
      <c r="U20" s="353"/>
      <c r="V20" s="353"/>
      <c r="W20" s="353"/>
      <c r="X20" s="352"/>
      <c r="Y20" s="354">
        <f t="shared" si="3"/>
        <v>758</v>
      </c>
      <c r="Z20" s="355">
        <f t="shared" si="4"/>
        <v>1</v>
      </c>
    </row>
    <row r="21" spans="1:26" s="356" customFormat="1" ht="24.75" customHeight="1">
      <c r="A21" s="349" t="str">
        <f t="shared" si="0"/>
        <v>9321 UHT</v>
      </c>
      <c r="B21" s="349" t="str">
        <f t="shared" si="5"/>
        <v>Green Tea</v>
      </c>
      <c r="C21" s="349" t="str">
        <f>VLOOKUP(M21,[1]Master!A:C,3,0)</f>
        <v>180ml</v>
      </c>
      <c r="D21" s="350">
        <f t="shared" si="1"/>
        <v>15.954545454545455</v>
      </c>
      <c r="E21" s="350">
        <f t="shared" si="2"/>
        <v>15.954545454545455</v>
      </c>
      <c r="F21" s="351">
        <f t="shared" si="6"/>
        <v>45354</v>
      </c>
      <c r="G21" s="351">
        <f t="shared" si="7"/>
        <v>45355</v>
      </c>
      <c r="H21" s="376">
        <v>45353</v>
      </c>
      <c r="I21" s="376">
        <v>45353</v>
      </c>
      <c r="J21" s="376" t="s">
        <v>493</v>
      </c>
      <c r="K21" s="376" t="s">
        <v>19</v>
      </c>
      <c r="L21" s="377" t="s">
        <v>558</v>
      </c>
      <c r="M21" s="377">
        <v>310002952</v>
      </c>
      <c r="N21" s="378" t="s">
        <v>140</v>
      </c>
      <c r="O21" s="376" t="s">
        <v>484</v>
      </c>
      <c r="P21" s="376" t="s">
        <v>21</v>
      </c>
      <c r="Q21" s="376" t="s">
        <v>47</v>
      </c>
      <c r="R21" s="377" t="s">
        <v>340</v>
      </c>
      <c r="S21" s="379">
        <v>1404</v>
      </c>
      <c r="T21" s="352">
        <f t="shared" si="9"/>
        <v>1404</v>
      </c>
      <c r="U21" s="353"/>
      <c r="V21" s="353"/>
      <c r="W21" s="353"/>
      <c r="X21" s="352"/>
      <c r="Y21" s="354">
        <f t="shared" si="3"/>
        <v>1404</v>
      </c>
      <c r="Z21" s="355">
        <f t="shared" si="4"/>
        <v>1</v>
      </c>
    </row>
    <row r="22" spans="1:26" s="356" customFormat="1" ht="24.75" customHeight="1">
      <c r="A22" s="349" t="str">
        <f t="shared" si="0"/>
        <v>9323 ASEPTIC 2(WANGMOUNG)</v>
      </c>
      <c r="B22" s="349" t="str">
        <f t="shared" si="5"/>
        <v>CL</v>
      </c>
      <c r="C22" s="349" t="str">
        <f>VLOOKUP(M22,[1]Master!A:C,3,0)</f>
        <v>500ml</v>
      </c>
      <c r="D22" s="350">
        <f t="shared" si="1"/>
        <v>5.5740740740740744</v>
      </c>
      <c r="E22" s="350">
        <f t="shared" si="2"/>
        <v>5.5740740740740744</v>
      </c>
      <c r="F22" s="351">
        <f t="shared" si="6"/>
        <v>45354</v>
      </c>
      <c r="G22" s="351">
        <f t="shared" si="7"/>
        <v>45355</v>
      </c>
      <c r="H22" s="376">
        <v>45353</v>
      </c>
      <c r="I22" s="376">
        <v>45353</v>
      </c>
      <c r="J22" s="376" t="s">
        <v>433</v>
      </c>
      <c r="K22" s="376" t="s">
        <v>115</v>
      </c>
      <c r="L22" s="377" t="s">
        <v>543</v>
      </c>
      <c r="M22" s="377">
        <v>310002654</v>
      </c>
      <c r="N22" s="378" t="s">
        <v>46</v>
      </c>
      <c r="O22" s="376" t="s">
        <v>484</v>
      </c>
      <c r="P22" s="376" t="s">
        <v>472</v>
      </c>
      <c r="Q22" s="376" t="s">
        <v>114</v>
      </c>
      <c r="R22" s="377" t="s">
        <v>22</v>
      </c>
      <c r="S22" s="379">
        <v>301</v>
      </c>
      <c r="T22" s="352">
        <f t="shared" si="9"/>
        <v>301</v>
      </c>
      <c r="U22" s="353"/>
      <c r="V22" s="353"/>
      <c r="W22" s="353"/>
      <c r="X22" s="352"/>
      <c r="Y22" s="354">
        <f t="shared" si="3"/>
        <v>301</v>
      </c>
      <c r="Z22" s="355">
        <f t="shared" si="4"/>
        <v>1</v>
      </c>
    </row>
    <row r="23" spans="1:26" s="356" customFormat="1" ht="24.75" customHeight="1">
      <c r="A23" s="349" t="str">
        <f t="shared" si="0"/>
        <v>9321 ASEPTIC 1&amp;3</v>
      </c>
      <c r="B23" s="349" t="str">
        <f t="shared" si="5"/>
        <v>LA</v>
      </c>
      <c r="C23" s="349" t="str">
        <f>VLOOKUP(M23,[1]Master!A:C,3,0)</f>
        <v>500ml</v>
      </c>
      <c r="D23" s="350">
        <f t="shared" si="1"/>
        <v>193.33333333333334</v>
      </c>
      <c r="E23" s="350">
        <f t="shared" si="2"/>
        <v>193.33333333333334</v>
      </c>
      <c r="F23" s="351">
        <f t="shared" si="6"/>
        <v>45354</v>
      </c>
      <c r="G23" s="351">
        <f t="shared" si="7"/>
        <v>45355</v>
      </c>
      <c r="H23" s="376">
        <v>45353</v>
      </c>
      <c r="I23" s="376">
        <v>45353</v>
      </c>
      <c r="J23" s="376" t="s">
        <v>433</v>
      </c>
      <c r="K23" s="376" t="s">
        <v>19</v>
      </c>
      <c r="L23" s="377" t="s">
        <v>559</v>
      </c>
      <c r="M23" s="377">
        <v>310004445</v>
      </c>
      <c r="N23" s="378" t="s">
        <v>467</v>
      </c>
      <c r="O23" s="376" t="s">
        <v>484</v>
      </c>
      <c r="P23" s="376" t="s">
        <v>21</v>
      </c>
      <c r="Q23" s="376" t="s">
        <v>23</v>
      </c>
      <c r="R23" s="377" t="s">
        <v>327</v>
      </c>
      <c r="S23" s="379">
        <v>10440</v>
      </c>
      <c r="T23" s="352">
        <f t="shared" si="9"/>
        <v>10440</v>
      </c>
      <c r="U23" s="353"/>
      <c r="V23" s="353"/>
      <c r="W23" s="353"/>
      <c r="X23" s="352"/>
      <c r="Y23" s="354">
        <f t="shared" si="3"/>
        <v>10440</v>
      </c>
      <c r="Z23" s="355">
        <f t="shared" si="4"/>
        <v>1</v>
      </c>
    </row>
    <row r="24" spans="1:26" s="356" customFormat="1" ht="24.75" customHeight="1">
      <c r="A24" s="349" t="str">
        <f t="shared" si="0"/>
        <v>9321 ASEPTIC 1&amp;3</v>
      </c>
      <c r="B24" s="349" t="str">
        <f t="shared" si="5"/>
        <v>Green Tea</v>
      </c>
      <c r="C24" s="349" t="str">
        <f>VLOOKUP(M24,[1]Master!A:C,3,0)</f>
        <v>350ml</v>
      </c>
      <c r="D24" s="350">
        <f t="shared" si="1"/>
        <v>152</v>
      </c>
      <c r="E24" s="350">
        <f t="shared" si="2"/>
        <v>152</v>
      </c>
      <c r="F24" s="351">
        <f t="shared" si="6"/>
        <v>45354</v>
      </c>
      <c r="G24" s="351">
        <f t="shared" si="7"/>
        <v>45355</v>
      </c>
      <c r="H24" s="376">
        <v>45353</v>
      </c>
      <c r="I24" s="376">
        <v>45353</v>
      </c>
      <c r="J24" s="376" t="s">
        <v>433</v>
      </c>
      <c r="K24" s="376" t="s">
        <v>19</v>
      </c>
      <c r="L24" s="377" t="s">
        <v>560</v>
      </c>
      <c r="M24" s="377">
        <v>310003155</v>
      </c>
      <c r="N24" s="378" t="s">
        <v>178</v>
      </c>
      <c r="O24" s="376" t="s">
        <v>484</v>
      </c>
      <c r="P24" s="376" t="s">
        <v>377</v>
      </c>
      <c r="Q24" s="376" t="s">
        <v>23</v>
      </c>
      <c r="R24" s="377" t="s">
        <v>371</v>
      </c>
      <c r="S24" s="379">
        <v>10944</v>
      </c>
      <c r="T24" s="352">
        <f t="shared" si="9"/>
        <v>10944</v>
      </c>
      <c r="U24" s="353"/>
      <c r="V24" s="353"/>
      <c r="W24" s="353"/>
      <c r="X24" s="352"/>
      <c r="Y24" s="354">
        <f t="shared" si="3"/>
        <v>10944</v>
      </c>
      <c r="Z24" s="355">
        <f t="shared" si="4"/>
        <v>1</v>
      </c>
    </row>
    <row r="25" spans="1:26" s="356" customFormat="1" ht="24.75" customHeight="1">
      <c r="A25" s="349" t="str">
        <f t="shared" si="0"/>
        <v>9321 ASEPTIC 1&amp;3</v>
      </c>
      <c r="B25" s="349" t="str">
        <f t="shared" si="5"/>
        <v>CL</v>
      </c>
      <c r="C25" s="349" t="str">
        <f>VLOOKUP(M25,[1]Master!A:C,3,0)</f>
        <v>500ml</v>
      </c>
      <c r="D25" s="350">
        <f t="shared" si="1"/>
        <v>524</v>
      </c>
      <c r="E25" s="350">
        <f t="shared" si="2"/>
        <v>524</v>
      </c>
      <c r="F25" s="351">
        <f t="shared" si="6"/>
        <v>45354</v>
      </c>
      <c r="G25" s="351">
        <f t="shared" si="7"/>
        <v>45355</v>
      </c>
      <c r="H25" s="376">
        <v>45353</v>
      </c>
      <c r="I25" s="376">
        <v>45353</v>
      </c>
      <c r="J25" s="376" t="s">
        <v>433</v>
      </c>
      <c r="K25" s="376" t="s">
        <v>19</v>
      </c>
      <c r="L25" s="377" t="s">
        <v>561</v>
      </c>
      <c r="M25" s="377">
        <v>310002226</v>
      </c>
      <c r="N25" s="378" t="s">
        <v>149</v>
      </c>
      <c r="O25" s="376" t="s">
        <v>484</v>
      </c>
      <c r="P25" s="376" t="s">
        <v>472</v>
      </c>
      <c r="Q25" s="376" t="s">
        <v>23</v>
      </c>
      <c r="R25" s="377" t="s">
        <v>327</v>
      </c>
      <c r="S25" s="379">
        <v>28296</v>
      </c>
      <c r="T25" s="352">
        <f t="shared" si="9"/>
        <v>28296</v>
      </c>
      <c r="U25" s="353"/>
      <c r="V25" s="353"/>
      <c r="W25" s="353"/>
      <c r="X25" s="352"/>
      <c r="Y25" s="354">
        <f t="shared" si="3"/>
        <v>28296</v>
      </c>
      <c r="Z25" s="355">
        <f t="shared" si="4"/>
        <v>1</v>
      </c>
    </row>
    <row r="26" spans="1:26" s="356" customFormat="1" ht="24.75" customHeight="1">
      <c r="A26" s="349" t="str">
        <f t="shared" si="0"/>
        <v>9323 ASEPTIC 2(WANGMOUNG)</v>
      </c>
      <c r="B26" s="349" t="str">
        <f t="shared" si="5"/>
        <v>Green Tea</v>
      </c>
      <c r="C26" s="349" t="str">
        <f>VLOOKUP(M26,[1]Master!A:C,3,0)</f>
        <v>350ml</v>
      </c>
      <c r="D26" s="350">
        <f t="shared" si="1"/>
        <v>115.48611111111111</v>
      </c>
      <c r="E26" s="350">
        <f t="shared" si="2"/>
        <v>115.48611111111111</v>
      </c>
      <c r="F26" s="351">
        <f t="shared" si="6"/>
        <v>45354</v>
      </c>
      <c r="G26" s="351">
        <f t="shared" si="7"/>
        <v>45355</v>
      </c>
      <c r="H26" s="376">
        <v>45353</v>
      </c>
      <c r="I26" s="376">
        <v>45353</v>
      </c>
      <c r="J26" s="376" t="s">
        <v>433</v>
      </c>
      <c r="K26" s="376" t="s">
        <v>115</v>
      </c>
      <c r="L26" s="377" t="s">
        <v>565</v>
      </c>
      <c r="M26" s="377">
        <v>310002641</v>
      </c>
      <c r="N26" s="378" t="s">
        <v>119</v>
      </c>
      <c r="O26" s="376" t="s">
        <v>484</v>
      </c>
      <c r="P26" s="376" t="s">
        <v>21</v>
      </c>
      <c r="Q26" s="376" t="s">
        <v>114</v>
      </c>
      <c r="R26" s="377" t="s">
        <v>292</v>
      </c>
      <c r="S26" s="379">
        <v>8315</v>
      </c>
      <c r="T26" s="352">
        <f t="shared" si="9"/>
        <v>8315</v>
      </c>
      <c r="U26" s="353"/>
      <c r="V26" s="353"/>
      <c r="W26" s="353"/>
      <c r="X26" s="352"/>
      <c r="Y26" s="354">
        <f t="shared" si="3"/>
        <v>8315</v>
      </c>
      <c r="Z26" s="355">
        <f t="shared" si="4"/>
        <v>1</v>
      </c>
    </row>
    <row r="27" spans="1:26" s="356" customFormat="1" ht="24.75" customHeight="1">
      <c r="A27" s="349" t="str">
        <f t="shared" si="0"/>
        <v>9323 ASEPTIC 2(WANGMOUNG)</v>
      </c>
      <c r="B27" s="349" t="str">
        <f t="shared" si="5"/>
        <v>Green Tea</v>
      </c>
      <c r="C27" s="349" t="str">
        <f>VLOOKUP(M27,[1]Master!A:C,3,0)</f>
        <v>350ml</v>
      </c>
      <c r="D27" s="350">
        <f t="shared" si="1"/>
        <v>210</v>
      </c>
      <c r="E27" s="350">
        <f t="shared" si="2"/>
        <v>210</v>
      </c>
      <c r="F27" s="351">
        <f t="shared" si="6"/>
        <v>45354</v>
      </c>
      <c r="G27" s="351">
        <f t="shared" si="7"/>
        <v>45355</v>
      </c>
      <c r="H27" s="376">
        <v>45353</v>
      </c>
      <c r="I27" s="376">
        <v>45353</v>
      </c>
      <c r="J27" s="376" t="s">
        <v>433</v>
      </c>
      <c r="K27" s="376" t="s">
        <v>115</v>
      </c>
      <c r="L27" s="377" t="s">
        <v>566</v>
      </c>
      <c r="M27" s="377">
        <v>310002642</v>
      </c>
      <c r="N27" s="378" t="s">
        <v>118</v>
      </c>
      <c r="O27" s="376" t="s">
        <v>484</v>
      </c>
      <c r="P27" s="376" t="s">
        <v>21</v>
      </c>
      <c r="Q27" s="376" t="s">
        <v>114</v>
      </c>
      <c r="R27" s="377" t="s">
        <v>292</v>
      </c>
      <c r="S27" s="379">
        <v>15120</v>
      </c>
      <c r="T27" s="352">
        <f t="shared" si="9"/>
        <v>15120</v>
      </c>
      <c r="U27" s="353"/>
      <c r="V27" s="353"/>
      <c r="W27" s="353"/>
      <c r="X27" s="352"/>
      <c r="Y27" s="354">
        <f t="shared" si="3"/>
        <v>15120</v>
      </c>
      <c r="Z27" s="355">
        <f t="shared" si="4"/>
        <v>1</v>
      </c>
    </row>
    <row r="28" spans="1:26" s="356" customFormat="1" ht="24.75" customHeight="1">
      <c r="A28" s="349" t="str">
        <f t="shared" si="0"/>
        <v>9321 ASEPTIC 1&amp;3</v>
      </c>
      <c r="B28" s="349" t="str">
        <f t="shared" si="5"/>
        <v>MM</v>
      </c>
      <c r="C28" s="349" t="str">
        <f>VLOOKUP(M28,[1]Master!A:C,3,0)</f>
        <v>500ml</v>
      </c>
      <c r="D28" s="350">
        <f t="shared" si="1"/>
        <v>129.33333333333334</v>
      </c>
      <c r="E28" s="350">
        <f t="shared" si="2"/>
        <v>129.33333333333334</v>
      </c>
      <c r="F28" s="351">
        <f t="shared" si="6"/>
        <v>45354</v>
      </c>
      <c r="G28" s="351">
        <f t="shared" si="7"/>
        <v>45355</v>
      </c>
      <c r="H28" s="376">
        <v>45353</v>
      </c>
      <c r="I28" s="376">
        <v>45353</v>
      </c>
      <c r="J28" s="376" t="s">
        <v>433</v>
      </c>
      <c r="K28" s="376" t="s">
        <v>19</v>
      </c>
      <c r="L28" s="377" t="s">
        <v>570</v>
      </c>
      <c r="M28" s="377">
        <v>310002972</v>
      </c>
      <c r="N28" s="378" t="s">
        <v>147</v>
      </c>
      <c r="O28" s="376" t="s">
        <v>484</v>
      </c>
      <c r="P28" s="376" t="s">
        <v>21</v>
      </c>
      <c r="Q28" s="376" t="s">
        <v>23</v>
      </c>
      <c r="R28" s="377" t="s">
        <v>327</v>
      </c>
      <c r="S28" s="379">
        <v>6984</v>
      </c>
      <c r="T28" s="352">
        <f t="shared" si="9"/>
        <v>6984</v>
      </c>
      <c r="U28" s="353"/>
      <c r="V28" s="353"/>
      <c r="W28" s="353"/>
      <c r="X28" s="352"/>
      <c r="Y28" s="354">
        <f t="shared" si="3"/>
        <v>6984</v>
      </c>
      <c r="Z28" s="355">
        <f t="shared" si="4"/>
        <v>1</v>
      </c>
    </row>
    <row r="29" spans="1:26" s="356" customFormat="1" ht="24.75" customHeight="1">
      <c r="A29" s="349" t="str">
        <f t="shared" si="0"/>
        <v>9321 ASEPTIC 1&amp;3</v>
      </c>
      <c r="B29" s="349" t="str">
        <f t="shared" si="5"/>
        <v>LA</v>
      </c>
      <c r="C29" s="349" t="str">
        <f>VLOOKUP(M29,[1]Master!A:C,3,0)</f>
        <v>500ml</v>
      </c>
      <c r="D29" s="350">
        <f t="shared" si="1"/>
        <v>182.44444444444446</v>
      </c>
      <c r="E29" s="350">
        <f t="shared" si="2"/>
        <v>182.44444444444446</v>
      </c>
      <c r="F29" s="351">
        <f t="shared" si="6"/>
        <v>45355</v>
      </c>
      <c r="G29" s="351">
        <f t="shared" si="7"/>
        <v>45356</v>
      </c>
      <c r="H29" s="376">
        <v>45354</v>
      </c>
      <c r="I29" s="376">
        <v>45354</v>
      </c>
      <c r="J29" s="376" t="s">
        <v>433</v>
      </c>
      <c r="K29" s="376" t="s">
        <v>19</v>
      </c>
      <c r="L29" s="377" t="s">
        <v>562</v>
      </c>
      <c r="M29" s="377">
        <v>310004445</v>
      </c>
      <c r="N29" s="378" t="s">
        <v>467</v>
      </c>
      <c r="O29" s="376" t="s">
        <v>482</v>
      </c>
      <c r="P29" s="376" t="s">
        <v>21</v>
      </c>
      <c r="Q29" s="376" t="s">
        <v>23</v>
      </c>
      <c r="R29" s="377" t="s">
        <v>327</v>
      </c>
      <c r="S29" s="379">
        <v>9852</v>
      </c>
      <c r="T29" s="352">
        <f t="shared" si="9"/>
        <v>9852</v>
      </c>
      <c r="U29" s="353"/>
      <c r="V29" s="353"/>
      <c r="W29" s="353"/>
      <c r="X29" s="352"/>
      <c r="Y29" s="354">
        <f t="shared" si="3"/>
        <v>9852</v>
      </c>
      <c r="Z29" s="355">
        <f t="shared" si="4"/>
        <v>1</v>
      </c>
    </row>
    <row r="30" spans="1:26" s="356" customFormat="1" ht="24.75" customHeight="1">
      <c r="A30" s="349" t="str">
        <f t="shared" si="0"/>
        <v>9321 ASEPTIC 1&amp;3</v>
      </c>
      <c r="B30" s="349" t="str">
        <f t="shared" si="5"/>
        <v>Green Tea</v>
      </c>
      <c r="C30" s="349" t="str">
        <f>VLOOKUP(M30,[1]Master!A:C,3,0)</f>
        <v>350ml</v>
      </c>
      <c r="D30" s="350">
        <f t="shared" si="1"/>
        <v>79.708333333333329</v>
      </c>
      <c r="E30" s="350">
        <f t="shared" si="2"/>
        <v>79.708333333333329</v>
      </c>
      <c r="F30" s="351">
        <f t="shared" si="6"/>
        <v>45355</v>
      </c>
      <c r="G30" s="351">
        <f t="shared" si="7"/>
        <v>45356</v>
      </c>
      <c r="H30" s="376">
        <v>45354</v>
      </c>
      <c r="I30" s="376">
        <v>45354</v>
      </c>
      <c r="J30" s="376" t="s">
        <v>433</v>
      </c>
      <c r="K30" s="376" t="s">
        <v>19</v>
      </c>
      <c r="L30" s="377" t="s">
        <v>563</v>
      </c>
      <c r="M30" s="377">
        <v>310003155</v>
      </c>
      <c r="N30" s="378" t="s">
        <v>178</v>
      </c>
      <c r="O30" s="376" t="s">
        <v>483</v>
      </c>
      <c r="P30" s="376" t="s">
        <v>377</v>
      </c>
      <c r="Q30" s="376" t="s">
        <v>23</v>
      </c>
      <c r="R30" s="377" t="s">
        <v>371</v>
      </c>
      <c r="S30" s="379">
        <v>5739</v>
      </c>
      <c r="T30" s="352">
        <f t="shared" si="9"/>
        <v>5739</v>
      </c>
      <c r="U30" s="353"/>
      <c r="V30" s="353"/>
      <c r="W30" s="353"/>
      <c r="X30" s="352"/>
      <c r="Y30" s="354">
        <f t="shared" si="3"/>
        <v>5739</v>
      </c>
      <c r="Z30" s="355">
        <f t="shared" si="4"/>
        <v>1</v>
      </c>
    </row>
    <row r="31" spans="1:26" s="356" customFormat="1" ht="24.75" customHeight="1">
      <c r="A31" s="349" t="str">
        <f t="shared" si="0"/>
        <v>9323 ASEPTIC 2(WANGMOUNG)</v>
      </c>
      <c r="B31" s="349" t="str">
        <f t="shared" si="5"/>
        <v>Green Tea</v>
      </c>
      <c r="C31" s="349" t="str">
        <f>VLOOKUP(M31,[1]Master!A:C,3,0)</f>
        <v>350ml</v>
      </c>
      <c r="D31" s="350">
        <f t="shared" si="1"/>
        <v>44.041666666666664</v>
      </c>
      <c r="E31" s="350">
        <f t="shared" si="2"/>
        <v>44.041666666666664</v>
      </c>
      <c r="F31" s="351">
        <f t="shared" si="6"/>
        <v>45355</v>
      </c>
      <c r="G31" s="351">
        <f t="shared" si="7"/>
        <v>45356</v>
      </c>
      <c r="H31" s="376">
        <v>45354</v>
      </c>
      <c r="I31" s="376">
        <v>45354</v>
      </c>
      <c r="J31" s="376" t="s">
        <v>433</v>
      </c>
      <c r="K31" s="376" t="s">
        <v>115</v>
      </c>
      <c r="L31" s="377" t="s">
        <v>567</v>
      </c>
      <c r="M31" s="377">
        <v>310002641</v>
      </c>
      <c r="N31" s="378" t="s">
        <v>119</v>
      </c>
      <c r="O31" s="376" t="s">
        <v>483</v>
      </c>
      <c r="P31" s="376" t="s">
        <v>21</v>
      </c>
      <c r="Q31" s="376" t="s">
        <v>114</v>
      </c>
      <c r="R31" s="377" t="s">
        <v>292</v>
      </c>
      <c r="S31" s="379">
        <v>3171</v>
      </c>
      <c r="T31" s="352">
        <f t="shared" si="9"/>
        <v>3171</v>
      </c>
      <c r="U31" s="353"/>
      <c r="V31" s="353"/>
      <c r="W31" s="353"/>
      <c r="X31" s="352"/>
      <c r="Y31" s="354">
        <f t="shared" si="3"/>
        <v>3171</v>
      </c>
      <c r="Z31" s="355">
        <f t="shared" si="4"/>
        <v>1</v>
      </c>
    </row>
    <row r="32" spans="1:26" s="356" customFormat="1" ht="24.75" customHeight="1">
      <c r="A32" s="349" t="str">
        <f t="shared" si="0"/>
        <v>9323 ASEPTIC 2(WANGMOUNG)</v>
      </c>
      <c r="B32" s="349" t="str">
        <f t="shared" si="5"/>
        <v>CL</v>
      </c>
      <c r="C32" s="349" t="str">
        <f>VLOOKUP(M32,[1]Master!A:C,3,0)</f>
        <v>500ml</v>
      </c>
      <c r="D32" s="350">
        <f t="shared" si="1"/>
        <v>594</v>
      </c>
      <c r="E32" s="350">
        <f t="shared" si="2"/>
        <v>594</v>
      </c>
      <c r="F32" s="351">
        <f t="shared" si="6"/>
        <v>45355</v>
      </c>
      <c r="G32" s="351">
        <f t="shared" si="7"/>
        <v>45356</v>
      </c>
      <c r="H32" s="376">
        <v>45354</v>
      </c>
      <c r="I32" s="376">
        <v>45354</v>
      </c>
      <c r="J32" s="376" t="s">
        <v>433</v>
      </c>
      <c r="K32" s="376" t="s">
        <v>115</v>
      </c>
      <c r="L32" s="377" t="s">
        <v>568</v>
      </c>
      <c r="M32" s="377">
        <v>310002654</v>
      </c>
      <c r="N32" s="378" t="s">
        <v>46</v>
      </c>
      <c r="O32" s="376" t="s">
        <v>484</v>
      </c>
      <c r="P32" s="376" t="s">
        <v>472</v>
      </c>
      <c r="Q32" s="376" t="s">
        <v>114</v>
      </c>
      <c r="R32" s="377" t="s">
        <v>22</v>
      </c>
      <c r="S32" s="379">
        <v>32076</v>
      </c>
      <c r="T32" s="352">
        <f t="shared" si="9"/>
        <v>32076</v>
      </c>
      <c r="U32" s="353"/>
      <c r="V32" s="353"/>
      <c r="W32" s="353"/>
      <c r="X32" s="352"/>
      <c r="Y32" s="354">
        <f t="shared" si="3"/>
        <v>32076</v>
      </c>
      <c r="Z32" s="355">
        <f t="shared" si="4"/>
        <v>1</v>
      </c>
    </row>
    <row r="33" spans="1:27" s="356" customFormat="1" ht="24.75" customHeight="1">
      <c r="A33" s="349" t="str">
        <f t="shared" si="0"/>
        <v>9323 ASEPTIC 2(WANGMOUNG)</v>
      </c>
      <c r="B33" s="349" t="str">
        <f t="shared" si="5"/>
        <v>Green Tea</v>
      </c>
      <c r="C33" s="349" t="str">
        <f>VLOOKUP(M33,[1]Master!A:C,3,0)</f>
        <v>500ml</v>
      </c>
      <c r="D33" s="350">
        <f t="shared" si="1"/>
        <v>158</v>
      </c>
      <c r="E33" s="350">
        <f t="shared" si="2"/>
        <v>158</v>
      </c>
      <c r="F33" s="351">
        <f t="shared" si="6"/>
        <v>45355</v>
      </c>
      <c r="G33" s="351">
        <f t="shared" si="7"/>
        <v>45356</v>
      </c>
      <c r="H33" s="376">
        <v>45354</v>
      </c>
      <c r="I33" s="376">
        <v>45354</v>
      </c>
      <c r="J33" s="376" t="s">
        <v>433</v>
      </c>
      <c r="K33" s="376" t="s">
        <v>115</v>
      </c>
      <c r="L33" s="377" t="s">
        <v>569</v>
      </c>
      <c r="M33" s="377">
        <v>310002001</v>
      </c>
      <c r="N33" s="378" t="s">
        <v>53</v>
      </c>
      <c r="O33" s="376" t="s">
        <v>484</v>
      </c>
      <c r="P33" s="376" t="s">
        <v>20</v>
      </c>
      <c r="Q33" s="376" t="s">
        <v>114</v>
      </c>
      <c r="R33" s="377" t="s">
        <v>22</v>
      </c>
      <c r="S33" s="379">
        <v>8532</v>
      </c>
      <c r="T33" s="352">
        <f t="shared" si="9"/>
        <v>8532</v>
      </c>
      <c r="U33" s="353"/>
      <c r="V33" s="353"/>
      <c r="W33" s="353"/>
      <c r="X33" s="352"/>
      <c r="Y33" s="354">
        <f t="shared" si="3"/>
        <v>8532</v>
      </c>
      <c r="Z33" s="355">
        <f t="shared" si="4"/>
        <v>1</v>
      </c>
      <c r="AA33" s="357"/>
    </row>
    <row r="34" spans="1:27" s="356" customFormat="1" ht="24.75" customHeight="1">
      <c r="A34" s="349" t="str">
        <f t="shared" si="0"/>
        <v>9322 Amatanakorn</v>
      </c>
      <c r="B34" s="349" t="str">
        <f t="shared" si="5"/>
        <v>Water Crystal</v>
      </c>
      <c r="C34" s="349" t="str">
        <f>VLOOKUP(M34,[1]Master!A:C,3,0)</f>
        <v>600ml</v>
      </c>
      <c r="D34" s="350">
        <f t="shared" si="1"/>
        <v>205.44</v>
      </c>
      <c r="E34" s="350">
        <f t="shared" si="2"/>
        <v>205.44</v>
      </c>
      <c r="F34" s="351">
        <f t="shared" si="6"/>
        <v>45356</v>
      </c>
      <c r="G34" s="351">
        <f t="shared" si="7"/>
        <v>45357</v>
      </c>
      <c r="H34" s="376">
        <v>45355</v>
      </c>
      <c r="I34" s="376">
        <v>45355</v>
      </c>
      <c r="J34" s="376" t="s">
        <v>473</v>
      </c>
      <c r="K34" s="376" t="s">
        <v>375</v>
      </c>
      <c r="L34" s="377" t="s">
        <v>571</v>
      </c>
      <c r="M34" s="377">
        <v>310001586</v>
      </c>
      <c r="N34" s="378" t="s">
        <v>415</v>
      </c>
      <c r="O34" s="376" t="s">
        <v>484</v>
      </c>
      <c r="P34" s="376" t="s">
        <v>499</v>
      </c>
      <c r="Q34" s="376" t="s">
        <v>114</v>
      </c>
      <c r="R34" s="377" t="s">
        <v>22</v>
      </c>
      <c r="S34" s="379">
        <v>30816</v>
      </c>
      <c r="T34" s="352">
        <f t="shared" si="9"/>
        <v>30816</v>
      </c>
      <c r="U34" s="353"/>
      <c r="V34" s="353"/>
      <c r="W34" s="353"/>
      <c r="X34" s="352"/>
      <c r="Y34" s="354">
        <f t="shared" si="3"/>
        <v>30816</v>
      </c>
      <c r="Z34" s="355">
        <f t="shared" si="4"/>
        <v>1</v>
      </c>
      <c r="AA34" s="357"/>
    </row>
    <row r="35" spans="1:27" s="356" customFormat="1" ht="24.75" customHeight="1">
      <c r="A35" s="349" t="str">
        <f t="shared" si="0"/>
        <v>9321 Navanakorn</v>
      </c>
      <c r="B35" s="349" t="str">
        <f t="shared" si="5"/>
        <v>Water Crystal</v>
      </c>
      <c r="C35" s="349" t="str">
        <f>VLOOKUP(M35,[1]Master!A:C,3,0)</f>
        <v>600ml</v>
      </c>
      <c r="D35" s="350">
        <f t="shared" si="1"/>
        <v>46.666666666666664</v>
      </c>
      <c r="E35" s="350">
        <f t="shared" si="2"/>
        <v>46.666666666666664</v>
      </c>
      <c r="F35" s="351">
        <f t="shared" si="6"/>
        <v>45356</v>
      </c>
      <c r="G35" s="351">
        <f t="shared" si="7"/>
        <v>45357</v>
      </c>
      <c r="H35" s="376">
        <v>45355</v>
      </c>
      <c r="I35" s="376">
        <v>45355</v>
      </c>
      <c r="J35" s="376" t="s">
        <v>473</v>
      </c>
      <c r="K35" s="376" t="s">
        <v>19</v>
      </c>
      <c r="L35" s="377" t="s">
        <v>572</v>
      </c>
      <c r="M35" s="377">
        <v>310001586</v>
      </c>
      <c r="N35" s="378" t="s">
        <v>415</v>
      </c>
      <c r="O35" s="376" t="s">
        <v>484</v>
      </c>
      <c r="P35" s="376" t="s">
        <v>377</v>
      </c>
      <c r="Q35" s="376" t="s">
        <v>461</v>
      </c>
      <c r="R35" s="377" t="s">
        <v>460</v>
      </c>
      <c r="S35" s="379">
        <v>7000</v>
      </c>
      <c r="T35" s="352">
        <f t="shared" si="9"/>
        <v>7000</v>
      </c>
      <c r="U35" s="353"/>
      <c r="V35" s="353"/>
      <c r="W35" s="353"/>
      <c r="X35" s="352"/>
      <c r="Y35" s="354">
        <f t="shared" si="3"/>
        <v>7000</v>
      </c>
      <c r="Z35" s="355">
        <f t="shared" si="4"/>
        <v>1</v>
      </c>
    </row>
    <row r="36" spans="1:27" s="356" customFormat="1" ht="24.75" customHeight="1">
      <c r="A36" s="349" t="str">
        <f t="shared" si="0"/>
        <v>9321 UHT</v>
      </c>
      <c r="B36" s="349" t="str">
        <f t="shared" si="5"/>
        <v>Green Tea</v>
      </c>
      <c r="C36" s="349" t="str">
        <f>VLOOKUP(M36,[1]Master!A:C,3,0)</f>
        <v>180ml</v>
      </c>
      <c r="D36" s="350">
        <f t="shared" si="1"/>
        <v>82.63636363636364</v>
      </c>
      <c r="E36" s="350">
        <f t="shared" si="2"/>
        <v>82.63636363636364</v>
      </c>
      <c r="F36" s="351">
        <f t="shared" si="6"/>
        <v>45356</v>
      </c>
      <c r="G36" s="351">
        <f t="shared" si="7"/>
        <v>45357</v>
      </c>
      <c r="H36" s="376">
        <v>45355</v>
      </c>
      <c r="I36" s="376">
        <v>45355</v>
      </c>
      <c r="J36" s="376" t="s">
        <v>493</v>
      </c>
      <c r="K36" s="376" t="s">
        <v>19</v>
      </c>
      <c r="L36" s="377" t="s">
        <v>624</v>
      </c>
      <c r="M36" s="377">
        <v>310002954</v>
      </c>
      <c r="N36" s="378" t="s">
        <v>120</v>
      </c>
      <c r="O36" s="376" t="s">
        <v>484</v>
      </c>
      <c r="P36" s="376" t="s">
        <v>21</v>
      </c>
      <c r="Q36" s="376" t="s">
        <v>47</v>
      </c>
      <c r="R36" s="377" t="s">
        <v>340</v>
      </c>
      <c r="S36" s="379">
        <v>7272</v>
      </c>
      <c r="T36" s="352">
        <f t="shared" si="9"/>
        <v>7272</v>
      </c>
      <c r="U36" s="353"/>
      <c r="V36" s="353"/>
      <c r="W36" s="353"/>
      <c r="X36" s="352"/>
      <c r="Y36" s="354">
        <f t="shared" si="3"/>
        <v>7272</v>
      </c>
      <c r="Z36" s="355">
        <f t="shared" si="4"/>
        <v>1</v>
      </c>
    </row>
    <row r="37" spans="1:27" s="356" customFormat="1" ht="24.75" customHeight="1">
      <c r="A37" s="349" t="str">
        <f t="shared" si="0"/>
        <v>9323 ASEPTIC 2(WANGMOUNG)</v>
      </c>
      <c r="B37" s="349" t="str">
        <f t="shared" si="5"/>
        <v>Green Tea</v>
      </c>
      <c r="C37" s="349" t="str">
        <f>VLOOKUP(M37,[1]Master!A:C,3,0)</f>
        <v>500ml</v>
      </c>
      <c r="D37" s="350">
        <f t="shared" si="1"/>
        <v>85.111111111111114</v>
      </c>
      <c r="E37" s="350">
        <f t="shared" si="2"/>
        <v>85.111111111111114</v>
      </c>
      <c r="F37" s="351">
        <f t="shared" si="6"/>
        <v>45356</v>
      </c>
      <c r="G37" s="351">
        <f t="shared" si="7"/>
        <v>45357</v>
      </c>
      <c r="H37" s="376">
        <v>45355</v>
      </c>
      <c r="I37" s="376">
        <v>45355</v>
      </c>
      <c r="J37" s="376" t="s">
        <v>433</v>
      </c>
      <c r="K37" s="376" t="s">
        <v>115</v>
      </c>
      <c r="L37" s="377" t="s">
        <v>573</v>
      </c>
      <c r="M37" s="377">
        <v>310002001</v>
      </c>
      <c r="N37" s="378" t="s">
        <v>53</v>
      </c>
      <c r="O37" s="376" t="s">
        <v>484</v>
      </c>
      <c r="P37" s="376" t="s">
        <v>20</v>
      </c>
      <c r="Q37" s="376" t="s">
        <v>114</v>
      </c>
      <c r="R37" s="377" t="s">
        <v>22</v>
      </c>
      <c r="S37" s="379">
        <v>4596</v>
      </c>
      <c r="T37" s="352">
        <f t="shared" si="9"/>
        <v>4596</v>
      </c>
      <c r="U37" s="353"/>
      <c r="V37" s="353"/>
      <c r="W37" s="353"/>
      <c r="X37" s="352"/>
      <c r="Y37" s="354">
        <f t="shared" si="3"/>
        <v>4596</v>
      </c>
      <c r="Z37" s="355">
        <f t="shared" si="4"/>
        <v>1</v>
      </c>
    </row>
    <row r="38" spans="1:27" s="356" customFormat="1" ht="24.75" customHeight="1">
      <c r="A38" s="349" t="str">
        <f t="shared" si="0"/>
        <v>9323 ASEPTIC 2(WANGMOUNG)</v>
      </c>
      <c r="B38" s="349" t="str">
        <f t="shared" si="5"/>
        <v>Green Tea</v>
      </c>
      <c r="C38" s="349" t="str">
        <f>VLOOKUP(M38,[1]Master!A:C,3,0)</f>
        <v>380ml</v>
      </c>
      <c r="D38" s="350">
        <f t="shared" si="1"/>
        <v>422.83333333333331</v>
      </c>
      <c r="E38" s="350">
        <f t="shared" si="2"/>
        <v>422.83333333333331</v>
      </c>
      <c r="F38" s="351">
        <f t="shared" si="6"/>
        <v>45356</v>
      </c>
      <c r="G38" s="351">
        <f t="shared" si="7"/>
        <v>45357</v>
      </c>
      <c r="H38" s="376">
        <v>45355</v>
      </c>
      <c r="I38" s="376">
        <v>45355</v>
      </c>
      <c r="J38" s="376" t="s">
        <v>433</v>
      </c>
      <c r="K38" s="376" t="s">
        <v>115</v>
      </c>
      <c r="L38" s="377" t="s">
        <v>596</v>
      </c>
      <c r="M38" s="377">
        <v>310001991</v>
      </c>
      <c r="N38" s="378" t="s">
        <v>136</v>
      </c>
      <c r="O38" s="376" t="s">
        <v>484</v>
      </c>
      <c r="P38" s="376" t="s">
        <v>20</v>
      </c>
      <c r="Q38" s="376" t="s">
        <v>114</v>
      </c>
      <c r="R38" s="377" t="s">
        <v>292</v>
      </c>
      <c r="S38" s="379">
        <v>30444</v>
      </c>
      <c r="T38" s="352">
        <f t="shared" si="9"/>
        <v>30444</v>
      </c>
      <c r="U38" s="353"/>
      <c r="V38" s="353"/>
      <c r="W38" s="353"/>
      <c r="X38" s="352"/>
      <c r="Y38" s="354">
        <f t="shared" si="3"/>
        <v>30444</v>
      </c>
      <c r="Z38" s="355">
        <f t="shared" si="4"/>
        <v>1</v>
      </c>
    </row>
    <row r="39" spans="1:27" s="356" customFormat="1" ht="24.75" customHeight="1">
      <c r="A39" s="349" t="str">
        <f t="shared" si="0"/>
        <v>9321 ASEPTIC 1&amp;3</v>
      </c>
      <c r="B39" s="349" t="str">
        <f t="shared" si="5"/>
        <v>Green Tea</v>
      </c>
      <c r="C39" s="349" t="str">
        <f>VLOOKUP(M39,[1]Master!A:C,3,0)</f>
        <v>350ml</v>
      </c>
      <c r="D39" s="350">
        <f t="shared" si="1"/>
        <v>360</v>
      </c>
      <c r="E39" s="350">
        <f t="shared" si="2"/>
        <v>360</v>
      </c>
      <c r="F39" s="351">
        <f t="shared" si="6"/>
        <v>45356</v>
      </c>
      <c r="G39" s="351">
        <f t="shared" si="7"/>
        <v>45357</v>
      </c>
      <c r="H39" s="376">
        <v>45355</v>
      </c>
      <c r="I39" s="376">
        <v>45355</v>
      </c>
      <c r="J39" s="376" t="s">
        <v>433</v>
      </c>
      <c r="K39" s="376" t="s">
        <v>19</v>
      </c>
      <c r="L39" s="377" t="s">
        <v>597</v>
      </c>
      <c r="M39" s="377">
        <v>310003155</v>
      </c>
      <c r="N39" s="378" t="s">
        <v>178</v>
      </c>
      <c r="O39" s="376" t="s">
        <v>484</v>
      </c>
      <c r="P39" s="376" t="s">
        <v>377</v>
      </c>
      <c r="Q39" s="376" t="s">
        <v>23</v>
      </c>
      <c r="R39" s="377" t="s">
        <v>371</v>
      </c>
      <c r="S39" s="379">
        <v>25920</v>
      </c>
      <c r="T39" s="352">
        <f t="shared" si="9"/>
        <v>25920</v>
      </c>
      <c r="U39" s="353"/>
      <c r="V39" s="353"/>
      <c r="W39" s="353"/>
      <c r="X39" s="352"/>
      <c r="Y39" s="354">
        <f t="shared" si="3"/>
        <v>25920</v>
      </c>
      <c r="Z39" s="355">
        <f t="shared" si="4"/>
        <v>1</v>
      </c>
    </row>
    <row r="40" spans="1:27" s="356" customFormat="1" ht="24.75" customHeight="1">
      <c r="A40" s="349" t="str">
        <f t="shared" si="0"/>
        <v>9321 ASEPTIC 1&amp;3</v>
      </c>
      <c r="B40" s="349" t="str">
        <f t="shared" si="5"/>
        <v>Green Tea</v>
      </c>
      <c r="C40" s="349" t="str">
        <f>VLOOKUP(M40,[1]Master!A:C,3,0)</f>
        <v>500ml</v>
      </c>
      <c r="D40" s="350">
        <f t="shared" si="1"/>
        <v>132.64814814814815</v>
      </c>
      <c r="E40" s="350">
        <f t="shared" si="2"/>
        <v>132.64814814814815</v>
      </c>
      <c r="F40" s="351">
        <f t="shared" si="6"/>
        <v>45356</v>
      </c>
      <c r="G40" s="351">
        <f t="shared" si="7"/>
        <v>45357</v>
      </c>
      <c r="H40" s="376">
        <v>45355</v>
      </c>
      <c r="I40" s="376">
        <v>45355</v>
      </c>
      <c r="J40" s="376" t="s">
        <v>433</v>
      </c>
      <c r="K40" s="376" t="s">
        <v>19</v>
      </c>
      <c r="L40" s="377" t="s">
        <v>598</v>
      </c>
      <c r="M40" s="377">
        <v>310001984</v>
      </c>
      <c r="N40" s="378" t="s">
        <v>455</v>
      </c>
      <c r="O40" s="376" t="s">
        <v>484</v>
      </c>
      <c r="P40" s="376" t="s">
        <v>377</v>
      </c>
      <c r="Q40" s="376" t="s">
        <v>23</v>
      </c>
      <c r="R40" s="377" t="s">
        <v>327</v>
      </c>
      <c r="S40" s="379">
        <v>7163</v>
      </c>
      <c r="T40" s="352">
        <f t="shared" si="9"/>
        <v>7163</v>
      </c>
      <c r="U40" s="353"/>
      <c r="V40" s="353"/>
      <c r="W40" s="353"/>
      <c r="X40" s="352"/>
      <c r="Y40" s="354">
        <f t="shared" si="3"/>
        <v>7163</v>
      </c>
      <c r="Z40" s="355">
        <f t="shared" si="4"/>
        <v>1</v>
      </c>
    </row>
    <row r="41" spans="1:27" s="356" customFormat="1" ht="24.75" customHeight="1">
      <c r="A41" s="349" t="str">
        <f t="shared" si="0"/>
        <v>9321 ASEPTIC 1&amp;3</v>
      </c>
      <c r="B41" s="349" t="str">
        <f t="shared" si="5"/>
        <v>Green Tea</v>
      </c>
      <c r="C41" s="349" t="str">
        <f>VLOOKUP(M41,[1]Master!A:C,3,0)</f>
        <v>500ml</v>
      </c>
      <c r="D41" s="350">
        <f t="shared" si="1"/>
        <v>173.12962962962962</v>
      </c>
      <c r="E41" s="350">
        <f t="shared" si="2"/>
        <v>173.12962962962962</v>
      </c>
      <c r="F41" s="351">
        <f t="shared" si="6"/>
        <v>45356</v>
      </c>
      <c r="G41" s="351">
        <f t="shared" si="7"/>
        <v>45357</v>
      </c>
      <c r="H41" s="376">
        <v>45355</v>
      </c>
      <c r="I41" s="376">
        <v>45355</v>
      </c>
      <c r="J41" s="376" t="s">
        <v>433</v>
      </c>
      <c r="K41" s="376" t="s">
        <v>19</v>
      </c>
      <c r="L41" s="377" t="s">
        <v>599</v>
      </c>
      <c r="M41" s="377">
        <v>310002099</v>
      </c>
      <c r="N41" s="378" t="s">
        <v>456</v>
      </c>
      <c r="O41" s="376" t="s">
        <v>484</v>
      </c>
      <c r="P41" s="376" t="s">
        <v>472</v>
      </c>
      <c r="Q41" s="376" t="s">
        <v>23</v>
      </c>
      <c r="R41" s="377" t="s">
        <v>327</v>
      </c>
      <c r="S41" s="379">
        <v>9349</v>
      </c>
      <c r="T41" s="352">
        <f t="shared" si="9"/>
        <v>9349</v>
      </c>
      <c r="U41" s="353"/>
      <c r="V41" s="353"/>
      <c r="W41" s="353"/>
      <c r="X41" s="352"/>
      <c r="Y41" s="354">
        <f t="shared" si="3"/>
        <v>9349</v>
      </c>
      <c r="Z41" s="355">
        <f t="shared" si="4"/>
        <v>1</v>
      </c>
    </row>
    <row r="42" spans="1:27" s="356" customFormat="1" ht="24.75" customHeight="1">
      <c r="A42" s="349" t="str">
        <f t="shared" si="0"/>
        <v>9322 Amatanakorn</v>
      </c>
      <c r="B42" s="349" t="str">
        <f t="shared" si="5"/>
        <v>Water Crystal</v>
      </c>
      <c r="C42" s="349" t="str">
        <f>VLOOKUP(M42,[1]Master!A:C,3,0)</f>
        <v>600ml</v>
      </c>
      <c r="D42" s="350">
        <f t="shared" si="1"/>
        <v>42.48</v>
      </c>
      <c r="E42" s="350">
        <f t="shared" si="2"/>
        <v>42.48</v>
      </c>
      <c r="F42" s="351">
        <f t="shared" si="6"/>
        <v>45357</v>
      </c>
      <c r="G42" s="351">
        <f t="shared" si="7"/>
        <v>45358</v>
      </c>
      <c r="H42" s="376">
        <v>45356</v>
      </c>
      <c r="I42" s="376">
        <v>45356</v>
      </c>
      <c r="J42" s="376" t="s">
        <v>473</v>
      </c>
      <c r="K42" s="376" t="s">
        <v>375</v>
      </c>
      <c r="L42" s="377" t="s">
        <v>574</v>
      </c>
      <c r="M42" s="377">
        <v>310001586</v>
      </c>
      <c r="N42" s="378" t="s">
        <v>415</v>
      </c>
      <c r="O42" s="376" t="s">
        <v>484</v>
      </c>
      <c r="P42" s="376" t="s">
        <v>499</v>
      </c>
      <c r="Q42" s="376" t="s">
        <v>114</v>
      </c>
      <c r="R42" s="377" t="s">
        <v>22</v>
      </c>
      <c r="S42" s="379">
        <v>6372</v>
      </c>
      <c r="T42" s="352">
        <f t="shared" si="9"/>
        <v>6372</v>
      </c>
      <c r="U42" s="353"/>
      <c r="V42" s="353"/>
      <c r="W42" s="353"/>
      <c r="X42" s="352"/>
      <c r="Y42" s="354">
        <f t="shared" si="3"/>
        <v>6372</v>
      </c>
      <c r="Z42" s="355">
        <f t="shared" si="4"/>
        <v>1</v>
      </c>
    </row>
    <row r="43" spans="1:27" s="356" customFormat="1" ht="24.75" customHeight="1">
      <c r="A43" s="349" t="str">
        <f t="shared" si="0"/>
        <v>9321 Navanakorn</v>
      </c>
      <c r="B43" s="349" t="str">
        <f t="shared" si="5"/>
        <v>Water Crystal</v>
      </c>
      <c r="C43" s="349" t="str">
        <f>VLOOKUP(M43,[1]Master!A:C,3,0)</f>
        <v>600ml</v>
      </c>
      <c r="D43" s="350">
        <f t="shared" si="1"/>
        <v>65.333333333333329</v>
      </c>
      <c r="E43" s="350">
        <f t="shared" si="2"/>
        <v>65.333333333333329</v>
      </c>
      <c r="F43" s="351">
        <f t="shared" si="6"/>
        <v>45357</v>
      </c>
      <c r="G43" s="351">
        <f t="shared" si="7"/>
        <v>45358</v>
      </c>
      <c r="H43" s="376">
        <v>45356</v>
      </c>
      <c r="I43" s="376">
        <v>45356</v>
      </c>
      <c r="J43" s="376" t="s">
        <v>473</v>
      </c>
      <c r="K43" s="376" t="s">
        <v>19</v>
      </c>
      <c r="L43" s="377" t="s">
        <v>575</v>
      </c>
      <c r="M43" s="377">
        <v>310001586</v>
      </c>
      <c r="N43" s="378" t="s">
        <v>415</v>
      </c>
      <c r="O43" s="376" t="s">
        <v>482</v>
      </c>
      <c r="P43" s="376" t="s">
        <v>377</v>
      </c>
      <c r="Q43" s="376" t="s">
        <v>461</v>
      </c>
      <c r="R43" s="377" t="s">
        <v>460</v>
      </c>
      <c r="S43" s="379">
        <v>9800</v>
      </c>
      <c r="T43" s="352">
        <f t="shared" si="9"/>
        <v>9800</v>
      </c>
      <c r="U43" s="353"/>
      <c r="V43" s="353"/>
      <c r="W43" s="353"/>
      <c r="X43" s="352"/>
      <c r="Y43" s="354">
        <f t="shared" si="3"/>
        <v>9800</v>
      </c>
      <c r="Z43" s="355">
        <f t="shared" si="4"/>
        <v>1</v>
      </c>
    </row>
    <row r="44" spans="1:27" s="356" customFormat="1" ht="24.75" customHeight="1">
      <c r="A44" s="349" t="str">
        <f t="shared" si="0"/>
        <v>9321 UHT</v>
      </c>
      <c r="B44" s="349" t="str">
        <f t="shared" si="5"/>
        <v>Green Tea</v>
      </c>
      <c r="C44" s="349" t="str">
        <f>VLOOKUP(M44,[1]Master!A:C,3,0)</f>
        <v>180ml</v>
      </c>
      <c r="D44" s="350">
        <f t="shared" si="1"/>
        <v>27.46590909090909</v>
      </c>
      <c r="E44" s="350">
        <f t="shared" si="2"/>
        <v>27.46590909090909</v>
      </c>
      <c r="F44" s="351">
        <f t="shared" si="6"/>
        <v>45357</v>
      </c>
      <c r="G44" s="351">
        <f t="shared" si="7"/>
        <v>45358</v>
      </c>
      <c r="H44" s="376">
        <v>45356</v>
      </c>
      <c r="I44" s="376">
        <v>45356</v>
      </c>
      <c r="J44" s="376" t="s">
        <v>493</v>
      </c>
      <c r="K44" s="376" t="s">
        <v>19</v>
      </c>
      <c r="L44" s="377" t="s">
        <v>625</v>
      </c>
      <c r="M44" s="377">
        <v>310002953</v>
      </c>
      <c r="N44" s="378" t="s">
        <v>48</v>
      </c>
      <c r="O44" s="376" t="s">
        <v>483</v>
      </c>
      <c r="P44" s="376" t="s">
        <v>21</v>
      </c>
      <c r="Q44" s="376" t="s">
        <v>47</v>
      </c>
      <c r="R44" s="377" t="s">
        <v>340</v>
      </c>
      <c r="S44" s="379">
        <v>2417</v>
      </c>
      <c r="T44" s="352">
        <f t="shared" si="9"/>
        <v>2417</v>
      </c>
      <c r="U44" s="353"/>
      <c r="V44" s="353"/>
      <c r="W44" s="353"/>
      <c r="X44" s="352"/>
      <c r="Y44" s="354">
        <f t="shared" si="3"/>
        <v>2417</v>
      </c>
      <c r="Z44" s="355">
        <f t="shared" si="4"/>
        <v>1</v>
      </c>
    </row>
    <row r="45" spans="1:27" s="356" customFormat="1" ht="24.75" customHeight="1">
      <c r="A45" s="349" t="str">
        <f t="shared" si="0"/>
        <v>9321 UHT</v>
      </c>
      <c r="B45" s="349" t="str">
        <f t="shared" si="5"/>
        <v>Green Tea</v>
      </c>
      <c r="C45" s="349" t="str">
        <f>VLOOKUP(M45,[1]Master!A:C,3,0)</f>
        <v>180ml</v>
      </c>
      <c r="D45" s="350">
        <f t="shared" si="1"/>
        <v>104.35227272727273</v>
      </c>
      <c r="E45" s="350">
        <f t="shared" si="2"/>
        <v>104.35227272727273</v>
      </c>
      <c r="F45" s="351">
        <f t="shared" si="6"/>
        <v>45357</v>
      </c>
      <c r="G45" s="351">
        <f t="shared" si="7"/>
        <v>45358</v>
      </c>
      <c r="H45" s="376">
        <v>45356</v>
      </c>
      <c r="I45" s="376">
        <v>45356</v>
      </c>
      <c r="J45" s="376" t="s">
        <v>493</v>
      </c>
      <c r="K45" s="376" t="s">
        <v>19</v>
      </c>
      <c r="L45" s="377" t="s">
        <v>626</v>
      </c>
      <c r="M45" s="377">
        <v>310002954</v>
      </c>
      <c r="N45" s="378" t="s">
        <v>120</v>
      </c>
      <c r="O45" s="376" t="s">
        <v>483</v>
      </c>
      <c r="P45" s="376" t="s">
        <v>21</v>
      </c>
      <c r="Q45" s="376" t="s">
        <v>47</v>
      </c>
      <c r="R45" s="377" t="s">
        <v>340</v>
      </c>
      <c r="S45" s="379">
        <v>9183</v>
      </c>
      <c r="T45" s="352">
        <f t="shared" si="9"/>
        <v>9183</v>
      </c>
      <c r="U45" s="353"/>
      <c r="V45" s="353"/>
      <c r="W45" s="353"/>
      <c r="X45" s="352"/>
      <c r="Y45" s="354">
        <f t="shared" si="3"/>
        <v>9183</v>
      </c>
      <c r="Z45" s="355">
        <f t="shared" si="4"/>
        <v>1</v>
      </c>
      <c r="AA45" s="357"/>
    </row>
    <row r="46" spans="1:27" s="356" customFormat="1" ht="24.75" customHeight="1">
      <c r="A46" s="349" t="str">
        <f t="shared" si="0"/>
        <v>9323 ASEPTIC 2(WANGMOUNG)</v>
      </c>
      <c r="B46" s="349" t="str">
        <f t="shared" si="5"/>
        <v>Green Tea</v>
      </c>
      <c r="C46" s="349" t="str">
        <f>VLOOKUP(M46,[1]Master!A:C,3,0)</f>
        <v>500ml</v>
      </c>
      <c r="D46" s="350">
        <f t="shared" si="1"/>
        <v>518.51851851851848</v>
      </c>
      <c r="E46" s="350">
        <f t="shared" si="2"/>
        <v>518.51851851851848</v>
      </c>
      <c r="F46" s="351">
        <f t="shared" si="6"/>
        <v>45357</v>
      </c>
      <c r="G46" s="351">
        <f t="shared" si="7"/>
        <v>45358</v>
      </c>
      <c r="H46" s="376">
        <v>45356</v>
      </c>
      <c r="I46" s="376">
        <v>45356</v>
      </c>
      <c r="J46" s="376" t="s">
        <v>433</v>
      </c>
      <c r="K46" s="376" t="s">
        <v>115</v>
      </c>
      <c r="L46" s="377" t="s">
        <v>576</v>
      </c>
      <c r="M46" s="377">
        <v>310002000</v>
      </c>
      <c r="N46" s="378" t="s">
        <v>476</v>
      </c>
      <c r="O46" s="376" t="s">
        <v>484</v>
      </c>
      <c r="P46" s="376" t="s">
        <v>20</v>
      </c>
      <c r="Q46" s="376" t="s">
        <v>114</v>
      </c>
      <c r="R46" s="377" t="s">
        <v>22</v>
      </c>
      <c r="S46" s="379">
        <v>28000</v>
      </c>
      <c r="T46" s="352">
        <f t="shared" si="9"/>
        <v>28000</v>
      </c>
      <c r="U46" s="353"/>
      <c r="V46" s="353"/>
      <c r="W46" s="353"/>
      <c r="X46" s="352"/>
      <c r="Y46" s="354">
        <f t="shared" si="3"/>
        <v>28000</v>
      </c>
      <c r="Z46" s="355">
        <f t="shared" si="4"/>
        <v>1</v>
      </c>
      <c r="AA46" s="357"/>
    </row>
    <row r="47" spans="1:27" s="356" customFormat="1" ht="24.75" customHeight="1">
      <c r="A47" s="349" t="str">
        <f t="shared" si="0"/>
        <v>9323 ASEPTIC 2(WANGMOUNG)</v>
      </c>
      <c r="B47" s="349" t="str">
        <f t="shared" si="5"/>
        <v>Green Tea</v>
      </c>
      <c r="C47" s="349" t="str">
        <f>VLOOKUP(M47,[1]Master!A:C,3,0)</f>
        <v>380ml</v>
      </c>
      <c r="D47" s="350">
        <f t="shared" si="1"/>
        <v>256.94444444444446</v>
      </c>
      <c r="E47" s="350">
        <f t="shared" si="2"/>
        <v>256.94444444444446</v>
      </c>
      <c r="F47" s="351">
        <f t="shared" si="6"/>
        <v>45357</v>
      </c>
      <c r="G47" s="351">
        <f t="shared" si="7"/>
        <v>45358</v>
      </c>
      <c r="H47" s="376">
        <v>45356</v>
      </c>
      <c r="I47" s="376">
        <v>45356</v>
      </c>
      <c r="J47" s="376" t="s">
        <v>433</v>
      </c>
      <c r="K47" s="376" t="s">
        <v>115</v>
      </c>
      <c r="L47" s="377" t="s">
        <v>600</v>
      </c>
      <c r="M47" s="377">
        <v>310001991</v>
      </c>
      <c r="N47" s="378" t="s">
        <v>136</v>
      </c>
      <c r="O47" s="376" t="s">
        <v>484</v>
      </c>
      <c r="P47" s="376" t="s">
        <v>20</v>
      </c>
      <c r="Q47" s="376" t="s">
        <v>114</v>
      </c>
      <c r="R47" s="377" t="s">
        <v>292</v>
      </c>
      <c r="S47" s="379">
        <v>18500</v>
      </c>
      <c r="T47" s="352">
        <f t="shared" si="9"/>
        <v>18500</v>
      </c>
      <c r="U47" s="353"/>
      <c r="V47" s="353"/>
      <c r="W47" s="353"/>
      <c r="X47" s="352"/>
      <c r="Y47" s="354">
        <f t="shared" si="3"/>
        <v>18500</v>
      </c>
      <c r="Z47" s="355">
        <f t="shared" si="4"/>
        <v>1</v>
      </c>
    </row>
    <row r="48" spans="1:27" s="356" customFormat="1" ht="24.75" customHeight="1">
      <c r="A48" s="349" t="str">
        <f t="shared" si="0"/>
        <v>9323 ASEPTIC 2(WANGMOUNG)</v>
      </c>
      <c r="B48" s="349" t="str">
        <f t="shared" si="5"/>
        <v>Green Tea</v>
      </c>
      <c r="C48" s="349" t="str">
        <f>VLOOKUP(M48,[1]Master!A:C,3,0)</f>
        <v>380ml</v>
      </c>
      <c r="D48" s="350">
        <f t="shared" si="1"/>
        <v>32.402777777777779</v>
      </c>
      <c r="E48" s="350">
        <f t="shared" si="2"/>
        <v>32.402777777777779</v>
      </c>
      <c r="F48" s="351">
        <f t="shared" si="6"/>
        <v>45357</v>
      </c>
      <c r="G48" s="351">
        <f t="shared" si="7"/>
        <v>45358</v>
      </c>
      <c r="H48" s="376">
        <v>45356</v>
      </c>
      <c r="I48" s="376">
        <v>45356</v>
      </c>
      <c r="J48" s="376" t="s">
        <v>433</v>
      </c>
      <c r="K48" s="376" t="s">
        <v>115</v>
      </c>
      <c r="L48" s="377" t="s">
        <v>601</v>
      </c>
      <c r="M48" s="377">
        <v>310004339</v>
      </c>
      <c r="N48" s="378" t="s">
        <v>390</v>
      </c>
      <c r="O48" s="376" t="s">
        <v>484</v>
      </c>
      <c r="P48" s="376" t="s">
        <v>21</v>
      </c>
      <c r="Q48" s="376" t="s">
        <v>114</v>
      </c>
      <c r="R48" s="377" t="s">
        <v>292</v>
      </c>
      <c r="S48" s="379">
        <v>2333</v>
      </c>
      <c r="T48" s="352">
        <f t="shared" si="9"/>
        <v>2333</v>
      </c>
      <c r="U48" s="353"/>
      <c r="V48" s="353"/>
      <c r="W48" s="353"/>
      <c r="X48" s="352"/>
      <c r="Y48" s="354">
        <f t="shared" si="3"/>
        <v>2333</v>
      </c>
      <c r="Z48" s="355">
        <f t="shared" si="4"/>
        <v>1</v>
      </c>
    </row>
    <row r="49" spans="1:27" s="356" customFormat="1" ht="24.75" customHeight="1">
      <c r="A49" s="349" t="str">
        <f t="shared" si="0"/>
        <v>9321 ASEPTIC 1&amp;3</v>
      </c>
      <c r="B49" s="349" t="str">
        <f t="shared" si="5"/>
        <v>Green Tea</v>
      </c>
      <c r="C49" s="349" t="str">
        <f>VLOOKUP(M49,[1]Master!A:C,3,0)</f>
        <v>350ml</v>
      </c>
      <c r="D49" s="350">
        <f t="shared" si="1"/>
        <v>143.52777777777777</v>
      </c>
      <c r="E49" s="350">
        <f t="shared" si="2"/>
        <v>143.52777777777777</v>
      </c>
      <c r="F49" s="351">
        <f t="shared" si="6"/>
        <v>45357</v>
      </c>
      <c r="G49" s="351">
        <f t="shared" si="7"/>
        <v>45358</v>
      </c>
      <c r="H49" s="376">
        <v>45356</v>
      </c>
      <c r="I49" s="376">
        <v>45356</v>
      </c>
      <c r="J49" s="376" t="s">
        <v>433</v>
      </c>
      <c r="K49" s="376" t="s">
        <v>19</v>
      </c>
      <c r="L49" s="377" t="s">
        <v>602</v>
      </c>
      <c r="M49" s="377">
        <v>310003155</v>
      </c>
      <c r="N49" s="378" t="s">
        <v>178</v>
      </c>
      <c r="O49" s="376" t="s">
        <v>484</v>
      </c>
      <c r="P49" s="376" t="s">
        <v>377</v>
      </c>
      <c r="Q49" s="376" t="s">
        <v>23</v>
      </c>
      <c r="R49" s="377" t="s">
        <v>371</v>
      </c>
      <c r="S49" s="379">
        <v>10334</v>
      </c>
      <c r="T49" s="352">
        <f t="shared" si="9"/>
        <v>10334</v>
      </c>
      <c r="U49" s="353"/>
      <c r="V49" s="353"/>
      <c r="W49" s="353"/>
      <c r="X49" s="352"/>
      <c r="Y49" s="354">
        <f t="shared" si="3"/>
        <v>10334</v>
      </c>
      <c r="Z49" s="355">
        <f t="shared" si="4"/>
        <v>1</v>
      </c>
    </row>
    <row r="50" spans="1:27" s="356" customFormat="1" ht="24.75" customHeight="1">
      <c r="A50" s="349" t="str">
        <f t="shared" si="0"/>
        <v>9321 ASEPTIC 1&amp;3</v>
      </c>
      <c r="B50" s="349" t="str">
        <f t="shared" si="5"/>
        <v>Green Tea</v>
      </c>
      <c r="C50" s="349" t="str">
        <f>VLOOKUP(M50,[1]Master!A:C,3,0)</f>
        <v>500ml</v>
      </c>
      <c r="D50" s="350">
        <f t="shared" si="1"/>
        <v>518.51851851851848</v>
      </c>
      <c r="E50" s="350">
        <f t="shared" si="2"/>
        <v>518.51851851851848</v>
      </c>
      <c r="F50" s="351">
        <f t="shared" si="6"/>
        <v>45357</v>
      </c>
      <c r="G50" s="351">
        <f t="shared" si="7"/>
        <v>45358</v>
      </c>
      <c r="H50" s="376">
        <v>45356</v>
      </c>
      <c r="I50" s="376">
        <v>45356</v>
      </c>
      <c r="J50" s="376" t="s">
        <v>433</v>
      </c>
      <c r="K50" s="376" t="s">
        <v>19</v>
      </c>
      <c r="L50" s="377" t="s">
        <v>603</v>
      </c>
      <c r="M50" s="377">
        <v>310002099</v>
      </c>
      <c r="N50" s="378" t="s">
        <v>456</v>
      </c>
      <c r="O50" s="376" t="s">
        <v>484</v>
      </c>
      <c r="P50" s="376" t="s">
        <v>472</v>
      </c>
      <c r="Q50" s="376" t="s">
        <v>23</v>
      </c>
      <c r="R50" s="377" t="s">
        <v>327</v>
      </c>
      <c r="S50" s="379">
        <v>28000</v>
      </c>
      <c r="T50" s="352">
        <f t="shared" si="9"/>
        <v>28000</v>
      </c>
      <c r="U50" s="353"/>
      <c r="V50" s="353"/>
      <c r="W50" s="353"/>
      <c r="X50" s="352"/>
      <c r="Y50" s="354">
        <f t="shared" si="3"/>
        <v>28000</v>
      </c>
      <c r="Z50" s="355">
        <f t="shared" si="4"/>
        <v>1</v>
      </c>
    </row>
    <row r="51" spans="1:27" s="356" customFormat="1" ht="24.75" customHeight="1">
      <c r="A51" s="349" t="str">
        <f t="shared" si="0"/>
        <v>9322 Amatanakorn</v>
      </c>
      <c r="B51" s="349" t="str">
        <f t="shared" si="5"/>
        <v>Water Crystal</v>
      </c>
      <c r="C51" s="349" t="str">
        <f>VLOOKUP(M51,[1]Master!A:C,3,0)</f>
        <v>600ml</v>
      </c>
      <c r="D51" s="350">
        <f t="shared" si="1"/>
        <v>126</v>
      </c>
      <c r="E51" s="350">
        <f t="shared" si="2"/>
        <v>126</v>
      </c>
      <c r="F51" s="351">
        <f t="shared" si="6"/>
        <v>45358</v>
      </c>
      <c r="G51" s="351">
        <f t="shared" si="7"/>
        <v>45359</v>
      </c>
      <c r="H51" s="376">
        <v>45357</v>
      </c>
      <c r="I51" s="376">
        <v>45357</v>
      </c>
      <c r="J51" s="376" t="s">
        <v>473</v>
      </c>
      <c r="K51" s="376" t="s">
        <v>375</v>
      </c>
      <c r="L51" s="377" t="s">
        <v>577</v>
      </c>
      <c r="M51" s="377">
        <v>310001586</v>
      </c>
      <c r="N51" s="378" t="s">
        <v>415</v>
      </c>
      <c r="O51" s="376" t="s">
        <v>482</v>
      </c>
      <c r="P51" s="376" t="s">
        <v>499</v>
      </c>
      <c r="Q51" s="376" t="s">
        <v>114</v>
      </c>
      <c r="R51" s="377" t="s">
        <v>22</v>
      </c>
      <c r="S51" s="379">
        <v>18900</v>
      </c>
      <c r="T51" s="352">
        <f t="shared" si="9"/>
        <v>18900</v>
      </c>
      <c r="U51" s="353"/>
      <c r="V51" s="353"/>
      <c r="W51" s="353"/>
      <c r="X51" s="352"/>
      <c r="Y51" s="354">
        <f t="shared" si="3"/>
        <v>18900</v>
      </c>
      <c r="Z51" s="355">
        <f t="shared" si="4"/>
        <v>1</v>
      </c>
    </row>
    <row r="52" spans="1:27" s="356" customFormat="1" ht="24.75" customHeight="1">
      <c r="A52" s="349" t="str">
        <f t="shared" si="0"/>
        <v>9321 Navanakorn</v>
      </c>
      <c r="B52" s="349" t="str">
        <f t="shared" si="5"/>
        <v>Water Crystal</v>
      </c>
      <c r="C52" s="349" t="str">
        <f>VLOOKUP(M52,[1]Master!A:C,3,0)</f>
        <v>600ml</v>
      </c>
      <c r="D52" s="350">
        <f t="shared" si="1"/>
        <v>65.333333333333329</v>
      </c>
      <c r="E52" s="350">
        <f t="shared" si="2"/>
        <v>65.333333333333329</v>
      </c>
      <c r="F52" s="351">
        <f t="shared" si="6"/>
        <v>45358</v>
      </c>
      <c r="G52" s="351">
        <f t="shared" si="7"/>
        <v>45359</v>
      </c>
      <c r="H52" s="376">
        <v>45357</v>
      </c>
      <c r="I52" s="376">
        <v>45357</v>
      </c>
      <c r="J52" s="376" t="s">
        <v>473</v>
      </c>
      <c r="K52" s="376" t="s">
        <v>19</v>
      </c>
      <c r="L52" s="377" t="s">
        <v>578</v>
      </c>
      <c r="M52" s="377">
        <v>310001586</v>
      </c>
      <c r="N52" s="378" t="s">
        <v>415</v>
      </c>
      <c r="O52" s="376" t="s">
        <v>482</v>
      </c>
      <c r="P52" s="376" t="s">
        <v>377</v>
      </c>
      <c r="Q52" s="376" t="s">
        <v>461</v>
      </c>
      <c r="R52" s="377" t="s">
        <v>460</v>
      </c>
      <c r="S52" s="379">
        <v>9800</v>
      </c>
      <c r="T52" s="352">
        <f t="shared" si="9"/>
        <v>9800</v>
      </c>
      <c r="U52" s="353"/>
      <c r="V52" s="353"/>
      <c r="W52" s="353"/>
      <c r="X52" s="352"/>
      <c r="Y52" s="354">
        <f t="shared" si="3"/>
        <v>9800</v>
      </c>
      <c r="Z52" s="355">
        <f t="shared" si="4"/>
        <v>1</v>
      </c>
    </row>
    <row r="53" spans="1:27" s="356" customFormat="1" ht="24.75" customHeight="1">
      <c r="A53" s="349" t="str">
        <f t="shared" si="0"/>
        <v>9321 UHT</v>
      </c>
      <c r="B53" s="349" t="str">
        <f t="shared" si="5"/>
        <v>Green Tea</v>
      </c>
      <c r="C53" s="349" t="str">
        <f>VLOOKUP(M53,[1]Master!A:C,3,0)</f>
        <v>180ml</v>
      </c>
      <c r="D53" s="350">
        <f t="shared" si="1"/>
        <v>38.454545454545453</v>
      </c>
      <c r="E53" s="350">
        <f t="shared" si="2"/>
        <v>38.454545454545453</v>
      </c>
      <c r="F53" s="351">
        <f t="shared" si="6"/>
        <v>45358</v>
      </c>
      <c r="G53" s="351">
        <f t="shared" si="7"/>
        <v>45359</v>
      </c>
      <c r="H53" s="376">
        <v>45357</v>
      </c>
      <c r="I53" s="376">
        <v>45357</v>
      </c>
      <c r="J53" s="376" t="s">
        <v>493</v>
      </c>
      <c r="K53" s="376" t="s">
        <v>19</v>
      </c>
      <c r="L53" s="377" t="s">
        <v>627</v>
      </c>
      <c r="M53" s="377">
        <v>310002953</v>
      </c>
      <c r="N53" s="378" t="s">
        <v>48</v>
      </c>
      <c r="O53" s="376" t="s">
        <v>483</v>
      </c>
      <c r="P53" s="376" t="s">
        <v>21</v>
      </c>
      <c r="Q53" s="376" t="s">
        <v>47</v>
      </c>
      <c r="R53" s="377" t="s">
        <v>340</v>
      </c>
      <c r="S53" s="379">
        <v>3384</v>
      </c>
      <c r="T53" s="352">
        <f t="shared" si="9"/>
        <v>3384</v>
      </c>
      <c r="U53" s="353"/>
      <c r="V53" s="353"/>
      <c r="W53" s="353"/>
      <c r="X53" s="352"/>
      <c r="Y53" s="354">
        <f t="shared" si="3"/>
        <v>3384</v>
      </c>
      <c r="Z53" s="355">
        <f t="shared" si="4"/>
        <v>1</v>
      </c>
    </row>
    <row r="54" spans="1:27" s="356" customFormat="1" ht="24.75" customHeight="1">
      <c r="A54" s="349" t="str">
        <f t="shared" si="0"/>
        <v>9321 UHT</v>
      </c>
      <c r="B54" s="349" t="str">
        <f t="shared" si="5"/>
        <v>Green Tea</v>
      </c>
      <c r="C54" s="349" t="str">
        <f>VLOOKUP(M54,[1]Master!A:C,3,0)</f>
        <v>180ml</v>
      </c>
      <c r="D54" s="350">
        <f t="shared" si="1"/>
        <v>71.409090909090907</v>
      </c>
      <c r="E54" s="350">
        <f t="shared" si="2"/>
        <v>71.409090909090907</v>
      </c>
      <c r="F54" s="351">
        <f t="shared" si="6"/>
        <v>45358</v>
      </c>
      <c r="G54" s="351">
        <f t="shared" si="7"/>
        <v>45359</v>
      </c>
      <c r="H54" s="376">
        <v>45357</v>
      </c>
      <c r="I54" s="376">
        <v>45357</v>
      </c>
      <c r="J54" s="376" t="s">
        <v>493</v>
      </c>
      <c r="K54" s="376" t="s">
        <v>19</v>
      </c>
      <c r="L54" s="377" t="s">
        <v>628</v>
      </c>
      <c r="M54" s="377">
        <v>310003079</v>
      </c>
      <c r="N54" s="378" t="s">
        <v>54</v>
      </c>
      <c r="O54" s="376" t="s">
        <v>483</v>
      </c>
      <c r="P54" s="376" t="s">
        <v>21</v>
      </c>
      <c r="Q54" s="376" t="s">
        <v>47</v>
      </c>
      <c r="R54" s="377" t="s">
        <v>340</v>
      </c>
      <c r="S54" s="379">
        <v>6284</v>
      </c>
      <c r="T54" s="352">
        <f t="shared" si="9"/>
        <v>6284</v>
      </c>
      <c r="U54" s="353"/>
      <c r="V54" s="353"/>
      <c r="W54" s="353"/>
      <c r="X54" s="352"/>
      <c r="Y54" s="354">
        <f t="shared" si="3"/>
        <v>6284</v>
      </c>
      <c r="Z54" s="355">
        <f t="shared" si="4"/>
        <v>1</v>
      </c>
      <c r="AA54" s="357"/>
    </row>
    <row r="55" spans="1:27" s="356" customFormat="1" ht="24.75" customHeight="1">
      <c r="A55" s="349" t="str">
        <f t="shared" si="0"/>
        <v>9323 ASEPTIC 2(WANGMOUNG)</v>
      </c>
      <c r="B55" s="349" t="str">
        <f t="shared" si="5"/>
        <v>Green Tea</v>
      </c>
      <c r="C55" s="349" t="str">
        <f>VLOOKUP(M55,[1]Master!A:C,3,0)</f>
        <v>500ml</v>
      </c>
      <c r="D55" s="350">
        <f t="shared" si="1"/>
        <v>518.51851851851848</v>
      </c>
      <c r="E55" s="350">
        <f t="shared" si="2"/>
        <v>518.51851851851848</v>
      </c>
      <c r="F55" s="351">
        <f t="shared" si="6"/>
        <v>45358</v>
      </c>
      <c r="G55" s="351">
        <f t="shared" si="7"/>
        <v>45359</v>
      </c>
      <c r="H55" s="376">
        <v>45357</v>
      </c>
      <c r="I55" s="376">
        <v>45357</v>
      </c>
      <c r="J55" s="376" t="s">
        <v>433</v>
      </c>
      <c r="K55" s="376" t="s">
        <v>115</v>
      </c>
      <c r="L55" s="377" t="s">
        <v>579</v>
      </c>
      <c r="M55" s="377">
        <v>310002000</v>
      </c>
      <c r="N55" s="378" t="s">
        <v>476</v>
      </c>
      <c r="O55" s="376" t="s">
        <v>484</v>
      </c>
      <c r="P55" s="376" t="s">
        <v>20</v>
      </c>
      <c r="Q55" s="376" t="s">
        <v>114</v>
      </c>
      <c r="R55" s="377" t="s">
        <v>22</v>
      </c>
      <c r="S55" s="379">
        <v>28000</v>
      </c>
      <c r="T55" s="352">
        <f t="shared" si="9"/>
        <v>28000</v>
      </c>
      <c r="U55" s="353"/>
      <c r="V55" s="353"/>
      <c r="W55" s="353"/>
      <c r="X55" s="352"/>
      <c r="Y55" s="354">
        <f t="shared" si="3"/>
        <v>28000</v>
      </c>
      <c r="Z55" s="355">
        <f t="shared" si="4"/>
        <v>1</v>
      </c>
      <c r="AA55" s="357"/>
    </row>
    <row r="56" spans="1:27" s="356" customFormat="1" ht="24.75" customHeight="1">
      <c r="A56" s="349" t="str">
        <f t="shared" si="0"/>
        <v>9323 ASEPTIC 2(WANGMOUNG)</v>
      </c>
      <c r="B56" s="349" t="str">
        <f t="shared" si="5"/>
        <v>Green Tea</v>
      </c>
      <c r="C56" s="349" t="str">
        <f>VLOOKUP(M56,[1]Master!A:C,3,0)</f>
        <v>380ml</v>
      </c>
      <c r="D56" s="350">
        <f t="shared" si="1"/>
        <v>384.26388888888891</v>
      </c>
      <c r="E56" s="350">
        <f t="shared" si="2"/>
        <v>384.26388888888891</v>
      </c>
      <c r="F56" s="351">
        <f t="shared" si="6"/>
        <v>45358</v>
      </c>
      <c r="G56" s="351">
        <f t="shared" si="7"/>
        <v>45359</v>
      </c>
      <c r="H56" s="376">
        <v>45357</v>
      </c>
      <c r="I56" s="376">
        <v>45357</v>
      </c>
      <c r="J56" s="376" t="s">
        <v>433</v>
      </c>
      <c r="K56" s="376" t="s">
        <v>115</v>
      </c>
      <c r="L56" s="377" t="s">
        <v>604</v>
      </c>
      <c r="M56" s="377">
        <v>310004339</v>
      </c>
      <c r="N56" s="378" t="s">
        <v>390</v>
      </c>
      <c r="O56" s="376" t="s">
        <v>484</v>
      </c>
      <c r="P56" s="376" t="s">
        <v>21</v>
      </c>
      <c r="Q56" s="376" t="s">
        <v>114</v>
      </c>
      <c r="R56" s="377" t="s">
        <v>292</v>
      </c>
      <c r="S56" s="379">
        <v>27667</v>
      </c>
      <c r="T56" s="352">
        <f t="shared" si="9"/>
        <v>27667</v>
      </c>
      <c r="U56" s="353"/>
      <c r="V56" s="353"/>
      <c r="W56" s="353"/>
      <c r="X56" s="352"/>
      <c r="Y56" s="354">
        <f t="shared" si="3"/>
        <v>27667</v>
      </c>
      <c r="Z56" s="355">
        <f t="shared" si="4"/>
        <v>1</v>
      </c>
    </row>
    <row r="57" spans="1:27" s="356" customFormat="1" ht="24.75" customHeight="1">
      <c r="A57" s="349" t="str">
        <f t="shared" si="0"/>
        <v>9321 ASEPTIC 1&amp;3</v>
      </c>
      <c r="B57" s="349" t="str">
        <f t="shared" si="5"/>
        <v>Green Tea</v>
      </c>
      <c r="C57" s="349" t="str">
        <f>VLOOKUP(M57,[1]Master!A:C,3,0)</f>
        <v>350ml</v>
      </c>
      <c r="D57" s="350">
        <f t="shared" si="1"/>
        <v>226.84722222222223</v>
      </c>
      <c r="E57" s="350">
        <f t="shared" si="2"/>
        <v>226.84722222222223</v>
      </c>
      <c r="F57" s="351">
        <f t="shared" si="6"/>
        <v>45358</v>
      </c>
      <c r="G57" s="351">
        <f t="shared" si="7"/>
        <v>45359</v>
      </c>
      <c r="H57" s="376">
        <v>45357</v>
      </c>
      <c r="I57" s="376">
        <v>45357</v>
      </c>
      <c r="J57" s="376" t="s">
        <v>433</v>
      </c>
      <c r="K57" s="376" t="s">
        <v>19</v>
      </c>
      <c r="L57" s="377" t="s">
        <v>605</v>
      </c>
      <c r="M57" s="377">
        <v>310002646</v>
      </c>
      <c r="N57" s="378" t="s">
        <v>133</v>
      </c>
      <c r="O57" s="376" t="s">
        <v>484</v>
      </c>
      <c r="P57" s="376" t="s">
        <v>20</v>
      </c>
      <c r="Q57" s="376" t="s">
        <v>23</v>
      </c>
      <c r="R57" s="377" t="s">
        <v>371</v>
      </c>
      <c r="S57" s="379">
        <v>16333</v>
      </c>
      <c r="T57" s="352">
        <f t="shared" si="9"/>
        <v>16333</v>
      </c>
      <c r="U57" s="353"/>
      <c r="V57" s="353"/>
      <c r="W57" s="353"/>
      <c r="X57" s="352"/>
      <c r="Y57" s="354">
        <f t="shared" si="3"/>
        <v>16333</v>
      </c>
      <c r="Z57" s="355">
        <f t="shared" si="4"/>
        <v>1</v>
      </c>
    </row>
    <row r="58" spans="1:27" s="356" customFormat="1" ht="24.75" customHeight="1">
      <c r="A58" s="349" t="str">
        <f t="shared" si="0"/>
        <v>9322 Amatanakorn</v>
      </c>
      <c r="B58" s="349" t="str">
        <f t="shared" ref="B58:B112" si="10">IF(RIGHT(N58,4)="(CL)","CL",IF(RIGHT(N58,2)="5L","EX",IF(RIGHT(N58,4)="tut)","EX",IF(RIGHT(N58,2)="CL","CL",IF(RIGHT(N58,5)="CLM)","CL",IF(RIGHT(N58,4)="(LA)","LA",IF(RIGHT(N58,4)="(MM)","MM",IF(RIGHT(N58,2)="MM","MM",IF(RIGHT(N58,2)="LA","LA",IF(RIGHT(N58,7)="Crystal","Water Crystal",IF(RIGHT(N58,5)="Chang","Water Chang",IF(LEFT(N58,3)="Mag","Magnolia",IF(LEFT(N58,3)="MNL","Magnolia",IF(LEFT(N58,8)="Chakulza","Chakulza",IF(LEFT(N58,5)="Oishi","Green Tea",IF(LEFT(N58,3)="Jub","Green Tea",IF(LEFT(N58,3)="Spe","Gift Set","Milk Nestle")))))))))))))))))</f>
        <v>Water Crystal</v>
      </c>
      <c r="C58" s="349" t="str">
        <f>VLOOKUP(M58,[1]Master!A:C,3,0)</f>
        <v>600ml</v>
      </c>
      <c r="D58" s="350">
        <f t="shared" si="1"/>
        <v>126</v>
      </c>
      <c r="E58" s="350">
        <f t="shared" si="2"/>
        <v>126</v>
      </c>
      <c r="F58" s="351">
        <f t="shared" si="6"/>
        <v>45359</v>
      </c>
      <c r="G58" s="351">
        <f t="shared" si="7"/>
        <v>45360</v>
      </c>
      <c r="H58" s="376">
        <v>45358</v>
      </c>
      <c r="I58" s="376">
        <v>45358</v>
      </c>
      <c r="J58" s="376" t="s">
        <v>473</v>
      </c>
      <c r="K58" s="376" t="s">
        <v>375</v>
      </c>
      <c r="L58" s="377" t="s">
        <v>580</v>
      </c>
      <c r="M58" s="377">
        <v>310001586</v>
      </c>
      <c r="N58" s="378" t="s">
        <v>415</v>
      </c>
      <c r="O58" s="376" t="s">
        <v>482</v>
      </c>
      <c r="P58" s="376" t="s">
        <v>499</v>
      </c>
      <c r="Q58" s="376" t="s">
        <v>114</v>
      </c>
      <c r="R58" s="377" t="s">
        <v>22</v>
      </c>
      <c r="S58" s="379">
        <v>18900</v>
      </c>
      <c r="T58" s="352">
        <f t="shared" si="9"/>
        <v>18900</v>
      </c>
      <c r="U58" s="353"/>
      <c r="V58" s="353"/>
      <c r="W58" s="353"/>
      <c r="X58" s="352"/>
      <c r="Y58" s="354">
        <f t="shared" si="3"/>
        <v>18900</v>
      </c>
      <c r="Z58" s="355">
        <f t="shared" si="4"/>
        <v>1</v>
      </c>
    </row>
    <row r="59" spans="1:27" s="356" customFormat="1" ht="24.75" customHeight="1">
      <c r="A59" s="349" t="str">
        <f t="shared" si="0"/>
        <v>9321 Navanakorn</v>
      </c>
      <c r="B59" s="349" t="str">
        <f t="shared" si="10"/>
        <v>Water Crystal</v>
      </c>
      <c r="C59" s="349" t="str">
        <f>VLOOKUP(M59,[1]Master!A:C,3,0)</f>
        <v>600ml</v>
      </c>
      <c r="D59" s="350">
        <f t="shared" si="1"/>
        <v>65.333333333333329</v>
      </c>
      <c r="E59" s="350">
        <f t="shared" si="2"/>
        <v>65.333333333333329</v>
      </c>
      <c r="F59" s="351">
        <f t="shared" si="6"/>
        <v>45359</v>
      </c>
      <c r="G59" s="351">
        <f t="shared" si="7"/>
        <v>45360</v>
      </c>
      <c r="H59" s="376">
        <v>45358</v>
      </c>
      <c r="I59" s="376">
        <v>45358</v>
      </c>
      <c r="J59" s="376" t="s">
        <v>473</v>
      </c>
      <c r="K59" s="376" t="s">
        <v>19</v>
      </c>
      <c r="L59" s="377" t="s">
        <v>581</v>
      </c>
      <c r="M59" s="377">
        <v>310001586</v>
      </c>
      <c r="N59" s="378" t="s">
        <v>415</v>
      </c>
      <c r="O59" s="376" t="s">
        <v>482</v>
      </c>
      <c r="P59" s="376" t="s">
        <v>377</v>
      </c>
      <c r="Q59" s="376" t="s">
        <v>461</v>
      </c>
      <c r="R59" s="377" t="s">
        <v>460</v>
      </c>
      <c r="S59" s="379">
        <v>9800</v>
      </c>
      <c r="T59" s="352">
        <f t="shared" si="9"/>
        <v>9800</v>
      </c>
      <c r="U59" s="353"/>
      <c r="V59" s="353"/>
      <c r="W59" s="353"/>
      <c r="X59" s="352"/>
      <c r="Y59" s="354">
        <f t="shared" si="3"/>
        <v>9800</v>
      </c>
      <c r="Z59" s="355">
        <f t="shared" si="4"/>
        <v>1</v>
      </c>
    </row>
    <row r="60" spans="1:27" s="356" customFormat="1" ht="24.75" customHeight="1">
      <c r="A60" s="349" t="str">
        <f t="shared" si="0"/>
        <v>9321 UHT</v>
      </c>
      <c r="B60" s="349" t="str">
        <f t="shared" si="10"/>
        <v>Green Tea</v>
      </c>
      <c r="C60" s="349" t="str">
        <f>VLOOKUP(M60,[1]Master!A:C,3,0)</f>
        <v>180ml</v>
      </c>
      <c r="D60" s="350">
        <f t="shared" si="1"/>
        <v>43.94318181818182</v>
      </c>
      <c r="E60" s="350">
        <f t="shared" si="2"/>
        <v>43.94318181818182</v>
      </c>
      <c r="F60" s="351">
        <f t="shared" si="6"/>
        <v>45359</v>
      </c>
      <c r="G60" s="351">
        <f t="shared" si="7"/>
        <v>45360</v>
      </c>
      <c r="H60" s="376">
        <v>45358</v>
      </c>
      <c r="I60" s="376">
        <v>45358</v>
      </c>
      <c r="J60" s="376" t="s">
        <v>493</v>
      </c>
      <c r="K60" s="376" t="s">
        <v>19</v>
      </c>
      <c r="L60" s="377" t="s">
        <v>629</v>
      </c>
      <c r="M60" s="377">
        <v>310003079</v>
      </c>
      <c r="N60" s="378" t="s">
        <v>54</v>
      </c>
      <c r="O60" s="376" t="s">
        <v>483</v>
      </c>
      <c r="P60" s="376" t="s">
        <v>21</v>
      </c>
      <c r="Q60" s="376" t="s">
        <v>47</v>
      </c>
      <c r="R60" s="377" t="s">
        <v>340</v>
      </c>
      <c r="S60" s="379">
        <v>3867</v>
      </c>
      <c r="T60" s="352">
        <f t="shared" si="9"/>
        <v>3867</v>
      </c>
      <c r="U60" s="353"/>
      <c r="V60" s="353"/>
      <c r="W60" s="353"/>
      <c r="X60" s="352"/>
      <c r="Y60" s="354">
        <f t="shared" si="3"/>
        <v>3867</v>
      </c>
      <c r="Z60" s="355">
        <f t="shared" si="4"/>
        <v>1</v>
      </c>
    </row>
    <row r="61" spans="1:27" s="356" customFormat="1" ht="24.75" customHeight="1">
      <c r="A61" s="349" t="str">
        <f t="shared" si="0"/>
        <v>9321 UHT</v>
      </c>
      <c r="B61" s="349" t="str">
        <f t="shared" si="10"/>
        <v>Green Tea</v>
      </c>
      <c r="C61" s="349" t="str">
        <f>VLOOKUP(M61,[1]Master!A:C,3,0)</f>
        <v>180ml</v>
      </c>
      <c r="D61" s="350">
        <f t="shared" si="1"/>
        <v>82.38636363636364</v>
      </c>
      <c r="E61" s="350">
        <f t="shared" si="2"/>
        <v>82.38636363636364</v>
      </c>
      <c r="F61" s="351">
        <f t="shared" si="6"/>
        <v>45359</v>
      </c>
      <c r="G61" s="351">
        <f t="shared" si="7"/>
        <v>45360</v>
      </c>
      <c r="H61" s="376">
        <v>45358</v>
      </c>
      <c r="I61" s="376">
        <v>45358</v>
      </c>
      <c r="J61" s="376" t="s">
        <v>493</v>
      </c>
      <c r="K61" s="376" t="s">
        <v>19</v>
      </c>
      <c r="L61" s="377" t="s">
        <v>630</v>
      </c>
      <c r="M61" s="377">
        <v>310003080</v>
      </c>
      <c r="N61" s="378" t="s">
        <v>57</v>
      </c>
      <c r="O61" s="376" t="s">
        <v>483</v>
      </c>
      <c r="P61" s="376" t="s">
        <v>21</v>
      </c>
      <c r="Q61" s="376" t="s">
        <v>47</v>
      </c>
      <c r="R61" s="377" t="s">
        <v>340</v>
      </c>
      <c r="S61" s="379">
        <v>7250</v>
      </c>
      <c r="T61" s="352">
        <f t="shared" si="9"/>
        <v>7250</v>
      </c>
      <c r="U61" s="353"/>
      <c r="V61" s="353"/>
      <c r="W61" s="353"/>
      <c r="X61" s="352"/>
      <c r="Y61" s="354">
        <f t="shared" si="3"/>
        <v>7250</v>
      </c>
      <c r="Z61" s="355">
        <f t="shared" si="4"/>
        <v>1</v>
      </c>
    </row>
    <row r="62" spans="1:27" s="356" customFormat="1" ht="24.75" customHeight="1">
      <c r="A62" s="349" t="str">
        <f t="shared" si="0"/>
        <v>9323 ASEPTIC 2(WANGMOUNG)</v>
      </c>
      <c r="B62" s="349" t="str">
        <f t="shared" si="10"/>
        <v>Green Tea</v>
      </c>
      <c r="C62" s="349" t="str">
        <f>VLOOKUP(M62,[1]Master!A:C,3,0)</f>
        <v>500ml</v>
      </c>
      <c r="D62" s="350">
        <f t="shared" si="1"/>
        <v>518.51851851851848</v>
      </c>
      <c r="E62" s="350">
        <f t="shared" si="2"/>
        <v>518.51851851851848</v>
      </c>
      <c r="F62" s="351">
        <f t="shared" si="6"/>
        <v>45359</v>
      </c>
      <c r="G62" s="351">
        <f t="shared" si="7"/>
        <v>45360</v>
      </c>
      <c r="H62" s="376">
        <v>45358</v>
      </c>
      <c r="I62" s="376">
        <v>45358</v>
      </c>
      <c r="J62" s="376" t="s">
        <v>433</v>
      </c>
      <c r="K62" s="376" t="s">
        <v>115</v>
      </c>
      <c r="L62" s="377" t="s">
        <v>582</v>
      </c>
      <c r="M62" s="377">
        <v>310002000</v>
      </c>
      <c r="N62" s="378" t="s">
        <v>476</v>
      </c>
      <c r="O62" s="376" t="s">
        <v>484</v>
      </c>
      <c r="P62" s="376" t="s">
        <v>20</v>
      </c>
      <c r="Q62" s="376" t="s">
        <v>114</v>
      </c>
      <c r="R62" s="377" t="s">
        <v>22</v>
      </c>
      <c r="S62" s="379">
        <v>28000</v>
      </c>
      <c r="T62" s="352">
        <f t="shared" si="9"/>
        <v>28000</v>
      </c>
      <c r="U62" s="353"/>
      <c r="V62" s="353"/>
      <c r="W62" s="353"/>
      <c r="X62" s="352"/>
      <c r="Y62" s="354">
        <f t="shared" si="3"/>
        <v>28000</v>
      </c>
      <c r="Z62" s="355">
        <f t="shared" si="4"/>
        <v>1</v>
      </c>
    </row>
    <row r="63" spans="1:27" s="356" customFormat="1" ht="24.75" customHeight="1">
      <c r="A63" s="349" t="str">
        <f t="shared" si="0"/>
        <v>9323 ASEPTIC 2(WANGMOUNG)</v>
      </c>
      <c r="B63" s="349" t="str">
        <f t="shared" si="10"/>
        <v>Green Tea</v>
      </c>
      <c r="C63" s="349" t="str">
        <f>VLOOKUP(M63,[1]Master!A:C,3,0)</f>
        <v>380ml</v>
      </c>
      <c r="D63" s="350">
        <f t="shared" si="1"/>
        <v>282.13888888888891</v>
      </c>
      <c r="E63" s="350">
        <f t="shared" si="2"/>
        <v>282.13888888888891</v>
      </c>
      <c r="F63" s="351">
        <f t="shared" si="6"/>
        <v>45359</v>
      </c>
      <c r="G63" s="351">
        <f t="shared" si="7"/>
        <v>45360</v>
      </c>
      <c r="H63" s="376">
        <v>45358</v>
      </c>
      <c r="I63" s="376">
        <v>45358</v>
      </c>
      <c r="J63" s="376" t="s">
        <v>433</v>
      </c>
      <c r="K63" s="376" t="s">
        <v>115</v>
      </c>
      <c r="L63" s="377" t="s">
        <v>606</v>
      </c>
      <c r="M63" s="377">
        <v>310002142</v>
      </c>
      <c r="N63" s="378" t="s">
        <v>56</v>
      </c>
      <c r="O63" s="376" t="s">
        <v>484</v>
      </c>
      <c r="P63" s="376" t="s">
        <v>20</v>
      </c>
      <c r="Q63" s="376" t="s">
        <v>114</v>
      </c>
      <c r="R63" s="377" t="s">
        <v>292</v>
      </c>
      <c r="S63" s="379">
        <v>20314</v>
      </c>
      <c r="T63" s="352">
        <f t="shared" si="9"/>
        <v>20314</v>
      </c>
      <c r="U63" s="353"/>
      <c r="V63" s="353"/>
      <c r="W63" s="353"/>
      <c r="X63" s="352"/>
      <c r="Y63" s="354">
        <f t="shared" si="3"/>
        <v>20314</v>
      </c>
      <c r="Z63" s="355">
        <f t="shared" si="4"/>
        <v>1</v>
      </c>
    </row>
    <row r="64" spans="1:27" s="356" customFormat="1" ht="24.75" customHeight="1">
      <c r="A64" s="349" t="str">
        <f t="shared" si="0"/>
        <v>9321 ASEPTIC 1&amp;3</v>
      </c>
      <c r="B64" s="349" t="str">
        <f t="shared" si="10"/>
        <v>Green Tea</v>
      </c>
      <c r="C64" s="349" t="str">
        <f>VLOOKUP(M64,[1]Master!A:C,3,0)</f>
        <v>350ml</v>
      </c>
      <c r="D64" s="350">
        <f t="shared" si="1"/>
        <v>388.88888888888891</v>
      </c>
      <c r="E64" s="350">
        <f t="shared" si="2"/>
        <v>388.88888888888891</v>
      </c>
      <c r="F64" s="351">
        <f t="shared" si="6"/>
        <v>45359</v>
      </c>
      <c r="G64" s="351">
        <f t="shared" si="7"/>
        <v>45360</v>
      </c>
      <c r="H64" s="376">
        <v>45358</v>
      </c>
      <c r="I64" s="376">
        <v>45358</v>
      </c>
      <c r="J64" s="376" t="s">
        <v>433</v>
      </c>
      <c r="K64" s="376" t="s">
        <v>19</v>
      </c>
      <c r="L64" s="377" t="s">
        <v>607</v>
      </c>
      <c r="M64" s="377">
        <v>310002646</v>
      </c>
      <c r="N64" s="378" t="s">
        <v>133</v>
      </c>
      <c r="O64" s="376" t="s">
        <v>484</v>
      </c>
      <c r="P64" s="376" t="s">
        <v>20</v>
      </c>
      <c r="Q64" s="376" t="s">
        <v>23</v>
      </c>
      <c r="R64" s="377" t="s">
        <v>371</v>
      </c>
      <c r="S64" s="379">
        <v>28000</v>
      </c>
      <c r="T64" s="352">
        <f t="shared" si="9"/>
        <v>28000</v>
      </c>
      <c r="U64" s="353"/>
      <c r="V64" s="353"/>
      <c r="W64" s="353"/>
      <c r="X64" s="352"/>
      <c r="Y64" s="354">
        <f t="shared" si="3"/>
        <v>28000</v>
      </c>
      <c r="Z64" s="355">
        <f t="shared" si="4"/>
        <v>1</v>
      </c>
    </row>
    <row r="65" spans="1:27" s="356" customFormat="1" ht="24.75" customHeight="1">
      <c r="A65" s="349" t="str">
        <f t="shared" si="0"/>
        <v>9321 ASEPTIC 1&amp;3</v>
      </c>
      <c r="B65" s="349" t="str">
        <f t="shared" si="10"/>
        <v>Green Tea</v>
      </c>
      <c r="C65" s="349" t="str">
        <f>VLOOKUP(M65,[1]Master!A:C,3,0)</f>
        <v>800ml</v>
      </c>
      <c r="D65" s="350">
        <f t="shared" si="1"/>
        <v>71.428571428571431</v>
      </c>
      <c r="E65" s="350">
        <f t="shared" si="2"/>
        <v>71.428571428571431</v>
      </c>
      <c r="F65" s="351">
        <f t="shared" si="6"/>
        <v>45359</v>
      </c>
      <c r="G65" s="351">
        <f t="shared" si="7"/>
        <v>45360</v>
      </c>
      <c r="H65" s="376">
        <v>45358</v>
      </c>
      <c r="I65" s="376">
        <v>45358</v>
      </c>
      <c r="J65" s="376" t="s">
        <v>433</v>
      </c>
      <c r="K65" s="376" t="s">
        <v>19</v>
      </c>
      <c r="L65" s="377" t="s">
        <v>608</v>
      </c>
      <c r="M65" s="377">
        <v>310002003</v>
      </c>
      <c r="N65" s="378" t="s">
        <v>131</v>
      </c>
      <c r="O65" s="376" t="s">
        <v>482</v>
      </c>
      <c r="P65" s="376" t="s">
        <v>20</v>
      </c>
      <c r="Q65" s="376" t="s">
        <v>23</v>
      </c>
      <c r="R65" s="377" t="s">
        <v>327</v>
      </c>
      <c r="S65" s="379">
        <v>5000</v>
      </c>
      <c r="T65" s="352">
        <f t="shared" si="9"/>
        <v>5000</v>
      </c>
      <c r="U65" s="353"/>
      <c r="V65" s="353"/>
      <c r="W65" s="353"/>
      <c r="X65" s="352"/>
      <c r="Y65" s="354">
        <f t="shared" si="3"/>
        <v>5000</v>
      </c>
      <c r="Z65" s="355">
        <f t="shared" si="4"/>
        <v>1</v>
      </c>
    </row>
    <row r="66" spans="1:27" s="356" customFormat="1" ht="24.75" customHeight="1">
      <c r="A66" s="349" t="str">
        <f t="shared" si="0"/>
        <v>9321 ASEPTIC 1&amp;3</v>
      </c>
      <c r="B66" s="349" t="str">
        <f t="shared" si="10"/>
        <v>Green Tea</v>
      </c>
      <c r="C66" s="349" t="str">
        <f>VLOOKUP(M66,[1]Master!A:C,3,0)</f>
        <v>800ml</v>
      </c>
      <c r="D66" s="350">
        <f t="shared" si="1"/>
        <v>145.24285714285713</v>
      </c>
      <c r="E66" s="350">
        <f t="shared" si="2"/>
        <v>145.24285714285713</v>
      </c>
      <c r="F66" s="351">
        <f t="shared" si="6"/>
        <v>45359</v>
      </c>
      <c r="G66" s="351">
        <f t="shared" si="7"/>
        <v>45360</v>
      </c>
      <c r="H66" s="376">
        <v>45358</v>
      </c>
      <c r="I66" s="376">
        <v>45358</v>
      </c>
      <c r="J66" s="376" t="s">
        <v>433</v>
      </c>
      <c r="K66" s="376" t="s">
        <v>19</v>
      </c>
      <c r="L66" s="377" t="s">
        <v>609</v>
      </c>
      <c r="M66" s="377">
        <v>310002002</v>
      </c>
      <c r="N66" s="378" t="s">
        <v>132</v>
      </c>
      <c r="O66" s="376" t="s">
        <v>482</v>
      </c>
      <c r="P66" s="376" t="s">
        <v>20</v>
      </c>
      <c r="Q66" s="376" t="s">
        <v>23</v>
      </c>
      <c r="R66" s="377" t="s">
        <v>327</v>
      </c>
      <c r="S66" s="379">
        <v>10167</v>
      </c>
      <c r="T66" s="352">
        <f t="shared" si="9"/>
        <v>10167</v>
      </c>
      <c r="U66" s="353"/>
      <c r="V66" s="353"/>
      <c r="W66" s="353"/>
      <c r="X66" s="352"/>
      <c r="Y66" s="354">
        <f t="shared" si="3"/>
        <v>10167</v>
      </c>
      <c r="Z66" s="355">
        <f t="shared" si="4"/>
        <v>1</v>
      </c>
    </row>
    <row r="67" spans="1:27" s="356" customFormat="1" ht="24.75" customHeight="1">
      <c r="A67" s="349" t="str">
        <f t="shared" si="0"/>
        <v>9322 Amatanakorn</v>
      </c>
      <c r="B67" s="349" t="str">
        <f t="shared" si="10"/>
        <v>Water Crystal</v>
      </c>
      <c r="C67" s="349" t="str">
        <f>VLOOKUP(M67,[1]Master!A:C,3,0)</f>
        <v>600ml</v>
      </c>
      <c r="D67" s="350">
        <f t="shared" si="1"/>
        <v>126</v>
      </c>
      <c r="E67" s="350">
        <f t="shared" si="2"/>
        <v>126</v>
      </c>
      <c r="F67" s="351">
        <f t="shared" si="6"/>
        <v>45360</v>
      </c>
      <c r="G67" s="351">
        <f t="shared" si="7"/>
        <v>45361</v>
      </c>
      <c r="H67" s="376">
        <v>45359</v>
      </c>
      <c r="I67" s="376">
        <v>45359</v>
      </c>
      <c r="J67" s="376" t="s">
        <v>473</v>
      </c>
      <c r="K67" s="376" t="s">
        <v>375</v>
      </c>
      <c r="L67" s="377" t="s">
        <v>583</v>
      </c>
      <c r="M67" s="377">
        <v>310001586</v>
      </c>
      <c r="N67" s="378" t="s">
        <v>415</v>
      </c>
      <c r="O67" s="376" t="s">
        <v>482</v>
      </c>
      <c r="P67" s="376" t="s">
        <v>499</v>
      </c>
      <c r="Q67" s="376" t="s">
        <v>114</v>
      </c>
      <c r="R67" s="377" t="s">
        <v>22</v>
      </c>
      <c r="S67" s="379">
        <v>18900</v>
      </c>
      <c r="T67" s="352">
        <f t="shared" si="9"/>
        <v>18900</v>
      </c>
      <c r="U67" s="353"/>
      <c r="V67" s="353"/>
      <c r="W67" s="353"/>
      <c r="X67" s="352"/>
      <c r="Y67" s="354">
        <f t="shared" si="3"/>
        <v>18900</v>
      </c>
      <c r="Z67" s="355">
        <f t="shared" si="4"/>
        <v>1</v>
      </c>
    </row>
    <row r="68" spans="1:27" s="356" customFormat="1" ht="24.75" customHeight="1">
      <c r="A68" s="349" t="str">
        <f t="shared" si="0"/>
        <v>9321 Navanakorn</v>
      </c>
      <c r="B68" s="349" t="str">
        <f t="shared" si="10"/>
        <v>Water Crystal</v>
      </c>
      <c r="C68" s="349" t="str">
        <f>VLOOKUP(M68,[1]Master!A:C,3,0)</f>
        <v>600ml</v>
      </c>
      <c r="D68" s="350">
        <f t="shared" si="1"/>
        <v>65.333333333333329</v>
      </c>
      <c r="E68" s="350">
        <f t="shared" si="2"/>
        <v>65.333333333333329</v>
      </c>
      <c r="F68" s="351">
        <f t="shared" si="6"/>
        <v>45360</v>
      </c>
      <c r="G68" s="351">
        <f t="shared" si="7"/>
        <v>45361</v>
      </c>
      <c r="H68" s="376">
        <v>45359</v>
      </c>
      <c r="I68" s="376">
        <v>45359</v>
      </c>
      <c r="J68" s="376" t="s">
        <v>473</v>
      </c>
      <c r="K68" s="376" t="s">
        <v>19</v>
      </c>
      <c r="L68" s="377" t="s">
        <v>584</v>
      </c>
      <c r="M68" s="377">
        <v>310001586</v>
      </c>
      <c r="N68" s="378" t="s">
        <v>415</v>
      </c>
      <c r="O68" s="376" t="s">
        <v>482</v>
      </c>
      <c r="P68" s="376" t="s">
        <v>377</v>
      </c>
      <c r="Q68" s="376" t="s">
        <v>461</v>
      </c>
      <c r="R68" s="377" t="s">
        <v>460</v>
      </c>
      <c r="S68" s="379">
        <v>9800</v>
      </c>
      <c r="T68" s="352">
        <f t="shared" si="9"/>
        <v>9800</v>
      </c>
      <c r="U68" s="353"/>
      <c r="V68" s="353"/>
      <c r="W68" s="353"/>
      <c r="X68" s="352"/>
      <c r="Y68" s="354">
        <f t="shared" si="3"/>
        <v>9800</v>
      </c>
      <c r="Z68" s="355">
        <f t="shared" si="4"/>
        <v>1</v>
      </c>
    </row>
    <row r="69" spans="1:27" s="356" customFormat="1" ht="24.75" customHeight="1">
      <c r="A69" s="349" t="str">
        <f t="shared" si="0"/>
        <v>9323 ASEPTIC 2(WANGMOUNG)</v>
      </c>
      <c r="B69" s="349" t="str">
        <f t="shared" si="10"/>
        <v>Green Tea</v>
      </c>
      <c r="C69" s="349" t="str">
        <f>VLOOKUP(M69,[1]Master!A:C,3,0)</f>
        <v>500ml</v>
      </c>
      <c r="D69" s="350">
        <f t="shared" si="1"/>
        <v>518.51851851851848</v>
      </c>
      <c r="E69" s="350">
        <f t="shared" si="2"/>
        <v>518.51851851851848</v>
      </c>
      <c r="F69" s="351">
        <f t="shared" si="6"/>
        <v>45360</v>
      </c>
      <c r="G69" s="351">
        <f t="shared" si="7"/>
        <v>45361</v>
      </c>
      <c r="H69" s="376">
        <v>45359</v>
      </c>
      <c r="I69" s="376">
        <v>45359</v>
      </c>
      <c r="J69" s="376" t="s">
        <v>433</v>
      </c>
      <c r="K69" s="376" t="s">
        <v>115</v>
      </c>
      <c r="L69" s="377" t="s">
        <v>585</v>
      </c>
      <c r="M69" s="377">
        <v>310002000</v>
      </c>
      <c r="N69" s="378" t="s">
        <v>476</v>
      </c>
      <c r="O69" s="376" t="s">
        <v>484</v>
      </c>
      <c r="P69" s="376" t="s">
        <v>20</v>
      </c>
      <c r="Q69" s="376" t="s">
        <v>114</v>
      </c>
      <c r="R69" s="377" t="s">
        <v>22</v>
      </c>
      <c r="S69" s="379">
        <v>28000</v>
      </c>
      <c r="T69" s="352">
        <f t="shared" ref="T69:T124" si="11">S69</f>
        <v>28000</v>
      </c>
      <c r="U69" s="353"/>
      <c r="V69" s="353"/>
      <c r="W69" s="353"/>
      <c r="X69" s="352"/>
      <c r="Y69" s="354">
        <f t="shared" si="3"/>
        <v>28000</v>
      </c>
      <c r="Z69" s="355">
        <f t="shared" si="4"/>
        <v>1</v>
      </c>
    </row>
    <row r="70" spans="1:27" s="356" customFormat="1" ht="24.75" customHeight="1">
      <c r="A70" s="349" t="str">
        <f t="shared" si="0"/>
        <v>9323 ASEPTIC 2(WANGMOUNG)</v>
      </c>
      <c r="B70" s="349" t="str">
        <f t="shared" si="10"/>
        <v>Green Tea</v>
      </c>
      <c r="C70" s="349" t="str">
        <f>VLOOKUP(M70,[1]Master!A:C,3,0)</f>
        <v>380ml</v>
      </c>
      <c r="D70" s="350">
        <f t="shared" si="1"/>
        <v>388.88888888888891</v>
      </c>
      <c r="E70" s="350">
        <f t="shared" si="2"/>
        <v>388.88888888888891</v>
      </c>
      <c r="F70" s="351">
        <f t="shared" si="6"/>
        <v>45360</v>
      </c>
      <c r="G70" s="351">
        <f t="shared" si="7"/>
        <v>45361</v>
      </c>
      <c r="H70" s="376">
        <v>45359</v>
      </c>
      <c r="I70" s="376">
        <v>45359</v>
      </c>
      <c r="J70" s="376" t="s">
        <v>433</v>
      </c>
      <c r="K70" s="376" t="s">
        <v>115</v>
      </c>
      <c r="L70" s="377" t="s">
        <v>610</v>
      </c>
      <c r="M70" s="377">
        <v>310002142</v>
      </c>
      <c r="N70" s="378" t="s">
        <v>56</v>
      </c>
      <c r="O70" s="376" t="s">
        <v>484</v>
      </c>
      <c r="P70" s="376" t="s">
        <v>20</v>
      </c>
      <c r="Q70" s="376" t="s">
        <v>114</v>
      </c>
      <c r="R70" s="377" t="s">
        <v>292</v>
      </c>
      <c r="S70" s="379">
        <v>28000</v>
      </c>
      <c r="T70" s="352">
        <f t="shared" si="11"/>
        <v>28000</v>
      </c>
      <c r="U70" s="353"/>
      <c r="V70" s="353"/>
      <c r="W70" s="353"/>
      <c r="X70" s="352"/>
      <c r="Y70" s="354">
        <f t="shared" si="3"/>
        <v>28000</v>
      </c>
      <c r="Z70" s="355">
        <f t="shared" si="4"/>
        <v>1</v>
      </c>
    </row>
    <row r="71" spans="1:27" s="356" customFormat="1" ht="24.75" customHeight="1">
      <c r="A71" s="349" t="str">
        <f t="shared" si="0"/>
        <v>9321 ASEPTIC 1&amp;3</v>
      </c>
      <c r="B71" s="349" t="str">
        <f t="shared" si="10"/>
        <v>Green Tea</v>
      </c>
      <c r="C71" s="349" t="str">
        <f>VLOOKUP(M71,[1]Master!A:C,3,0)</f>
        <v>350ml</v>
      </c>
      <c r="D71" s="350">
        <f t="shared" si="1"/>
        <v>388.88888888888891</v>
      </c>
      <c r="E71" s="350">
        <f t="shared" si="2"/>
        <v>388.88888888888891</v>
      </c>
      <c r="F71" s="351">
        <f t="shared" si="6"/>
        <v>45360</v>
      </c>
      <c r="G71" s="351">
        <f t="shared" si="7"/>
        <v>45361</v>
      </c>
      <c r="H71" s="376">
        <v>45359</v>
      </c>
      <c r="I71" s="376">
        <v>45359</v>
      </c>
      <c r="J71" s="376" t="s">
        <v>433</v>
      </c>
      <c r="K71" s="376" t="s">
        <v>19</v>
      </c>
      <c r="L71" s="377" t="s">
        <v>611</v>
      </c>
      <c r="M71" s="377">
        <v>310002646</v>
      </c>
      <c r="N71" s="378" t="s">
        <v>133</v>
      </c>
      <c r="O71" s="376" t="s">
        <v>484</v>
      </c>
      <c r="P71" s="376" t="s">
        <v>20</v>
      </c>
      <c r="Q71" s="376" t="s">
        <v>23</v>
      </c>
      <c r="R71" s="377" t="s">
        <v>371</v>
      </c>
      <c r="S71" s="379">
        <v>28000</v>
      </c>
      <c r="T71" s="352">
        <f t="shared" si="11"/>
        <v>28000</v>
      </c>
      <c r="U71" s="353"/>
      <c r="V71" s="353"/>
      <c r="W71" s="353"/>
      <c r="X71" s="352"/>
      <c r="Y71" s="354">
        <f t="shared" si="3"/>
        <v>28000</v>
      </c>
      <c r="Z71" s="355">
        <f t="shared" si="4"/>
        <v>1</v>
      </c>
    </row>
    <row r="72" spans="1:27" s="356" customFormat="1" ht="24.75" customHeight="1">
      <c r="A72" s="349" t="str">
        <f t="shared" si="0"/>
        <v>9321 ASEPTIC 1&amp;3</v>
      </c>
      <c r="B72" s="349" t="str">
        <f t="shared" si="10"/>
        <v>Green Tea</v>
      </c>
      <c r="C72" s="349" t="str">
        <f>VLOOKUP(M72,[1]Master!A:C,3,0)</f>
        <v>800ml</v>
      </c>
      <c r="D72" s="350">
        <f t="shared" si="1"/>
        <v>142.85714285714286</v>
      </c>
      <c r="E72" s="350">
        <f t="shared" si="2"/>
        <v>142.85714285714286</v>
      </c>
      <c r="F72" s="351">
        <f t="shared" si="6"/>
        <v>45360</v>
      </c>
      <c r="G72" s="351">
        <f t="shared" si="7"/>
        <v>45361</v>
      </c>
      <c r="H72" s="376">
        <v>45359</v>
      </c>
      <c r="I72" s="376">
        <v>45359</v>
      </c>
      <c r="J72" s="376" t="s">
        <v>433</v>
      </c>
      <c r="K72" s="376" t="s">
        <v>19</v>
      </c>
      <c r="L72" s="377" t="s">
        <v>612</v>
      </c>
      <c r="M72" s="377">
        <v>310002003</v>
      </c>
      <c r="N72" s="378" t="s">
        <v>131</v>
      </c>
      <c r="O72" s="376" t="s">
        <v>482</v>
      </c>
      <c r="P72" s="376" t="s">
        <v>20</v>
      </c>
      <c r="Q72" s="376" t="s">
        <v>23</v>
      </c>
      <c r="R72" s="377" t="s">
        <v>327</v>
      </c>
      <c r="S72" s="379">
        <v>10000</v>
      </c>
      <c r="T72" s="352">
        <f t="shared" si="11"/>
        <v>10000</v>
      </c>
      <c r="U72" s="353"/>
      <c r="V72" s="353"/>
      <c r="W72" s="353"/>
      <c r="X72" s="352"/>
      <c r="Y72" s="354">
        <f t="shared" si="3"/>
        <v>10000</v>
      </c>
      <c r="Z72" s="355">
        <f t="shared" si="4"/>
        <v>1</v>
      </c>
    </row>
    <row r="73" spans="1:27" s="356" customFormat="1" ht="24.75" customHeight="1">
      <c r="A73" s="349" t="str">
        <f t="shared" si="0"/>
        <v>9321 ASEPTIC 1&amp;3</v>
      </c>
      <c r="B73" s="349" t="str">
        <f t="shared" si="10"/>
        <v>Green Tea</v>
      </c>
      <c r="C73" s="349" t="str">
        <f>VLOOKUP(M73,[1]Master!A:C,3,0)</f>
        <v>800ml</v>
      </c>
      <c r="D73" s="350">
        <f t="shared" si="1"/>
        <v>257.14285714285717</v>
      </c>
      <c r="E73" s="350">
        <f t="shared" si="2"/>
        <v>257.14285714285717</v>
      </c>
      <c r="F73" s="351">
        <f t="shared" si="6"/>
        <v>45360</v>
      </c>
      <c r="G73" s="351">
        <f t="shared" si="7"/>
        <v>45361</v>
      </c>
      <c r="H73" s="376">
        <v>45359</v>
      </c>
      <c r="I73" s="376">
        <v>45359</v>
      </c>
      <c r="J73" s="376" t="s">
        <v>433</v>
      </c>
      <c r="K73" s="376" t="s">
        <v>19</v>
      </c>
      <c r="L73" s="377" t="s">
        <v>613</v>
      </c>
      <c r="M73" s="377">
        <v>310002002</v>
      </c>
      <c r="N73" s="378" t="s">
        <v>132</v>
      </c>
      <c r="O73" s="376" t="s">
        <v>482</v>
      </c>
      <c r="P73" s="376" t="s">
        <v>20</v>
      </c>
      <c r="Q73" s="376" t="s">
        <v>23</v>
      </c>
      <c r="R73" s="377" t="s">
        <v>327</v>
      </c>
      <c r="S73" s="379">
        <v>18000</v>
      </c>
      <c r="T73" s="352">
        <f t="shared" si="11"/>
        <v>18000</v>
      </c>
      <c r="U73" s="353"/>
      <c r="V73" s="353"/>
      <c r="W73" s="353"/>
      <c r="X73" s="352"/>
      <c r="Y73" s="354">
        <f t="shared" si="3"/>
        <v>18000</v>
      </c>
      <c r="Z73" s="355">
        <f t="shared" si="4"/>
        <v>1</v>
      </c>
    </row>
    <row r="74" spans="1:27" s="356" customFormat="1" ht="24.75" customHeight="1">
      <c r="A74" s="349" t="str">
        <f t="shared" si="0"/>
        <v>9322 Amatanakorn</v>
      </c>
      <c r="B74" s="349" t="str">
        <f t="shared" si="10"/>
        <v>Water Crystal</v>
      </c>
      <c r="C74" s="349" t="str">
        <f>VLOOKUP(M74,[1]Master!A:C,3,0)</f>
        <v>600ml</v>
      </c>
      <c r="D74" s="350">
        <f t="shared" si="1"/>
        <v>126</v>
      </c>
      <c r="E74" s="350">
        <f t="shared" si="2"/>
        <v>126</v>
      </c>
      <c r="F74" s="351">
        <f t="shared" si="6"/>
        <v>45361</v>
      </c>
      <c r="G74" s="351">
        <f t="shared" si="7"/>
        <v>45362</v>
      </c>
      <c r="H74" s="376">
        <v>45360</v>
      </c>
      <c r="I74" s="376">
        <v>45360</v>
      </c>
      <c r="J74" s="376" t="s">
        <v>473</v>
      </c>
      <c r="K74" s="376" t="s">
        <v>375</v>
      </c>
      <c r="L74" s="377" t="s">
        <v>586</v>
      </c>
      <c r="M74" s="377">
        <v>310001586</v>
      </c>
      <c r="N74" s="378" t="s">
        <v>415</v>
      </c>
      <c r="O74" s="376" t="s">
        <v>482</v>
      </c>
      <c r="P74" s="376" t="s">
        <v>499</v>
      </c>
      <c r="Q74" s="376" t="s">
        <v>114</v>
      </c>
      <c r="R74" s="377" t="s">
        <v>22</v>
      </c>
      <c r="S74" s="379">
        <v>18900</v>
      </c>
      <c r="T74" s="352">
        <f t="shared" si="11"/>
        <v>18900</v>
      </c>
      <c r="U74" s="353"/>
      <c r="V74" s="353"/>
      <c r="W74" s="353"/>
      <c r="X74" s="352"/>
      <c r="Y74" s="354">
        <f t="shared" si="3"/>
        <v>18900</v>
      </c>
      <c r="Z74" s="355">
        <f t="shared" si="4"/>
        <v>1</v>
      </c>
      <c r="AA74" s="357"/>
    </row>
    <row r="75" spans="1:27" s="356" customFormat="1" ht="24.75" customHeight="1">
      <c r="A75" s="349" t="str">
        <f t="shared" si="0"/>
        <v>9321 Navanakorn</v>
      </c>
      <c r="B75" s="349" t="str">
        <f t="shared" si="10"/>
        <v>Water Crystal</v>
      </c>
      <c r="C75" s="349" t="str">
        <f>VLOOKUP(M75,[1]Master!A:C,3,0)</f>
        <v>600ml</v>
      </c>
      <c r="D75" s="350">
        <f t="shared" si="1"/>
        <v>65.333333333333329</v>
      </c>
      <c r="E75" s="350">
        <f t="shared" si="2"/>
        <v>65.333333333333329</v>
      </c>
      <c r="F75" s="351">
        <f t="shared" si="6"/>
        <v>45361</v>
      </c>
      <c r="G75" s="351">
        <f t="shared" si="7"/>
        <v>45362</v>
      </c>
      <c r="H75" s="376">
        <v>45360</v>
      </c>
      <c r="I75" s="376">
        <v>45360</v>
      </c>
      <c r="J75" s="376" t="s">
        <v>473</v>
      </c>
      <c r="K75" s="376" t="s">
        <v>19</v>
      </c>
      <c r="L75" s="377" t="s">
        <v>587</v>
      </c>
      <c r="M75" s="377">
        <v>310001586</v>
      </c>
      <c r="N75" s="378" t="s">
        <v>415</v>
      </c>
      <c r="O75" s="376" t="s">
        <v>482</v>
      </c>
      <c r="P75" s="376" t="s">
        <v>377</v>
      </c>
      <c r="Q75" s="376" t="s">
        <v>461</v>
      </c>
      <c r="R75" s="377" t="s">
        <v>460</v>
      </c>
      <c r="S75" s="379">
        <v>9800</v>
      </c>
      <c r="T75" s="352">
        <f t="shared" si="11"/>
        <v>9800</v>
      </c>
      <c r="U75" s="353"/>
      <c r="V75" s="353"/>
      <c r="W75" s="353"/>
      <c r="X75" s="352"/>
      <c r="Y75" s="354">
        <f t="shared" si="3"/>
        <v>9800</v>
      </c>
      <c r="Z75" s="355">
        <f t="shared" si="4"/>
        <v>1</v>
      </c>
      <c r="AA75" s="357"/>
    </row>
    <row r="76" spans="1:27" s="356" customFormat="1" ht="24.75" customHeight="1">
      <c r="A76" s="349" t="str">
        <f t="shared" si="0"/>
        <v>9321 UHT</v>
      </c>
      <c r="B76" s="349" t="str">
        <f t="shared" si="10"/>
        <v>Green Tea</v>
      </c>
      <c r="C76" s="349" t="str">
        <f>VLOOKUP(M76,[1]Master!A:C,3,0)</f>
        <v>180ml</v>
      </c>
      <c r="D76" s="350">
        <f t="shared" si="1"/>
        <v>109.85227272727273</v>
      </c>
      <c r="E76" s="350">
        <f t="shared" si="2"/>
        <v>109.85227272727273</v>
      </c>
      <c r="F76" s="351">
        <f t="shared" si="6"/>
        <v>45361</v>
      </c>
      <c r="G76" s="351">
        <f t="shared" si="7"/>
        <v>45362</v>
      </c>
      <c r="H76" s="376">
        <v>45360</v>
      </c>
      <c r="I76" s="376">
        <v>45360</v>
      </c>
      <c r="J76" s="376" t="s">
        <v>493</v>
      </c>
      <c r="K76" s="376" t="s">
        <v>19</v>
      </c>
      <c r="L76" s="377" t="s">
        <v>631</v>
      </c>
      <c r="M76" s="377">
        <v>310002953</v>
      </c>
      <c r="N76" s="378" t="s">
        <v>48</v>
      </c>
      <c r="O76" s="376" t="s">
        <v>483</v>
      </c>
      <c r="P76" s="376" t="s">
        <v>21</v>
      </c>
      <c r="Q76" s="376" t="s">
        <v>47</v>
      </c>
      <c r="R76" s="377" t="s">
        <v>340</v>
      </c>
      <c r="S76" s="379">
        <v>9667</v>
      </c>
      <c r="T76" s="352">
        <f t="shared" si="11"/>
        <v>9667</v>
      </c>
      <c r="U76" s="353"/>
      <c r="V76" s="353"/>
      <c r="W76" s="353"/>
      <c r="X76" s="352"/>
      <c r="Y76" s="354">
        <f t="shared" si="3"/>
        <v>9667</v>
      </c>
      <c r="Z76" s="355">
        <f t="shared" si="4"/>
        <v>1</v>
      </c>
    </row>
    <row r="77" spans="1:27" s="356" customFormat="1" ht="24.75" customHeight="1">
      <c r="A77" s="349" t="str">
        <f t="shared" si="0"/>
        <v>9323 ASEPTIC 2(WANGMOUNG)</v>
      </c>
      <c r="B77" s="349" t="str">
        <f t="shared" si="10"/>
        <v>Green Tea</v>
      </c>
      <c r="C77" s="349" t="str">
        <f>VLOOKUP(M77,[1]Master!A:C,3,0)</f>
        <v>500ml</v>
      </c>
      <c r="D77" s="350">
        <f t="shared" si="1"/>
        <v>518.51851851851848</v>
      </c>
      <c r="E77" s="350">
        <f t="shared" si="2"/>
        <v>518.51851851851848</v>
      </c>
      <c r="F77" s="351">
        <f t="shared" si="6"/>
        <v>45361</v>
      </c>
      <c r="G77" s="351">
        <f t="shared" si="7"/>
        <v>45362</v>
      </c>
      <c r="H77" s="376">
        <v>45360</v>
      </c>
      <c r="I77" s="376">
        <v>45360</v>
      </c>
      <c r="J77" s="376" t="s">
        <v>433</v>
      </c>
      <c r="K77" s="376" t="s">
        <v>115</v>
      </c>
      <c r="L77" s="377" t="s">
        <v>588</v>
      </c>
      <c r="M77" s="377">
        <v>310002000</v>
      </c>
      <c r="N77" s="378" t="s">
        <v>476</v>
      </c>
      <c r="O77" s="376" t="s">
        <v>484</v>
      </c>
      <c r="P77" s="376" t="s">
        <v>20</v>
      </c>
      <c r="Q77" s="376" t="s">
        <v>114</v>
      </c>
      <c r="R77" s="377" t="s">
        <v>22</v>
      </c>
      <c r="S77" s="379">
        <v>28000</v>
      </c>
      <c r="T77" s="352">
        <f t="shared" si="11"/>
        <v>28000</v>
      </c>
      <c r="U77" s="353"/>
      <c r="V77" s="353"/>
      <c r="W77" s="353"/>
      <c r="X77" s="352"/>
      <c r="Y77" s="354">
        <f t="shared" si="3"/>
        <v>28000</v>
      </c>
      <c r="Z77" s="355">
        <f t="shared" si="4"/>
        <v>1</v>
      </c>
    </row>
    <row r="78" spans="1:27" s="356" customFormat="1" ht="24.75" customHeight="1">
      <c r="A78" s="349" t="str">
        <f t="shared" si="0"/>
        <v>9323 ASEPTIC 2(WANGMOUNG)</v>
      </c>
      <c r="B78" s="349" t="str">
        <f t="shared" si="10"/>
        <v>Green Tea</v>
      </c>
      <c r="C78" s="349" t="str">
        <f>VLOOKUP(M78,[1]Master!A:C,3,0)</f>
        <v>380ml</v>
      </c>
      <c r="D78" s="350">
        <f t="shared" si="1"/>
        <v>259.26388888888891</v>
      </c>
      <c r="E78" s="350">
        <f t="shared" si="2"/>
        <v>259.26388888888891</v>
      </c>
      <c r="F78" s="351">
        <f t="shared" si="6"/>
        <v>45361</v>
      </c>
      <c r="G78" s="351">
        <f t="shared" si="7"/>
        <v>45362</v>
      </c>
      <c r="H78" s="376">
        <v>45360</v>
      </c>
      <c r="I78" s="376">
        <v>45360</v>
      </c>
      <c r="J78" s="376" t="s">
        <v>433</v>
      </c>
      <c r="K78" s="376" t="s">
        <v>115</v>
      </c>
      <c r="L78" s="377" t="s">
        <v>614</v>
      </c>
      <c r="M78" s="377">
        <v>310004069</v>
      </c>
      <c r="N78" s="378" t="s">
        <v>350</v>
      </c>
      <c r="O78" s="376" t="s">
        <v>484</v>
      </c>
      <c r="P78" s="376" t="s">
        <v>21</v>
      </c>
      <c r="Q78" s="376" t="s">
        <v>114</v>
      </c>
      <c r="R78" s="377" t="s">
        <v>292</v>
      </c>
      <c r="S78" s="379">
        <v>18667</v>
      </c>
      <c r="T78" s="352">
        <f t="shared" si="11"/>
        <v>18667</v>
      </c>
      <c r="U78" s="353"/>
      <c r="V78" s="353"/>
      <c r="W78" s="353"/>
      <c r="X78" s="352"/>
      <c r="Y78" s="354">
        <f t="shared" si="3"/>
        <v>18667</v>
      </c>
      <c r="Z78" s="355">
        <f t="shared" si="4"/>
        <v>1</v>
      </c>
    </row>
    <row r="79" spans="1:27" s="356" customFormat="1" ht="24.75" customHeight="1">
      <c r="A79" s="349" t="str">
        <f t="shared" si="0"/>
        <v>9321 ASEPTIC 1&amp;3</v>
      </c>
      <c r="B79" s="349" t="str">
        <f t="shared" si="10"/>
        <v>Green Tea</v>
      </c>
      <c r="C79" s="349" t="str">
        <f>VLOOKUP(M79,[1]Master!A:C,3,0)</f>
        <v>350ml</v>
      </c>
      <c r="D79" s="350">
        <f t="shared" si="1"/>
        <v>388.88888888888891</v>
      </c>
      <c r="E79" s="350">
        <f t="shared" si="2"/>
        <v>388.88888888888891</v>
      </c>
      <c r="F79" s="351">
        <f t="shared" si="6"/>
        <v>45361</v>
      </c>
      <c r="G79" s="351">
        <f t="shared" si="7"/>
        <v>45362</v>
      </c>
      <c r="H79" s="376">
        <v>45360</v>
      </c>
      <c r="I79" s="376">
        <v>45360</v>
      </c>
      <c r="J79" s="376" t="s">
        <v>433</v>
      </c>
      <c r="K79" s="376" t="s">
        <v>19</v>
      </c>
      <c r="L79" s="377" t="s">
        <v>615</v>
      </c>
      <c r="M79" s="377">
        <v>310002646</v>
      </c>
      <c r="N79" s="378" t="s">
        <v>133</v>
      </c>
      <c r="O79" s="376" t="s">
        <v>484</v>
      </c>
      <c r="P79" s="376" t="s">
        <v>20</v>
      </c>
      <c r="Q79" s="376" t="s">
        <v>23</v>
      </c>
      <c r="R79" s="377" t="s">
        <v>371</v>
      </c>
      <c r="S79" s="379">
        <v>28000</v>
      </c>
      <c r="T79" s="352">
        <f t="shared" si="11"/>
        <v>28000</v>
      </c>
      <c r="U79" s="353"/>
      <c r="V79" s="353"/>
      <c r="W79" s="353"/>
      <c r="X79" s="352"/>
      <c r="Y79" s="354">
        <f t="shared" si="3"/>
        <v>28000</v>
      </c>
      <c r="Z79" s="355">
        <f t="shared" si="4"/>
        <v>1</v>
      </c>
    </row>
    <row r="80" spans="1:27" s="356" customFormat="1" ht="24.75" customHeight="1">
      <c r="A80" s="349" t="str">
        <f t="shared" si="0"/>
        <v>9321 ASEPTIC 1&amp;3</v>
      </c>
      <c r="B80" s="349" t="str">
        <f t="shared" si="10"/>
        <v>Green Tea</v>
      </c>
      <c r="C80" s="349" t="str">
        <f>VLOOKUP(M80,[1]Master!A:C,3,0)</f>
        <v>800ml</v>
      </c>
      <c r="D80" s="350">
        <f t="shared" si="1"/>
        <v>142.85714285714286</v>
      </c>
      <c r="E80" s="350">
        <f t="shared" si="2"/>
        <v>142.85714285714286</v>
      </c>
      <c r="F80" s="351">
        <f t="shared" si="6"/>
        <v>45361</v>
      </c>
      <c r="G80" s="351">
        <f t="shared" si="7"/>
        <v>45362</v>
      </c>
      <c r="H80" s="376">
        <v>45360</v>
      </c>
      <c r="I80" s="376">
        <v>45360</v>
      </c>
      <c r="J80" s="376" t="s">
        <v>433</v>
      </c>
      <c r="K80" s="376" t="s">
        <v>19</v>
      </c>
      <c r="L80" s="377" t="s">
        <v>616</v>
      </c>
      <c r="M80" s="377">
        <v>310002003</v>
      </c>
      <c r="N80" s="378" t="s">
        <v>131</v>
      </c>
      <c r="O80" s="376" t="s">
        <v>482</v>
      </c>
      <c r="P80" s="376" t="s">
        <v>20</v>
      </c>
      <c r="Q80" s="376" t="s">
        <v>23</v>
      </c>
      <c r="R80" s="377" t="s">
        <v>327</v>
      </c>
      <c r="S80" s="379">
        <v>10000</v>
      </c>
      <c r="T80" s="352">
        <f t="shared" si="11"/>
        <v>10000</v>
      </c>
      <c r="U80" s="353"/>
      <c r="V80" s="353"/>
      <c r="W80" s="353"/>
      <c r="X80" s="352"/>
      <c r="Y80" s="354">
        <f t="shared" si="3"/>
        <v>10000</v>
      </c>
      <c r="Z80" s="355">
        <f t="shared" si="4"/>
        <v>1</v>
      </c>
    </row>
    <row r="81" spans="1:26" s="356" customFormat="1" ht="24.75" customHeight="1">
      <c r="A81" s="349" t="str">
        <f t="shared" si="0"/>
        <v>9321 ASEPTIC 1&amp;3</v>
      </c>
      <c r="B81" s="349" t="str">
        <f t="shared" si="10"/>
        <v>Green Tea</v>
      </c>
      <c r="C81" s="349" t="str">
        <f>VLOOKUP(M81,[1]Master!A:C,3,0)</f>
        <v>800ml</v>
      </c>
      <c r="D81" s="350">
        <f t="shared" si="1"/>
        <v>257.14285714285717</v>
      </c>
      <c r="E81" s="350">
        <f t="shared" si="2"/>
        <v>257.14285714285717</v>
      </c>
      <c r="F81" s="351">
        <f t="shared" si="6"/>
        <v>45361</v>
      </c>
      <c r="G81" s="351">
        <f t="shared" si="7"/>
        <v>45362</v>
      </c>
      <c r="H81" s="376">
        <v>45360</v>
      </c>
      <c r="I81" s="376">
        <v>45360</v>
      </c>
      <c r="J81" s="376" t="s">
        <v>433</v>
      </c>
      <c r="K81" s="376" t="s">
        <v>19</v>
      </c>
      <c r="L81" s="377" t="s">
        <v>617</v>
      </c>
      <c r="M81" s="377">
        <v>310002002</v>
      </c>
      <c r="N81" s="378" t="s">
        <v>132</v>
      </c>
      <c r="O81" s="376" t="s">
        <v>482</v>
      </c>
      <c r="P81" s="376" t="s">
        <v>20</v>
      </c>
      <c r="Q81" s="376" t="s">
        <v>23</v>
      </c>
      <c r="R81" s="377" t="s">
        <v>327</v>
      </c>
      <c r="S81" s="379">
        <v>18000</v>
      </c>
      <c r="T81" s="352">
        <f t="shared" si="11"/>
        <v>18000</v>
      </c>
      <c r="U81" s="353"/>
      <c r="V81" s="353"/>
      <c r="W81" s="353"/>
      <c r="X81" s="352"/>
      <c r="Y81" s="354">
        <f t="shared" si="3"/>
        <v>18000</v>
      </c>
      <c r="Z81" s="355">
        <f t="shared" si="4"/>
        <v>1</v>
      </c>
    </row>
    <row r="82" spans="1:26" s="356" customFormat="1" ht="24.75" customHeight="1">
      <c r="A82" s="349" t="str">
        <f t="shared" si="0"/>
        <v>9322 Amatanakorn</v>
      </c>
      <c r="B82" s="349" t="str">
        <f t="shared" si="10"/>
        <v>Water Crystal</v>
      </c>
      <c r="C82" s="349" t="str">
        <f>VLOOKUP(M82,[1]Master!A:C,3,0)</f>
        <v>600ml</v>
      </c>
      <c r="D82" s="350">
        <f t="shared" si="1"/>
        <v>36.74666666666667</v>
      </c>
      <c r="E82" s="350">
        <f t="shared" si="2"/>
        <v>36.74666666666667</v>
      </c>
      <c r="F82" s="351">
        <f t="shared" si="6"/>
        <v>45362</v>
      </c>
      <c r="G82" s="351">
        <f t="shared" si="7"/>
        <v>45363</v>
      </c>
      <c r="H82" s="376">
        <v>45361</v>
      </c>
      <c r="I82" s="376">
        <v>45361</v>
      </c>
      <c r="J82" s="376" t="s">
        <v>473</v>
      </c>
      <c r="K82" s="376" t="s">
        <v>375</v>
      </c>
      <c r="L82" s="377" t="s">
        <v>589</v>
      </c>
      <c r="M82" s="377">
        <v>310001586</v>
      </c>
      <c r="N82" s="378" t="s">
        <v>415</v>
      </c>
      <c r="O82" s="376" t="s">
        <v>482</v>
      </c>
      <c r="P82" s="376" t="s">
        <v>499</v>
      </c>
      <c r="Q82" s="376" t="s">
        <v>114</v>
      </c>
      <c r="R82" s="377" t="s">
        <v>22</v>
      </c>
      <c r="S82" s="379">
        <v>5512</v>
      </c>
      <c r="T82" s="352">
        <f t="shared" si="11"/>
        <v>5512</v>
      </c>
      <c r="U82" s="353"/>
      <c r="V82" s="353"/>
      <c r="W82" s="353"/>
      <c r="X82" s="352"/>
      <c r="Y82" s="354">
        <f t="shared" si="3"/>
        <v>5512</v>
      </c>
      <c r="Z82" s="355">
        <f t="shared" si="4"/>
        <v>1</v>
      </c>
    </row>
    <row r="83" spans="1:26" s="356" customFormat="1" ht="24.75" customHeight="1">
      <c r="A83" s="349" t="str">
        <f t="shared" si="0"/>
        <v>9321 UHT</v>
      </c>
      <c r="B83" s="349" t="str">
        <f t="shared" si="10"/>
        <v>Green Tea</v>
      </c>
      <c r="C83" s="349" t="str">
        <f>VLOOKUP(M83,[1]Master!A:C,3,0)</f>
        <v>180ml</v>
      </c>
      <c r="D83" s="350">
        <f t="shared" si="1"/>
        <v>38.454545454545453</v>
      </c>
      <c r="E83" s="350">
        <f t="shared" si="2"/>
        <v>38.454545454545453</v>
      </c>
      <c r="F83" s="351">
        <f t="shared" si="6"/>
        <v>45362</v>
      </c>
      <c r="G83" s="351">
        <f t="shared" si="7"/>
        <v>45363</v>
      </c>
      <c r="H83" s="376">
        <v>45361</v>
      </c>
      <c r="I83" s="376">
        <v>45361</v>
      </c>
      <c r="J83" s="376" t="s">
        <v>493</v>
      </c>
      <c r="K83" s="376" t="s">
        <v>19</v>
      </c>
      <c r="L83" s="377" t="s">
        <v>632</v>
      </c>
      <c r="M83" s="377">
        <v>310002953</v>
      </c>
      <c r="N83" s="378" t="s">
        <v>48</v>
      </c>
      <c r="O83" s="376" t="s">
        <v>483</v>
      </c>
      <c r="P83" s="376" t="s">
        <v>21</v>
      </c>
      <c r="Q83" s="376" t="s">
        <v>47</v>
      </c>
      <c r="R83" s="377" t="s">
        <v>340</v>
      </c>
      <c r="S83" s="379">
        <v>3384</v>
      </c>
      <c r="T83" s="352">
        <f t="shared" si="11"/>
        <v>3384</v>
      </c>
      <c r="U83" s="353"/>
      <c r="V83" s="353"/>
      <c r="W83" s="353"/>
      <c r="X83" s="352"/>
      <c r="Y83" s="354">
        <f t="shared" si="3"/>
        <v>3384</v>
      </c>
      <c r="Z83" s="355">
        <f t="shared" si="4"/>
        <v>1</v>
      </c>
    </row>
    <row r="84" spans="1:26" s="356" customFormat="1" ht="24.75" customHeight="1">
      <c r="A84" s="349" t="str">
        <f t="shared" si="0"/>
        <v>9323 ASEPTIC 2(WANGMOUNG)</v>
      </c>
      <c r="B84" s="349" t="str">
        <f t="shared" si="10"/>
        <v>Green Tea</v>
      </c>
      <c r="C84" s="349" t="str">
        <f>VLOOKUP(M84,[1]Master!A:C,3,0)</f>
        <v>500ml</v>
      </c>
      <c r="D84" s="350">
        <f t="shared" si="1"/>
        <v>324.07407407407408</v>
      </c>
      <c r="E84" s="350">
        <f t="shared" si="2"/>
        <v>324.07407407407408</v>
      </c>
      <c r="F84" s="351">
        <f t="shared" si="6"/>
        <v>45362</v>
      </c>
      <c r="G84" s="351">
        <f t="shared" si="7"/>
        <v>45363</v>
      </c>
      <c r="H84" s="376">
        <v>45361</v>
      </c>
      <c r="I84" s="376">
        <v>45361</v>
      </c>
      <c r="J84" s="376" t="s">
        <v>433</v>
      </c>
      <c r="K84" s="376" t="s">
        <v>115</v>
      </c>
      <c r="L84" s="377" t="s">
        <v>590</v>
      </c>
      <c r="M84" s="377">
        <v>310002000</v>
      </c>
      <c r="N84" s="378" t="s">
        <v>476</v>
      </c>
      <c r="O84" s="376" t="s">
        <v>484</v>
      </c>
      <c r="P84" s="376" t="s">
        <v>20</v>
      </c>
      <c r="Q84" s="376" t="s">
        <v>114</v>
      </c>
      <c r="R84" s="377" t="s">
        <v>22</v>
      </c>
      <c r="S84" s="379">
        <v>17500</v>
      </c>
      <c r="T84" s="352">
        <f t="shared" si="11"/>
        <v>17500</v>
      </c>
      <c r="U84" s="353"/>
      <c r="V84" s="353"/>
      <c r="W84" s="353"/>
      <c r="X84" s="352"/>
      <c r="Y84" s="354">
        <f t="shared" si="3"/>
        <v>17500</v>
      </c>
      <c r="Z84" s="355">
        <f t="shared" si="4"/>
        <v>1</v>
      </c>
    </row>
    <row r="85" spans="1:26" s="356" customFormat="1" ht="24.75" customHeight="1">
      <c r="A85" s="349" t="str">
        <f t="shared" si="0"/>
        <v>9323 ASEPTIC 2(WANGMOUNG)</v>
      </c>
      <c r="B85" s="349" t="str">
        <f t="shared" si="10"/>
        <v>Green Tea</v>
      </c>
      <c r="C85" s="349" t="str">
        <f>VLOOKUP(M85,[1]Master!A:C,3,0)</f>
        <v>380ml</v>
      </c>
      <c r="D85" s="350">
        <f t="shared" si="1"/>
        <v>171.29166666666666</v>
      </c>
      <c r="E85" s="350">
        <f t="shared" si="2"/>
        <v>171.29166666666666</v>
      </c>
      <c r="F85" s="351">
        <f t="shared" si="6"/>
        <v>45362</v>
      </c>
      <c r="G85" s="351">
        <f t="shared" si="7"/>
        <v>45363</v>
      </c>
      <c r="H85" s="376">
        <v>45361</v>
      </c>
      <c r="I85" s="376">
        <v>45361</v>
      </c>
      <c r="J85" s="376" t="s">
        <v>433</v>
      </c>
      <c r="K85" s="376" t="s">
        <v>115</v>
      </c>
      <c r="L85" s="377" t="s">
        <v>618</v>
      </c>
      <c r="M85" s="377">
        <v>310004069</v>
      </c>
      <c r="N85" s="378" t="s">
        <v>350</v>
      </c>
      <c r="O85" s="376" t="s">
        <v>484</v>
      </c>
      <c r="P85" s="376" t="s">
        <v>21</v>
      </c>
      <c r="Q85" s="376" t="s">
        <v>114</v>
      </c>
      <c r="R85" s="377" t="s">
        <v>292</v>
      </c>
      <c r="S85" s="379">
        <v>12333</v>
      </c>
      <c r="T85" s="352">
        <f t="shared" si="11"/>
        <v>12333</v>
      </c>
      <c r="U85" s="353"/>
      <c r="V85" s="353"/>
      <c r="W85" s="353"/>
      <c r="X85" s="352"/>
      <c r="Y85" s="354">
        <f t="shared" si="3"/>
        <v>12333</v>
      </c>
      <c r="Z85" s="355">
        <f t="shared" si="4"/>
        <v>1</v>
      </c>
    </row>
    <row r="86" spans="1:26" s="356" customFormat="1" ht="24.75" customHeight="1">
      <c r="A86" s="349" t="str">
        <f t="shared" si="0"/>
        <v>9323 ASEPTIC 2(WANGMOUNG)</v>
      </c>
      <c r="B86" s="349" t="str">
        <f t="shared" si="10"/>
        <v>Green Tea</v>
      </c>
      <c r="C86" s="349" t="str">
        <f>VLOOKUP(M86,[1]Master!A:C,3,0)</f>
        <v>350ml</v>
      </c>
      <c r="D86" s="350">
        <f t="shared" si="1"/>
        <v>111.11111111111111</v>
      </c>
      <c r="E86" s="350">
        <f t="shared" si="2"/>
        <v>111.11111111111111</v>
      </c>
      <c r="F86" s="351">
        <f t="shared" si="6"/>
        <v>45362</v>
      </c>
      <c r="G86" s="351">
        <f t="shared" si="7"/>
        <v>45363</v>
      </c>
      <c r="H86" s="376">
        <v>45361</v>
      </c>
      <c r="I86" s="376">
        <v>45361</v>
      </c>
      <c r="J86" s="376" t="s">
        <v>433</v>
      </c>
      <c r="K86" s="376" t="s">
        <v>115</v>
      </c>
      <c r="L86" s="377" t="s">
        <v>619</v>
      </c>
      <c r="M86" s="377">
        <v>310004070</v>
      </c>
      <c r="N86" s="378" t="s">
        <v>351</v>
      </c>
      <c r="O86" s="376" t="s">
        <v>484</v>
      </c>
      <c r="P86" s="376" t="s">
        <v>21</v>
      </c>
      <c r="Q86" s="376" t="s">
        <v>114</v>
      </c>
      <c r="R86" s="377" t="s">
        <v>292</v>
      </c>
      <c r="S86" s="379">
        <v>8000</v>
      </c>
      <c r="T86" s="352">
        <f t="shared" si="11"/>
        <v>8000</v>
      </c>
      <c r="U86" s="353"/>
      <c r="V86" s="353"/>
      <c r="W86" s="353"/>
      <c r="X86" s="352"/>
      <c r="Y86" s="354">
        <f t="shared" si="3"/>
        <v>8000</v>
      </c>
      <c r="Z86" s="355">
        <f t="shared" si="4"/>
        <v>1</v>
      </c>
    </row>
    <row r="87" spans="1:26" s="356" customFormat="1" ht="24.75" customHeight="1">
      <c r="A87" s="349" t="str">
        <f t="shared" si="0"/>
        <v>9321 ASEPTIC 1&amp;3</v>
      </c>
      <c r="B87" s="349" t="str">
        <f t="shared" si="10"/>
        <v>Green Tea</v>
      </c>
      <c r="C87" s="349" t="str">
        <f>VLOOKUP(M87,[1]Master!A:C,3,0)</f>
        <v>350ml</v>
      </c>
      <c r="D87" s="350">
        <f t="shared" si="1"/>
        <v>388.88888888888891</v>
      </c>
      <c r="E87" s="350">
        <f t="shared" si="2"/>
        <v>388.88888888888891</v>
      </c>
      <c r="F87" s="351">
        <f t="shared" si="6"/>
        <v>45362</v>
      </c>
      <c r="G87" s="351">
        <f t="shared" si="7"/>
        <v>45363</v>
      </c>
      <c r="H87" s="376">
        <v>45361</v>
      </c>
      <c r="I87" s="376">
        <v>45361</v>
      </c>
      <c r="J87" s="376" t="s">
        <v>433</v>
      </c>
      <c r="K87" s="376" t="s">
        <v>19</v>
      </c>
      <c r="L87" s="377" t="s">
        <v>620</v>
      </c>
      <c r="M87" s="377">
        <v>310002646</v>
      </c>
      <c r="N87" s="378" t="s">
        <v>133</v>
      </c>
      <c r="O87" s="376" t="s">
        <v>484</v>
      </c>
      <c r="P87" s="376" t="s">
        <v>20</v>
      </c>
      <c r="Q87" s="376" t="s">
        <v>23</v>
      </c>
      <c r="R87" s="377" t="s">
        <v>371</v>
      </c>
      <c r="S87" s="379">
        <v>28000</v>
      </c>
      <c r="T87" s="352">
        <f t="shared" si="11"/>
        <v>28000</v>
      </c>
      <c r="U87" s="353"/>
      <c r="V87" s="353"/>
      <c r="W87" s="353"/>
      <c r="X87" s="352"/>
      <c r="Y87" s="354">
        <f t="shared" si="3"/>
        <v>28000</v>
      </c>
      <c r="Z87" s="355">
        <f t="shared" si="4"/>
        <v>1</v>
      </c>
    </row>
    <row r="88" spans="1:26" s="356" customFormat="1" ht="24.75" customHeight="1">
      <c r="A88" s="349" t="str">
        <f t="shared" si="0"/>
        <v>9321 ASEPTIC 1&amp;3</v>
      </c>
      <c r="B88" s="349" t="str">
        <f t="shared" si="10"/>
        <v>Green Tea</v>
      </c>
      <c r="C88" s="349" t="str">
        <f>VLOOKUP(M88,[1]Master!A:C,3,0)</f>
        <v>800ml</v>
      </c>
      <c r="D88" s="350">
        <f t="shared" si="1"/>
        <v>257.14285714285717</v>
      </c>
      <c r="E88" s="350">
        <f t="shared" si="2"/>
        <v>257.14285714285717</v>
      </c>
      <c r="F88" s="351">
        <f t="shared" si="6"/>
        <v>45362</v>
      </c>
      <c r="G88" s="351">
        <f t="shared" si="7"/>
        <v>45363</v>
      </c>
      <c r="H88" s="376">
        <v>45361</v>
      </c>
      <c r="I88" s="376">
        <v>45361</v>
      </c>
      <c r="J88" s="376" t="s">
        <v>433</v>
      </c>
      <c r="K88" s="376" t="s">
        <v>19</v>
      </c>
      <c r="L88" s="377" t="s">
        <v>621</v>
      </c>
      <c r="M88" s="377">
        <v>310002002</v>
      </c>
      <c r="N88" s="378" t="s">
        <v>132</v>
      </c>
      <c r="O88" s="376" t="s">
        <v>482</v>
      </c>
      <c r="P88" s="376" t="s">
        <v>20</v>
      </c>
      <c r="Q88" s="376" t="s">
        <v>23</v>
      </c>
      <c r="R88" s="377" t="s">
        <v>327</v>
      </c>
      <c r="S88" s="379">
        <v>18000</v>
      </c>
      <c r="T88" s="352">
        <f t="shared" si="11"/>
        <v>18000</v>
      </c>
      <c r="U88" s="353"/>
      <c r="V88" s="353"/>
      <c r="W88" s="353"/>
      <c r="X88" s="352"/>
      <c r="Y88" s="354">
        <f t="shared" si="3"/>
        <v>18000</v>
      </c>
      <c r="Z88" s="355">
        <f t="shared" si="4"/>
        <v>1</v>
      </c>
    </row>
    <row r="89" spans="1:26" s="356" customFormat="1" ht="24.75" customHeight="1">
      <c r="A89" s="349" t="str">
        <f t="shared" si="0"/>
        <v>9321 ASEPTIC 1&amp;3</v>
      </c>
      <c r="B89" s="349" t="str">
        <f t="shared" si="10"/>
        <v>Green Tea</v>
      </c>
      <c r="C89" s="349" t="str">
        <f>VLOOKUP(M89,[1]Master!A:C,3,0)</f>
        <v>800ml</v>
      </c>
      <c r="D89" s="350">
        <f t="shared" si="1"/>
        <v>142.85714285714286</v>
      </c>
      <c r="E89" s="350">
        <f t="shared" si="2"/>
        <v>142.85714285714286</v>
      </c>
      <c r="F89" s="351">
        <f t="shared" si="6"/>
        <v>45362</v>
      </c>
      <c r="G89" s="351">
        <f t="shared" si="7"/>
        <v>45363</v>
      </c>
      <c r="H89" s="376">
        <v>45361</v>
      </c>
      <c r="I89" s="376">
        <v>45361</v>
      </c>
      <c r="J89" s="376" t="s">
        <v>433</v>
      </c>
      <c r="K89" s="376" t="s">
        <v>19</v>
      </c>
      <c r="L89" s="377" t="s">
        <v>715</v>
      </c>
      <c r="M89" s="377">
        <v>310002003</v>
      </c>
      <c r="N89" s="378" t="s">
        <v>131</v>
      </c>
      <c r="O89" s="376" t="s">
        <v>482</v>
      </c>
      <c r="P89" s="376" t="s">
        <v>20</v>
      </c>
      <c r="Q89" s="376" t="s">
        <v>23</v>
      </c>
      <c r="R89" s="377" t="s">
        <v>327</v>
      </c>
      <c r="S89" s="379">
        <v>10000</v>
      </c>
      <c r="T89" s="352">
        <f t="shared" si="11"/>
        <v>10000</v>
      </c>
      <c r="U89" s="353"/>
      <c r="V89" s="353"/>
      <c r="W89" s="353"/>
      <c r="X89" s="352"/>
      <c r="Y89" s="354">
        <f t="shared" si="3"/>
        <v>10000</v>
      </c>
      <c r="Z89" s="355">
        <f t="shared" si="4"/>
        <v>1</v>
      </c>
    </row>
    <row r="90" spans="1:26" s="356" customFormat="1" ht="24.75" customHeight="1">
      <c r="A90" s="349" t="str">
        <f t="shared" si="0"/>
        <v>9321 UHT</v>
      </c>
      <c r="B90" s="349" t="str">
        <f t="shared" si="10"/>
        <v>Milk Nestle</v>
      </c>
      <c r="C90" s="349" t="str">
        <f>VLOOKUP(M90,[1]Master!A:C,3,0)</f>
        <v>180ml</v>
      </c>
      <c r="D90" s="350">
        <f t="shared" si="1"/>
        <v>7578.409090909091</v>
      </c>
      <c r="E90" s="350">
        <f t="shared" si="2"/>
        <v>7578.409090909091</v>
      </c>
      <c r="F90" s="351">
        <f t="shared" si="6"/>
        <v>45362</v>
      </c>
      <c r="G90" s="351">
        <f t="shared" si="7"/>
        <v>45363</v>
      </c>
      <c r="H90" s="376">
        <v>45361</v>
      </c>
      <c r="I90" s="376">
        <v>45362</v>
      </c>
      <c r="J90" s="376" t="s">
        <v>450</v>
      </c>
      <c r="K90" s="376" t="s">
        <v>19</v>
      </c>
      <c r="L90" s="377" t="s">
        <v>806</v>
      </c>
      <c r="M90" s="377">
        <v>310004104</v>
      </c>
      <c r="N90" s="378" t="s">
        <v>360</v>
      </c>
      <c r="O90" s="376" t="s">
        <v>483</v>
      </c>
      <c r="P90" s="376" t="s">
        <v>21</v>
      </c>
      <c r="Q90" s="376" t="s">
        <v>47</v>
      </c>
      <c r="R90" s="377" t="s">
        <v>22</v>
      </c>
      <c r="S90" s="379">
        <v>666900</v>
      </c>
      <c r="T90" s="352">
        <f t="shared" si="11"/>
        <v>666900</v>
      </c>
      <c r="U90" s="353"/>
      <c r="V90" s="353"/>
      <c r="W90" s="353"/>
      <c r="X90" s="352"/>
      <c r="Y90" s="354">
        <f t="shared" si="3"/>
        <v>666900</v>
      </c>
      <c r="Z90" s="355">
        <f t="shared" si="4"/>
        <v>1</v>
      </c>
    </row>
    <row r="91" spans="1:26" s="356" customFormat="1" ht="24.75" customHeight="1">
      <c r="A91" s="349" t="str">
        <f t="shared" si="0"/>
        <v>9321 UHT</v>
      </c>
      <c r="B91" s="349" t="str">
        <f t="shared" si="10"/>
        <v>Milk Nestle</v>
      </c>
      <c r="C91" s="349" t="str">
        <f>VLOOKUP(M91,[1]Master!A:C,3,0)</f>
        <v>180ml</v>
      </c>
      <c r="D91" s="350">
        <f t="shared" si="1"/>
        <v>6412.5</v>
      </c>
      <c r="E91" s="350">
        <f t="shared" si="2"/>
        <v>6412.5</v>
      </c>
      <c r="F91" s="351">
        <f t="shared" si="6"/>
        <v>45362</v>
      </c>
      <c r="G91" s="351">
        <f t="shared" si="7"/>
        <v>45363</v>
      </c>
      <c r="H91" s="376">
        <v>45361</v>
      </c>
      <c r="I91" s="376">
        <v>45362</v>
      </c>
      <c r="J91" s="376" t="s">
        <v>450</v>
      </c>
      <c r="K91" s="376" t="s">
        <v>19</v>
      </c>
      <c r="L91" s="377" t="s">
        <v>807</v>
      </c>
      <c r="M91" s="377">
        <v>310004410</v>
      </c>
      <c r="N91" s="378" t="s">
        <v>438</v>
      </c>
      <c r="O91" s="376" t="s">
        <v>484</v>
      </c>
      <c r="P91" s="376" t="s">
        <v>21</v>
      </c>
      <c r="Q91" s="376" t="s">
        <v>47</v>
      </c>
      <c r="R91" s="377" t="s">
        <v>22</v>
      </c>
      <c r="S91" s="379">
        <v>564300</v>
      </c>
      <c r="T91" s="352">
        <f t="shared" si="11"/>
        <v>564300</v>
      </c>
      <c r="U91" s="353"/>
      <c r="V91" s="353"/>
      <c r="W91" s="353"/>
      <c r="X91" s="352"/>
      <c r="Y91" s="354">
        <f t="shared" si="3"/>
        <v>564300</v>
      </c>
      <c r="Z91" s="355">
        <f t="shared" si="4"/>
        <v>1</v>
      </c>
    </row>
    <row r="92" spans="1:26" s="356" customFormat="1" ht="24.75" customHeight="1">
      <c r="A92" s="349" t="str">
        <f t="shared" si="0"/>
        <v>9321 UHT</v>
      </c>
      <c r="B92" s="349" t="str">
        <f t="shared" si="10"/>
        <v>Milk Nestle</v>
      </c>
      <c r="C92" s="349" t="str">
        <f>VLOOKUP(M92,[1]Master!A:C,3,0)</f>
        <v>180ml</v>
      </c>
      <c r="D92" s="350">
        <f t="shared" si="1"/>
        <v>32.579545454545453</v>
      </c>
      <c r="E92" s="350">
        <f t="shared" si="2"/>
        <v>32.579545454545453</v>
      </c>
      <c r="F92" s="351">
        <f t="shared" si="6"/>
        <v>45363</v>
      </c>
      <c r="G92" s="351">
        <f t="shared" si="7"/>
        <v>45364</v>
      </c>
      <c r="H92" s="376">
        <v>45362</v>
      </c>
      <c r="I92" s="376">
        <v>45362</v>
      </c>
      <c r="J92" s="376" t="s">
        <v>493</v>
      </c>
      <c r="K92" s="376" t="s">
        <v>19</v>
      </c>
      <c r="L92" s="377" t="s">
        <v>742</v>
      </c>
      <c r="M92" s="377">
        <v>310004105</v>
      </c>
      <c r="N92" s="378" t="s">
        <v>363</v>
      </c>
      <c r="O92" s="376" t="s">
        <v>483</v>
      </c>
      <c r="P92" s="376" t="s">
        <v>20</v>
      </c>
      <c r="Q92" s="376" t="s">
        <v>47</v>
      </c>
      <c r="R92" s="377" t="s">
        <v>22</v>
      </c>
      <c r="S92" s="379">
        <v>2867</v>
      </c>
      <c r="T92" s="352">
        <f t="shared" si="11"/>
        <v>2867</v>
      </c>
      <c r="U92" s="353"/>
      <c r="V92" s="353"/>
      <c r="W92" s="353"/>
      <c r="X92" s="352"/>
      <c r="Y92" s="354">
        <f t="shared" si="3"/>
        <v>2867</v>
      </c>
      <c r="Z92" s="355">
        <f t="shared" si="4"/>
        <v>1</v>
      </c>
    </row>
    <row r="93" spans="1:26" s="356" customFormat="1" ht="24.75" customHeight="1">
      <c r="A93" s="349" t="str">
        <f t="shared" si="0"/>
        <v>9321 UHT</v>
      </c>
      <c r="B93" s="349" t="str">
        <f t="shared" si="10"/>
        <v>Milk Nestle</v>
      </c>
      <c r="C93" s="349" t="str">
        <f>VLOOKUP(M93,[1]Master!A:C,3,0)</f>
        <v>180ml</v>
      </c>
      <c r="D93" s="350">
        <f t="shared" si="1"/>
        <v>32.579545454545453</v>
      </c>
      <c r="E93" s="350">
        <f t="shared" si="2"/>
        <v>32.579545454545453</v>
      </c>
      <c r="F93" s="351">
        <f t="shared" si="6"/>
        <v>45363</v>
      </c>
      <c r="G93" s="351">
        <f t="shared" si="7"/>
        <v>45364</v>
      </c>
      <c r="H93" s="376">
        <v>45362</v>
      </c>
      <c r="I93" s="376">
        <v>45362</v>
      </c>
      <c r="J93" s="376" t="s">
        <v>493</v>
      </c>
      <c r="K93" s="376" t="s">
        <v>19</v>
      </c>
      <c r="L93" s="377" t="s">
        <v>743</v>
      </c>
      <c r="M93" s="377">
        <v>310004107</v>
      </c>
      <c r="N93" s="378" t="s">
        <v>364</v>
      </c>
      <c r="O93" s="376" t="s">
        <v>483</v>
      </c>
      <c r="P93" s="376" t="s">
        <v>744</v>
      </c>
      <c r="Q93" s="376" t="s">
        <v>47</v>
      </c>
      <c r="R93" s="377" t="s">
        <v>22</v>
      </c>
      <c r="S93" s="379">
        <v>2867</v>
      </c>
      <c r="T93" s="352">
        <f t="shared" si="11"/>
        <v>2867</v>
      </c>
      <c r="U93" s="353"/>
      <c r="V93" s="353"/>
      <c r="W93" s="353"/>
      <c r="X93" s="352"/>
      <c r="Y93" s="354">
        <f t="shared" si="3"/>
        <v>2867</v>
      </c>
      <c r="Z93" s="355">
        <f t="shared" si="4"/>
        <v>1</v>
      </c>
    </row>
    <row r="94" spans="1:26" s="356" customFormat="1" ht="24.75" customHeight="1">
      <c r="A94" s="349" t="str">
        <f t="shared" si="0"/>
        <v>9321 UHT</v>
      </c>
      <c r="B94" s="349" t="str">
        <f t="shared" si="10"/>
        <v>Milk Nestle</v>
      </c>
      <c r="C94" s="349" t="str">
        <f>VLOOKUP(M94,[1]Master!A:C,3,0)</f>
        <v>180ml</v>
      </c>
      <c r="D94" s="350">
        <f t="shared" si="1"/>
        <v>137.64772727272728</v>
      </c>
      <c r="E94" s="350">
        <f t="shared" si="2"/>
        <v>137.64772727272728</v>
      </c>
      <c r="F94" s="351">
        <f t="shared" si="6"/>
        <v>45363</v>
      </c>
      <c r="G94" s="351">
        <f t="shared" si="7"/>
        <v>45364</v>
      </c>
      <c r="H94" s="376">
        <v>45362</v>
      </c>
      <c r="I94" s="376">
        <v>45362</v>
      </c>
      <c r="J94" s="376" t="s">
        <v>493</v>
      </c>
      <c r="K94" s="376" t="s">
        <v>19</v>
      </c>
      <c r="L94" s="377" t="s">
        <v>808</v>
      </c>
      <c r="M94" s="377">
        <v>310004104</v>
      </c>
      <c r="N94" s="378" t="s">
        <v>360</v>
      </c>
      <c r="O94" s="376" t="s">
        <v>483</v>
      </c>
      <c r="P94" s="376" t="s">
        <v>21</v>
      </c>
      <c r="Q94" s="376" t="s">
        <v>47</v>
      </c>
      <c r="R94" s="377" t="s">
        <v>22</v>
      </c>
      <c r="S94" s="379">
        <v>12113</v>
      </c>
      <c r="T94" s="352">
        <f t="shared" si="11"/>
        <v>12113</v>
      </c>
      <c r="U94" s="353"/>
      <c r="V94" s="353"/>
      <c r="W94" s="353"/>
      <c r="X94" s="352"/>
      <c r="Y94" s="354">
        <f t="shared" si="3"/>
        <v>12113</v>
      </c>
      <c r="Z94" s="355">
        <f t="shared" si="4"/>
        <v>1</v>
      </c>
    </row>
    <row r="95" spans="1:26" s="356" customFormat="1" ht="24.75" customHeight="1">
      <c r="A95" s="349" t="str">
        <f t="shared" si="0"/>
        <v>9321 UHT</v>
      </c>
      <c r="B95" s="349" t="str">
        <f t="shared" si="10"/>
        <v>Milk Nestle</v>
      </c>
      <c r="C95" s="349" t="str">
        <f>VLOOKUP(M95,[1]Master!A:C,3,0)</f>
        <v>180ml</v>
      </c>
      <c r="D95" s="350">
        <f t="shared" si="1"/>
        <v>64.772727272727266</v>
      </c>
      <c r="E95" s="350">
        <f t="shared" si="2"/>
        <v>64.772727272727266</v>
      </c>
      <c r="F95" s="351">
        <f t="shared" si="6"/>
        <v>45363</v>
      </c>
      <c r="G95" s="351">
        <f t="shared" si="7"/>
        <v>45364</v>
      </c>
      <c r="H95" s="376">
        <v>45362</v>
      </c>
      <c r="I95" s="376">
        <v>45362</v>
      </c>
      <c r="J95" s="376" t="s">
        <v>493</v>
      </c>
      <c r="K95" s="376" t="s">
        <v>19</v>
      </c>
      <c r="L95" s="377" t="s">
        <v>809</v>
      </c>
      <c r="M95" s="377">
        <v>310004106</v>
      </c>
      <c r="N95" s="378" t="s">
        <v>361</v>
      </c>
      <c r="O95" s="376" t="s">
        <v>483</v>
      </c>
      <c r="P95" s="376" t="s">
        <v>20</v>
      </c>
      <c r="Q95" s="376" t="s">
        <v>47</v>
      </c>
      <c r="R95" s="377" t="s">
        <v>22</v>
      </c>
      <c r="S95" s="379">
        <v>5700</v>
      </c>
      <c r="T95" s="352">
        <f t="shared" si="11"/>
        <v>5700</v>
      </c>
      <c r="U95" s="353"/>
      <c r="V95" s="353"/>
      <c r="W95" s="353"/>
      <c r="X95" s="352"/>
      <c r="Y95" s="354">
        <f t="shared" si="3"/>
        <v>5700</v>
      </c>
      <c r="Z95" s="355">
        <f t="shared" si="4"/>
        <v>1</v>
      </c>
    </row>
    <row r="96" spans="1:26" s="356" customFormat="1" ht="24.75" customHeight="1">
      <c r="A96" s="349" t="str">
        <f t="shared" si="0"/>
        <v>9321 UHT</v>
      </c>
      <c r="B96" s="349" t="str">
        <f t="shared" si="10"/>
        <v>Milk Nestle</v>
      </c>
      <c r="C96" s="349" t="str">
        <f>VLOOKUP(M96,[1]Master!A:C,3,0)</f>
        <v>180ml</v>
      </c>
      <c r="D96" s="350">
        <f t="shared" si="1"/>
        <v>72.86363636363636</v>
      </c>
      <c r="E96" s="350">
        <f t="shared" si="2"/>
        <v>72.86363636363636</v>
      </c>
      <c r="F96" s="351">
        <f t="shared" si="6"/>
        <v>45363</v>
      </c>
      <c r="G96" s="351">
        <f t="shared" si="7"/>
        <v>45364</v>
      </c>
      <c r="H96" s="376">
        <v>45362</v>
      </c>
      <c r="I96" s="376">
        <v>45362</v>
      </c>
      <c r="J96" s="376" t="s">
        <v>493</v>
      </c>
      <c r="K96" s="376" t="s">
        <v>19</v>
      </c>
      <c r="L96" s="377" t="s">
        <v>810</v>
      </c>
      <c r="M96" s="377">
        <v>310004104</v>
      </c>
      <c r="N96" s="378" t="s">
        <v>360</v>
      </c>
      <c r="O96" s="376" t="s">
        <v>483</v>
      </c>
      <c r="P96" s="376" t="s">
        <v>20</v>
      </c>
      <c r="Q96" s="376" t="s">
        <v>47</v>
      </c>
      <c r="R96" s="377" t="s">
        <v>22</v>
      </c>
      <c r="S96" s="379">
        <v>6412</v>
      </c>
      <c r="T96" s="352">
        <f t="shared" si="11"/>
        <v>6412</v>
      </c>
      <c r="U96" s="353"/>
      <c r="V96" s="353"/>
      <c r="W96" s="353"/>
      <c r="X96" s="352"/>
      <c r="Y96" s="354">
        <f t="shared" si="3"/>
        <v>6412</v>
      </c>
      <c r="Z96" s="355">
        <f t="shared" si="4"/>
        <v>1</v>
      </c>
    </row>
    <row r="97" spans="1:26" s="356" customFormat="1" ht="24.75" customHeight="1">
      <c r="A97" s="349" t="str">
        <f t="shared" si="0"/>
        <v>9323 ASEPTIC 2(WANGMOUNG)</v>
      </c>
      <c r="B97" s="349" t="str">
        <f t="shared" si="10"/>
        <v>CL</v>
      </c>
      <c r="C97" s="349" t="str">
        <f>VLOOKUP(M97,[1]Master!A:C,3,0)</f>
        <v>500ml</v>
      </c>
      <c r="D97" s="350">
        <f t="shared" si="1"/>
        <v>518.51851851851848</v>
      </c>
      <c r="E97" s="350">
        <f t="shared" si="2"/>
        <v>518.51851851851848</v>
      </c>
      <c r="F97" s="351">
        <f t="shared" si="6"/>
        <v>45363</v>
      </c>
      <c r="G97" s="351">
        <f t="shared" si="7"/>
        <v>45364</v>
      </c>
      <c r="H97" s="376">
        <v>45362</v>
      </c>
      <c r="I97" s="376">
        <v>45362</v>
      </c>
      <c r="J97" s="376" t="s">
        <v>433</v>
      </c>
      <c r="K97" s="376" t="s">
        <v>115</v>
      </c>
      <c r="L97" s="377" t="s">
        <v>635</v>
      </c>
      <c r="M97" s="377">
        <v>310002653</v>
      </c>
      <c r="N97" s="378" t="s">
        <v>166</v>
      </c>
      <c r="O97" s="376" t="s">
        <v>484</v>
      </c>
      <c r="P97" s="376" t="s">
        <v>377</v>
      </c>
      <c r="Q97" s="376" t="s">
        <v>114</v>
      </c>
      <c r="R97" s="377" t="s">
        <v>22</v>
      </c>
      <c r="S97" s="379">
        <v>28000</v>
      </c>
      <c r="T97" s="352">
        <f t="shared" si="11"/>
        <v>28000</v>
      </c>
      <c r="U97" s="353"/>
      <c r="V97" s="353"/>
      <c r="W97" s="353"/>
      <c r="X97" s="352"/>
      <c r="Y97" s="354">
        <f t="shared" si="3"/>
        <v>28000</v>
      </c>
      <c r="Z97" s="355">
        <f t="shared" si="4"/>
        <v>1</v>
      </c>
    </row>
    <row r="98" spans="1:26" s="356" customFormat="1" ht="24.75" customHeight="1">
      <c r="A98" s="349" t="str">
        <f t="shared" si="0"/>
        <v>9323 ASEPTIC 2(WANGMOUNG)</v>
      </c>
      <c r="B98" s="349" t="str">
        <f t="shared" si="10"/>
        <v>Green Tea</v>
      </c>
      <c r="C98" s="349" t="str">
        <f>VLOOKUP(M98,[1]Master!A:C,3,0)</f>
        <v>350ml</v>
      </c>
      <c r="D98" s="350">
        <f t="shared" si="1"/>
        <v>41.666666666666664</v>
      </c>
      <c r="E98" s="350">
        <f t="shared" si="2"/>
        <v>41.666666666666664</v>
      </c>
      <c r="F98" s="351">
        <f t="shared" si="6"/>
        <v>45363</v>
      </c>
      <c r="G98" s="351">
        <f t="shared" si="7"/>
        <v>45364</v>
      </c>
      <c r="H98" s="376">
        <v>45362</v>
      </c>
      <c r="I98" s="376">
        <v>45362</v>
      </c>
      <c r="J98" s="376" t="s">
        <v>433</v>
      </c>
      <c r="K98" s="376" t="s">
        <v>115</v>
      </c>
      <c r="L98" s="377" t="s">
        <v>636</v>
      </c>
      <c r="M98" s="377">
        <v>310004070</v>
      </c>
      <c r="N98" s="378" t="s">
        <v>351</v>
      </c>
      <c r="O98" s="376" t="s">
        <v>484</v>
      </c>
      <c r="P98" s="376" t="s">
        <v>21</v>
      </c>
      <c r="Q98" s="376" t="s">
        <v>114</v>
      </c>
      <c r="R98" s="377" t="s">
        <v>292</v>
      </c>
      <c r="S98" s="379">
        <v>3000</v>
      </c>
      <c r="T98" s="352">
        <f t="shared" si="11"/>
        <v>3000</v>
      </c>
      <c r="U98" s="353"/>
      <c r="V98" s="353"/>
      <c r="W98" s="353"/>
      <c r="X98" s="352"/>
      <c r="Y98" s="354">
        <f t="shared" si="3"/>
        <v>3000</v>
      </c>
      <c r="Z98" s="355">
        <f t="shared" si="4"/>
        <v>1</v>
      </c>
    </row>
    <row r="99" spans="1:26" s="356" customFormat="1" ht="24.75" customHeight="1">
      <c r="A99" s="349" t="str">
        <f t="shared" si="0"/>
        <v>9323 ASEPTIC 2(WANGMOUNG)</v>
      </c>
      <c r="B99" s="349" t="str">
        <f t="shared" si="10"/>
        <v>Green Tea</v>
      </c>
      <c r="C99" s="349" t="str">
        <f>VLOOKUP(M99,[1]Master!A:C,3,0)</f>
        <v>350ml</v>
      </c>
      <c r="D99" s="350">
        <f t="shared" si="1"/>
        <v>166.66666666666666</v>
      </c>
      <c r="E99" s="350">
        <f t="shared" si="2"/>
        <v>166.66666666666666</v>
      </c>
      <c r="F99" s="351">
        <f t="shared" si="6"/>
        <v>45363</v>
      </c>
      <c r="G99" s="351">
        <f t="shared" si="7"/>
        <v>45364</v>
      </c>
      <c r="H99" s="376">
        <v>45362</v>
      </c>
      <c r="I99" s="376">
        <v>45362</v>
      </c>
      <c r="J99" s="376" t="s">
        <v>433</v>
      </c>
      <c r="K99" s="376" t="s">
        <v>115</v>
      </c>
      <c r="L99" s="377" t="s">
        <v>637</v>
      </c>
      <c r="M99" s="377">
        <v>310002642</v>
      </c>
      <c r="N99" s="378" t="s">
        <v>118</v>
      </c>
      <c r="O99" s="376" t="s">
        <v>484</v>
      </c>
      <c r="P99" s="376" t="s">
        <v>21</v>
      </c>
      <c r="Q99" s="376" t="s">
        <v>114</v>
      </c>
      <c r="R99" s="377" t="s">
        <v>292</v>
      </c>
      <c r="S99" s="379">
        <v>12000</v>
      </c>
      <c r="T99" s="352">
        <f t="shared" si="11"/>
        <v>12000</v>
      </c>
      <c r="U99" s="353"/>
      <c r="V99" s="353"/>
      <c r="W99" s="353"/>
      <c r="X99" s="352"/>
      <c r="Y99" s="354">
        <f t="shared" si="3"/>
        <v>12000</v>
      </c>
      <c r="Z99" s="355">
        <f t="shared" si="4"/>
        <v>1</v>
      </c>
    </row>
    <row r="100" spans="1:26" s="356" customFormat="1" ht="24.75" customHeight="1">
      <c r="A100" s="349" t="str">
        <f t="shared" si="0"/>
        <v>9323 ASEPTIC 2(WANGMOUNG)</v>
      </c>
      <c r="B100" s="349" t="str">
        <f t="shared" si="10"/>
        <v>Green Tea</v>
      </c>
      <c r="C100" s="349" t="str">
        <f>VLOOKUP(M100,[1]Master!A:C,3,0)</f>
        <v>350ml</v>
      </c>
      <c r="D100" s="350">
        <f t="shared" si="1"/>
        <v>27.777777777777779</v>
      </c>
      <c r="E100" s="350">
        <f t="shared" si="2"/>
        <v>27.777777777777779</v>
      </c>
      <c r="F100" s="351">
        <f t="shared" si="6"/>
        <v>45363</v>
      </c>
      <c r="G100" s="351">
        <f t="shared" si="7"/>
        <v>45364</v>
      </c>
      <c r="H100" s="376">
        <v>45362</v>
      </c>
      <c r="I100" s="376">
        <v>45362</v>
      </c>
      <c r="J100" s="376" t="s">
        <v>433</v>
      </c>
      <c r="K100" s="376" t="s">
        <v>115</v>
      </c>
      <c r="L100" s="377" t="s">
        <v>638</v>
      </c>
      <c r="M100" s="377">
        <v>310002641</v>
      </c>
      <c r="N100" s="378" t="s">
        <v>119</v>
      </c>
      <c r="O100" s="376" t="s">
        <v>484</v>
      </c>
      <c r="P100" s="376" t="s">
        <v>21</v>
      </c>
      <c r="Q100" s="376" t="s">
        <v>114</v>
      </c>
      <c r="R100" s="377" t="s">
        <v>292</v>
      </c>
      <c r="S100" s="379">
        <v>2000</v>
      </c>
      <c r="T100" s="352">
        <f t="shared" si="11"/>
        <v>2000</v>
      </c>
      <c r="U100" s="353"/>
      <c r="V100" s="353"/>
      <c r="W100" s="353"/>
      <c r="X100" s="352"/>
      <c r="Y100" s="354">
        <f t="shared" si="3"/>
        <v>2000</v>
      </c>
      <c r="Z100" s="355">
        <f t="shared" si="4"/>
        <v>1</v>
      </c>
    </row>
    <row r="101" spans="1:26" s="356" customFormat="1" ht="24.75" customHeight="1">
      <c r="A101" s="349" t="str">
        <f t="shared" si="0"/>
        <v>9321 ASEPTIC 1&amp;3</v>
      </c>
      <c r="B101" s="349" t="str">
        <f t="shared" si="10"/>
        <v>Green Tea</v>
      </c>
      <c r="C101" s="349" t="str">
        <f>VLOOKUP(M101,[1]Master!A:C,3,0)</f>
        <v>800ml</v>
      </c>
      <c r="D101" s="350">
        <f t="shared" si="1"/>
        <v>400</v>
      </c>
      <c r="E101" s="350">
        <f t="shared" si="2"/>
        <v>400</v>
      </c>
      <c r="F101" s="351">
        <f t="shared" si="6"/>
        <v>45363</v>
      </c>
      <c r="G101" s="351">
        <f t="shared" si="7"/>
        <v>45364</v>
      </c>
      <c r="H101" s="376">
        <v>45362</v>
      </c>
      <c r="I101" s="376">
        <v>45362</v>
      </c>
      <c r="J101" s="376" t="s">
        <v>433</v>
      </c>
      <c r="K101" s="376" t="s">
        <v>19</v>
      </c>
      <c r="L101" s="377" t="s">
        <v>639</v>
      </c>
      <c r="M101" s="377">
        <v>310002002</v>
      </c>
      <c r="N101" s="378" t="s">
        <v>132</v>
      </c>
      <c r="O101" s="376" t="s">
        <v>482</v>
      </c>
      <c r="P101" s="376" t="s">
        <v>20</v>
      </c>
      <c r="Q101" s="376" t="s">
        <v>23</v>
      </c>
      <c r="R101" s="377" t="s">
        <v>327</v>
      </c>
      <c r="S101" s="379">
        <v>28000</v>
      </c>
      <c r="T101" s="352">
        <f t="shared" si="11"/>
        <v>28000</v>
      </c>
      <c r="U101" s="353"/>
      <c r="V101" s="353"/>
      <c r="W101" s="353"/>
      <c r="X101" s="352"/>
      <c r="Y101" s="354">
        <f t="shared" si="3"/>
        <v>28000</v>
      </c>
      <c r="Z101" s="355">
        <f t="shared" si="4"/>
        <v>1</v>
      </c>
    </row>
    <row r="102" spans="1:26" s="356" customFormat="1" ht="24.75" customHeight="1">
      <c r="A102" s="349" t="str">
        <f t="shared" si="0"/>
        <v>9321 ASEPTIC 1&amp;3</v>
      </c>
      <c r="B102" s="349" t="str">
        <f t="shared" si="10"/>
        <v>EX</v>
      </c>
      <c r="C102" s="349" t="str">
        <f>VLOOKUP(M102,[1]Master!A:C,3,0)</f>
        <v>380ml</v>
      </c>
      <c r="D102" s="350">
        <f t="shared" si="1"/>
        <v>15.625</v>
      </c>
      <c r="E102" s="350">
        <f t="shared" si="2"/>
        <v>15.625</v>
      </c>
      <c r="F102" s="351">
        <f t="shared" si="6"/>
        <v>45363</v>
      </c>
      <c r="G102" s="351">
        <f t="shared" si="7"/>
        <v>45364</v>
      </c>
      <c r="H102" s="376">
        <v>45362</v>
      </c>
      <c r="I102" s="376">
        <v>45362</v>
      </c>
      <c r="J102" s="376" t="s">
        <v>433</v>
      </c>
      <c r="K102" s="376" t="s">
        <v>19</v>
      </c>
      <c r="L102" s="377" t="s">
        <v>640</v>
      </c>
      <c r="M102" s="377">
        <v>310003659</v>
      </c>
      <c r="N102" s="378" t="s">
        <v>264</v>
      </c>
      <c r="O102" s="376" t="s">
        <v>484</v>
      </c>
      <c r="P102" s="376" t="s">
        <v>20</v>
      </c>
      <c r="Q102" s="376" t="s">
        <v>23</v>
      </c>
      <c r="R102" s="377" t="s">
        <v>371</v>
      </c>
      <c r="S102" s="379">
        <v>1125</v>
      </c>
      <c r="T102" s="352">
        <f t="shared" si="11"/>
        <v>1125</v>
      </c>
      <c r="U102" s="353"/>
      <c r="V102" s="353"/>
      <c r="W102" s="353"/>
      <c r="X102" s="352"/>
      <c r="Y102" s="354">
        <f t="shared" si="3"/>
        <v>1125</v>
      </c>
      <c r="Z102" s="355">
        <f t="shared" si="4"/>
        <v>1</v>
      </c>
    </row>
    <row r="103" spans="1:26" s="356" customFormat="1" ht="24.75" customHeight="1">
      <c r="A103" s="349" t="str">
        <f t="shared" si="0"/>
        <v>9321 UHT</v>
      </c>
      <c r="B103" s="349" t="str">
        <f t="shared" si="10"/>
        <v>Milk Nestle</v>
      </c>
      <c r="C103" s="349" t="str">
        <f>VLOOKUP(M103,[1]Master!A:C,3,0)</f>
        <v>180ml</v>
      </c>
      <c r="D103" s="350">
        <f t="shared" si="1"/>
        <v>66.159090909090907</v>
      </c>
      <c r="E103" s="350">
        <f t="shared" si="2"/>
        <v>66.159090909090907</v>
      </c>
      <c r="F103" s="351">
        <f t="shared" si="6"/>
        <v>45364</v>
      </c>
      <c r="G103" s="351">
        <f t="shared" si="7"/>
        <v>45365</v>
      </c>
      <c r="H103" s="376">
        <v>45363</v>
      </c>
      <c r="I103" s="376">
        <v>45363</v>
      </c>
      <c r="J103" s="376" t="s">
        <v>493</v>
      </c>
      <c r="K103" s="376" t="s">
        <v>19</v>
      </c>
      <c r="L103" s="377" t="s">
        <v>745</v>
      </c>
      <c r="M103" s="377">
        <v>310004105</v>
      </c>
      <c r="N103" s="378" t="s">
        <v>363</v>
      </c>
      <c r="O103" s="376" t="s">
        <v>483</v>
      </c>
      <c r="P103" s="376" t="s">
        <v>744</v>
      </c>
      <c r="Q103" s="376" t="s">
        <v>47</v>
      </c>
      <c r="R103" s="377" t="s">
        <v>22</v>
      </c>
      <c r="S103" s="379">
        <v>5822</v>
      </c>
      <c r="T103" s="352">
        <f t="shared" si="11"/>
        <v>5822</v>
      </c>
      <c r="U103" s="353"/>
      <c r="V103" s="353"/>
      <c r="W103" s="353"/>
      <c r="X103" s="352"/>
      <c r="Y103" s="354">
        <f t="shared" si="3"/>
        <v>5822</v>
      </c>
      <c r="Z103" s="355">
        <f t="shared" si="4"/>
        <v>1</v>
      </c>
    </row>
    <row r="104" spans="1:26" s="356" customFormat="1" ht="24.75" customHeight="1">
      <c r="A104" s="349" t="str">
        <f t="shared" si="0"/>
        <v>9323 ASEPTIC 2(WANGMOUNG)</v>
      </c>
      <c r="B104" s="349" t="str">
        <f t="shared" si="10"/>
        <v>CL</v>
      </c>
      <c r="C104" s="349" t="str">
        <f>VLOOKUP(M104,[1]Master!A:C,3,0)</f>
        <v>500ml</v>
      </c>
      <c r="D104" s="350">
        <f t="shared" si="1"/>
        <v>57.092592592592595</v>
      </c>
      <c r="E104" s="350">
        <f t="shared" si="2"/>
        <v>57.092592592592595</v>
      </c>
      <c r="F104" s="351">
        <f t="shared" si="6"/>
        <v>45364</v>
      </c>
      <c r="G104" s="351">
        <f t="shared" si="7"/>
        <v>45365</v>
      </c>
      <c r="H104" s="376">
        <v>45363</v>
      </c>
      <c r="I104" s="376">
        <v>45363</v>
      </c>
      <c r="J104" s="376" t="s">
        <v>433</v>
      </c>
      <c r="K104" s="376" t="s">
        <v>115</v>
      </c>
      <c r="L104" s="377" t="s">
        <v>644</v>
      </c>
      <c r="M104" s="377">
        <v>310002653</v>
      </c>
      <c r="N104" s="378" t="s">
        <v>166</v>
      </c>
      <c r="O104" s="376" t="s">
        <v>484</v>
      </c>
      <c r="P104" s="376" t="s">
        <v>377</v>
      </c>
      <c r="Q104" s="376" t="s">
        <v>114</v>
      </c>
      <c r="R104" s="377" t="s">
        <v>22</v>
      </c>
      <c r="S104" s="379">
        <v>3083</v>
      </c>
      <c r="T104" s="352">
        <f t="shared" si="11"/>
        <v>3083</v>
      </c>
      <c r="U104" s="353"/>
      <c r="V104" s="353"/>
      <c r="W104" s="353"/>
      <c r="X104" s="352"/>
      <c r="Y104" s="354">
        <f t="shared" si="3"/>
        <v>3083</v>
      </c>
      <c r="Z104" s="355">
        <f t="shared" si="4"/>
        <v>1</v>
      </c>
    </row>
    <row r="105" spans="1:26" s="356" customFormat="1" ht="24.75" customHeight="1">
      <c r="A105" s="349" t="str">
        <f t="shared" si="0"/>
        <v>9323 ASEPTIC 2(WANGMOUNG)</v>
      </c>
      <c r="B105" s="349" t="str">
        <f t="shared" si="10"/>
        <v>EX</v>
      </c>
      <c r="C105" s="349" t="str">
        <f>VLOOKUP(M105,[1]Master!A:C,3,0)</f>
        <v>500ml</v>
      </c>
      <c r="D105" s="350">
        <f t="shared" si="1"/>
        <v>8.5370370370370363</v>
      </c>
      <c r="E105" s="350">
        <f t="shared" si="2"/>
        <v>8.5370370370370363</v>
      </c>
      <c r="F105" s="351">
        <f t="shared" si="6"/>
        <v>45364</v>
      </c>
      <c r="G105" s="351">
        <f t="shared" si="7"/>
        <v>45365</v>
      </c>
      <c r="H105" s="376">
        <v>45363</v>
      </c>
      <c r="I105" s="376">
        <v>45363</v>
      </c>
      <c r="J105" s="376" t="s">
        <v>433</v>
      </c>
      <c r="K105" s="376" t="s">
        <v>115</v>
      </c>
      <c r="L105" s="377" t="s">
        <v>645</v>
      </c>
      <c r="M105" s="377">
        <v>310003399</v>
      </c>
      <c r="N105" s="378" t="s">
        <v>214</v>
      </c>
      <c r="O105" s="376" t="s">
        <v>484</v>
      </c>
      <c r="P105" s="376" t="s">
        <v>21</v>
      </c>
      <c r="Q105" s="376" t="s">
        <v>114</v>
      </c>
      <c r="R105" s="377" t="s">
        <v>22</v>
      </c>
      <c r="S105" s="379">
        <v>461</v>
      </c>
      <c r="T105" s="352">
        <f t="shared" si="11"/>
        <v>461</v>
      </c>
      <c r="U105" s="353"/>
      <c r="V105" s="353"/>
      <c r="W105" s="353"/>
      <c r="X105" s="352"/>
      <c r="Y105" s="354">
        <f t="shared" si="3"/>
        <v>461</v>
      </c>
      <c r="Z105" s="355">
        <f t="shared" si="4"/>
        <v>1</v>
      </c>
    </row>
    <row r="106" spans="1:26" s="356" customFormat="1" ht="24.75" customHeight="1">
      <c r="A106" s="349" t="str">
        <f t="shared" si="0"/>
        <v>9323 ASEPTIC 2(WANGMOUNG)</v>
      </c>
      <c r="B106" s="349" t="str">
        <f t="shared" si="10"/>
        <v>Green Tea</v>
      </c>
      <c r="C106" s="349" t="str">
        <f>VLOOKUP(M106,[1]Master!A:C,3,0)</f>
        <v>350ml</v>
      </c>
      <c r="D106" s="350">
        <f t="shared" si="1"/>
        <v>166.66666666666666</v>
      </c>
      <c r="E106" s="350">
        <f t="shared" si="2"/>
        <v>166.66666666666666</v>
      </c>
      <c r="F106" s="351">
        <f t="shared" si="6"/>
        <v>45364</v>
      </c>
      <c r="G106" s="351">
        <f t="shared" si="7"/>
        <v>45365</v>
      </c>
      <c r="H106" s="376">
        <v>45363</v>
      </c>
      <c r="I106" s="376">
        <v>45363</v>
      </c>
      <c r="J106" s="376" t="s">
        <v>433</v>
      </c>
      <c r="K106" s="376" t="s">
        <v>115</v>
      </c>
      <c r="L106" s="377" t="s">
        <v>646</v>
      </c>
      <c r="M106" s="377">
        <v>310002642</v>
      </c>
      <c r="N106" s="378" t="s">
        <v>118</v>
      </c>
      <c r="O106" s="376" t="s">
        <v>484</v>
      </c>
      <c r="P106" s="376" t="s">
        <v>21</v>
      </c>
      <c r="Q106" s="376" t="s">
        <v>114</v>
      </c>
      <c r="R106" s="377" t="s">
        <v>292</v>
      </c>
      <c r="S106" s="379">
        <v>12000</v>
      </c>
      <c r="T106" s="352">
        <f t="shared" si="11"/>
        <v>12000</v>
      </c>
      <c r="U106" s="353"/>
      <c r="V106" s="353"/>
      <c r="W106" s="353"/>
      <c r="X106" s="352"/>
      <c r="Y106" s="354">
        <f t="shared" si="3"/>
        <v>12000</v>
      </c>
      <c r="Z106" s="355">
        <f t="shared" si="4"/>
        <v>1</v>
      </c>
    </row>
    <row r="107" spans="1:26" s="356" customFormat="1" ht="24.75" customHeight="1">
      <c r="A107" s="349" t="str">
        <f t="shared" si="0"/>
        <v>9323 ASEPTIC 2(WANGMOUNG)</v>
      </c>
      <c r="B107" s="349" t="str">
        <f t="shared" si="10"/>
        <v>Green Tea</v>
      </c>
      <c r="C107" s="349" t="str">
        <f>VLOOKUP(M107,[1]Master!A:C,3,0)</f>
        <v>350ml</v>
      </c>
      <c r="D107" s="350">
        <f t="shared" si="1"/>
        <v>222.22222222222223</v>
      </c>
      <c r="E107" s="350">
        <f t="shared" si="2"/>
        <v>222.22222222222223</v>
      </c>
      <c r="F107" s="351">
        <f t="shared" si="6"/>
        <v>45364</v>
      </c>
      <c r="G107" s="351">
        <f t="shared" si="7"/>
        <v>45365</v>
      </c>
      <c r="H107" s="376">
        <v>45363</v>
      </c>
      <c r="I107" s="376">
        <v>45363</v>
      </c>
      <c r="J107" s="376" t="s">
        <v>433</v>
      </c>
      <c r="K107" s="376" t="s">
        <v>115</v>
      </c>
      <c r="L107" s="377" t="s">
        <v>647</v>
      </c>
      <c r="M107" s="377">
        <v>310002641</v>
      </c>
      <c r="N107" s="378" t="s">
        <v>119</v>
      </c>
      <c r="O107" s="376" t="s">
        <v>484</v>
      </c>
      <c r="P107" s="376" t="s">
        <v>21</v>
      </c>
      <c r="Q107" s="376" t="s">
        <v>114</v>
      </c>
      <c r="R107" s="377" t="s">
        <v>292</v>
      </c>
      <c r="S107" s="379">
        <v>16000</v>
      </c>
      <c r="T107" s="352">
        <f t="shared" si="11"/>
        <v>16000</v>
      </c>
      <c r="U107" s="353"/>
      <c r="V107" s="353"/>
      <c r="W107" s="353"/>
      <c r="X107" s="352"/>
      <c r="Y107" s="354">
        <f t="shared" si="3"/>
        <v>16000</v>
      </c>
      <c r="Z107" s="355">
        <f t="shared" si="4"/>
        <v>1</v>
      </c>
    </row>
    <row r="108" spans="1:26" s="356" customFormat="1" ht="24.75" customHeight="1">
      <c r="A108" s="349" t="str">
        <f t="shared" si="0"/>
        <v>9321 ASEPTIC 1&amp;3</v>
      </c>
      <c r="B108" s="349" t="str">
        <f t="shared" si="10"/>
        <v>Green Tea</v>
      </c>
      <c r="C108" s="349" t="str">
        <f>VLOOKUP(M108,[1]Master!A:C,3,0)</f>
        <v>800ml</v>
      </c>
      <c r="D108" s="350">
        <f t="shared" si="1"/>
        <v>397.6142857142857</v>
      </c>
      <c r="E108" s="350">
        <f t="shared" si="2"/>
        <v>397.6142857142857</v>
      </c>
      <c r="F108" s="351">
        <f t="shared" si="6"/>
        <v>45364</v>
      </c>
      <c r="G108" s="351">
        <f t="shared" si="7"/>
        <v>45365</v>
      </c>
      <c r="H108" s="376">
        <v>45363</v>
      </c>
      <c r="I108" s="376">
        <v>45363</v>
      </c>
      <c r="J108" s="376" t="s">
        <v>433</v>
      </c>
      <c r="K108" s="376" t="s">
        <v>19</v>
      </c>
      <c r="L108" s="377" t="s">
        <v>651</v>
      </c>
      <c r="M108" s="377">
        <v>310002002</v>
      </c>
      <c r="N108" s="378" t="s">
        <v>132</v>
      </c>
      <c r="O108" s="376" t="s">
        <v>482</v>
      </c>
      <c r="P108" s="376" t="s">
        <v>20</v>
      </c>
      <c r="Q108" s="376" t="s">
        <v>23</v>
      </c>
      <c r="R108" s="377" t="s">
        <v>327</v>
      </c>
      <c r="S108" s="379">
        <v>27833</v>
      </c>
      <c r="T108" s="352">
        <f t="shared" si="11"/>
        <v>27833</v>
      </c>
      <c r="U108" s="353"/>
      <c r="V108" s="353"/>
      <c r="W108" s="353"/>
      <c r="X108" s="352"/>
      <c r="Y108" s="354">
        <f t="shared" si="3"/>
        <v>27833</v>
      </c>
      <c r="Z108" s="355">
        <f t="shared" si="4"/>
        <v>1</v>
      </c>
    </row>
    <row r="109" spans="1:26" s="356" customFormat="1" ht="24.75" customHeight="1">
      <c r="A109" s="349" t="str">
        <f t="shared" si="0"/>
        <v>9321 ASEPTIC 1&amp;3</v>
      </c>
      <c r="B109" s="349" t="str">
        <f t="shared" si="10"/>
        <v>LA</v>
      </c>
      <c r="C109" s="349" t="str">
        <f>VLOOKUP(M109,[1]Master!A:C,3,0)</f>
        <v>380ml</v>
      </c>
      <c r="D109" s="350">
        <f t="shared" si="1"/>
        <v>208.33333333333334</v>
      </c>
      <c r="E109" s="350">
        <f t="shared" si="2"/>
        <v>208.33333333333334</v>
      </c>
      <c r="F109" s="351">
        <f t="shared" si="6"/>
        <v>45364</v>
      </c>
      <c r="G109" s="351">
        <f t="shared" si="7"/>
        <v>45365</v>
      </c>
      <c r="H109" s="376">
        <v>45363</v>
      </c>
      <c r="I109" s="376">
        <v>45363</v>
      </c>
      <c r="J109" s="376" t="s">
        <v>433</v>
      </c>
      <c r="K109" s="376" t="s">
        <v>19</v>
      </c>
      <c r="L109" s="377" t="s">
        <v>652</v>
      </c>
      <c r="M109" s="377">
        <v>310003657</v>
      </c>
      <c r="N109" s="378" t="s">
        <v>263</v>
      </c>
      <c r="O109" s="376" t="s">
        <v>484</v>
      </c>
      <c r="P109" s="376" t="s">
        <v>377</v>
      </c>
      <c r="Q109" s="376" t="s">
        <v>23</v>
      </c>
      <c r="R109" s="377" t="s">
        <v>371</v>
      </c>
      <c r="S109" s="379">
        <v>15000</v>
      </c>
      <c r="T109" s="352">
        <f t="shared" si="11"/>
        <v>15000</v>
      </c>
      <c r="U109" s="353"/>
      <c r="V109" s="353"/>
      <c r="W109" s="353"/>
      <c r="X109" s="352"/>
      <c r="Y109" s="354">
        <f t="shared" si="3"/>
        <v>15000</v>
      </c>
      <c r="Z109" s="355">
        <f t="shared" si="4"/>
        <v>1</v>
      </c>
    </row>
    <row r="110" spans="1:26" s="356" customFormat="1" ht="24.75" customHeight="1">
      <c r="A110" s="349" t="str">
        <f t="shared" si="0"/>
        <v>9321 ASEPTIC 1&amp;3</v>
      </c>
      <c r="B110" s="349" t="str">
        <f t="shared" si="10"/>
        <v>CL</v>
      </c>
      <c r="C110" s="349" t="str">
        <f>VLOOKUP(M110,[1]Master!A:C,3,0)</f>
        <v>380ml</v>
      </c>
      <c r="D110" s="350">
        <f t="shared" si="1"/>
        <v>138.88888888888889</v>
      </c>
      <c r="E110" s="350">
        <f t="shared" si="2"/>
        <v>138.88888888888889</v>
      </c>
      <c r="F110" s="351">
        <f t="shared" si="6"/>
        <v>45364</v>
      </c>
      <c r="G110" s="351">
        <f t="shared" si="7"/>
        <v>45365</v>
      </c>
      <c r="H110" s="376">
        <v>45363</v>
      </c>
      <c r="I110" s="376">
        <v>45363</v>
      </c>
      <c r="J110" s="376" t="s">
        <v>433</v>
      </c>
      <c r="K110" s="376" t="s">
        <v>19</v>
      </c>
      <c r="L110" s="377" t="s">
        <v>642</v>
      </c>
      <c r="M110" s="377">
        <v>310003655</v>
      </c>
      <c r="N110" s="378" t="s">
        <v>283</v>
      </c>
      <c r="O110" s="376" t="s">
        <v>484</v>
      </c>
      <c r="P110" s="376" t="s">
        <v>20</v>
      </c>
      <c r="Q110" s="376" t="s">
        <v>23</v>
      </c>
      <c r="R110" s="377" t="s">
        <v>371</v>
      </c>
      <c r="S110" s="379">
        <v>10000</v>
      </c>
      <c r="T110" s="352">
        <f t="shared" si="11"/>
        <v>10000</v>
      </c>
      <c r="U110" s="353"/>
      <c r="V110" s="353"/>
      <c r="W110" s="353"/>
      <c r="X110" s="352"/>
      <c r="Y110" s="354">
        <f t="shared" si="3"/>
        <v>10000</v>
      </c>
      <c r="Z110" s="355">
        <f t="shared" si="4"/>
        <v>1</v>
      </c>
    </row>
    <row r="111" spans="1:26" s="356" customFormat="1" ht="24.75" customHeight="1">
      <c r="A111" s="349" t="str">
        <f t="shared" si="0"/>
        <v>9321 ASEPTIC 1&amp;3</v>
      </c>
      <c r="B111" s="349" t="str">
        <f t="shared" si="10"/>
        <v>EX</v>
      </c>
      <c r="C111" s="349" t="str">
        <f>VLOOKUP(M111,[1]Master!A:C,3,0)</f>
        <v>380ml</v>
      </c>
      <c r="D111" s="350">
        <f t="shared" si="1"/>
        <v>10.375</v>
      </c>
      <c r="E111" s="350">
        <f t="shared" si="2"/>
        <v>10.375</v>
      </c>
      <c r="F111" s="351">
        <f t="shared" si="6"/>
        <v>45364</v>
      </c>
      <c r="G111" s="351">
        <f t="shared" si="7"/>
        <v>45365</v>
      </c>
      <c r="H111" s="376">
        <v>45363</v>
      </c>
      <c r="I111" s="376">
        <v>45363</v>
      </c>
      <c r="J111" s="376" t="s">
        <v>433</v>
      </c>
      <c r="K111" s="376" t="s">
        <v>19</v>
      </c>
      <c r="L111" s="377" t="s">
        <v>747</v>
      </c>
      <c r="M111" s="377">
        <v>310003659</v>
      </c>
      <c r="N111" s="378" t="s">
        <v>264</v>
      </c>
      <c r="O111" s="376" t="s">
        <v>484</v>
      </c>
      <c r="P111" s="376" t="s">
        <v>20</v>
      </c>
      <c r="Q111" s="376" t="s">
        <v>23</v>
      </c>
      <c r="R111" s="377" t="s">
        <v>371</v>
      </c>
      <c r="S111" s="379">
        <v>747</v>
      </c>
      <c r="T111" s="352">
        <f t="shared" si="11"/>
        <v>747</v>
      </c>
      <c r="U111" s="353"/>
      <c r="V111" s="353"/>
      <c r="W111" s="353"/>
      <c r="X111" s="352"/>
      <c r="Y111" s="354">
        <f t="shared" si="3"/>
        <v>747</v>
      </c>
      <c r="Z111" s="355">
        <f t="shared" si="4"/>
        <v>1</v>
      </c>
    </row>
    <row r="112" spans="1:26" s="356" customFormat="1" ht="24.75" customHeight="1">
      <c r="A112" s="349" t="str">
        <f t="shared" si="0"/>
        <v>9321 Navanakorn</v>
      </c>
      <c r="B112" s="349" t="str">
        <f t="shared" si="10"/>
        <v>Water Crystal</v>
      </c>
      <c r="C112" s="349" t="str">
        <f>VLOOKUP(M112,[1]Master!A:C,3,0)</f>
        <v>600ml</v>
      </c>
      <c r="D112" s="350">
        <f t="shared" si="1"/>
        <v>65.333333333333329</v>
      </c>
      <c r="E112" s="350">
        <f t="shared" si="2"/>
        <v>65.333333333333329</v>
      </c>
      <c r="F112" s="351">
        <f t="shared" si="6"/>
        <v>45365</v>
      </c>
      <c r="G112" s="351">
        <f t="shared" si="7"/>
        <v>45366</v>
      </c>
      <c r="H112" s="376">
        <v>45364</v>
      </c>
      <c r="I112" s="376">
        <v>45364</v>
      </c>
      <c r="J112" s="376" t="s">
        <v>473</v>
      </c>
      <c r="K112" s="376" t="s">
        <v>19</v>
      </c>
      <c r="L112" s="377" t="s">
        <v>654</v>
      </c>
      <c r="M112" s="377">
        <v>310001586</v>
      </c>
      <c r="N112" s="378" t="s">
        <v>415</v>
      </c>
      <c r="O112" s="376" t="s">
        <v>482</v>
      </c>
      <c r="P112" s="376" t="s">
        <v>377</v>
      </c>
      <c r="Q112" s="376" t="s">
        <v>461</v>
      </c>
      <c r="R112" s="377" t="s">
        <v>460</v>
      </c>
      <c r="S112" s="379">
        <v>9800</v>
      </c>
      <c r="T112" s="352">
        <f t="shared" si="11"/>
        <v>9800</v>
      </c>
      <c r="U112" s="353"/>
      <c r="V112" s="353"/>
      <c r="W112" s="353"/>
      <c r="X112" s="352"/>
      <c r="Y112" s="354">
        <f t="shared" si="3"/>
        <v>9800</v>
      </c>
      <c r="Z112" s="355">
        <f t="shared" si="4"/>
        <v>1</v>
      </c>
    </row>
    <row r="113" spans="1:26" s="356" customFormat="1" ht="24.75" customHeight="1">
      <c r="A113" s="349" t="str">
        <f t="shared" si="0"/>
        <v>9321 UHT</v>
      </c>
      <c r="B113" s="349" t="str">
        <f t="shared" ref="B113:B173" si="12">IF(RIGHT(N113,4)="(CL)","CL",IF(RIGHT(N113,2)="5L","EX",IF(RIGHT(N113,4)="tut)","EX",IF(RIGHT(N113,2)="CL","CL",IF(RIGHT(N113,5)="CLM)","CL",IF(RIGHT(N113,4)="(LA)","LA",IF(RIGHT(N113,4)="(MM)","MM",IF(RIGHT(N113,2)="MM","MM",IF(RIGHT(N113,2)="LA","LA",IF(RIGHT(N113,7)="Crystal","Water Crystal",IF(RIGHT(N113,5)="Chang","Water Chang",IF(LEFT(N113,3)="Mag","Magnolia",IF(LEFT(N113,3)="MNL","Magnolia",IF(LEFT(N113,8)="Chakulza","Chakulza",IF(LEFT(N113,5)="Oishi","Green Tea",IF(LEFT(N113,3)="Jub","Green Tea",IF(LEFT(N113,3)="Spe","Gift Set","Milk Nestle")))))))))))))))))</f>
        <v>Milk Nestle</v>
      </c>
      <c r="C113" s="349" t="str">
        <f>VLOOKUP(M113,[1]Master!A:C,3,0)</f>
        <v>180ml</v>
      </c>
      <c r="D113" s="350">
        <f t="shared" si="1"/>
        <v>102.10227272727273</v>
      </c>
      <c r="E113" s="350">
        <f t="shared" si="2"/>
        <v>102.10227272727273</v>
      </c>
      <c r="F113" s="351">
        <f t="shared" si="6"/>
        <v>45365</v>
      </c>
      <c r="G113" s="351">
        <f t="shared" si="7"/>
        <v>45366</v>
      </c>
      <c r="H113" s="376">
        <v>45364</v>
      </c>
      <c r="I113" s="376">
        <v>45364</v>
      </c>
      <c r="J113" s="376" t="s">
        <v>493</v>
      </c>
      <c r="K113" s="376" t="s">
        <v>19</v>
      </c>
      <c r="L113" s="377" t="s">
        <v>748</v>
      </c>
      <c r="M113" s="377">
        <v>310004411</v>
      </c>
      <c r="N113" s="378" t="s">
        <v>419</v>
      </c>
      <c r="O113" s="376" t="s">
        <v>483</v>
      </c>
      <c r="P113" s="376" t="s">
        <v>21</v>
      </c>
      <c r="Q113" s="376" t="s">
        <v>47</v>
      </c>
      <c r="R113" s="377" t="s">
        <v>22</v>
      </c>
      <c r="S113" s="379">
        <v>8985</v>
      </c>
      <c r="T113" s="352">
        <f t="shared" si="11"/>
        <v>8985</v>
      </c>
      <c r="U113" s="353"/>
      <c r="V113" s="353"/>
      <c r="W113" s="353"/>
      <c r="X113" s="352"/>
      <c r="Y113" s="354">
        <f t="shared" si="3"/>
        <v>8985</v>
      </c>
      <c r="Z113" s="355">
        <f t="shared" si="4"/>
        <v>1</v>
      </c>
    </row>
    <row r="114" spans="1:26" s="356" customFormat="1" ht="24.75" customHeight="1">
      <c r="A114" s="349" t="str">
        <f t="shared" si="0"/>
        <v>9321 UHT</v>
      </c>
      <c r="B114" s="349" t="str">
        <f t="shared" si="12"/>
        <v>Milk Nestle</v>
      </c>
      <c r="C114" s="349" t="str">
        <f>VLOOKUP(M114,[1]Master!A:C,3,0)</f>
        <v>180ml</v>
      </c>
      <c r="D114" s="350">
        <f t="shared" si="1"/>
        <v>56.477272727272727</v>
      </c>
      <c r="E114" s="350">
        <f t="shared" si="2"/>
        <v>56.477272727272727</v>
      </c>
      <c r="F114" s="351">
        <f t="shared" si="6"/>
        <v>45365</v>
      </c>
      <c r="G114" s="351">
        <f t="shared" si="7"/>
        <v>45366</v>
      </c>
      <c r="H114" s="376">
        <v>45364</v>
      </c>
      <c r="I114" s="376">
        <v>45364</v>
      </c>
      <c r="J114" s="376" t="s">
        <v>493</v>
      </c>
      <c r="K114" s="376" t="s">
        <v>19</v>
      </c>
      <c r="L114" s="377" t="s">
        <v>749</v>
      </c>
      <c r="M114" s="377">
        <v>310004411</v>
      </c>
      <c r="N114" s="378" t="s">
        <v>419</v>
      </c>
      <c r="O114" s="376" t="s">
        <v>483</v>
      </c>
      <c r="P114" s="376" t="s">
        <v>746</v>
      </c>
      <c r="Q114" s="376" t="s">
        <v>47</v>
      </c>
      <c r="R114" s="377" t="s">
        <v>22</v>
      </c>
      <c r="S114" s="379">
        <v>4970</v>
      </c>
      <c r="T114" s="352">
        <f t="shared" si="11"/>
        <v>4970</v>
      </c>
      <c r="U114" s="353"/>
      <c r="V114" s="353"/>
      <c r="W114" s="353"/>
      <c r="X114" s="352"/>
      <c r="Y114" s="354">
        <f t="shared" si="3"/>
        <v>4970</v>
      </c>
      <c r="Z114" s="355">
        <f t="shared" si="4"/>
        <v>1</v>
      </c>
    </row>
    <row r="115" spans="1:26" s="356" customFormat="1" ht="24.75" customHeight="1">
      <c r="A115" s="349" t="str">
        <f t="shared" si="0"/>
        <v>9321 UHT</v>
      </c>
      <c r="B115" s="349" t="str">
        <f t="shared" si="12"/>
        <v>Milk Nestle</v>
      </c>
      <c r="C115" s="349" t="str">
        <f>VLOOKUP(M115,[1]Master!A:C,3,0)</f>
        <v>180ml</v>
      </c>
      <c r="D115" s="350">
        <f t="shared" si="1"/>
        <v>21.988636363636363</v>
      </c>
      <c r="E115" s="350">
        <f t="shared" si="2"/>
        <v>21.988636363636363</v>
      </c>
      <c r="F115" s="351">
        <f t="shared" si="6"/>
        <v>45365</v>
      </c>
      <c r="G115" s="351">
        <f t="shared" si="7"/>
        <v>45366</v>
      </c>
      <c r="H115" s="376">
        <v>45364</v>
      </c>
      <c r="I115" s="376">
        <v>45364</v>
      </c>
      <c r="J115" s="376" t="s">
        <v>493</v>
      </c>
      <c r="K115" s="376" t="s">
        <v>19</v>
      </c>
      <c r="L115" s="377" t="s">
        <v>750</v>
      </c>
      <c r="M115" s="377">
        <v>310004413</v>
      </c>
      <c r="N115" s="378" t="s">
        <v>420</v>
      </c>
      <c r="O115" s="376" t="s">
        <v>483</v>
      </c>
      <c r="P115" s="376" t="s">
        <v>746</v>
      </c>
      <c r="Q115" s="376" t="s">
        <v>47</v>
      </c>
      <c r="R115" s="377" t="s">
        <v>22</v>
      </c>
      <c r="S115" s="379">
        <v>1935</v>
      </c>
      <c r="T115" s="352">
        <f t="shared" si="11"/>
        <v>1935</v>
      </c>
      <c r="U115" s="353"/>
      <c r="V115" s="353"/>
      <c r="W115" s="353"/>
      <c r="X115" s="352"/>
      <c r="Y115" s="354">
        <f t="shared" si="3"/>
        <v>1935</v>
      </c>
      <c r="Z115" s="355">
        <f t="shared" si="4"/>
        <v>1</v>
      </c>
    </row>
    <row r="116" spans="1:26" s="356" customFormat="1" ht="24.75" customHeight="1">
      <c r="A116" s="349" t="str">
        <f t="shared" si="0"/>
        <v>9321 UHT</v>
      </c>
      <c r="B116" s="349" t="str">
        <f t="shared" si="12"/>
        <v>Milk Nestle</v>
      </c>
      <c r="C116" s="349" t="str">
        <f>VLOOKUP(M116,[1]Master!A:C,3,0)</f>
        <v>180ml</v>
      </c>
      <c r="D116" s="350">
        <f t="shared" si="1"/>
        <v>113.5</v>
      </c>
      <c r="E116" s="350">
        <f t="shared" si="2"/>
        <v>113.5</v>
      </c>
      <c r="F116" s="351">
        <f t="shared" si="6"/>
        <v>45365</v>
      </c>
      <c r="G116" s="351">
        <f t="shared" si="7"/>
        <v>45366</v>
      </c>
      <c r="H116" s="376">
        <v>45364</v>
      </c>
      <c r="I116" s="376">
        <v>45364</v>
      </c>
      <c r="J116" s="376" t="s">
        <v>493</v>
      </c>
      <c r="K116" s="376" t="s">
        <v>19</v>
      </c>
      <c r="L116" s="377" t="s">
        <v>811</v>
      </c>
      <c r="M116" s="377">
        <v>310004410</v>
      </c>
      <c r="N116" s="378" t="s">
        <v>438</v>
      </c>
      <c r="O116" s="376" t="s">
        <v>484</v>
      </c>
      <c r="P116" s="376" t="s">
        <v>21</v>
      </c>
      <c r="Q116" s="376" t="s">
        <v>47</v>
      </c>
      <c r="R116" s="377" t="s">
        <v>22</v>
      </c>
      <c r="S116" s="379">
        <v>9988</v>
      </c>
      <c r="T116" s="352">
        <f t="shared" si="11"/>
        <v>9988</v>
      </c>
      <c r="U116" s="353"/>
      <c r="V116" s="353"/>
      <c r="W116" s="353"/>
      <c r="X116" s="352"/>
      <c r="Y116" s="354">
        <f t="shared" si="3"/>
        <v>9988</v>
      </c>
      <c r="Z116" s="355">
        <f t="shared" si="4"/>
        <v>1</v>
      </c>
    </row>
    <row r="117" spans="1:26" s="356" customFormat="1" ht="24.75" customHeight="1">
      <c r="A117" s="349" t="str">
        <f t="shared" si="0"/>
        <v>9321 UHT</v>
      </c>
      <c r="B117" s="349" t="str">
        <f t="shared" si="12"/>
        <v>Milk Nestle</v>
      </c>
      <c r="C117" s="349" t="str">
        <f>VLOOKUP(M117,[1]Master!A:C,3,0)</f>
        <v>180ml</v>
      </c>
      <c r="D117" s="350">
        <f t="shared" si="1"/>
        <v>36.647727272727273</v>
      </c>
      <c r="E117" s="350">
        <f t="shared" si="2"/>
        <v>36.647727272727273</v>
      </c>
      <c r="F117" s="351">
        <f t="shared" si="6"/>
        <v>45365</v>
      </c>
      <c r="G117" s="351">
        <f t="shared" si="7"/>
        <v>45366</v>
      </c>
      <c r="H117" s="376">
        <v>45364</v>
      </c>
      <c r="I117" s="376">
        <v>45364</v>
      </c>
      <c r="J117" s="376" t="s">
        <v>493</v>
      </c>
      <c r="K117" s="376" t="s">
        <v>19</v>
      </c>
      <c r="L117" s="377" t="s">
        <v>812</v>
      </c>
      <c r="M117" s="377">
        <v>310004412</v>
      </c>
      <c r="N117" s="378" t="s">
        <v>439</v>
      </c>
      <c r="O117" s="376" t="s">
        <v>484</v>
      </c>
      <c r="P117" s="376" t="s">
        <v>20</v>
      </c>
      <c r="Q117" s="376" t="s">
        <v>47</v>
      </c>
      <c r="R117" s="377" t="s">
        <v>22</v>
      </c>
      <c r="S117" s="379">
        <v>3225</v>
      </c>
      <c r="T117" s="352">
        <f t="shared" si="11"/>
        <v>3225</v>
      </c>
      <c r="U117" s="353"/>
      <c r="V117" s="353"/>
      <c r="W117" s="353"/>
      <c r="X117" s="352"/>
      <c r="Y117" s="354">
        <f t="shared" si="3"/>
        <v>3225</v>
      </c>
      <c r="Z117" s="355">
        <f t="shared" si="4"/>
        <v>1</v>
      </c>
    </row>
    <row r="118" spans="1:26" s="356" customFormat="1" ht="24.75" customHeight="1">
      <c r="A118" s="349" t="str">
        <f t="shared" si="0"/>
        <v>9321 UHT</v>
      </c>
      <c r="B118" s="349" t="str">
        <f t="shared" si="12"/>
        <v>Milk Nestle</v>
      </c>
      <c r="C118" s="349" t="str">
        <f>VLOOKUP(M118,[1]Master!A:C,3,0)</f>
        <v>180ml</v>
      </c>
      <c r="D118" s="350">
        <f t="shared" si="1"/>
        <v>64.625</v>
      </c>
      <c r="E118" s="350">
        <f t="shared" si="2"/>
        <v>64.625</v>
      </c>
      <c r="F118" s="351">
        <f t="shared" si="6"/>
        <v>45365</v>
      </c>
      <c r="G118" s="351">
        <f t="shared" si="7"/>
        <v>45366</v>
      </c>
      <c r="H118" s="376">
        <v>45364</v>
      </c>
      <c r="I118" s="376">
        <v>45364</v>
      </c>
      <c r="J118" s="376" t="s">
        <v>493</v>
      </c>
      <c r="K118" s="376" t="s">
        <v>19</v>
      </c>
      <c r="L118" s="377" t="s">
        <v>813</v>
      </c>
      <c r="M118" s="377">
        <v>310004410</v>
      </c>
      <c r="N118" s="378" t="s">
        <v>438</v>
      </c>
      <c r="O118" s="376" t="s">
        <v>484</v>
      </c>
      <c r="P118" s="376" t="s">
        <v>20</v>
      </c>
      <c r="Q118" s="376" t="s">
        <v>47</v>
      </c>
      <c r="R118" s="377" t="s">
        <v>22</v>
      </c>
      <c r="S118" s="379">
        <v>5687</v>
      </c>
      <c r="T118" s="352">
        <f t="shared" si="11"/>
        <v>5687</v>
      </c>
      <c r="U118" s="353"/>
      <c r="V118" s="353"/>
      <c r="W118" s="353"/>
      <c r="X118" s="352"/>
      <c r="Y118" s="354">
        <f t="shared" si="3"/>
        <v>5687</v>
      </c>
      <c r="Z118" s="355">
        <f t="shared" si="4"/>
        <v>1</v>
      </c>
    </row>
    <row r="119" spans="1:26" s="356" customFormat="1" ht="24.75" customHeight="1">
      <c r="A119" s="349" t="str">
        <f t="shared" si="0"/>
        <v>9323 ASEPTIC 2(WANGMOUNG)</v>
      </c>
      <c r="B119" s="349" t="str">
        <f t="shared" si="12"/>
        <v>CL</v>
      </c>
      <c r="C119" s="349" t="str">
        <f>VLOOKUP(M119,[1]Master!A:C,3,0)</f>
        <v>500ml</v>
      </c>
      <c r="D119" s="350">
        <f t="shared" si="1"/>
        <v>453.07407407407408</v>
      </c>
      <c r="E119" s="350">
        <f t="shared" si="2"/>
        <v>453.07407407407408</v>
      </c>
      <c r="F119" s="351">
        <f t="shared" si="6"/>
        <v>45365</v>
      </c>
      <c r="G119" s="351">
        <f t="shared" si="7"/>
        <v>45366</v>
      </c>
      <c r="H119" s="376">
        <v>45364</v>
      </c>
      <c r="I119" s="376">
        <v>45364</v>
      </c>
      <c r="J119" s="376" t="s">
        <v>433</v>
      </c>
      <c r="K119" s="376" t="s">
        <v>115</v>
      </c>
      <c r="L119" s="377" t="s">
        <v>655</v>
      </c>
      <c r="M119" s="377">
        <v>310002654</v>
      </c>
      <c r="N119" s="378" t="s">
        <v>46</v>
      </c>
      <c r="O119" s="376" t="s">
        <v>484</v>
      </c>
      <c r="P119" s="376" t="s">
        <v>472</v>
      </c>
      <c r="Q119" s="376" t="s">
        <v>114</v>
      </c>
      <c r="R119" s="377" t="s">
        <v>22</v>
      </c>
      <c r="S119" s="379">
        <v>24466</v>
      </c>
      <c r="T119" s="352">
        <f t="shared" si="11"/>
        <v>24466</v>
      </c>
      <c r="U119" s="353"/>
      <c r="V119" s="353"/>
      <c r="W119" s="353"/>
      <c r="X119" s="352"/>
      <c r="Y119" s="354">
        <f t="shared" si="3"/>
        <v>24466</v>
      </c>
      <c r="Z119" s="355">
        <f t="shared" si="4"/>
        <v>1</v>
      </c>
    </row>
    <row r="120" spans="1:26" s="356" customFormat="1" ht="24.75" customHeight="1">
      <c r="A120" s="349" t="str">
        <f t="shared" si="0"/>
        <v>9323 ASEPTIC 2(WANGMOUNG)</v>
      </c>
      <c r="B120" s="349" t="str">
        <f t="shared" si="12"/>
        <v>Green Tea</v>
      </c>
      <c r="C120" s="349" t="str">
        <f>VLOOKUP(M120,[1]Master!A:C,3,0)</f>
        <v>350ml</v>
      </c>
      <c r="D120" s="350">
        <f t="shared" si="1"/>
        <v>166.66666666666666</v>
      </c>
      <c r="E120" s="350">
        <f t="shared" si="2"/>
        <v>166.66666666666666</v>
      </c>
      <c r="F120" s="351">
        <f t="shared" si="6"/>
        <v>45365</v>
      </c>
      <c r="G120" s="351">
        <f t="shared" si="7"/>
        <v>45366</v>
      </c>
      <c r="H120" s="376">
        <v>45364</v>
      </c>
      <c r="I120" s="376">
        <v>45364</v>
      </c>
      <c r="J120" s="376" t="s">
        <v>433</v>
      </c>
      <c r="K120" s="376" t="s">
        <v>115</v>
      </c>
      <c r="L120" s="377" t="s">
        <v>656</v>
      </c>
      <c r="M120" s="377">
        <v>310002642</v>
      </c>
      <c r="N120" s="378" t="s">
        <v>118</v>
      </c>
      <c r="O120" s="376" t="s">
        <v>484</v>
      </c>
      <c r="P120" s="376" t="s">
        <v>21</v>
      </c>
      <c r="Q120" s="376" t="s">
        <v>114</v>
      </c>
      <c r="R120" s="377" t="s">
        <v>292</v>
      </c>
      <c r="S120" s="379">
        <v>12000</v>
      </c>
      <c r="T120" s="352">
        <f t="shared" si="11"/>
        <v>12000</v>
      </c>
      <c r="U120" s="353"/>
      <c r="V120" s="353"/>
      <c r="W120" s="353"/>
      <c r="X120" s="352"/>
      <c r="Y120" s="354">
        <f t="shared" si="3"/>
        <v>12000</v>
      </c>
      <c r="Z120" s="355">
        <f t="shared" si="4"/>
        <v>1</v>
      </c>
    </row>
    <row r="121" spans="1:26" s="356" customFormat="1" ht="24.75" customHeight="1">
      <c r="A121" s="349" t="str">
        <f t="shared" si="0"/>
        <v>9323 ASEPTIC 2(WANGMOUNG)</v>
      </c>
      <c r="B121" s="349" t="str">
        <f t="shared" si="12"/>
        <v>Green Tea</v>
      </c>
      <c r="C121" s="349" t="str">
        <f>VLOOKUP(M121,[1]Master!A:C,3,0)</f>
        <v>350ml</v>
      </c>
      <c r="D121" s="350">
        <f t="shared" si="1"/>
        <v>222.22222222222223</v>
      </c>
      <c r="E121" s="350">
        <f t="shared" si="2"/>
        <v>222.22222222222223</v>
      </c>
      <c r="F121" s="351">
        <f t="shared" si="6"/>
        <v>45365</v>
      </c>
      <c r="G121" s="351">
        <f t="shared" si="7"/>
        <v>45366</v>
      </c>
      <c r="H121" s="376">
        <v>45364</v>
      </c>
      <c r="I121" s="376">
        <v>45364</v>
      </c>
      <c r="J121" s="376" t="s">
        <v>433</v>
      </c>
      <c r="K121" s="376" t="s">
        <v>115</v>
      </c>
      <c r="L121" s="377" t="s">
        <v>657</v>
      </c>
      <c r="M121" s="377">
        <v>310002641</v>
      </c>
      <c r="N121" s="378" t="s">
        <v>119</v>
      </c>
      <c r="O121" s="376" t="s">
        <v>484</v>
      </c>
      <c r="P121" s="376" t="s">
        <v>21</v>
      </c>
      <c r="Q121" s="376" t="s">
        <v>114</v>
      </c>
      <c r="R121" s="377" t="s">
        <v>292</v>
      </c>
      <c r="S121" s="379">
        <v>16000</v>
      </c>
      <c r="T121" s="352">
        <f t="shared" si="11"/>
        <v>16000</v>
      </c>
      <c r="U121" s="353"/>
      <c r="V121" s="353"/>
      <c r="W121" s="353"/>
      <c r="X121" s="352"/>
      <c r="Y121" s="354">
        <f t="shared" si="3"/>
        <v>16000</v>
      </c>
      <c r="Z121" s="355">
        <f t="shared" si="4"/>
        <v>1</v>
      </c>
    </row>
    <row r="122" spans="1:26" s="356" customFormat="1" ht="24.75" customHeight="1">
      <c r="A122" s="349" t="str">
        <f t="shared" si="0"/>
        <v>9321 ASEPTIC 1&amp;3</v>
      </c>
      <c r="B122" s="349" t="str">
        <f t="shared" si="12"/>
        <v>Green Tea</v>
      </c>
      <c r="C122" s="349" t="str">
        <f>VLOOKUP(M122,[1]Master!A:C,3,0)</f>
        <v>500ml</v>
      </c>
      <c r="D122" s="350">
        <f t="shared" si="1"/>
        <v>92.592592592592595</v>
      </c>
      <c r="E122" s="350">
        <f t="shared" si="2"/>
        <v>92.592592592592595</v>
      </c>
      <c r="F122" s="351">
        <f t="shared" si="6"/>
        <v>45365</v>
      </c>
      <c r="G122" s="351">
        <f t="shared" si="7"/>
        <v>45366</v>
      </c>
      <c r="H122" s="376">
        <v>45364</v>
      </c>
      <c r="I122" s="376">
        <v>45364</v>
      </c>
      <c r="J122" s="376" t="s">
        <v>433</v>
      </c>
      <c r="K122" s="376" t="s">
        <v>19</v>
      </c>
      <c r="L122" s="377" t="s">
        <v>658</v>
      </c>
      <c r="M122" s="377">
        <v>310001993</v>
      </c>
      <c r="N122" s="378" t="s">
        <v>156</v>
      </c>
      <c r="O122" s="376" t="s">
        <v>484</v>
      </c>
      <c r="P122" s="376" t="s">
        <v>472</v>
      </c>
      <c r="Q122" s="376" t="s">
        <v>23</v>
      </c>
      <c r="R122" s="377" t="s">
        <v>327</v>
      </c>
      <c r="S122" s="379">
        <v>5000</v>
      </c>
      <c r="T122" s="352">
        <f t="shared" si="11"/>
        <v>5000</v>
      </c>
      <c r="U122" s="353"/>
      <c r="V122" s="353"/>
      <c r="W122" s="353"/>
      <c r="X122" s="352"/>
      <c r="Y122" s="354">
        <f t="shared" si="3"/>
        <v>5000</v>
      </c>
      <c r="Z122" s="355">
        <f t="shared" si="4"/>
        <v>1</v>
      </c>
    </row>
    <row r="123" spans="1:26" s="356" customFormat="1" ht="24.75" customHeight="1">
      <c r="A123" s="349" t="str">
        <f t="shared" si="0"/>
        <v>9321 ASEPTIC 1&amp;3</v>
      </c>
      <c r="B123" s="349" t="str">
        <f t="shared" si="12"/>
        <v>Green Tea</v>
      </c>
      <c r="C123" s="349" t="str">
        <f>VLOOKUP(M123,[1]Master!A:C,3,0)</f>
        <v>500ml</v>
      </c>
      <c r="D123" s="350">
        <f t="shared" si="1"/>
        <v>209.87037037037038</v>
      </c>
      <c r="E123" s="350">
        <f t="shared" si="2"/>
        <v>209.87037037037038</v>
      </c>
      <c r="F123" s="351">
        <f t="shared" si="6"/>
        <v>45365</v>
      </c>
      <c r="G123" s="351">
        <f t="shared" si="7"/>
        <v>45366</v>
      </c>
      <c r="H123" s="376">
        <v>45364</v>
      </c>
      <c r="I123" s="376">
        <v>45364</v>
      </c>
      <c r="J123" s="376" t="s">
        <v>433</v>
      </c>
      <c r="K123" s="376" t="s">
        <v>19</v>
      </c>
      <c r="L123" s="377" t="s">
        <v>659</v>
      </c>
      <c r="M123" s="377">
        <v>310001994</v>
      </c>
      <c r="N123" s="378" t="s">
        <v>478</v>
      </c>
      <c r="O123" s="376" t="s">
        <v>484</v>
      </c>
      <c r="P123" s="376" t="s">
        <v>501</v>
      </c>
      <c r="Q123" s="376" t="s">
        <v>23</v>
      </c>
      <c r="R123" s="377" t="s">
        <v>327</v>
      </c>
      <c r="S123" s="379">
        <v>11333</v>
      </c>
      <c r="T123" s="352">
        <f t="shared" si="11"/>
        <v>11333</v>
      </c>
      <c r="U123" s="353"/>
      <c r="V123" s="353"/>
      <c r="W123" s="353"/>
      <c r="X123" s="352"/>
      <c r="Y123" s="354">
        <f t="shared" si="3"/>
        <v>11333</v>
      </c>
      <c r="Z123" s="355">
        <f t="shared" si="4"/>
        <v>1</v>
      </c>
    </row>
    <row r="124" spans="1:26" s="356" customFormat="1" ht="24.75" customHeight="1">
      <c r="A124" s="349" t="str">
        <f t="shared" si="0"/>
        <v>9321 ASEPTIC 1&amp;3</v>
      </c>
      <c r="B124" s="349" t="str">
        <f t="shared" si="12"/>
        <v>Green Tea</v>
      </c>
      <c r="C124" s="349" t="str">
        <f>VLOOKUP(M124,[1]Master!A:C,3,0)</f>
        <v>350ml</v>
      </c>
      <c r="D124" s="350">
        <f t="shared" si="1"/>
        <v>296.875</v>
      </c>
      <c r="E124" s="350">
        <f t="shared" si="2"/>
        <v>296.875</v>
      </c>
      <c r="F124" s="351">
        <f t="shared" si="6"/>
        <v>45365</v>
      </c>
      <c r="G124" s="351">
        <f t="shared" si="7"/>
        <v>45366</v>
      </c>
      <c r="H124" s="376">
        <v>45364</v>
      </c>
      <c r="I124" s="376">
        <v>45364</v>
      </c>
      <c r="J124" s="376" t="s">
        <v>433</v>
      </c>
      <c r="K124" s="376" t="s">
        <v>19</v>
      </c>
      <c r="L124" s="377" t="s">
        <v>653</v>
      </c>
      <c r="M124" s="377">
        <v>310003573</v>
      </c>
      <c r="N124" s="378" t="s">
        <v>257</v>
      </c>
      <c r="O124" s="376" t="s">
        <v>484</v>
      </c>
      <c r="P124" s="376" t="s">
        <v>377</v>
      </c>
      <c r="Q124" s="376" t="s">
        <v>23</v>
      </c>
      <c r="R124" s="377" t="s">
        <v>371</v>
      </c>
      <c r="S124" s="379">
        <v>21375</v>
      </c>
      <c r="T124" s="352">
        <f t="shared" si="11"/>
        <v>21375</v>
      </c>
      <c r="U124" s="353"/>
      <c r="V124" s="353"/>
      <c r="W124" s="353"/>
      <c r="X124" s="352"/>
      <c r="Y124" s="354">
        <f t="shared" si="3"/>
        <v>21375</v>
      </c>
      <c r="Z124" s="355">
        <f t="shared" si="4"/>
        <v>1</v>
      </c>
    </row>
    <row r="125" spans="1:26" s="356" customFormat="1" ht="24.75" customHeight="1">
      <c r="A125" s="349" t="str">
        <f t="shared" si="0"/>
        <v>9321 Navanakorn</v>
      </c>
      <c r="B125" s="349" t="str">
        <f t="shared" si="12"/>
        <v>Water Crystal</v>
      </c>
      <c r="C125" s="349" t="str">
        <f>VLOOKUP(M125,[1]Master!A:C,3,0)</f>
        <v>600ml</v>
      </c>
      <c r="D125" s="350">
        <f t="shared" si="1"/>
        <v>65.333333333333329</v>
      </c>
      <c r="E125" s="350">
        <f t="shared" si="2"/>
        <v>65.333333333333329</v>
      </c>
      <c r="F125" s="351">
        <f t="shared" si="6"/>
        <v>45366</v>
      </c>
      <c r="G125" s="351">
        <f t="shared" si="7"/>
        <v>45367</v>
      </c>
      <c r="H125" s="376">
        <v>45365</v>
      </c>
      <c r="I125" s="376">
        <v>45365</v>
      </c>
      <c r="J125" s="376" t="s">
        <v>473</v>
      </c>
      <c r="K125" s="376" t="s">
        <v>19</v>
      </c>
      <c r="L125" s="377" t="s">
        <v>661</v>
      </c>
      <c r="M125" s="377">
        <v>310001586</v>
      </c>
      <c r="N125" s="378" t="s">
        <v>415</v>
      </c>
      <c r="O125" s="376" t="s">
        <v>482</v>
      </c>
      <c r="P125" s="376" t="s">
        <v>377</v>
      </c>
      <c r="Q125" s="376" t="s">
        <v>461</v>
      </c>
      <c r="R125" s="377" t="s">
        <v>460</v>
      </c>
      <c r="S125" s="379">
        <v>9800</v>
      </c>
      <c r="T125" s="352">
        <f t="shared" ref="T125:T167" si="13">S125</f>
        <v>9800</v>
      </c>
      <c r="U125" s="353"/>
      <c r="V125" s="353"/>
      <c r="W125" s="353"/>
      <c r="X125" s="352"/>
      <c r="Y125" s="354">
        <f t="shared" si="3"/>
        <v>9800</v>
      </c>
      <c r="Z125" s="355">
        <f t="shared" si="4"/>
        <v>1</v>
      </c>
    </row>
    <row r="126" spans="1:26" s="356" customFormat="1" ht="24.75" customHeight="1">
      <c r="A126" s="349" t="str">
        <f t="shared" si="0"/>
        <v>9321 UHT</v>
      </c>
      <c r="B126" s="349" t="str">
        <f t="shared" si="12"/>
        <v>Green Tea</v>
      </c>
      <c r="C126" s="349" t="str">
        <f>VLOOKUP(M126,[1]Master!A:C,3,0)</f>
        <v>180ml</v>
      </c>
      <c r="D126" s="350">
        <f t="shared" si="1"/>
        <v>131.81818181818181</v>
      </c>
      <c r="E126" s="350">
        <f t="shared" si="2"/>
        <v>131.81818181818181</v>
      </c>
      <c r="F126" s="351">
        <f t="shared" si="6"/>
        <v>45366</v>
      </c>
      <c r="G126" s="351">
        <f t="shared" si="7"/>
        <v>45367</v>
      </c>
      <c r="H126" s="376">
        <v>45365</v>
      </c>
      <c r="I126" s="376">
        <v>45365</v>
      </c>
      <c r="J126" s="376" t="s">
        <v>493</v>
      </c>
      <c r="K126" s="376" t="s">
        <v>19</v>
      </c>
      <c r="L126" s="377" t="s">
        <v>751</v>
      </c>
      <c r="M126" s="377">
        <v>310002953</v>
      </c>
      <c r="N126" s="378" t="s">
        <v>48</v>
      </c>
      <c r="O126" s="376" t="s">
        <v>483</v>
      </c>
      <c r="P126" s="376" t="s">
        <v>21</v>
      </c>
      <c r="Q126" s="376" t="s">
        <v>47</v>
      </c>
      <c r="R126" s="377" t="s">
        <v>340</v>
      </c>
      <c r="S126" s="379">
        <v>11600</v>
      </c>
      <c r="T126" s="352">
        <f t="shared" si="13"/>
        <v>11600</v>
      </c>
      <c r="U126" s="353"/>
      <c r="V126" s="353"/>
      <c r="W126" s="353"/>
      <c r="X126" s="352"/>
      <c r="Y126" s="354">
        <f t="shared" si="3"/>
        <v>11600</v>
      </c>
      <c r="Z126" s="355">
        <f t="shared" si="4"/>
        <v>1</v>
      </c>
    </row>
    <row r="127" spans="1:26" s="356" customFormat="1" ht="24.75" customHeight="1">
      <c r="A127" s="349" t="str">
        <f t="shared" si="0"/>
        <v>9323 ASEPTIC 2(WANGMOUNG)</v>
      </c>
      <c r="B127" s="349" t="str">
        <f t="shared" si="12"/>
        <v>CL</v>
      </c>
      <c r="C127" s="349" t="str">
        <f>VLOOKUP(M127,[1]Master!A:C,3,0)</f>
        <v>500ml</v>
      </c>
      <c r="D127" s="350">
        <f t="shared" si="1"/>
        <v>518.51851851851848</v>
      </c>
      <c r="E127" s="350">
        <f t="shared" si="2"/>
        <v>518.51851851851848</v>
      </c>
      <c r="F127" s="351">
        <f t="shared" si="6"/>
        <v>45366</v>
      </c>
      <c r="G127" s="351">
        <f t="shared" si="7"/>
        <v>45367</v>
      </c>
      <c r="H127" s="376">
        <v>45365</v>
      </c>
      <c r="I127" s="376">
        <v>45365</v>
      </c>
      <c r="J127" s="376" t="s">
        <v>433</v>
      </c>
      <c r="K127" s="376" t="s">
        <v>115</v>
      </c>
      <c r="L127" s="377" t="s">
        <v>662</v>
      </c>
      <c r="M127" s="377">
        <v>310002654</v>
      </c>
      <c r="N127" s="378" t="s">
        <v>46</v>
      </c>
      <c r="O127" s="376" t="s">
        <v>484</v>
      </c>
      <c r="P127" s="376" t="s">
        <v>472</v>
      </c>
      <c r="Q127" s="376" t="s">
        <v>114</v>
      </c>
      <c r="R127" s="377" t="s">
        <v>22</v>
      </c>
      <c r="S127" s="379">
        <v>28000</v>
      </c>
      <c r="T127" s="352">
        <f t="shared" si="13"/>
        <v>28000</v>
      </c>
      <c r="U127" s="353"/>
      <c r="V127" s="353"/>
      <c r="W127" s="353"/>
      <c r="X127" s="352"/>
      <c r="Y127" s="354">
        <f t="shared" si="3"/>
        <v>28000</v>
      </c>
      <c r="Z127" s="355">
        <f t="shared" si="4"/>
        <v>1</v>
      </c>
    </row>
    <row r="128" spans="1:26" s="356" customFormat="1" ht="24.75" customHeight="1">
      <c r="A128" s="349" t="str">
        <f t="shared" si="0"/>
        <v>9323 ASEPTIC 2(WANGMOUNG)</v>
      </c>
      <c r="B128" s="349" t="str">
        <f t="shared" si="12"/>
        <v>Green Tea</v>
      </c>
      <c r="C128" s="349" t="str">
        <f>VLOOKUP(M128,[1]Master!A:C,3,0)</f>
        <v>350ml</v>
      </c>
      <c r="D128" s="350">
        <f t="shared" si="1"/>
        <v>166.66666666666666</v>
      </c>
      <c r="E128" s="350">
        <f t="shared" si="2"/>
        <v>166.66666666666666</v>
      </c>
      <c r="F128" s="351">
        <f t="shared" si="6"/>
        <v>45366</v>
      </c>
      <c r="G128" s="351">
        <f t="shared" si="7"/>
        <v>45367</v>
      </c>
      <c r="H128" s="376">
        <v>45365</v>
      </c>
      <c r="I128" s="376">
        <v>45365</v>
      </c>
      <c r="J128" s="376" t="s">
        <v>433</v>
      </c>
      <c r="K128" s="376" t="s">
        <v>115</v>
      </c>
      <c r="L128" s="377" t="s">
        <v>663</v>
      </c>
      <c r="M128" s="377">
        <v>310002642</v>
      </c>
      <c r="N128" s="378" t="s">
        <v>118</v>
      </c>
      <c r="O128" s="376" t="s">
        <v>484</v>
      </c>
      <c r="P128" s="376" t="s">
        <v>21</v>
      </c>
      <c r="Q128" s="376" t="s">
        <v>114</v>
      </c>
      <c r="R128" s="377" t="s">
        <v>292</v>
      </c>
      <c r="S128" s="379">
        <v>12000</v>
      </c>
      <c r="T128" s="352">
        <f t="shared" si="13"/>
        <v>12000</v>
      </c>
      <c r="U128" s="353"/>
      <c r="V128" s="353"/>
      <c r="W128" s="353"/>
      <c r="X128" s="352"/>
      <c r="Y128" s="354">
        <f t="shared" si="3"/>
        <v>12000</v>
      </c>
      <c r="Z128" s="355">
        <f t="shared" si="4"/>
        <v>1</v>
      </c>
    </row>
    <row r="129" spans="1:26" s="356" customFormat="1" ht="24.75" customHeight="1">
      <c r="A129" s="349" t="str">
        <f t="shared" si="0"/>
        <v>9323 ASEPTIC 2(WANGMOUNG)</v>
      </c>
      <c r="B129" s="349" t="str">
        <f t="shared" si="12"/>
        <v>Green Tea</v>
      </c>
      <c r="C129" s="349" t="str">
        <f>VLOOKUP(M129,[1]Master!A:C,3,0)</f>
        <v>350ml</v>
      </c>
      <c r="D129" s="350">
        <f t="shared" si="1"/>
        <v>222.22222222222223</v>
      </c>
      <c r="E129" s="350">
        <f t="shared" si="2"/>
        <v>222.22222222222223</v>
      </c>
      <c r="F129" s="351">
        <f t="shared" si="6"/>
        <v>45366</v>
      </c>
      <c r="G129" s="351">
        <f t="shared" si="7"/>
        <v>45367</v>
      </c>
      <c r="H129" s="376">
        <v>45365</v>
      </c>
      <c r="I129" s="376">
        <v>45365</v>
      </c>
      <c r="J129" s="376" t="s">
        <v>433</v>
      </c>
      <c r="K129" s="376" t="s">
        <v>115</v>
      </c>
      <c r="L129" s="377" t="s">
        <v>664</v>
      </c>
      <c r="M129" s="377">
        <v>310002641</v>
      </c>
      <c r="N129" s="378" t="s">
        <v>119</v>
      </c>
      <c r="O129" s="376" t="s">
        <v>484</v>
      </c>
      <c r="P129" s="376" t="s">
        <v>21</v>
      </c>
      <c r="Q129" s="376" t="s">
        <v>114</v>
      </c>
      <c r="R129" s="377" t="s">
        <v>292</v>
      </c>
      <c r="S129" s="379">
        <v>16000</v>
      </c>
      <c r="T129" s="352">
        <f t="shared" si="13"/>
        <v>16000</v>
      </c>
      <c r="U129" s="353"/>
      <c r="V129" s="353"/>
      <c r="W129" s="353"/>
      <c r="X129" s="352"/>
      <c r="Y129" s="354">
        <f t="shared" si="3"/>
        <v>16000</v>
      </c>
      <c r="Z129" s="355">
        <f t="shared" si="4"/>
        <v>1</v>
      </c>
    </row>
    <row r="130" spans="1:26" s="356" customFormat="1" ht="24.75" customHeight="1">
      <c r="A130" s="349" t="str">
        <f t="shared" si="0"/>
        <v>9321 ASEPTIC 1&amp;3</v>
      </c>
      <c r="B130" s="349" t="str">
        <f t="shared" si="12"/>
        <v>Green Tea</v>
      </c>
      <c r="C130" s="349" t="str">
        <f>VLOOKUP(M130,[1]Master!A:C,3,0)</f>
        <v>500ml</v>
      </c>
      <c r="D130" s="350">
        <f t="shared" si="1"/>
        <v>185.18518518518519</v>
      </c>
      <c r="E130" s="350">
        <f t="shared" si="2"/>
        <v>185.18518518518519</v>
      </c>
      <c r="F130" s="351">
        <f t="shared" si="6"/>
        <v>45366</v>
      </c>
      <c r="G130" s="351">
        <f t="shared" si="7"/>
        <v>45367</v>
      </c>
      <c r="H130" s="376">
        <v>45365</v>
      </c>
      <c r="I130" s="376">
        <v>45365</v>
      </c>
      <c r="J130" s="376" t="s">
        <v>433</v>
      </c>
      <c r="K130" s="376" t="s">
        <v>19</v>
      </c>
      <c r="L130" s="377" t="s">
        <v>665</v>
      </c>
      <c r="M130" s="377">
        <v>310001993</v>
      </c>
      <c r="N130" s="378" t="s">
        <v>156</v>
      </c>
      <c r="O130" s="376" t="s">
        <v>484</v>
      </c>
      <c r="P130" s="376" t="s">
        <v>472</v>
      </c>
      <c r="Q130" s="376" t="s">
        <v>23</v>
      </c>
      <c r="R130" s="377" t="s">
        <v>327</v>
      </c>
      <c r="S130" s="379">
        <v>10000</v>
      </c>
      <c r="T130" s="352">
        <f t="shared" si="13"/>
        <v>10000</v>
      </c>
      <c r="U130" s="353"/>
      <c r="V130" s="353"/>
      <c r="W130" s="353"/>
      <c r="X130" s="352"/>
      <c r="Y130" s="354">
        <f t="shared" si="3"/>
        <v>10000</v>
      </c>
      <c r="Z130" s="355">
        <f t="shared" si="4"/>
        <v>1</v>
      </c>
    </row>
    <row r="131" spans="1:26" s="356" customFormat="1" ht="24.75" customHeight="1">
      <c r="A131" s="349" t="str">
        <f t="shared" si="0"/>
        <v>9321 ASEPTIC 1&amp;3</v>
      </c>
      <c r="B131" s="349" t="str">
        <f t="shared" si="12"/>
        <v>Green Tea</v>
      </c>
      <c r="C131" s="349" t="str">
        <f>VLOOKUP(M131,[1]Master!A:C,3,0)</f>
        <v>500ml</v>
      </c>
      <c r="D131" s="350">
        <f t="shared" si="1"/>
        <v>333.33333333333331</v>
      </c>
      <c r="E131" s="350">
        <f t="shared" si="2"/>
        <v>333.33333333333331</v>
      </c>
      <c r="F131" s="351">
        <f t="shared" si="6"/>
        <v>45366</v>
      </c>
      <c r="G131" s="351">
        <f t="shared" si="7"/>
        <v>45367</v>
      </c>
      <c r="H131" s="376">
        <v>45365</v>
      </c>
      <c r="I131" s="376">
        <v>45365</v>
      </c>
      <c r="J131" s="376" t="s">
        <v>433</v>
      </c>
      <c r="K131" s="376" t="s">
        <v>19</v>
      </c>
      <c r="L131" s="377" t="s">
        <v>666</v>
      </c>
      <c r="M131" s="377">
        <v>310001994</v>
      </c>
      <c r="N131" s="378" t="s">
        <v>478</v>
      </c>
      <c r="O131" s="376" t="s">
        <v>484</v>
      </c>
      <c r="P131" s="376" t="s">
        <v>501</v>
      </c>
      <c r="Q131" s="376" t="s">
        <v>23</v>
      </c>
      <c r="R131" s="377" t="s">
        <v>327</v>
      </c>
      <c r="S131" s="379">
        <v>18000</v>
      </c>
      <c r="T131" s="352">
        <f t="shared" si="13"/>
        <v>18000</v>
      </c>
      <c r="U131" s="353"/>
      <c r="V131" s="353"/>
      <c r="W131" s="353"/>
      <c r="X131" s="352"/>
      <c r="Y131" s="354">
        <f t="shared" si="3"/>
        <v>18000</v>
      </c>
      <c r="Z131" s="355">
        <f t="shared" si="4"/>
        <v>1</v>
      </c>
    </row>
    <row r="132" spans="1:26" s="356" customFormat="1" ht="24.75" customHeight="1">
      <c r="A132" s="349" t="str">
        <f t="shared" si="0"/>
        <v>9321 ASEPTIC 1&amp;3</v>
      </c>
      <c r="B132" s="349" t="str">
        <f t="shared" si="12"/>
        <v>Green Tea</v>
      </c>
      <c r="C132" s="349" t="str">
        <f>VLOOKUP(M132,[1]Master!A:C,3,0)</f>
        <v>350ml</v>
      </c>
      <c r="D132" s="350">
        <f t="shared" si="1"/>
        <v>375</v>
      </c>
      <c r="E132" s="350">
        <f t="shared" si="2"/>
        <v>375</v>
      </c>
      <c r="F132" s="351">
        <f t="shared" si="6"/>
        <v>45366</v>
      </c>
      <c r="G132" s="351">
        <f t="shared" si="7"/>
        <v>45367</v>
      </c>
      <c r="H132" s="376">
        <v>45365</v>
      </c>
      <c r="I132" s="376">
        <v>45365</v>
      </c>
      <c r="J132" s="376" t="s">
        <v>433</v>
      </c>
      <c r="K132" s="376" t="s">
        <v>19</v>
      </c>
      <c r="L132" s="377" t="s">
        <v>660</v>
      </c>
      <c r="M132" s="377">
        <v>310003573</v>
      </c>
      <c r="N132" s="378" t="s">
        <v>257</v>
      </c>
      <c r="O132" s="376" t="s">
        <v>484</v>
      </c>
      <c r="P132" s="376" t="s">
        <v>377</v>
      </c>
      <c r="Q132" s="376" t="s">
        <v>23</v>
      </c>
      <c r="R132" s="377" t="s">
        <v>371</v>
      </c>
      <c r="S132" s="379">
        <v>27000</v>
      </c>
      <c r="T132" s="352">
        <f t="shared" si="13"/>
        <v>27000</v>
      </c>
      <c r="U132" s="353"/>
      <c r="V132" s="353"/>
      <c r="W132" s="353"/>
      <c r="X132" s="352"/>
      <c r="Y132" s="354">
        <f t="shared" si="3"/>
        <v>27000</v>
      </c>
      <c r="Z132" s="355">
        <f t="shared" si="4"/>
        <v>1</v>
      </c>
    </row>
    <row r="133" spans="1:26" s="356" customFormat="1" ht="24.75" customHeight="1">
      <c r="A133" s="349" t="str">
        <f t="shared" si="0"/>
        <v>9321 Navanakorn</v>
      </c>
      <c r="B133" s="349" t="str">
        <f t="shared" si="12"/>
        <v>Water Crystal</v>
      </c>
      <c r="C133" s="349" t="str">
        <f>VLOOKUP(M133,[1]Master!A:C,3,0)</f>
        <v>600ml</v>
      </c>
      <c r="D133" s="350">
        <f t="shared" si="1"/>
        <v>65.333333333333329</v>
      </c>
      <c r="E133" s="350">
        <f t="shared" si="2"/>
        <v>65.333333333333329</v>
      </c>
      <c r="F133" s="351">
        <f t="shared" si="6"/>
        <v>45367</v>
      </c>
      <c r="G133" s="351">
        <f t="shared" si="7"/>
        <v>45368</v>
      </c>
      <c r="H133" s="376">
        <v>45366</v>
      </c>
      <c r="I133" s="376">
        <v>45367</v>
      </c>
      <c r="J133" s="376" t="s">
        <v>473</v>
      </c>
      <c r="K133" s="376" t="s">
        <v>19</v>
      </c>
      <c r="L133" s="377" t="s">
        <v>634</v>
      </c>
      <c r="M133" s="377">
        <v>310001586</v>
      </c>
      <c r="N133" s="378" t="s">
        <v>415</v>
      </c>
      <c r="O133" s="376" t="s">
        <v>482</v>
      </c>
      <c r="P133" s="376" t="s">
        <v>377</v>
      </c>
      <c r="Q133" s="376" t="s">
        <v>461</v>
      </c>
      <c r="R133" s="377" t="s">
        <v>460</v>
      </c>
      <c r="S133" s="379">
        <v>9800</v>
      </c>
      <c r="T133" s="352">
        <f t="shared" si="13"/>
        <v>9800</v>
      </c>
      <c r="U133" s="353"/>
      <c r="V133" s="353"/>
      <c r="W133" s="353"/>
      <c r="X133" s="352"/>
      <c r="Y133" s="354">
        <f t="shared" si="3"/>
        <v>9800</v>
      </c>
      <c r="Z133" s="355">
        <f t="shared" si="4"/>
        <v>1</v>
      </c>
    </row>
    <row r="134" spans="1:26" s="356" customFormat="1" ht="24.75" customHeight="1">
      <c r="A134" s="349" t="str">
        <f t="shared" si="0"/>
        <v>9321 UHT</v>
      </c>
      <c r="B134" s="349" t="str">
        <f t="shared" si="12"/>
        <v>Green Tea</v>
      </c>
      <c r="C134" s="349" t="str">
        <f>VLOOKUP(M134,[1]Master!A:C,3,0)</f>
        <v>180ml</v>
      </c>
      <c r="D134" s="350">
        <f t="shared" si="1"/>
        <v>71.409090909090907</v>
      </c>
      <c r="E134" s="350">
        <f t="shared" si="2"/>
        <v>71.409090909090907</v>
      </c>
      <c r="F134" s="351">
        <f t="shared" si="6"/>
        <v>45367</v>
      </c>
      <c r="G134" s="351">
        <f t="shared" si="7"/>
        <v>45368</v>
      </c>
      <c r="H134" s="376">
        <v>45366</v>
      </c>
      <c r="I134" s="376">
        <v>45366</v>
      </c>
      <c r="J134" s="376" t="s">
        <v>493</v>
      </c>
      <c r="K134" s="376" t="s">
        <v>19</v>
      </c>
      <c r="L134" s="377" t="s">
        <v>752</v>
      </c>
      <c r="M134" s="377">
        <v>310002953</v>
      </c>
      <c r="N134" s="378" t="s">
        <v>48</v>
      </c>
      <c r="O134" s="376" t="s">
        <v>483</v>
      </c>
      <c r="P134" s="376" t="s">
        <v>21</v>
      </c>
      <c r="Q134" s="376" t="s">
        <v>47</v>
      </c>
      <c r="R134" s="377" t="s">
        <v>340</v>
      </c>
      <c r="S134" s="379">
        <v>6284</v>
      </c>
      <c r="T134" s="352">
        <f t="shared" si="13"/>
        <v>6284</v>
      </c>
      <c r="U134" s="353"/>
      <c r="V134" s="353"/>
      <c r="W134" s="353"/>
      <c r="X134" s="352"/>
      <c r="Y134" s="354">
        <f t="shared" si="3"/>
        <v>6284</v>
      </c>
      <c r="Z134" s="355">
        <f t="shared" si="4"/>
        <v>1</v>
      </c>
    </row>
    <row r="135" spans="1:26" s="356" customFormat="1" ht="24.75" customHeight="1">
      <c r="A135" s="349" t="str">
        <f t="shared" si="0"/>
        <v>9323 ASEPTIC 2(WANGMOUNG)</v>
      </c>
      <c r="B135" s="349" t="str">
        <f t="shared" si="12"/>
        <v>CL</v>
      </c>
      <c r="C135" s="349" t="str">
        <f>VLOOKUP(M135,[1]Master!A:C,3,0)</f>
        <v>500ml</v>
      </c>
      <c r="D135" s="350">
        <f t="shared" si="1"/>
        <v>518.5</v>
      </c>
      <c r="E135" s="350">
        <f t="shared" si="2"/>
        <v>518.5</v>
      </c>
      <c r="F135" s="351">
        <f t="shared" si="6"/>
        <v>45367</v>
      </c>
      <c r="G135" s="351">
        <f t="shared" si="7"/>
        <v>45368</v>
      </c>
      <c r="H135" s="376">
        <v>45366</v>
      </c>
      <c r="I135" s="376">
        <v>45366</v>
      </c>
      <c r="J135" s="376" t="s">
        <v>433</v>
      </c>
      <c r="K135" s="376" t="s">
        <v>115</v>
      </c>
      <c r="L135" s="377" t="s">
        <v>668</v>
      </c>
      <c r="M135" s="377">
        <v>310002654</v>
      </c>
      <c r="N135" s="378" t="s">
        <v>46</v>
      </c>
      <c r="O135" s="376" t="s">
        <v>484</v>
      </c>
      <c r="P135" s="376" t="s">
        <v>472</v>
      </c>
      <c r="Q135" s="376" t="s">
        <v>114</v>
      </c>
      <c r="R135" s="377" t="s">
        <v>22</v>
      </c>
      <c r="S135" s="379">
        <v>27999</v>
      </c>
      <c r="T135" s="352">
        <f t="shared" si="13"/>
        <v>27999</v>
      </c>
      <c r="U135" s="353"/>
      <c r="V135" s="353"/>
      <c r="W135" s="353"/>
      <c r="X135" s="352"/>
      <c r="Y135" s="354">
        <f t="shared" si="3"/>
        <v>27999</v>
      </c>
      <c r="Z135" s="355">
        <f t="shared" si="4"/>
        <v>1</v>
      </c>
    </row>
    <row r="136" spans="1:26" s="356" customFormat="1" ht="24.75" customHeight="1">
      <c r="A136" s="349" t="str">
        <f t="shared" si="0"/>
        <v>9323 ASEPTIC 2(WANGMOUNG)</v>
      </c>
      <c r="B136" s="349" t="str">
        <f t="shared" si="12"/>
        <v>Green Tea</v>
      </c>
      <c r="C136" s="349" t="str">
        <f>VLOOKUP(M136,[1]Master!A:C,3,0)</f>
        <v>350ml</v>
      </c>
      <c r="D136" s="350">
        <f t="shared" si="1"/>
        <v>166.66666666666666</v>
      </c>
      <c r="E136" s="350">
        <f t="shared" si="2"/>
        <v>166.66666666666666</v>
      </c>
      <c r="F136" s="351">
        <f t="shared" si="6"/>
        <v>45367</v>
      </c>
      <c r="G136" s="351">
        <f t="shared" si="7"/>
        <v>45368</v>
      </c>
      <c r="H136" s="376">
        <v>45366</v>
      </c>
      <c r="I136" s="376">
        <v>45366</v>
      </c>
      <c r="J136" s="376" t="s">
        <v>433</v>
      </c>
      <c r="K136" s="376" t="s">
        <v>115</v>
      </c>
      <c r="L136" s="377" t="s">
        <v>669</v>
      </c>
      <c r="M136" s="377">
        <v>310002642</v>
      </c>
      <c r="N136" s="378" t="s">
        <v>118</v>
      </c>
      <c r="O136" s="376" t="s">
        <v>484</v>
      </c>
      <c r="P136" s="376" t="s">
        <v>21</v>
      </c>
      <c r="Q136" s="376" t="s">
        <v>114</v>
      </c>
      <c r="R136" s="377" t="s">
        <v>292</v>
      </c>
      <c r="S136" s="379">
        <v>12000</v>
      </c>
      <c r="T136" s="352">
        <f t="shared" si="13"/>
        <v>12000</v>
      </c>
      <c r="U136" s="353"/>
      <c r="V136" s="353"/>
      <c r="W136" s="353"/>
      <c r="X136" s="352"/>
      <c r="Y136" s="354">
        <f t="shared" si="3"/>
        <v>12000</v>
      </c>
      <c r="Z136" s="355">
        <f t="shared" si="4"/>
        <v>1</v>
      </c>
    </row>
    <row r="137" spans="1:26" s="356" customFormat="1" ht="24.75" customHeight="1">
      <c r="A137" s="349" t="str">
        <f t="shared" si="0"/>
        <v>9323 ASEPTIC 2(WANGMOUNG)</v>
      </c>
      <c r="B137" s="349" t="str">
        <f t="shared" si="12"/>
        <v>Green Tea</v>
      </c>
      <c r="C137" s="349" t="str">
        <f>VLOOKUP(M137,[1]Master!A:C,3,0)</f>
        <v>350ml</v>
      </c>
      <c r="D137" s="350">
        <f t="shared" si="1"/>
        <v>43.986111111111114</v>
      </c>
      <c r="E137" s="350">
        <f t="shared" si="2"/>
        <v>43.986111111111114</v>
      </c>
      <c r="F137" s="351">
        <f t="shared" si="6"/>
        <v>45367</v>
      </c>
      <c r="G137" s="351">
        <f t="shared" si="7"/>
        <v>45368</v>
      </c>
      <c r="H137" s="376">
        <v>45366</v>
      </c>
      <c r="I137" s="376">
        <v>45366</v>
      </c>
      <c r="J137" s="376" t="s">
        <v>433</v>
      </c>
      <c r="K137" s="376" t="s">
        <v>115</v>
      </c>
      <c r="L137" s="377" t="s">
        <v>670</v>
      </c>
      <c r="M137" s="377">
        <v>310002641</v>
      </c>
      <c r="N137" s="378" t="s">
        <v>119</v>
      </c>
      <c r="O137" s="376" t="s">
        <v>484</v>
      </c>
      <c r="P137" s="376" t="s">
        <v>21</v>
      </c>
      <c r="Q137" s="376" t="s">
        <v>114</v>
      </c>
      <c r="R137" s="377" t="s">
        <v>292</v>
      </c>
      <c r="S137" s="379">
        <v>3167</v>
      </c>
      <c r="T137" s="352">
        <f t="shared" si="13"/>
        <v>3167</v>
      </c>
      <c r="U137" s="353"/>
      <c r="V137" s="353"/>
      <c r="W137" s="353"/>
      <c r="X137" s="352"/>
      <c r="Y137" s="354">
        <f t="shared" si="3"/>
        <v>3167</v>
      </c>
      <c r="Z137" s="355">
        <f t="shared" si="4"/>
        <v>1</v>
      </c>
    </row>
    <row r="138" spans="1:26" s="356" customFormat="1" ht="24.75" customHeight="1">
      <c r="A138" s="349" t="str">
        <f t="shared" si="0"/>
        <v>9323 ASEPTIC 2(WANGMOUNG)</v>
      </c>
      <c r="B138" s="349" t="str">
        <f t="shared" si="12"/>
        <v>CL</v>
      </c>
      <c r="C138" s="349" t="str">
        <f>VLOOKUP(M138,[1]Master!A:C,3,0)</f>
        <v>500ml</v>
      </c>
      <c r="D138" s="350">
        <f t="shared" si="1"/>
        <v>0.61111111111111116</v>
      </c>
      <c r="E138" s="350">
        <f t="shared" si="2"/>
        <v>0.61111111111111116</v>
      </c>
      <c r="F138" s="351">
        <f t="shared" si="6"/>
        <v>45367</v>
      </c>
      <c r="G138" s="351">
        <f t="shared" si="7"/>
        <v>45368</v>
      </c>
      <c r="H138" s="376">
        <v>45366</v>
      </c>
      <c r="I138" s="376">
        <v>45366</v>
      </c>
      <c r="J138" s="376" t="s">
        <v>433</v>
      </c>
      <c r="K138" s="376" t="s">
        <v>115</v>
      </c>
      <c r="L138" s="377" t="s">
        <v>648</v>
      </c>
      <c r="M138" s="377">
        <v>310002654</v>
      </c>
      <c r="N138" s="378" t="s">
        <v>46</v>
      </c>
      <c r="O138" s="376" t="s">
        <v>484</v>
      </c>
      <c r="P138" s="376" t="s">
        <v>472</v>
      </c>
      <c r="Q138" s="376" t="s">
        <v>114</v>
      </c>
      <c r="R138" s="377" t="s">
        <v>22</v>
      </c>
      <c r="S138" s="379">
        <v>33</v>
      </c>
      <c r="T138" s="352">
        <f t="shared" si="13"/>
        <v>33</v>
      </c>
      <c r="U138" s="353"/>
      <c r="V138" s="353"/>
      <c r="W138" s="353"/>
      <c r="X138" s="352"/>
      <c r="Y138" s="354">
        <f t="shared" si="3"/>
        <v>33</v>
      </c>
      <c r="Z138" s="355">
        <f t="shared" si="4"/>
        <v>1</v>
      </c>
    </row>
    <row r="139" spans="1:26" s="356" customFormat="1" ht="24.75" customHeight="1">
      <c r="A139" s="349" t="str">
        <f t="shared" si="0"/>
        <v>9323 ASEPTIC 2(WANGMOUNG)</v>
      </c>
      <c r="B139" s="349" t="str">
        <f t="shared" si="12"/>
        <v>CL</v>
      </c>
      <c r="C139" s="349" t="str">
        <f>VLOOKUP(M139,[1]Master!A:C,3,0)</f>
        <v>500ml</v>
      </c>
      <c r="D139" s="350">
        <f t="shared" si="1"/>
        <v>12.351851851851851</v>
      </c>
      <c r="E139" s="350">
        <f t="shared" si="2"/>
        <v>12.351851851851851</v>
      </c>
      <c r="F139" s="351">
        <f t="shared" si="6"/>
        <v>45367</v>
      </c>
      <c r="G139" s="351">
        <f t="shared" si="7"/>
        <v>45368</v>
      </c>
      <c r="H139" s="376">
        <v>45366</v>
      </c>
      <c r="I139" s="376">
        <v>45366</v>
      </c>
      <c r="J139" s="376" t="s">
        <v>433</v>
      </c>
      <c r="K139" s="376" t="s">
        <v>115</v>
      </c>
      <c r="L139" s="377" t="s">
        <v>649</v>
      </c>
      <c r="M139" s="377">
        <v>310002654</v>
      </c>
      <c r="N139" s="378" t="s">
        <v>46</v>
      </c>
      <c r="O139" s="376" t="s">
        <v>484</v>
      </c>
      <c r="P139" s="376" t="s">
        <v>472</v>
      </c>
      <c r="Q139" s="376" t="s">
        <v>114</v>
      </c>
      <c r="R139" s="377" t="s">
        <v>22</v>
      </c>
      <c r="S139" s="379">
        <v>667</v>
      </c>
      <c r="T139" s="352">
        <f t="shared" si="13"/>
        <v>667</v>
      </c>
      <c r="U139" s="353"/>
      <c r="V139" s="353"/>
      <c r="W139" s="353"/>
      <c r="X139" s="352"/>
      <c r="Y139" s="354">
        <f t="shared" si="3"/>
        <v>667</v>
      </c>
      <c r="Z139" s="355">
        <f t="shared" si="4"/>
        <v>1</v>
      </c>
    </row>
    <row r="140" spans="1:26" s="356" customFormat="1" ht="24.75" customHeight="1">
      <c r="A140" s="349" t="str">
        <f t="shared" si="0"/>
        <v>9323 ASEPTIC 2(WANGMOUNG)</v>
      </c>
      <c r="B140" s="349" t="str">
        <f t="shared" si="12"/>
        <v>CL</v>
      </c>
      <c r="C140" s="349" t="str">
        <f>VLOOKUP(M140,[1]Master!A:C,3,0)</f>
        <v>500ml</v>
      </c>
      <c r="D140" s="350">
        <f t="shared" si="1"/>
        <v>30.87037037037037</v>
      </c>
      <c r="E140" s="350">
        <f t="shared" si="2"/>
        <v>30.87037037037037</v>
      </c>
      <c r="F140" s="351">
        <f t="shared" si="6"/>
        <v>45367</v>
      </c>
      <c r="G140" s="351">
        <f t="shared" si="7"/>
        <v>45368</v>
      </c>
      <c r="H140" s="376">
        <v>45366</v>
      </c>
      <c r="I140" s="376">
        <v>45366</v>
      </c>
      <c r="J140" s="376" t="s">
        <v>433</v>
      </c>
      <c r="K140" s="376" t="s">
        <v>115</v>
      </c>
      <c r="L140" s="377" t="s">
        <v>650</v>
      </c>
      <c r="M140" s="377">
        <v>310002654</v>
      </c>
      <c r="N140" s="378" t="s">
        <v>46</v>
      </c>
      <c r="O140" s="376" t="s">
        <v>484</v>
      </c>
      <c r="P140" s="376" t="s">
        <v>472</v>
      </c>
      <c r="Q140" s="376" t="s">
        <v>114</v>
      </c>
      <c r="R140" s="377" t="s">
        <v>22</v>
      </c>
      <c r="S140" s="379">
        <v>1667</v>
      </c>
      <c r="T140" s="352">
        <f t="shared" si="13"/>
        <v>1667</v>
      </c>
      <c r="U140" s="353"/>
      <c r="V140" s="353"/>
      <c r="W140" s="353"/>
      <c r="X140" s="352"/>
      <c r="Y140" s="354">
        <f t="shared" si="3"/>
        <v>1667</v>
      </c>
      <c r="Z140" s="355">
        <f t="shared" si="4"/>
        <v>1</v>
      </c>
    </row>
    <row r="141" spans="1:26" s="356" customFormat="1" ht="24.75" customHeight="1">
      <c r="A141" s="349" t="str">
        <f t="shared" si="0"/>
        <v>9321 ASEPTIC 1&amp;3</v>
      </c>
      <c r="B141" s="349" t="str">
        <f t="shared" si="12"/>
        <v>Green Tea</v>
      </c>
      <c r="C141" s="349" t="str">
        <f>VLOOKUP(M141,[1]Master!A:C,3,0)</f>
        <v>500ml</v>
      </c>
      <c r="D141" s="350">
        <f t="shared" si="1"/>
        <v>518.51851851851848</v>
      </c>
      <c r="E141" s="350">
        <f t="shared" si="2"/>
        <v>518.51851851851848</v>
      </c>
      <c r="F141" s="351">
        <f t="shared" si="6"/>
        <v>45367</v>
      </c>
      <c r="G141" s="351">
        <f t="shared" si="7"/>
        <v>45368</v>
      </c>
      <c r="H141" s="376">
        <v>45366</v>
      </c>
      <c r="I141" s="376">
        <v>45366</v>
      </c>
      <c r="J141" s="376" t="s">
        <v>433</v>
      </c>
      <c r="K141" s="376" t="s">
        <v>19</v>
      </c>
      <c r="L141" s="377" t="s">
        <v>671</v>
      </c>
      <c r="M141" s="377">
        <v>310001994</v>
      </c>
      <c r="N141" s="378" t="s">
        <v>478</v>
      </c>
      <c r="O141" s="376" t="s">
        <v>484</v>
      </c>
      <c r="P141" s="376" t="s">
        <v>501</v>
      </c>
      <c r="Q141" s="376" t="s">
        <v>23</v>
      </c>
      <c r="R141" s="377" t="s">
        <v>327</v>
      </c>
      <c r="S141" s="379">
        <v>28000</v>
      </c>
      <c r="T141" s="352">
        <f t="shared" si="13"/>
        <v>28000</v>
      </c>
      <c r="U141" s="353"/>
      <c r="V141" s="353"/>
      <c r="W141" s="353"/>
      <c r="X141" s="352"/>
      <c r="Y141" s="354">
        <f t="shared" si="3"/>
        <v>28000</v>
      </c>
      <c r="Z141" s="355">
        <f t="shared" si="4"/>
        <v>1</v>
      </c>
    </row>
    <row r="142" spans="1:26" s="356" customFormat="1" ht="24.75" customHeight="1">
      <c r="A142" s="349" t="str">
        <f t="shared" si="0"/>
        <v>9321 ASEPTIC 1&amp;3</v>
      </c>
      <c r="B142" s="349" t="str">
        <f t="shared" si="12"/>
        <v>Green Tea</v>
      </c>
      <c r="C142" s="349" t="str">
        <f>VLOOKUP(M142,[1]Master!A:C,3,0)</f>
        <v>350ml</v>
      </c>
      <c r="D142" s="350">
        <f t="shared" si="1"/>
        <v>161.45833333333334</v>
      </c>
      <c r="E142" s="350">
        <f t="shared" si="2"/>
        <v>161.45833333333334</v>
      </c>
      <c r="F142" s="351">
        <f t="shared" si="6"/>
        <v>45367</v>
      </c>
      <c r="G142" s="351">
        <f t="shared" si="7"/>
        <v>45368</v>
      </c>
      <c r="H142" s="376">
        <v>45366</v>
      </c>
      <c r="I142" s="376">
        <v>45366</v>
      </c>
      <c r="J142" s="376" t="s">
        <v>433</v>
      </c>
      <c r="K142" s="376" t="s">
        <v>19</v>
      </c>
      <c r="L142" s="377" t="s">
        <v>667</v>
      </c>
      <c r="M142" s="377">
        <v>310003573</v>
      </c>
      <c r="N142" s="378" t="s">
        <v>257</v>
      </c>
      <c r="O142" s="376" t="s">
        <v>484</v>
      </c>
      <c r="P142" s="376" t="s">
        <v>377</v>
      </c>
      <c r="Q142" s="376" t="s">
        <v>23</v>
      </c>
      <c r="R142" s="377" t="s">
        <v>371</v>
      </c>
      <c r="S142" s="379">
        <v>11625</v>
      </c>
      <c r="T142" s="352">
        <f t="shared" si="13"/>
        <v>11625</v>
      </c>
      <c r="U142" s="353"/>
      <c r="V142" s="353"/>
      <c r="W142" s="353"/>
      <c r="X142" s="352"/>
      <c r="Y142" s="354">
        <f t="shared" si="3"/>
        <v>11625</v>
      </c>
      <c r="Z142" s="355">
        <f t="shared" si="4"/>
        <v>1</v>
      </c>
    </row>
    <row r="143" spans="1:26" s="356" customFormat="1" ht="24.75" customHeight="1">
      <c r="A143" s="349" t="str">
        <f t="shared" si="0"/>
        <v>9323 ASEPTIC 2(WANGMOUNG)</v>
      </c>
      <c r="B143" s="349" t="str">
        <f t="shared" si="12"/>
        <v>CL</v>
      </c>
      <c r="C143" s="349" t="str">
        <f>VLOOKUP(M143,[1]Master!A:C,3,0)</f>
        <v>500ml</v>
      </c>
      <c r="D143" s="350">
        <f t="shared" si="1"/>
        <v>1.8518518518518517E-2</v>
      </c>
      <c r="E143" s="350">
        <f t="shared" si="2"/>
        <v>1.8518518518518517E-2</v>
      </c>
      <c r="F143" s="351">
        <f t="shared" si="6"/>
        <v>45367</v>
      </c>
      <c r="G143" s="351">
        <f t="shared" si="7"/>
        <v>45368</v>
      </c>
      <c r="H143" s="376">
        <v>45366</v>
      </c>
      <c r="I143" s="376">
        <v>45366</v>
      </c>
      <c r="J143" s="376" t="s">
        <v>433</v>
      </c>
      <c r="K143" s="376" t="s">
        <v>115</v>
      </c>
      <c r="L143" s="377" t="s">
        <v>753</v>
      </c>
      <c r="M143" s="377">
        <v>310002654</v>
      </c>
      <c r="N143" s="378" t="s">
        <v>46</v>
      </c>
      <c r="O143" s="376" t="s">
        <v>484</v>
      </c>
      <c r="P143" s="376" t="s">
        <v>472</v>
      </c>
      <c r="Q143" s="376" t="s">
        <v>114</v>
      </c>
      <c r="R143" s="377" t="s">
        <v>22</v>
      </c>
      <c r="S143" s="379">
        <v>1</v>
      </c>
      <c r="T143" s="352">
        <f t="shared" si="13"/>
        <v>1</v>
      </c>
      <c r="U143" s="353"/>
      <c r="V143" s="353"/>
      <c r="W143" s="353"/>
      <c r="X143" s="352"/>
      <c r="Y143" s="354">
        <f t="shared" si="3"/>
        <v>1</v>
      </c>
      <c r="Z143" s="355">
        <f t="shared" si="4"/>
        <v>1</v>
      </c>
    </row>
    <row r="144" spans="1:26" s="356" customFormat="1" ht="24.75" customHeight="1">
      <c r="A144" s="349" t="str">
        <f t="shared" si="0"/>
        <v>9321 Navanakorn</v>
      </c>
      <c r="B144" s="349" t="str">
        <f t="shared" si="12"/>
        <v>Water Crystal</v>
      </c>
      <c r="C144" s="349" t="str">
        <f>VLOOKUP(M144,[1]Master!A:C,3,0)</f>
        <v>600ml</v>
      </c>
      <c r="D144" s="350">
        <f t="shared" si="1"/>
        <v>65.333333333333329</v>
      </c>
      <c r="E144" s="350">
        <f t="shared" si="2"/>
        <v>65.333333333333329</v>
      </c>
      <c r="F144" s="351">
        <f t="shared" si="6"/>
        <v>45368</v>
      </c>
      <c r="G144" s="351">
        <f t="shared" si="7"/>
        <v>45369</v>
      </c>
      <c r="H144" s="376">
        <v>45367</v>
      </c>
      <c r="I144" s="376">
        <v>45367</v>
      </c>
      <c r="J144" s="376" t="s">
        <v>473</v>
      </c>
      <c r="K144" s="376" t="s">
        <v>19</v>
      </c>
      <c r="L144" s="377" t="s">
        <v>643</v>
      </c>
      <c r="M144" s="377">
        <v>310001586</v>
      </c>
      <c r="N144" s="378" t="s">
        <v>415</v>
      </c>
      <c r="O144" s="376" t="s">
        <v>482</v>
      </c>
      <c r="P144" s="376" t="s">
        <v>377</v>
      </c>
      <c r="Q144" s="376" t="s">
        <v>461</v>
      </c>
      <c r="R144" s="377" t="s">
        <v>460</v>
      </c>
      <c r="S144" s="379">
        <v>9800</v>
      </c>
      <c r="T144" s="352">
        <f t="shared" si="13"/>
        <v>9800</v>
      </c>
      <c r="U144" s="353"/>
      <c r="V144" s="353"/>
      <c r="W144" s="353"/>
      <c r="X144" s="352"/>
      <c r="Y144" s="354">
        <f t="shared" si="3"/>
        <v>9800</v>
      </c>
      <c r="Z144" s="355">
        <f t="shared" si="4"/>
        <v>1</v>
      </c>
    </row>
    <row r="145" spans="1:26" s="356" customFormat="1" ht="24.75" customHeight="1">
      <c r="A145" s="349" t="str">
        <f t="shared" si="0"/>
        <v>9321 UHT</v>
      </c>
      <c r="B145" s="349" t="str">
        <f t="shared" si="12"/>
        <v>Green Tea</v>
      </c>
      <c r="C145" s="349" t="str">
        <f>VLOOKUP(M145,[1]Master!A:C,3,0)</f>
        <v>180ml</v>
      </c>
      <c r="D145" s="350">
        <f t="shared" si="1"/>
        <v>16.477272727272727</v>
      </c>
      <c r="E145" s="350">
        <f t="shared" si="2"/>
        <v>16.477272727272727</v>
      </c>
      <c r="F145" s="351">
        <f t="shared" si="6"/>
        <v>45368</v>
      </c>
      <c r="G145" s="351">
        <f t="shared" si="7"/>
        <v>45369</v>
      </c>
      <c r="H145" s="376">
        <v>45367</v>
      </c>
      <c r="I145" s="376">
        <v>45367</v>
      </c>
      <c r="J145" s="376" t="s">
        <v>493</v>
      </c>
      <c r="K145" s="376" t="s">
        <v>19</v>
      </c>
      <c r="L145" s="377" t="s">
        <v>754</v>
      </c>
      <c r="M145" s="377">
        <v>310002953</v>
      </c>
      <c r="N145" s="378" t="s">
        <v>48</v>
      </c>
      <c r="O145" s="376" t="s">
        <v>483</v>
      </c>
      <c r="P145" s="376" t="s">
        <v>21</v>
      </c>
      <c r="Q145" s="376" t="s">
        <v>47</v>
      </c>
      <c r="R145" s="377" t="s">
        <v>340</v>
      </c>
      <c r="S145" s="379">
        <v>1450</v>
      </c>
      <c r="T145" s="352">
        <f t="shared" si="13"/>
        <v>1450</v>
      </c>
      <c r="U145" s="353"/>
      <c r="V145" s="353"/>
      <c r="W145" s="353"/>
      <c r="X145" s="352"/>
      <c r="Y145" s="354">
        <f t="shared" si="3"/>
        <v>1450</v>
      </c>
      <c r="Z145" s="355">
        <f t="shared" si="4"/>
        <v>1</v>
      </c>
    </row>
    <row r="146" spans="1:26" s="356" customFormat="1" ht="24.75" customHeight="1">
      <c r="A146" s="349" t="str">
        <f t="shared" si="0"/>
        <v>9321 UHT</v>
      </c>
      <c r="B146" s="349" t="str">
        <f t="shared" si="12"/>
        <v>Green Tea</v>
      </c>
      <c r="C146" s="349" t="str">
        <f>VLOOKUP(M146,[1]Master!A:C,3,0)</f>
        <v>180ml</v>
      </c>
      <c r="D146" s="350">
        <f t="shared" si="1"/>
        <v>76.897727272727266</v>
      </c>
      <c r="E146" s="350">
        <f t="shared" si="2"/>
        <v>76.897727272727266</v>
      </c>
      <c r="F146" s="351">
        <f t="shared" si="6"/>
        <v>45368</v>
      </c>
      <c r="G146" s="351">
        <f t="shared" si="7"/>
        <v>45369</v>
      </c>
      <c r="H146" s="376">
        <v>45367</v>
      </c>
      <c r="I146" s="376">
        <v>45367</v>
      </c>
      <c r="J146" s="376" t="s">
        <v>493</v>
      </c>
      <c r="K146" s="376" t="s">
        <v>19</v>
      </c>
      <c r="L146" s="377" t="s">
        <v>755</v>
      </c>
      <c r="M146" s="377">
        <v>310002954</v>
      </c>
      <c r="N146" s="378" t="s">
        <v>120</v>
      </c>
      <c r="O146" s="376" t="s">
        <v>483</v>
      </c>
      <c r="P146" s="376" t="s">
        <v>21</v>
      </c>
      <c r="Q146" s="376" t="s">
        <v>47</v>
      </c>
      <c r="R146" s="377" t="s">
        <v>340</v>
      </c>
      <c r="S146" s="379">
        <v>6767</v>
      </c>
      <c r="T146" s="352">
        <f t="shared" si="13"/>
        <v>6767</v>
      </c>
      <c r="U146" s="353"/>
      <c r="V146" s="353"/>
      <c r="W146" s="353"/>
      <c r="X146" s="352"/>
      <c r="Y146" s="354">
        <f t="shared" si="3"/>
        <v>6767</v>
      </c>
      <c r="Z146" s="355">
        <f t="shared" si="4"/>
        <v>1</v>
      </c>
    </row>
    <row r="147" spans="1:26" s="356" customFormat="1" ht="24.75" customHeight="1">
      <c r="A147" s="349" t="str">
        <f t="shared" si="0"/>
        <v>9323 ASEPTIC 2(WANGMOUNG)</v>
      </c>
      <c r="B147" s="349" t="str">
        <f t="shared" si="12"/>
        <v>CL</v>
      </c>
      <c r="C147" s="349" t="str">
        <f>VLOOKUP(M147,[1]Master!A:C,3,0)</f>
        <v>500ml</v>
      </c>
      <c r="D147" s="350">
        <f t="shared" si="1"/>
        <v>518.51851851851848</v>
      </c>
      <c r="E147" s="350">
        <f t="shared" si="2"/>
        <v>518.51851851851848</v>
      </c>
      <c r="F147" s="351">
        <f t="shared" si="6"/>
        <v>45368</v>
      </c>
      <c r="G147" s="351">
        <f t="shared" si="7"/>
        <v>45369</v>
      </c>
      <c r="H147" s="376">
        <v>45367</v>
      </c>
      <c r="I147" s="376">
        <v>45367</v>
      </c>
      <c r="J147" s="376" t="s">
        <v>433</v>
      </c>
      <c r="K147" s="376" t="s">
        <v>115</v>
      </c>
      <c r="L147" s="377" t="s">
        <v>672</v>
      </c>
      <c r="M147" s="377">
        <v>310002654</v>
      </c>
      <c r="N147" s="378" t="s">
        <v>46</v>
      </c>
      <c r="O147" s="376" t="s">
        <v>484</v>
      </c>
      <c r="P147" s="376" t="s">
        <v>472</v>
      </c>
      <c r="Q147" s="376" t="s">
        <v>114</v>
      </c>
      <c r="R147" s="377" t="s">
        <v>22</v>
      </c>
      <c r="S147" s="379">
        <v>28000</v>
      </c>
      <c r="T147" s="352">
        <f t="shared" si="13"/>
        <v>28000</v>
      </c>
      <c r="U147" s="353"/>
      <c r="V147" s="353"/>
      <c r="W147" s="353"/>
      <c r="X147" s="352"/>
      <c r="Y147" s="354">
        <f t="shared" si="3"/>
        <v>28000</v>
      </c>
      <c r="Z147" s="355">
        <f t="shared" si="4"/>
        <v>1</v>
      </c>
    </row>
    <row r="148" spans="1:26" s="356" customFormat="1" ht="24.75" customHeight="1">
      <c r="A148" s="349" t="str">
        <f t="shared" si="0"/>
        <v>9323 ASEPTIC 2(WANGMOUNG)</v>
      </c>
      <c r="B148" s="349" t="str">
        <f t="shared" si="12"/>
        <v>Green Tea</v>
      </c>
      <c r="C148" s="349" t="str">
        <f>VLOOKUP(M148,[1]Master!A:C,3,0)</f>
        <v>350ml</v>
      </c>
      <c r="D148" s="350">
        <f t="shared" si="1"/>
        <v>372.68055555555554</v>
      </c>
      <c r="E148" s="350">
        <f t="shared" si="2"/>
        <v>372.68055555555554</v>
      </c>
      <c r="F148" s="351">
        <f t="shared" si="6"/>
        <v>45368</v>
      </c>
      <c r="G148" s="351">
        <f t="shared" si="7"/>
        <v>45369</v>
      </c>
      <c r="H148" s="376">
        <v>45367</v>
      </c>
      <c r="I148" s="376">
        <v>45367</v>
      </c>
      <c r="J148" s="376" t="s">
        <v>433</v>
      </c>
      <c r="K148" s="376" t="s">
        <v>115</v>
      </c>
      <c r="L148" s="377" t="s">
        <v>673</v>
      </c>
      <c r="M148" s="377">
        <v>310002644</v>
      </c>
      <c r="N148" s="378" t="s">
        <v>142</v>
      </c>
      <c r="O148" s="376" t="s">
        <v>484</v>
      </c>
      <c r="P148" s="376" t="s">
        <v>531</v>
      </c>
      <c r="Q148" s="376" t="s">
        <v>114</v>
      </c>
      <c r="R148" s="377" t="s">
        <v>292</v>
      </c>
      <c r="S148" s="379">
        <v>26833</v>
      </c>
      <c r="T148" s="352">
        <f t="shared" si="13"/>
        <v>26833</v>
      </c>
      <c r="U148" s="353"/>
      <c r="V148" s="353"/>
      <c r="W148" s="353"/>
      <c r="X148" s="352"/>
      <c r="Y148" s="354">
        <f t="shared" si="3"/>
        <v>26833</v>
      </c>
      <c r="Z148" s="355">
        <f t="shared" si="4"/>
        <v>1</v>
      </c>
    </row>
    <row r="149" spans="1:26" s="356" customFormat="1" ht="24.75" customHeight="1">
      <c r="A149" s="349" t="str">
        <f t="shared" si="0"/>
        <v>9321 ASEPTIC 1&amp;3</v>
      </c>
      <c r="B149" s="349" t="str">
        <f t="shared" si="12"/>
        <v>EX</v>
      </c>
      <c r="C149" s="349" t="str">
        <f>VLOOKUP(M149,[1]Master!A:C,3,0)</f>
        <v>500ml</v>
      </c>
      <c r="D149" s="350">
        <f t="shared" si="1"/>
        <v>8.2222222222222214</v>
      </c>
      <c r="E149" s="350">
        <f t="shared" si="2"/>
        <v>8.2222222222222214</v>
      </c>
      <c r="F149" s="351">
        <f t="shared" si="6"/>
        <v>45368</v>
      </c>
      <c r="G149" s="351">
        <f t="shared" si="7"/>
        <v>45369</v>
      </c>
      <c r="H149" s="376">
        <v>45367</v>
      </c>
      <c r="I149" s="376">
        <v>45367</v>
      </c>
      <c r="J149" s="376" t="s">
        <v>433</v>
      </c>
      <c r="K149" s="376" t="s">
        <v>19</v>
      </c>
      <c r="L149" s="377" t="s">
        <v>674</v>
      </c>
      <c r="M149" s="377">
        <v>310002703</v>
      </c>
      <c r="N149" s="378" t="s">
        <v>158</v>
      </c>
      <c r="O149" s="376" t="s">
        <v>484</v>
      </c>
      <c r="P149" s="376" t="s">
        <v>21</v>
      </c>
      <c r="Q149" s="376" t="s">
        <v>23</v>
      </c>
      <c r="R149" s="377" t="s">
        <v>327</v>
      </c>
      <c r="S149" s="379">
        <v>444</v>
      </c>
      <c r="T149" s="352">
        <f t="shared" si="13"/>
        <v>444</v>
      </c>
      <c r="U149" s="353"/>
      <c r="V149" s="353"/>
      <c r="W149" s="353"/>
      <c r="X149" s="352"/>
      <c r="Y149" s="354">
        <f t="shared" si="3"/>
        <v>444</v>
      </c>
      <c r="Z149" s="355">
        <f t="shared" si="4"/>
        <v>1</v>
      </c>
    </row>
    <row r="150" spans="1:26" s="356" customFormat="1" ht="24.75" customHeight="1">
      <c r="A150" s="349" t="str">
        <f t="shared" si="0"/>
        <v>9321 ASEPTIC 1&amp;3</v>
      </c>
      <c r="B150" s="349" t="str">
        <f t="shared" si="12"/>
        <v>EX</v>
      </c>
      <c r="C150" s="349" t="str">
        <f>VLOOKUP(M150,[1]Master!A:C,3,0)</f>
        <v>500ml</v>
      </c>
      <c r="D150" s="350">
        <f t="shared" si="1"/>
        <v>3.5370370370370372</v>
      </c>
      <c r="E150" s="350">
        <f t="shared" si="2"/>
        <v>3.5370370370370372</v>
      </c>
      <c r="F150" s="351">
        <f t="shared" si="6"/>
        <v>45368</v>
      </c>
      <c r="G150" s="351">
        <f t="shared" si="7"/>
        <v>45369</v>
      </c>
      <c r="H150" s="376">
        <v>45367</v>
      </c>
      <c r="I150" s="376">
        <v>45367</v>
      </c>
      <c r="J150" s="376" t="s">
        <v>433</v>
      </c>
      <c r="K150" s="376" t="s">
        <v>19</v>
      </c>
      <c r="L150" s="377" t="s">
        <v>675</v>
      </c>
      <c r="M150" s="377">
        <v>310003400</v>
      </c>
      <c r="N150" s="378" t="s">
        <v>215</v>
      </c>
      <c r="O150" s="376" t="s">
        <v>484</v>
      </c>
      <c r="P150" s="376" t="s">
        <v>21</v>
      </c>
      <c r="Q150" s="376" t="s">
        <v>23</v>
      </c>
      <c r="R150" s="377" t="s">
        <v>327</v>
      </c>
      <c r="S150" s="379">
        <v>191</v>
      </c>
      <c r="T150" s="352">
        <f t="shared" si="13"/>
        <v>191</v>
      </c>
      <c r="U150" s="353"/>
      <c r="V150" s="353"/>
      <c r="W150" s="353"/>
      <c r="X150" s="352"/>
      <c r="Y150" s="354">
        <f t="shared" si="3"/>
        <v>191</v>
      </c>
      <c r="Z150" s="355">
        <f t="shared" si="4"/>
        <v>1</v>
      </c>
    </row>
    <row r="151" spans="1:26" s="356" customFormat="1" ht="24.75" customHeight="1">
      <c r="A151" s="349" t="str">
        <f t="shared" si="0"/>
        <v>9321 ASEPTIC 1&amp;3</v>
      </c>
      <c r="B151" s="349" t="str">
        <f t="shared" si="12"/>
        <v>CL</v>
      </c>
      <c r="C151" s="349" t="str">
        <f>VLOOKUP(M151,[1]Master!A:C,3,0)</f>
        <v>500ml</v>
      </c>
      <c r="D151" s="350">
        <f t="shared" si="1"/>
        <v>119.44444444444444</v>
      </c>
      <c r="E151" s="350">
        <f t="shared" si="2"/>
        <v>119.44444444444444</v>
      </c>
      <c r="F151" s="351">
        <f t="shared" si="6"/>
        <v>45368</v>
      </c>
      <c r="G151" s="351">
        <f t="shared" si="7"/>
        <v>45369</v>
      </c>
      <c r="H151" s="376">
        <v>45367</v>
      </c>
      <c r="I151" s="376">
        <v>45367</v>
      </c>
      <c r="J151" s="376" t="s">
        <v>433</v>
      </c>
      <c r="K151" s="376" t="s">
        <v>19</v>
      </c>
      <c r="L151" s="377" t="s">
        <v>679</v>
      </c>
      <c r="M151" s="377">
        <v>310002225</v>
      </c>
      <c r="N151" s="378" t="s">
        <v>160</v>
      </c>
      <c r="O151" s="376" t="s">
        <v>484</v>
      </c>
      <c r="P151" s="376" t="s">
        <v>20</v>
      </c>
      <c r="Q151" s="376" t="s">
        <v>23</v>
      </c>
      <c r="R151" s="377" t="s">
        <v>327</v>
      </c>
      <c r="S151" s="379">
        <v>6450</v>
      </c>
      <c r="T151" s="352">
        <f t="shared" si="13"/>
        <v>6450</v>
      </c>
      <c r="U151" s="353"/>
      <c r="V151" s="353"/>
      <c r="W151" s="353"/>
      <c r="X151" s="352"/>
      <c r="Y151" s="354">
        <f t="shared" si="3"/>
        <v>6450</v>
      </c>
      <c r="Z151" s="355">
        <f t="shared" si="4"/>
        <v>1</v>
      </c>
    </row>
    <row r="152" spans="1:26" s="356" customFormat="1" ht="24.75" customHeight="1">
      <c r="A152" s="349" t="str">
        <f t="shared" si="0"/>
        <v>9321 ASEPTIC 1&amp;3</v>
      </c>
      <c r="B152" s="349" t="str">
        <f t="shared" si="12"/>
        <v>Green Tea</v>
      </c>
      <c r="C152" s="349" t="str">
        <f>VLOOKUP(M152,[1]Master!A:C,3,0)</f>
        <v>350ml</v>
      </c>
      <c r="D152" s="350">
        <f t="shared" si="1"/>
        <v>375</v>
      </c>
      <c r="E152" s="350">
        <f t="shared" si="2"/>
        <v>375</v>
      </c>
      <c r="F152" s="351">
        <f t="shared" si="6"/>
        <v>45368</v>
      </c>
      <c r="G152" s="351">
        <f t="shared" si="7"/>
        <v>45369</v>
      </c>
      <c r="H152" s="376">
        <v>45367</v>
      </c>
      <c r="I152" s="376">
        <v>45367</v>
      </c>
      <c r="J152" s="376" t="s">
        <v>433</v>
      </c>
      <c r="K152" s="376" t="s">
        <v>19</v>
      </c>
      <c r="L152" s="377" t="s">
        <v>676</v>
      </c>
      <c r="M152" s="377">
        <v>310003572</v>
      </c>
      <c r="N152" s="378" t="s">
        <v>249</v>
      </c>
      <c r="O152" s="376" t="s">
        <v>484</v>
      </c>
      <c r="P152" s="376" t="s">
        <v>377</v>
      </c>
      <c r="Q152" s="376" t="s">
        <v>23</v>
      </c>
      <c r="R152" s="377" t="s">
        <v>371</v>
      </c>
      <c r="S152" s="379">
        <v>27000</v>
      </c>
      <c r="T152" s="352">
        <f t="shared" si="13"/>
        <v>27000</v>
      </c>
      <c r="U152" s="353"/>
      <c r="V152" s="353"/>
      <c r="W152" s="353"/>
      <c r="X152" s="352"/>
      <c r="Y152" s="354">
        <f t="shared" si="3"/>
        <v>27000</v>
      </c>
      <c r="Z152" s="355">
        <f t="shared" si="4"/>
        <v>1</v>
      </c>
    </row>
    <row r="153" spans="1:26" s="356" customFormat="1" ht="24.75" customHeight="1">
      <c r="A153" s="349" t="str">
        <f t="shared" si="0"/>
        <v>9321 ASEPTIC 1&amp;3</v>
      </c>
      <c r="B153" s="349" t="str">
        <f t="shared" si="12"/>
        <v>EX</v>
      </c>
      <c r="C153" s="349" t="str">
        <f>VLOOKUP(M153,[1]Master!A:C,3,0)</f>
        <v>500ml</v>
      </c>
      <c r="D153" s="350">
        <f t="shared" si="1"/>
        <v>4.6481481481481479</v>
      </c>
      <c r="E153" s="350">
        <f t="shared" si="2"/>
        <v>4.6481481481481479</v>
      </c>
      <c r="F153" s="351">
        <f t="shared" si="6"/>
        <v>45368</v>
      </c>
      <c r="G153" s="351">
        <f t="shared" si="7"/>
        <v>45369</v>
      </c>
      <c r="H153" s="376">
        <v>45367</v>
      </c>
      <c r="I153" s="376">
        <v>45367</v>
      </c>
      <c r="J153" s="376" t="s">
        <v>433</v>
      </c>
      <c r="K153" s="376" t="s">
        <v>19</v>
      </c>
      <c r="L153" s="377" t="s">
        <v>723</v>
      </c>
      <c r="M153" s="377">
        <v>310003400</v>
      </c>
      <c r="N153" s="378" t="s">
        <v>215</v>
      </c>
      <c r="O153" s="376" t="s">
        <v>484</v>
      </c>
      <c r="P153" s="376" t="s">
        <v>21</v>
      </c>
      <c r="Q153" s="376" t="s">
        <v>23</v>
      </c>
      <c r="R153" s="377" t="s">
        <v>327</v>
      </c>
      <c r="S153" s="379">
        <v>251</v>
      </c>
      <c r="T153" s="352">
        <f t="shared" si="13"/>
        <v>251</v>
      </c>
      <c r="U153" s="353"/>
      <c r="V153" s="353"/>
      <c r="W153" s="353"/>
      <c r="X153" s="352"/>
      <c r="Y153" s="354">
        <f t="shared" si="3"/>
        <v>251</v>
      </c>
      <c r="Z153" s="355">
        <f t="shared" si="4"/>
        <v>1</v>
      </c>
    </row>
    <row r="154" spans="1:26" s="356" customFormat="1" ht="24.75" customHeight="1">
      <c r="A154" s="349" t="str">
        <f t="shared" si="0"/>
        <v>9321 ASEPTIC 1&amp;3</v>
      </c>
      <c r="B154" s="349" t="str">
        <f t="shared" si="12"/>
        <v>LA</v>
      </c>
      <c r="C154" s="349" t="str">
        <f>VLOOKUP(M154,[1]Master!A:C,3,0)</f>
        <v>500ml</v>
      </c>
      <c r="D154" s="350">
        <f t="shared" si="1"/>
        <v>129.62962962962962</v>
      </c>
      <c r="E154" s="350">
        <f t="shared" si="2"/>
        <v>129.62962962962962</v>
      </c>
      <c r="F154" s="351">
        <f t="shared" si="6"/>
        <v>45368</v>
      </c>
      <c r="G154" s="351">
        <f t="shared" si="7"/>
        <v>45369</v>
      </c>
      <c r="H154" s="376">
        <v>45367</v>
      </c>
      <c r="I154" s="376">
        <v>45367</v>
      </c>
      <c r="J154" s="376" t="s">
        <v>433</v>
      </c>
      <c r="K154" s="376" t="s">
        <v>19</v>
      </c>
      <c r="L154" s="377" t="s">
        <v>756</v>
      </c>
      <c r="M154" s="377">
        <v>310004444</v>
      </c>
      <c r="N154" s="378" t="s">
        <v>465</v>
      </c>
      <c r="O154" s="376" t="s">
        <v>484</v>
      </c>
      <c r="P154" s="376" t="s">
        <v>21</v>
      </c>
      <c r="Q154" s="376" t="s">
        <v>23</v>
      </c>
      <c r="R154" s="377" t="s">
        <v>327</v>
      </c>
      <c r="S154" s="379">
        <v>7000</v>
      </c>
      <c r="T154" s="352">
        <f t="shared" si="13"/>
        <v>7000</v>
      </c>
      <c r="U154" s="353"/>
      <c r="V154" s="353"/>
      <c r="W154" s="353"/>
      <c r="X154" s="352"/>
      <c r="Y154" s="354">
        <f t="shared" si="3"/>
        <v>7000</v>
      </c>
      <c r="Z154" s="355">
        <f t="shared" si="4"/>
        <v>1</v>
      </c>
    </row>
    <row r="155" spans="1:26" s="356" customFormat="1" ht="24.75" customHeight="1">
      <c r="A155" s="349" t="str">
        <f t="shared" si="0"/>
        <v>9323 ASEPTIC 2(WANGMOUNG)</v>
      </c>
      <c r="B155" s="349" t="str">
        <f t="shared" si="12"/>
        <v>CL</v>
      </c>
      <c r="C155" s="349" t="str">
        <f>VLOOKUP(M155,[1]Master!A:C,3,0)</f>
        <v>500ml</v>
      </c>
      <c r="D155" s="350">
        <f t="shared" si="1"/>
        <v>518.51851851851848</v>
      </c>
      <c r="E155" s="350">
        <f t="shared" si="2"/>
        <v>518.51851851851848</v>
      </c>
      <c r="F155" s="351">
        <f t="shared" si="6"/>
        <v>45369</v>
      </c>
      <c r="G155" s="351">
        <f t="shared" si="7"/>
        <v>45370</v>
      </c>
      <c r="H155" s="376">
        <v>45368</v>
      </c>
      <c r="I155" s="376">
        <v>45368</v>
      </c>
      <c r="J155" s="376" t="s">
        <v>433</v>
      </c>
      <c r="K155" s="376" t="s">
        <v>115</v>
      </c>
      <c r="L155" s="377" t="s">
        <v>677</v>
      </c>
      <c r="M155" s="377">
        <v>310002654</v>
      </c>
      <c r="N155" s="378" t="s">
        <v>46</v>
      </c>
      <c r="O155" s="376" t="s">
        <v>484</v>
      </c>
      <c r="P155" s="376" t="s">
        <v>472</v>
      </c>
      <c r="Q155" s="376" t="s">
        <v>114</v>
      </c>
      <c r="R155" s="377" t="s">
        <v>22</v>
      </c>
      <c r="S155" s="379">
        <v>28000</v>
      </c>
      <c r="T155" s="352">
        <f t="shared" si="13"/>
        <v>28000</v>
      </c>
      <c r="U155" s="353"/>
      <c r="V155" s="353"/>
      <c r="W155" s="353"/>
      <c r="X155" s="352"/>
      <c r="Y155" s="354">
        <f t="shared" si="3"/>
        <v>28000</v>
      </c>
      <c r="Z155" s="355">
        <f t="shared" si="4"/>
        <v>1</v>
      </c>
    </row>
    <row r="156" spans="1:26" s="356" customFormat="1" ht="24.75" customHeight="1">
      <c r="A156" s="349" t="str">
        <f t="shared" si="0"/>
        <v>9323 ASEPTIC 2(WANGMOUNG)</v>
      </c>
      <c r="B156" s="349" t="str">
        <f t="shared" si="12"/>
        <v>Green Tea</v>
      </c>
      <c r="C156" s="349" t="str">
        <f>VLOOKUP(M156,[1]Master!A:C,3,0)</f>
        <v>350ml</v>
      </c>
      <c r="D156" s="350">
        <f t="shared" si="1"/>
        <v>388.88888888888891</v>
      </c>
      <c r="E156" s="350">
        <f t="shared" si="2"/>
        <v>388.88888888888891</v>
      </c>
      <c r="F156" s="351">
        <f t="shared" si="6"/>
        <v>45369</v>
      </c>
      <c r="G156" s="351">
        <f t="shared" si="7"/>
        <v>45370</v>
      </c>
      <c r="H156" s="376">
        <v>45368</v>
      </c>
      <c r="I156" s="376">
        <v>45368</v>
      </c>
      <c r="J156" s="376" t="s">
        <v>433</v>
      </c>
      <c r="K156" s="376" t="s">
        <v>115</v>
      </c>
      <c r="L156" s="377" t="s">
        <v>678</v>
      </c>
      <c r="M156" s="377">
        <v>310002644</v>
      </c>
      <c r="N156" s="378" t="s">
        <v>142</v>
      </c>
      <c r="O156" s="376" t="s">
        <v>484</v>
      </c>
      <c r="P156" s="376" t="s">
        <v>531</v>
      </c>
      <c r="Q156" s="376" t="s">
        <v>114</v>
      </c>
      <c r="R156" s="377" t="s">
        <v>292</v>
      </c>
      <c r="S156" s="379">
        <v>28000</v>
      </c>
      <c r="T156" s="352">
        <f t="shared" si="13"/>
        <v>28000</v>
      </c>
      <c r="U156" s="353"/>
      <c r="V156" s="353"/>
      <c r="W156" s="353"/>
      <c r="X156" s="352"/>
      <c r="Y156" s="354">
        <f t="shared" si="3"/>
        <v>28000</v>
      </c>
      <c r="Z156" s="355">
        <f t="shared" si="4"/>
        <v>1</v>
      </c>
    </row>
    <row r="157" spans="1:26" s="356" customFormat="1" ht="24.75" customHeight="1">
      <c r="A157" s="349" t="str">
        <f t="shared" si="0"/>
        <v>9321 ASEPTIC 1&amp;3</v>
      </c>
      <c r="B157" s="349" t="str">
        <f t="shared" si="12"/>
        <v>Green Tea</v>
      </c>
      <c r="C157" s="349" t="str">
        <f>VLOOKUP(M157,[1]Master!A:C,3,0)</f>
        <v>350ml</v>
      </c>
      <c r="D157" s="350">
        <f t="shared" si="1"/>
        <v>359.375</v>
      </c>
      <c r="E157" s="350">
        <f t="shared" si="2"/>
        <v>359.375</v>
      </c>
      <c r="F157" s="351">
        <f t="shared" si="6"/>
        <v>45369</v>
      </c>
      <c r="G157" s="351">
        <f t="shared" si="7"/>
        <v>45370</v>
      </c>
      <c r="H157" s="376">
        <v>45368</v>
      </c>
      <c r="I157" s="376">
        <v>45368</v>
      </c>
      <c r="J157" s="376" t="s">
        <v>433</v>
      </c>
      <c r="K157" s="376" t="s">
        <v>19</v>
      </c>
      <c r="L157" s="377" t="s">
        <v>680</v>
      </c>
      <c r="M157" s="377">
        <v>310003572</v>
      </c>
      <c r="N157" s="378" t="s">
        <v>249</v>
      </c>
      <c r="O157" s="376" t="s">
        <v>484</v>
      </c>
      <c r="P157" s="376" t="s">
        <v>377</v>
      </c>
      <c r="Q157" s="376" t="s">
        <v>23</v>
      </c>
      <c r="R157" s="377" t="s">
        <v>371</v>
      </c>
      <c r="S157" s="379">
        <v>25875</v>
      </c>
      <c r="T157" s="352">
        <f t="shared" si="13"/>
        <v>25875</v>
      </c>
      <c r="U157" s="353"/>
      <c r="V157" s="353"/>
      <c r="W157" s="353"/>
      <c r="X157" s="352"/>
      <c r="Y157" s="354">
        <f t="shared" si="3"/>
        <v>25875</v>
      </c>
      <c r="Z157" s="355">
        <f t="shared" si="4"/>
        <v>1</v>
      </c>
    </row>
    <row r="158" spans="1:26" s="356" customFormat="1" ht="24.75" customHeight="1">
      <c r="A158" s="349" t="str">
        <f t="shared" si="0"/>
        <v>9321 ASEPTIC 1&amp;3</v>
      </c>
      <c r="B158" s="349" t="str">
        <f t="shared" si="12"/>
        <v>LA</v>
      </c>
      <c r="C158" s="349" t="str">
        <f>VLOOKUP(M158,Master!A:C,3,0)</f>
        <v>500ml</v>
      </c>
      <c r="D158" s="350">
        <f t="shared" si="1"/>
        <v>518.51851851851848</v>
      </c>
      <c r="E158" s="350">
        <f t="shared" si="2"/>
        <v>518.51851851851848</v>
      </c>
      <c r="F158" s="351">
        <f t="shared" si="6"/>
        <v>45369</v>
      </c>
      <c r="G158" s="351">
        <f t="shared" si="7"/>
        <v>45370</v>
      </c>
      <c r="H158" s="376">
        <v>45368</v>
      </c>
      <c r="I158" s="376">
        <v>45368</v>
      </c>
      <c r="J158" s="376" t="s">
        <v>433</v>
      </c>
      <c r="K158" s="376" t="s">
        <v>19</v>
      </c>
      <c r="L158" s="377" t="s">
        <v>757</v>
      </c>
      <c r="M158" s="377">
        <v>310004444</v>
      </c>
      <c r="N158" s="378" t="s">
        <v>465</v>
      </c>
      <c r="O158" s="376" t="s">
        <v>484</v>
      </c>
      <c r="P158" s="376" t="s">
        <v>21</v>
      </c>
      <c r="Q158" s="376" t="s">
        <v>23</v>
      </c>
      <c r="R158" s="377" t="s">
        <v>327</v>
      </c>
      <c r="S158" s="379">
        <v>28000</v>
      </c>
      <c r="T158" s="352">
        <f t="shared" si="13"/>
        <v>28000</v>
      </c>
      <c r="U158" s="353"/>
      <c r="V158" s="353"/>
      <c r="W158" s="353"/>
      <c r="X158" s="352"/>
      <c r="Y158" s="354">
        <f t="shared" si="3"/>
        <v>28000</v>
      </c>
      <c r="Z158" s="355">
        <f t="shared" si="4"/>
        <v>1</v>
      </c>
    </row>
    <row r="159" spans="1:26" s="356" customFormat="1" ht="24.75" customHeight="1">
      <c r="A159" s="349" t="str">
        <f t="shared" ref="A159:A222" si="14">IF(C159="180ml","9321 UHT",IF(K159="9322","9322 Amatanakorn",IF(AND(C159="600ml",K159="9321"),"9321 Navanakorn",IF(K159="9321","9321 ASEPTIC 1&amp;3",IF(K159="9323","9323 ASEPTIC 2(WANGMOUNG)",IF(K159=9111,"Beerthip (BB)",""))))))</f>
        <v>9323 ASEPTIC 2(WANGMOUNG)</v>
      </c>
      <c r="B159" s="349" t="str">
        <f t="shared" si="12"/>
        <v>Gift Set</v>
      </c>
      <c r="C159" s="349" t="str">
        <f>VLOOKUP(M159,Master!A:C,3,0)</f>
        <v>350ml</v>
      </c>
      <c r="D159" s="350">
        <f t="shared" ref="D159:D222" si="15">IF(C159="180ml",S159/88,IF(C159="180ml Milk",S159/70,IF(C159="320ml",S159/104,IF(C159="350ml",S159/72,IF(C159="380ml",S159/72,IF(C159="400ml",S159/72,IF(C159="500ml",S159/54,IF(C159="475ml",S159/54,IF(C159="600ml",S159/150,IF(C159="800ml",S159/70,IF(C159="1500ml",S159/112)))))))))))</f>
        <v>11.666666666666666</v>
      </c>
      <c r="E159" s="350">
        <f t="shared" ref="E159:E222" si="16">IF(C159="180ml",T159/88,IF(C159="180ml Milk",T159/70,IF(C159="320ml",T159/104,IF(C159="350ml",T159/72,IF(C159="380ml",T159/72,IF(C159="400ml",T159/72,IF(C159="500ml",T159/54,IF(C159="475ml",T159/54,IF(C159="600ml",T159/150,IF(C159="800ml",T159/70,IF(C159="1500ml",T159/112)))))))))))</f>
        <v>11.666666666666666</v>
      </c>
      <c r="F159" s="351">
        <f t="shared" ref="F159:F222" si="17">IF(RIGHT(N159,5)="(TFB)",H159+6,IF(RIGHT(N159,5)="(UPT)",H159+5,IF(B159="Water Crystal",H159+1,IF(B159="Water Chang",H159+2,IF(B159="Milk Nestle'",H159+12,IF(B159="Milk FNN",H159+14,IF(B159="Chakulza",H159+6,H159+1)))))))</f>
        <v>45370</v>
      </c>
      <c r="G159" s="351">
        <f t="shared" ref="G159:G222" si="18">F159+1</f>
        <v>45371</v>
      </c>
      <c r="H159" s="376">
        <v>45369</v>
      </c>
      <c r="I159" s="376">
        <v>45369</v>
      </c>
      <c r="J159" s="376" t="s">
        <v>970</v>
      </c>
      <c r="K159" s="376" t="s">
        <v>115</v>
      </c>
      <c r="L159" s="377" t="s">
        <v>971</v>
      </c>
      <c r="M159" s="377">
        <v>310004569</v>
      </c>
      <c r="N159" s="378" t="s">
        <v>548</v>
      </c>
      <c r="O159" s="376" t="s">
        <v>484</v>
      </c>
      <c r="P159" s="376" t="s">
        <v>21</v>
      </c>
      <c r="Q159" s="376" t="s">
        <v>114</v>
      </c>
      <c r="R159" s="377" t="s">
        <v>292</v>
      </c>
      <c r="S159" s="379">
        <v>840</v>
      </c>
      <c r="T159" s="352">
        <f t="shared" si="13"/>
        <v>840</v>
      </c>
      <c r="U159" s="353"/>
      <c r="V159" s="353"/>
      <c r="W159" s="353"/>
      <c r="X159" s="352"/>
      <c r="Y159" s="354">
        <f t="shared" ref="Y159:Y222" si="19">T159-SUM(U159:X159)</f>
        <v>840</v>
      </c>
      <c r="Z159" s="355">
        <f t="shared" ref="Z159:Z222" si="20">T159/S159</f>
        <v>1</v>
      </c>
    </row>
    <row r="160" spans="1:26" s="356" customFormat="1" ht="24.75" customHeight="1">
      <c r="A160" s="349" t="str">
        <f t="shared" si="14"/>
        <v>9323 ASEPTIC 2(WANGMOUNG)</v>
      </c>
      <c r="B160" s="349" t="str">
        <f t="shared" si="12"/>
        <v>Gift Set</v>
      </c>
      <c r="C160" s="349" t="str">
        <f>VLOOKUP(M160,Master!A:C,3,0)</f>
        <v>350ml</v>
      </c>
      <c r="D160" s="350">
        <f t="shared" si="15"/>
        <v>2.125</v>
      </c>
      <c r="E160" s="350">
        <f t="shared" si="16"/>
        <v>2.125</v>
      </c>
      <c r="F160" s="351">
        <f t="shared" si="17"/>
        <v>45371</v>
      </c>
      <c r="G160" s="351">
        <f t="shared" si="18"/>
        <v>45372</v>
      </c>
      <c r="H160" s="376">
        <v>45370</v>
      </c>
      <c r="I160" s="376">
        <v>45370</v>
      </c>
      <c r="J160" s="376" t="s">
        <v>970</v>
      </c>
      <c r="K160" s="376" t="s">
        <v>115</v>
      </c>
      <c r="L160" s="377" t="s">
        <v>975</v>
      </c>
      <c r="M160" s="377">
        <v>310004566</v>
      </c>
      <c r="N160" s="378" t="s">
        <v>547</v>
      </c>
      <c r="O160" s="376" t="s">
        <v>484</v>
      </c>
      <c r="P160" s="376" t="s">
        <v>21</v>
      </c>
      <c r="Q160" s="376" t="s">
        <v>114</v>
      </c>
      <c r="R160" s="377" t="s">
        <v>292</v>
      </c>
      <c r="S160" s="379">
        <v>153</v>
      </c>
      <c r="T160" s="352">
        <f t="shared" si="13"/>
        <v>153</v>
      </c>
      <c r="U160" s="353"/>
      <c r="V160" s="353"/>
      <c r="W160" s="353"/>
      <c r="X160" s="352"/>
      <c r="Y160" s="354">
        <f t="shared" si="19"/>
        <v>153</v>
      </c>
      <c r="Z160" s="355">
        <f t="shared" si="20"/>
        <v>1</v>
      </c>
    </row>
    <row r="161" spans="1:26" s="356" customFormat="1" ht="24.75" customHeight="1">
      <c r="A161" s="349" t="str">
        <f t="shared" si="14"/>
        <v>9323 ASEPTIC 2(WANGMOUNG)</v>
      </c>
      <c r="B161" s="349" t="str">
        <f t="shared" si="12"/>
        <v>Gift Set</v>
      </c>
      <c r="C161" s="349" t="str">
        <f>VLOOKUP(M161,Master!A:C,3,0)</f>
        <v>350ml</v>
      </c>
      <c r="D161" s="350">
        <f t="shared" si="15"/>
        <v>9.1666666666666661</v>
      </c>
      <c r="E161" s="350">
        <f t="shared" si="16"/>
        <v>9.1666666666666661</v>
      </c>
      <c r="F161" s="351">
        <f t="shared" si="17"/>
        <v>45371</v>
      </c>
      <c r="G161" s="351">
        <f t="shared" si="18"/>
        <v>45372</v>
      </c>
      <c r="H161" s="376">
        <v>45370</v>
      </c>
      <c r="I161" s="376">
        <v>45370</v>
      </c>
      <c r="J161" s="376" t="s">
        <v>970</v>
      </c>
      <c r="K161" s="376" t="s">
        <v>115</v>
      </c>
      <c r="L161" s="377" t="s">
        <v>973</v>
      </c>
      <c r="M161" s="377">
        <v>310004556</v>
      </c>
      <c r="N161" s="378" t="s">
        <v>545</v>
      </c>
      <c r="O161" s="376" t="s">
        <v>484</v>
      </c>
      <c r="P161" s="376" t="s">
        <v>21</v>
      </c>
      <c r="Q161" s="376" t="s">
        <v>114</v>
      </c>
      <c r="R161" s="377" t="s">
        <v>292</v>
      </c>
      <c r="S161" s="379">
        <v>660</v>
      </c>
      <c r="T161" s="352">
        <f t="shared" si="13"/>
        <v>660</v>
      </c>
      <c r="U161" s="353"/>
      <c r="V161" s="353"/>
      <c r="W161" s="353"/>
      <c r="X161" s="352"/>
      <c r="Y161" s="354">
        <f t="shared" si="19"/>
        <v>660</v>
      </c>
      <c r="Z161" s="355">
        <f t="shared" si="20"/>
        <v>1</v>
      </c>
    </row>
    <row r="162" spans="1:26" s="356" customFormat="1" ht="24.75" customHeight="1">
      <c r="A162" s="349" t="str">
        <f t="shared" si="14"/>
        <v>9323 ASEPTIC 2(WANGMOUNG)</v>
      </c>
      <c r="B162" s="349" t="str">
        <f t="shared" si="12"/>
        <v>Gift Set</v>
      </c>
      <c r="C162" s="349" t="str">
        <f>VLOOKUP(M162,Master!A:C,3,0)</f>
        <v>350ml</v>
      </c>
      <c r="D162" s="350">
        <f t="shared" si="15"/>
        <v>18.75</v>
      </c>
      <c r="E162" s="350">
        <f t="shared" si="16"/>
        <v>18.75</v>
      </c>
      <c r="F162" s="351">
        <f t="shared" si="17"/>
        <v>45372</v>
      </c>
      <c r="G162" s="351">
        <f t="shared" si="18"/>
        <v>45373</v>
      </c>
      <c r="H162" s="376">
        <v>45371</v>
      </c>
      <c r="I162" s="376">
        <v>45371</v>
      </c>
      <c r="J162" s="376" t="s">
        <v>970</v>
      </c>
      <c r="K162" s="376" t="s">
        <v>115</v>
      </c>
      <c r="L162" s="377" t="s">
        <v>977</v>
      </c>
      <c r="M162" s="377">
        <v>310004556</v>
      </c>
      <c r="N162" s="378" t="s">
        <v>545</v>
      </c>
      <c r="O162" s="376" t="s">
        <v>484</v>
      </c>
      <c r="P162" s="376" t="s">
        <v>21</v>
      </c>
      <c r="Q162" s="376" t="s">
        <v>114</v>
      </c>
      <c r="R162" s="377" t="s">
        <v>292</v>
      </c>
      <c r="S162" s="379">
        <v>1350</v>
      </c>
      <c r="T162" s="352">
        <f t="shared" si="13"/>
        <v>1350</v>
      </c>
      <c r="U162" s="353"/>
      <c r="V162" s="353"/>
      <c r="W162" s="353"/>
      <c r="X162" s="352"/>
      <c r="Y162" s="354">
        <f t="shared" si="19"/>
        <v>1350</v>
      </c>
      <c r="Z162" s="355">
        <f t="shared" si="20"/>
        <v>1</v>
      </c>
    </row>
    <row r="163" spans="1:26" s="356" customFormat="1" ht="24.75" customHeight="1">
      <c r="A163" s="349" t="str">
        <f t="shared" si="14"/>
        <v>9323 ASEPTIC 2(WANGMOUNG)</v>
      </c>
      <c r="B163" s="349" t="str">
        <f t="shared" si="12"/>
        <v>Gift Set</v>
      </c>
      <c r="C163" s="349" t="str">
        <f>VLOOKUP(M163,Master!A:C,3,0)</f>
        <v>350ml</v>
      </c>
      <c r="D163" s="350">
        <f t="shared" si="15"/>
        <v>17.083333333333332</v>
      </c>
      <c r="E163" s="350">
        <f t="shared" si="16"/>
        <v>17.083333333333332</v>
      </c>
      <c r="F163" s="351">
        <f t="shared" si="17"/>
        <v>45373</v>
      </c>
      <c r="G163" s="351">
        <f t="shared" si="18"/>
        <v>45374</v>
      </c>
      <c r="H163" s="376">
        <v>45372</v>
      </c>
      <c r="I163" s="376">
        <v>45372</v>
      </c>
      <c r="J163" s="376" t="s">
        <v>970</v>
      </c>
      <c r="K163" s="376" t="s">
        <v>115</v>
      </c>
      <c r="L163" s="377" t="s">
        <v>978</v>
      </c>
      <c r="M163" s="377">
        <v>310004569</v>
      </c>
      <c r="N163" s="378" t="s">
        <v>548</v>
      </c>
      <c r="O163" s="376" t="s">
        <v>484</v>
      </c>
      <c r="P163" s="376" t="s">
        <v>21</v>
      </c>
      <c r="Q163" s="376" t="s">
        <v>114</v>
      </c>
      <c r="R163" s="377" t="s">
        <v>292</v>
      </c>
      <c r="S163" s="379">
        <v>1230</v>
      </c>
      <c r="T163" s="352">
        <f t="shared" si="13"/>
        <v>1230</v>
      </c>
      <c r="U163" s="353"/>
      <c r="V163" s="353"/>
      <c r="W163" s="353"/>
      <c r="X163" s="352"/>
      <c r="Y163" s="354">
        <f t="shared" si="19"/>
        <v>1230</v>
      </c>
      <c r="Z163" s="355">
        <f t="shared" si="20"/>
        <v>1</v>
      </c>
    </row>
    <row r="164" spans="1:26" s="356" customFormat="1" ht="24.75" customHeight="1">
      <c r="A164" s="349" t="str">
        <f t="shared" si="14"/>
        <v>9323 ASEPTIC 2(WANGMOUNG)</v>
      </c>
      <c r="B164" s="349" t="str">
        <f t="shared" si="12"/>
        <v>Gift Set</v>
      </c>
      <c r="C164" s="349" t="str">
        <f>VLOOKUP(M164,Master!A:C,3,0)</f>
        <v>350ml</v>
      </c>
      <c r="D164" s="350">
        <f t="shared" si="15"/>
        <v>17.569444444444443</v>
      </c>
      <c r="E164" s="350">
        <f t="shared" si="16"/>
        <v>17.569444444444443</v>
      </c>
      <c r="F164" s="351">
        <f t="shared" si="17"/>
        <v>45374</v>
      </c>
      <c r="G164" s="351">
        <f t="shared" si="18"/>
        <v>45375</v>
      </c>
      <c r="H164" s="376">
        <v>45373</v>
      </c>
      <c r="I164" s="376">
        <v>45373</v>
      </c>
      <c r="J164" s="376" t="s">
        <v>970</v>
      </c>
      <c r="K164" s="376" t="s">
        <v>115</v>
      </c>
      <c r="L164" s="377" t="s">
        <v>981</v>
      </c>
      <c r="M164" s="377">
        <v>310004569</v>
      </c>
      <c r="N164" s="378" t="s">
        <v>548</v>
      </c>
      <c r="O164" s="376" t="s">
        <v>484</v>
      </c>
      <c r="P164" s="376" t="s">
        <v>21</v>
      </c>
      <c r="Q164" s="376" t="s">
        <v>114</v>
      </c>
      <c r="R164" s="377" t="s">
        <v>292</v>
      </c>
      <c r="S164" s="379">
        <v>1265</v>
      </c>
      <c r="T164" s="352">
        <f t="shared" si="13"/>
        <v>1265</v>
      </c>
      <c r="U164" s="353"/>
      <c r="V164" s="353"/>
      <c r="W164" s="353"/>
      <c r="X164" s="352"/>
      <c r="Y164" s="354">
        <f t="shared" si="19"/>
        <v>1265</v>
      </c>
      <c r="Z164" s="355">
        <f t="shared" si="20"/>
        <v>1</v>
      </c>
    </row>
    <row r="165" spans="1:26" s="356" customFormat="1" ht="24.75" customHeight="1">
      <c r="A165" s="349" t="str">
        <f t="shared" si="14"/>
        <v>9323 ASEPTIC 2(WANGMOUNG)</v>
      </c>
      <c r="B165" s="349" t="str">
        <f t="shared" si="12"/>
        <v>Gift Set</v>
      </c>
      <c r="C165" s="349" t="str">
        <f>VLOOKUP(M165,Master!A:C,3,0)</f>
        <v>350ml</v>
      </c>
      <c r="D165" s="350">
        <f t="shared" si="15"/>
        <v>8.3333333333333339</v>
      </c>
      <c r="E165" s="350">
        <f t="shared" si="16"/>
        <v>8.3333333333333339</v>
      </c>
      <c r="F165" s="351">
        <f t="shared" si="17"/>
        <v>45374</v>
      </c>
      <c r="G165" s="351">
        <f t="shared" si="18"/>
        <v>45375</v>
      </c>
      <c r="H165" s="376">
        <v>45373</v>
      </c>
      <c r="I165" s="376">
        <v>45373</v>
      </c>
      <c r="J165" s="376" t="s">
        <v>970</v>
      </c>
      <c r="K165" s="376" t="s">
        <v>115</v>
      </c>
      <c r="L165" s="377" t="s">
        <v>979</v>
      </c>
      <c r="M165" s="377">
        <v>310004568</v>
      </c>
      <c r="N165" s="378" t="s">
        <v>549</v>
      </c>
      <c r="O165" s="376" t="s">
        <v>484</v>
      </c>
      <c r="P165" s="376" t="s">
        <v>21</v>
      </c>
      <c r="Q165" s="376" t="s">
        <v>114</v>
      </c>
      <c r="R165" s="377" t="s">
        <v>292</v>
      </c>
      <c r="S165" s="379">
        <v>600</v>
      </c>
      <c r="T165" s="352">
        <f t="shared" si="13"/>
        <v>600</v>
      </c>
      <c r="U165" s="353"/>
      <c r="V165" s="353"/>
      <c r="W165" s="353"/>
      <c r="X165" s="352"/>
      <c r="Y165" s="354">
        <f t="shared" si="19"/>
        <v>600</v>
      </c>
      <c r="Z165" s="355">
        <f t="shared" si="20"/>
        <v>1</v>
      </c>
    </row>
    <row r="166" spans="1:26" s="356" customFormat="1" ht="24.75" customHeight="1">
      <c r="A166" s="349" t="str">
        <f t="shared" si="14"/>
        <v>9323 ASEPTIC 2(WANGMOUNG)</v>
      </c>
      <c r="B166" s="349" t="str">
        <f t="shared" si="12"/>
        <v>Gift Set</v>
      </c>
      <c r="C166" s="349" t="str">
        <f>VLOOKUP(M166,Master!A:C,3,0)</f>
        <v>350ml</v>
      </c>
      <c r="D166" s="350">
        <f t="shared" si="15"/>
        <v>20.416666666666668</v>
      </c>
      <c r="E166" s="350">
        <f t="shared" si="16"/>
        <v>20.416666666666668</v>
      </c>
      <c r="F166" s="351">
        <f t="shared" si="17"/>
        <v>45375</v>
      </c>
      <c r="G166" s="351">
        <f t="shared" si="18"/>
        <v>45376</v>
      </c>
      <c r="H166" s="376">
        <v>45374</v>
      </c>
      <c r="I166" s="376">
        <v>45374</v>
      </c>
      <c r="J166" s="376" t="s">
        <v>970</v>
      </c>
      <c r="K166" s="376" t="s">
        <v>115</v>
      </c>
      <c r="L166" s="377" t="s">
        <v>982</v>
      </c>
      <c r="M166" s="377">
        <v>310004568</v>
      </c>
      <c r="N166" s="378" t="s">
        <v>549</v>
      </c>
      <c r="O166" s="376" t="s">
        <v>484</v>
      </c>
      <c r="P166" s="376" t="s">
        <v>21</v>
      </c>
      <c r="Q166" s="376" t="s">
        <v>114</v>
      </c>
      <c r="R166" s="377" t="s">
        <v>292</v>
      </c>
      <c r="S166" s="379">
        <v>1470</v>
      </c>
      <c r="T166" s="352">
        <f t="shared" si="13"/>
        <v>1470</v>
      </c>
      <c r="U166" s="353"/>
      <c r="V166" s="353"/>
      <c r="W166" s="353"/>
      <c r="X166" s="352"/>
      <c r="Y166" s="354">
        <f t="shared" si="19"/>
        <v>1470</v>
      </c>
      <c r="Z166" s="355">
        <f t="shared" si="20"/>
        <v>1</v>
      </c>
    </row>
    <row r="167" spans="1:26" s="356" customFormat="1" ht="24.75" customHeight="1">
      <c r="A167" s="349" t="str">
        <f t="shared" si="14"/>
        <v>9323 ASEPTIC 2(WANGMOUNG)</v>
      </c>
      <c r="B167" s="349" t="str">
        <f t="shared" si="12"/>
        <v>Gift Set</v>
      </c>
      <c r="C167" s="349" t="str">
        <f>VLOOKUP(M167,Master!A:C,3,0)</f>
        <v>350ml</v>
      </c>
      <c r="D167" s="350">
        <f t="shared" si="15"/>
        <v>21.805555555555557</v>
      </c>
      <c r="E167" s="350">
        <f t="shared" si="16"/>
        <v>21.805555555555557</v>
      </c>
      <c r="F167" s="351">
        <f t="shared" si="17"/>
        <v>45377</v>
      </c>
      <c r="G167" s="351">
        <f t="shared" si="18"/>
        <v>45378</v>
      </c>
      <c r="H167" s="376">
        <v>45376</v>
      </c>
      <c r="I167" s="376">
        <v>45376</v>
      </c>
      <c r="J167" s="376" t="s">
        <v>970</v>
      </c>
      <c r="K167" s="376" t="s">
        <v>115</v>
      </c>
      <c r="L167" s="377" t="s">
        <v>983</v>
      </c>
      <c r="M167" s="377">
        <v>310004568</v>
      </c>
      <c r="N167" s="378" t="s">
        <v>549</v>
      </c>
      <c r="O167" s="376" t="s">
        <v>484</v>
      </c>
      <c r="P167" s="376" t="s">
        <v>21</v>
      </c>
      <c r="Q167" s="376" t="s">
        <v>114</v>
      </c>
      <c r="R167" s="377" t="s">
        <v>292</v>
      </c>
      <c r="S167" s="379">
        <v>1570</v>
      </c>
      <c r="T167" s="352">
        <f t="shared" si="13"/>
        <v>1570</v>
      </c>
      <c r="U167" s="353"/>
      <c r="V167" s="353"/>
      <c r="W167" s="353"/>
      <c r="X167" s="352"/>
      <c r="Y167" s="354">
        <f t="shared" si="19"/>
        <v>1570</v>
      </c>
      <c r="Z167" s="355">
        <f t="shared" si="20"/>
        <v>1</v>
      </c>
    </row>
    <row r="168" spans="1:26" s="356" customFormat="1" ht="24.75" customHeight="1">
      <c r="A168" s="349" t="str">
        <f t="shared" si="14"/>
        <v>9323 ASEPTIC 2(WANGMOUNG)</v>
      </c>
      <c r="B168" s="349" t="str">
        <f t="shared" si="12"/>
        <v>Gift Set</v>
      </c>
      <c r="C168" s="349" t="str">
        <f>VLOOKUP(M168,Master!A:C,3,0)</f>
        <v>350ml</v>
      </c>
      <c r="D168" s="350">
        <f t="shared" si="15"/>
        <v>20.833333333333332</v>
      </c>
      <c r="E168" s="350">
        <f t="shared" si="16"/>
        <v>18.75</v>
      </c>
      <c r="F168" s="351">
        <f t="shared" si="17"/>
        <v>45378</v>
      </c>
      <c r="G168" s="351">
        <f t="shared" si="18"/>
        <v>45379</v>
      </c>
      <c r="H168" s="376">
        <v>45377</v>
      </c>
      <c r="I168" s="376">
        <v>45377</v>
      </c>
      <c r="J168" s="376" t="s">
        <v>970</v>
      </c>
      <c r="K168" s="376" t="s">
        <v>115</v>
      </c>
      <c r="L168" s="377" t="s">
        <v>984</v>
      </c>
      <c r="M168" s="377">
        <v>310004568</v>
      </c>
      <c r="N168" s="378" t="s">
        <v>549</v>
      </c>
      <c r="O168" s="376" t="s">
        <v>484</v>
      </c>
      <c r="P168" s="376" t="s">
        <v>21</v>
      </c>
      <c r="Q168" s="376" t="s">
        <v>114</v>
      </c>
      <c r="R168" s="377" t="s">
        <v>292</v>
      </c>
      <c r="S168" s="379">
        <v>1500</v>
      </c>
      <c r="T168" s="352">
        <f>ROUNDUP(IF(C168="180ml",VLOOKUP(M168,[1]Master!A:D,4,0)*S168,IF(VLOOKUP(M168,[1]Master!A:D,4,0)=1,S168,IF(S168&lt;=25000,S168*90%,VLOOKUP(M168,[1]Master!A:D,4,0)*S168))),0)</f>
        <v>1350</v>
      </c>
      <c r="U168" s="353"/>
      <c r="V168" s="353"/>
      <c r="W168" s="353"/>
      <c r="X168" s="352"/>
      <c r="Y168" s="354">
        <f t="shared" si="19"/>
        <v>1350</v>
      </c>
      <c r="Z168" s="355">
        <f t="shared" si="20"/>
        <v>0.9</v>
      </c>
    </row>
    <row r="169" spans="1:26" s="356" customFormat="1" ht="24.75" customHeight="1">
      <c r="A169" s="349" t="str">
        <f t="shared" si="14"/>
        <v>9323 ASEPTIC 2(WANGMOUNG)</v>
      </c>
      <c r="B169" s="349" t="str">
        <f t="shared" si="12"/>
        <v>Gift Set</v>
      </c>
      <c r="C169" s="349" t="str">
        <f>VLOOKUP(M169,Master!A:C,3,0)</f>
        <v>350ml</v>
      </c>
      <c r="D169" s="350">
        <f t="shared" si="15"/>
        <v>8.3333333333333339</v>
      </c>
      <c r="E169" s="350">
        <f t="shared" si="16"/>
        <v>7.5</v>
      </c>
      <c r="F169" s="351">
        <f t="shared" si="17"/>
        <v>45379</v>
      </c>
      <c r="G169" s="351">
        <f t="shared" si="18"/>
        <v>45380</v>
      </c>
      <c r="H169" s="376">
        <v>45378</v>
      </c>
      <c r="I169" s="376">
        <v>45378</v>
      </c>
      <c r="J169" s="376" t="s">
        <v>970</v>
      </c>
      <c r="K169" s="376" t="s">
        <v>115</v>
      </c>
      <c r="L169" s="377" t="s">
        <v>985</v>
      </c>
      <c r="M169" s="377">
        <v>310004568</v>
      </c>
      <c r="N169" s="378" t="s">
        <v>549</v>
      </c>
      <c r="O169" s="376" t="s">
        <v>484</v>
      </c>
      <c r="P169" s="376" t="s">
        <v>21</v>
      </c>
      <c r="Q169" s="376" t="s">
        <v>114</v>
      </c>
      <c r="R169" s="377" t="s">
        <v>292</v>
      </c>
      <c r="S169" s="379">
        <v>600</v>
      </c>
      <c r="T169" s="352">
        <f>ROUNDUP(IF(C169="180ml",VLOOKUP(M169,[1]Master!A:D,4,0)*S169,IF(VLOOKUP(M169,[1]Master!A:D,4,0)=1,S169,IF(S169&lt;=25000,S169*90%,VLOOKUP(M169,[1]Master!A:D,4,0)*S169))),0)</f>
        <v>540</v>
      </c>
      <c r="U169" s="353"/>
      <c r="V169" s="353"/>
      <c r="W169" s="353"/>
      <c r="X169" s="352"/>
      <c r="Y169" s="354">
        <f t="shared" si="19"/>
        <v>540</v>
      </c>
      <c r="Z169" s="355">
        <f t="shared" si="20"/>
        <v>0.9</v>
      </c>
    </row>
    <row r="170" spans="1:26" s="356" customFormat="1" ht="24.75" customHeight="1">
      <c r="A170" s="349" t="str">
        <f t="shared" si="14"/>
        <v>9323 ASEPTIC 2(WANGMOUNG)</v>
      </c>
      <c r="B170" s="349" t="str">
        <f t="shared" si="12"/>
        <v>Gift Set</v>
      </c>
      <c r="C170" s="349" t="str">
        <f>VLOOKUP(M170,Master!A:C,3,0)</f>
        <v>350ml</v>
      </c>
      <c r="D170" s="350">
        <f t="shared" si="15"/>
        <v>16.666666666666668</v>
      </c>
      <c r="E170" s="350">
        <f t="shared" si="16"/>
        <v>15</v>
      </c>
      <c r="F170" s="351">
        <f t="shared" si="17"/>
        <v>45380</v>
      </c>
      <c r="G170" s="351">
        <f t="shared" si="18"/>
        <v>45381</v>
      </c>
      <c r="H170" s="376">
        <v>45379</v>
      </c>
      <c r="I170" s="376">
        <v>45379</v>
      </c>
      <c r="J170" s="376" t="s">
        <v>970</v>
      </c>
      <c r="K170" s="376" t="s">
        <v>115</v>
      </c>
      <c r="L170" s="377" t="s">
        <v>986</v>
      </c>
      <c r="M170" s="377">
        <v>310004568</v>
      </c>
      <c r="N170" s="378" t="s">
        <v>549</v>
      </c>
      <c r="O170" s="376" t="s">
        <v>484</v>
      </c>
      <c r="P170" s="376" t="s">
        <v>21</v>
      </c>
      <c r="Q170" s="376" t="s">
        <v>114</v>
      </c>
      <c r="R170" s="377" t="s">
        <v>292</v>
      </c>
      <c r="S170" s="379">
        <v>1200</v>
      </c>
      <c r="T170" s="352">
        <f>ROUNDUP(IF(C170="180ml",VLOOKUP(M170,[1]Master!A:D,4,0)*S170,IF(VLOOKUP(M170,[1]Master!A:D,4,0)=1,S170,IF(S170&lt;=25000,S170*90%,VLOOKUP(M170,[1]Master!A:D,4,0)*S170))),0)</f>
        <v>1080</v>
      </c>
      <c r="U170" s="353"/>
      <c r="V170" s="353"/>
      <c r="W170" s="353"/>
      <c r="X170" s="352"/>
      <c r="Y170" s="354">
        <f t="shared" si="19"/>
        <v>1080</v>
      </c>
      <c r="Z170" s="355">
        <f t="shared" si="20"/>
        <v>0.9</v>
      </c>
    </row>
    <row r="171" spans="1:26" s="356" customFormat="1" ht="24.75" customHeight="1">
      <c r="A171" s="349" t="str">
        <f t="shared" si="14"/>
        <v>9323 ASEPTIC 2(WANGMOUNG)</v>
      </c>
      <c r="B171" s="349" t="str">
        <f t="shared" si="12"/>
        <v>Gift Set</v>
      </c>
      <c r="C171" s="349" t="str">
        <f>VLOOKUP(M171,Master!A:C,3,0)</f>
        <v>350ml</v>
      </c>
      <c r="D171" s="350">
        <f t="shared" si="15"/>
        <v>6.9027777777777777</v>
      </c>
      <c r="E171" s="350">
        <f t="shared" si="16"/>
        <v>6.2222222222222223</v>
      </c>
      <c r="F171" s="351">
        <f t="shared" si="17"/>
        <v>45381</v>
      </c>
      <c r="G171" s="351">
        <f t="shared" si="18"/>
        <v>45382</v>
      </c>
      <c r="H171" s="376">
        <v>45380</v>
      </c>
      <c r="I171" s="376">
        <v>45380</v>
      </c>
      <c r="J171" s="376" t="s">
        <v>970</v>
      </c>
      <c r="K171" s="376" t="s">
        <v>115</v>
      </c>
      <c r="L171" s="377" t="s">
        <v>987</v>
      </c>
      <c r="M171" s="377">
        <v>310004568</v>
      </c>
      <c r="N171" s="378" t="s">
        <v>549</v>
      </c>
      <c r="O171" s="376" t="s">
        <v>484</v>
      </c>
      <c r="P171" s="376" t="s">
        <v>21</v>
      </c>
      <c r="Q171" s="376" t="s">
        <v>114</v>
      </c>
      <c r="R171" s="377" t="s">
        <v>292</v>
      </c>
      <c r="S171" s="379">
        <v>497</v>
      </c>
      <c r="T171" s="352">
        <f>ROUNDUP(IF(C171="180ml",VLOOKUP(M171,[1]Master!A:D,4,0)*S171,IF(VLOOKUP(M171,[1]Master!A:D,4,0)=1,S171,IF(S171&lt;=25000,S171*90%,VLOOKUP(M171,[1]Master!A:D,4,0)*S171))),0)</f>
        <v>448</v>
      </c>
      <c r="U171" s="353"/>
      <c r="V171" s="353"/>
      <c r="W171" s="353"/>
      <c r="X171" s="352"/>
      <c r="Y171" s="354">
        <f t="shared" si="19"/>
        <v>448</v>
      </c>
      <c r="Z171" s="355">
        <f t="shared" si="20"/>
        <v>0.90140845070422537</v>
      </c>
    </row>
    <row r="172" spans="1:26" s="356" customFormat="1" ht="24.75" customHeight="1">
      <c r="A172" s="349" t="str">
        <f t="shared" si="14"/>
        <v>9322 Amatanakorn</v>
      </c>
      <c r="B172" s="349" t="str">
        <f t="shared" si="12"/>
        <v>Water Crystal</v>
      </c>
      <c r="C172" s="349" t="str">
        <f>VLOOKUP(M172,Master!A:C,3,0)</f>
        <v>600ml</v>
      </c>
      <c r="D172" s="350">
        <f t="shared" si="15"/>
        <v>86.873333333333335</v>
      </c>
      <c r="E172" s="350">
        <f t="shared" si="16"/>
        <v>86.873333333333335</v>
      </c>
      <c r="F172" s="351">
        <f t="shared" si="17"/>
        <v>45370</v>
      </c>
      <c r="G172" s="351">
        <f t="shared" si="18"/>
        <v>45371</v>
      </c>
      <c r="H172" s="376">
        <v>45369</v>
      </c>
      <c r="I172" s="376">
        <v>45369</v>
      </c>
      <c r="J172" s="376" t="s">
        <v>473</v>
      </c>
      <c r="K172" s="376" t="s">
        <v>375</v>
      </c>
      <c r="L172" s="377" t="s">
        <v>814</v>
      </c>
      <c r="M172" s="377">
        <v>310001586</v>
      </c>
      <c r="N172" s="378" t="s">
        <v>415</v>
      </c>
      <c r="O172" s="376" t="s">
        <v>482</v>
      </c>
      <c r="P172" s="376" t="s">
        <v>499</v>
      </c>
      <c r="Q172" s="376" t="s">
        <v>114</v>
      </c>
      <c r="R172" s="377" t="s">
        <v>22</v>
      </c>
      <c r="S172" s="379">
        <v>13031</v>
      </c>
      <c r="T172" s="352">
        <f t="shared" ref="T172:T235" si="21">S172</f>
        <v>13031</v>
      </c>
      <c r="U172" s="353"/>
      <c r="V172" s="353"/>
      <c r="W172" s="353"/>
      <c r="X172" s="352"/>
      <c r="Y172" s="354">
        <f t="shared" si="19"/>
        <v>13031</v>
      </c>
      <c r="Z172" s="355">
        <f t="shared" si="20"/>
        <v>1</v>
      </c>
    </row>
    <row r="173" spans="1:26" s="356" customFormat="1" ht="24.75" customHeight="1">
      <c r="A173" s="349" t="str">
        <f t="shared" si="14"/>
        <v>9321 ASEPTIC 1&amp;3</v>
      </c>
      <c r="B173" s="349" t="str">
        <f t="shared" si="12"/>
        <v>Green Tea</v>
      </c>
      <c r="C173" s="349" t="str">
        <f>VLOOKUP(M173,Master!A:C,3,0)</f>
        <v>380ml</v>
      </c>
      <c r="D173" s="350">
        <f t="shared" si="15"/>
        <v>295</v>
      </c>
      <c r="E173" s="350">
        <f t="shared" si="16"/>
        <v>295</v>
      </c>
      <c r="F173" s="351">
        <f t="shared" si="17"/>
        <v>45370</v>
      </c>
      <c r="G173" s="351">
        <f t="shared" si="18"/>
        <v>45371</v>
      </c>
      <c r="H173" s="376">
        <v>45369</v>
      </c>
      <c r="I173" s="376">
        <v>45369</v>
      </c>
      <c r="J173" s="376" t="s">
        <v>433</v>
      </c>
      <c r="K173" s="376" t="s">
        <v>19</v>
      </c>
      <c r="L173" s="377" t="s">
        <v>758</v>
      </c>
      <c r="M173" s="377">
        <v>310003571</v>
      </c>
      <c r="N173" s="378" t="s">
        <v>254</v>
      </c>
      <c r="O173" s="376" t="s">
        <v>484</v>
      </c>
      <c r="P173" s="376" t="s">
        <v>377</v>
      </c>
      <c r="Q173" s="376" t="s">
        <v>23</v>
      </c>
      <c r="R173" s="377" t="s">
        <v>371</v>
      </c>
      <c r="S173" s="379">
        <v>21240</v>
      </c>
      <c r="T173" s="352">
        <f t="shared" si="21"/>
        <v>21240</v>
      </c>
      <c r="U173" s="353"/>
      <c r="V173" s="353"/>
      <c r="W173" s="353"/>
      <c r="X173" s="352"/>
      <c r="Y173" s="354">
        <f t="shared" si="19"/>
        <v>21240</v>
      </c>
      <c r="Z173" s="355">
        <f t="shared" si="20"/>
        <v>1</v>
      </c>
    </row>
    <row r="174" spans="1:26" s="356" customFormat="1" ht="24.75" customHeight="1">
      <c r="A174" s="349" t="str">
        <f t="shared" si="14"/>
        <v>9323 ASEPTIC 2(WANGMOUNG)</v>
      </c>
      <c r="B174" s="349" t="str">
        <f t="shared" ref="B174:B237" si="22">IF(RIGHT(N174,4)="(CL)","CL",IF(RIGHT(N174,2)="5L","EX",IF(RIGHT(N174,4)="tut)","EX",IF(RIGHT(N174,2)="CL","CL",IF(RIGHT(N174,5)="CLM)","CL",IF(RIGHT(N174,4)="(LA)","LA",IF(RIGHT(N174,4)="(MM)","MM",IF(RIGHT(N174,2)="MM","MM",IF(RIGHT(N174,2)="LA","LA",IF(RIGHT(N174,7)="Crystal","Water Crystal",IF(RIGHT(N174,5)="Chang","Water Chang",IF(LEFT(N174,3)="Mag","Magnolia",IF(LEFT(N174,3)="MNL","Magnolia",IF(LEFT(N174,8)="Chakulza","Chakulza",IF(LEFT(N174,5)="Oishi","Green Tea",IF(LEFT(N174,3)="Jub","Green Tea",IF(LEFT(N174,3)="Spe","Gift Set","Milk Nestle")))))))))))))))))</f>
        <v>Green Tea</v>
      </c>
      <c r="C174" s="349" t="str">
        <f>VLOOKUP(M174,Master!A:C,3,0)</f>
        <v>350ml</v>
      </c>
      <c r="D174" s="350">
        <f t="shared" si="15"/>
        <v>392</v>
      </c>
      <c r="E174" s="350">
        <f t="shared" si="16"/>
        <v>392</v>
      </c>
      <c r="F174" s="351">
        <f t="shared" si="17"/>
        <v>45370</v>
      </c>
      <c r="G174" s="351">
        <f t="shared" si="18"/>
        <v>45371</v>
      </c>
      <c r="H174" s="376">
        <v>45369</v>
      </c>
      <c r="I174" s="376">
        <v>45369</v>
      </c>
      <c r="J174" s="376" t="s">
        <v>433</v>
      </c>
      <c r="K174" s="376" t="s">
        <v>115</v>
      </c>
      <c r="L174" s="377" t="s">
        <v>759</v>
      </c>
      <c r="M174" s="377">
        <v>310002644</v>
      </c>
      <c r="N174" s="378" t="s">
        <v>142</v>
      </c>
      <c r="O174" s="376" t="s">
        <v>484</v>
      </c>
      <c r="P174" s="376" t="s">
        <v>531</v>
      </c>
      <c r="Q174" s="376" t="s">
        <v>114</v>
      </c>
      <c r="R174" s="377" t="s">
        <v>292</v>
      </c>
      <c r="S174" s="379">
        <v>28224</v>
      </c>
      <c r="T174" s="352">
        <f t="shared" si="21"/>
        <v>28224</v>
      </c>
      <c r="U174" s="353"/>
      <c r="V174" s="353"/>
      <c r="W174" s="353"/>
      <c r="X174" s="352"/>
      <c r="Y174" s="354">
        <f t="shared" si="19"/>
        <v>28224</v>
      </c>
      <c r="Z174" s="355">
        <f t="shared" si="20"/>
        <v>1</v>
      </c>
    </row>
    <row r="175" spans="1:26" s="356" customFormat="1" ht="24.75" customHeight="1">
      <c r="A175" s="349" t="str">
        <f t="shared" si="14"/>
        <v>9323 ASEPTIC 2(WANGMOUNG)</v>
      </c>
      <c r="B175" s="349" t="str">
        <f t="shared" si="22"/>
        <v>CL</v>
      </c>
      <c r="C175" s="349" t="str">
        <f>VLOOKUP(M175,Master!A:C,3,0)</f>
        <v>500ml</v>
      </c>
      <c r="D175" s="350">
        <f t="shared" si="15"/>
        <v>581</v>
      </c>
      <c r="E175" s="350">
        <f t="shared" si="16"/>
        <v>581</v>
      </c>
      <c r="F175" s="351">
        <f t="shared" si="17"/>
        <v>45370</v>
      </c>
      <c r="G175" s="351">
        <f t="shared" si="18"/>
        <v>45371</v>
      </c>
      <c r="H175" s="376">
        <v>45369</v>
      </c>
      <c r="I175" s="376">
        <v>45369</v>
      </c>
      <c r="J175" s="376" t="s">
        <v>433</v>
      </c>
      <c r="K175" s="376" t="s">
        <v>115</v>
      </c>
      <c r="L175" s="377" t="s">
        <v>760</v>
      </c>
      <c r="M175" s="377">
        <v>310002654</v>
      </c>
      <c r="N175" s="378" t="s">
        <v>46</v>
      </c>
      <c r="O175" s="376" t="s">
        <v>484</v>
      </c>
      <c r="P175" s="376" t="s">
        <v>472</v>
      </c>
      <c r="Q175" s="376" t="s">
        <v>114</v>
      </c>
      <c r="R175" s="377" t="s">
        <v>22</v>
      </c>
      <c r="S175" s="379">
        <v>31374</v>
      </c>
      <c r="T175" s="352">
        <f t="shared" si="21"/>
        <v>31374</v>
      </c>
      <c r="U175" s="353"/>
      <c r="V175" s="353"/>
      <c r="W175" s="353"/>
      <c r="X175" s="352"/>
      <c r="Y175" s="354">
        <f t="shared" si="19"/>
        <v>31374</v>
      </c>
      <c r="Z175" s="355">
        <f t="shared" si="20"/>
        <v>1</v>
      </c>
    </row>
    <row r="176" spans="1:26" s="356" customFormat="1" ht="24.75" customHeight="1">
      <c r="A176" s="349" t="str">
        <f t="shared" si="14"/>
        <v>9321 ASEPTIC 1&amp;3</v>
      </c>
      <c r="B176" s="349" t="str">
        <f t="shared" si="22"/>
        <v>Green Tea</v>
      </c>
      <c r="C176" s="349" t="str">
        <f>VLOOKUP(M176,Master!A:C,3,0)</f>
        <v>500ml</v>
      </c>
      <c r="D176" s="350">
        <f t="shared" si="15"/>
        <v>532</v>
      </c>
      <c r="E176" s="350">
        <f t="shared" si="16"/>
        <v>532</v>
      </c>
      <c r="F176" s="351">
        <f t="shared" si="17"/>
        <v>45370</v>
      </c>
      <c r="G176" s="351">
        <f t="shared" si="18"/>
        <v>45371</v>
      </c>
      <c r="H176" s="376">
        <v>45369</v>
      </c>
      <c r="I176" s="376">
        <v>45369</v>
      </c>
      <c r="J176" s="376" t="s">
        <v>433</v>
      </c>
      <c r="K176" s="376" t="s">
        <v>19</v>
      </c>
      <c r="L176" s="377" t="s">
        <v>787</v>
      </c>
      <c r="M176" s="377">
        <v>310002100</v>
      </c>
      <c r="N176" s="378" t="s">
        <v>497</v>
      </c>
      <c r="O176" s="376" t="s">
        <v>484</v>
      </c>
      <c r="P176" s="376" t="s">
        <v>21</v>
      </c>
      <c r="Q176" s="376" t="s">
        <v>23</v>
      </c>
      <c r="R176" s="377" t="s">
        <v>327</v>
      </c>
      <c r="S176" s="379">
        <v>28728</v>
      </c>
      <c r="T176" s="352">
        <f t="shared" si="21"/>
        <v>28728</v>
      </c>
      <c r="U176" s="353"/>
      <c r="V176" s="353"/>
      <c r="W176" s="353"/>
      <c r="X176" s="352"/>
      <c r="Y176" s="354">
        <f t="shared" si="19"/>
        <v>28728</v>
      </c>
      <c r="Z176" s="355">
        <f t="shared" si="20"/>
        <v>1</v>
      </c>
    </row>
    <row r="177" spans="1:26" s="356" customFormat="1" ht="24.75" customHeight="1">
      <c r="A177" s="349" t="str">
        <f t="shared" si="14"/>
        <v>9321 ASEPTIC 1&amp;3</v>
      </c>
      <c r="B177" s="349" t="str">
        <f t="shared" si="22"/>
        <v>Green Tea</v>
      </c>
      <c r="C177" s="349" t="str">
        <f>VLOOKUP(M177,Master!A:C,3,0)</f>
        <v>500ml</v>
      </c>
      <c r="D177" s="350">
        <f t="shared" si="15"/>
        <v>46.296296296296298</v>
      </c>
      <c r="E177" s="350">
        <f t="shared" si="16"/>
        <v>46.296296296296298</v>
      </c>
      <c r="F177" s="351">
        <f t="shared" si="17"/>
        <v>45370</v>
      </c>
      <c r="G177" s="351">
        <f t="shared" si="18"/>
        <v>45371</v>
      </c>
      <c r="H177" s="376">
        <v>45369</v>
      </c>
      <c r="I177" s="376">
        <v>45369</v>
      </c>
      <c r="J177" s="376" t="s">
        <v>433</v>
      </c>
      <c r="K177" s="376" t="s">
        <v>19</v>
      </c>
      <c r="L177" s="377" t="s">
        <v>815</v>
      </c>
      <c r="M177" s="377">
        <v>310002381</v>
      </c>
      <c r="N177" s="378" t="s">
        <v>498</v>
      </c>
      <c r="O177" s="376" t="s">
        <v>484</v>
      </c>
      <c r="P177" s="376" t="s">
        <v>21</v>
      </c>
      <c r="Q177" s="376" t="s">
        <v>23</v>
      </c>
      <c r="R177" s="377" t="s">
        <v>327</v>
      </c>
      <c r="S177" s="379">
        <v>2500</v>
      </c>
      <c r="T177" s="352">
        <f t="shared" si="21"/>
        <v>2500</v>
      </c>
      <c r="U177" s="353"/>
      <c r="V177" s="353"/>
      <c r="W177" s="353"/>
      <c r="X177" s="352"/>
      <c r="Y177" s="354">
        <f t="shared" si="19"/>
        <v>2500</v>
      </c>
      <c r="Z177" s="355">
        <f t="shared" si="20"/>
        <v>1</v>
      </c>
    </row>
    <row r="178" spans="1:26" s="356" customFormat="1" ht="24.75" customHeight="1">
      <c r="A178" s="349" t="str">
        <f t="shared" si="14"/>
        <v>9321 Navanakorn</v>
      </c>
      <c r="B178" s="349" t="str">
        <f t="shared" si="22"/>
        <v>Water Crystal</v>
      </c>
      <c r="C178" s="349" t="str">
        <f>VLOOKUP(M178,Master!A:C,3,0)</f>
        <v>600ml</v>
      </c>
      <c r="D178" s="350">
        <f t="shared" si="15"/>
        <v>57.6</v>
      </c>
      <c r="E178" s="350">
        <f t="shared" si="16"/>
        <v>57.6</v>
      </c>
      <c r="F178" s="351">
        <f t="shared" si="17"/>
        <v>45371</v>
      </c>
      <c r="G178" s="351">
        <f t="shared" si="18"/>
        <v>45372</v>
      </c>
      <c r="H178" s="376">
        <v>45370</v>
      </c>
      <c r="I178" s="376">
        <v>45370</v>
      </c>
      <c r="J178" s="376" t="s">
        <v>473</v>
      </c>
      <c r="K178" s="376" t="s">
        <v>19</v>
      </c>
      <c r="L178" s="377" t="s">
        <v>788</v>
      </c>
      <c r="M178" s="377">
        <v>310001586</v>
      </c>
      <c r="N178" s="378" t="s">
        <v>415</v>
      </c>
      <c r="O178" s="376" t="s">
        <v>482</v>
      </c>
      <c r="P178" s="376" t="s">
        <v>377</v>
      </c>
      <c r="Q178" s="376" t="s">
        <v>461</v>
      </c>
      <c r="R178" s="377" t="s">
        <v>460</v>
      </c>
      <c r="S178" s="379">
        <v>8640</v>
      </c>
      <c r="T178" s="352">
        <f t="shared" si="21"/>
        <v>8640</v>
      </c>
      <c r="U178" s="353"/>
      <c r="V178" s="353"/>
      <c r="W178" s="353"/>
      <c r="X178" s="352"/>
      <c r="Y178" s="354">
        <f t="shared" si="19"/>
        <v>8640</v>
      </c>
      <c r="Z178" s="355">
        <f t="shared" si="20"/>
        <v>1</v>
      </c>
    </row>
    <row r="179" spans="1:26" s="356" customFormat="1" ht="24.75" customHeight="1">
      <c r="A179" s="349" t="str">
        <f t="shared" si="14"/>
        <v>9322 Amatanakorn</v>
      </c>
      <c r="B179" s="349" t="str">
        <f t="shared" si="22"/>
        <v>Water Crystal</v>
      </c>
      <c r="C179" s="349" t="str">
        <f>VLOOKUP(M179,Master!A:C,3,0)</f>
        <v>600ml</v>
      </c>
      <c r="D179" s="350">
        <f t="shared" si="15"/>
        <v>116.02666666666667</v>
      </c>
      <c r="E179" s="350">
        <f t="shared" si="16"/>
        <v>116.02666666666667</v>
      </c>
      <c r="F179" s="351">
        <f t="shared" si="17"/>
        <v>45371</v>
      </c>
      <c r="G179" s="351">
        <f t="shared" si="18"/>
        <v>45372</v>
      </c>
      <c r="H179" s="376">
        <v>45370</v>
      </c>
      <c r="I179" s="376">
        <v>45370</v>
      </c>
      <c r="J179" s="376" t="s">
        <v>473</v>
      </c>
      <c r="K179" s="376" t="s">
        <v>375</v>
      </c>
      <c r="L179" s="377" t="s">
        <v>816</v>
      </c>
      <c r="M179" s="377">
        <v>310001586</v>
      </c>
      <c r="N179" s="378" t="s">
        <v>415</v>
      </c>
      <c r="O179" s="376" t="s">
        <v>482</v>
      </c>
      <c r="P179" s="376" t="s">
        <v>499</v>
      </c>
      <c r="Q179" s="376" t="s">
        <v>114</v>
      </c>
      <c r="R179" s="377" t="s">
        <v>22</v>
      </c>
      <c r="S179" s="379">
        <v>17404</v>
      </c>
      <c r="T179" s="352">
        <f t="shared" si="21"/>
        <v>17404</v>
      </c>
      <c r="U179" s="353"/>
      <c r="V179" s="353"/>
      <c r="W179" s="353"/>
      <c r="X179" s="352"/>
      <c r="Y179" s="354">
        <f t="shared" si="19"/>
        <v>17404</v>
      </c>
      <c r="Z179" s="355">
        <f t="shared" si="20"/>
        <v>1</v>
      </c>
    </row>
    <row r="180" spans="1:26" s="356" customFormat="1" ht="24.75" customHeight="1">
      <c r="A180" s="349" t="str">
        <f t="shared" si="14"/>
        <v>9321 ASEPTIC 1&amp;3</v>
      </c>
      <c r="B180" s="349" t="str">
        <f t="shared" si="22"/>
        <v>Green Tea</v>
      </c>
      <c r="C180" s="349" t="str">
        <f>VLOOKUP(M180,Master!A:C,3,0)</f>
        <v>380ml</v>
      </c>
      <c r="D180" s="350">
        <f t="shared" si="15"/>
        <v>329</v>
      </c>
      <c r="E180" s="350">
        <f t="shared" si="16"/>
        <v>329</v>
      </c>
      <c r="F180" s="351">
        <f t="shared" si="17"/>
        <v>45371</v>
      </c>
      <c r="G180" s="351">
        <f t="shared" si="18"/>
        <v>45372</v>
      </c>
      <c r="H180" s="376">
        <v>45370</v>
      </c>
      <c r="I180" s="376">
        <v>45370</v>
      </c>
      <c r="J180" s="376" t="s">
        <v>433</v>
      </c>
      <c r="K180" s="376" t="s">
        <v>19</v>
      </c>
      <c r="L180" s="377" t="s">
        <v>761</v>
      </c>
      <c r="M180" s="377">
        <v>310003571</v>
      </c>
      <c r="N180" s="378" t="s">
        <v>254</v>
      </c>
      <c r="O180" s="376" t="s">
        <v>484</v>
      </c>
      <c r="P180" s="376" t="s">
        <v>377</v>
      </c>
      <c r="Q180" s="376" t="s">
        <v>23</v>
      </c>
      <c r="R180" s="377" t="s">
        <v>371</v>
      </c>
      <c r="S180" s="379">
        <v>23688</v>
      </c>
      <c r="T180" s="352">
        <f t="shared" si="21"/>
        <v>23688</v>
      </c>
      <c r="U180" s="353"/>
      <c r="V180" s="353"/>
      <c r="W180" s="353"/>
      <c r="X180" s="352"/>
      <c r="Y180" s="354">
        <f t="shared" si="19"/>
        <v>23688</v>
      </c>
      <c r="Z180" s="355">
        <f t="shared" si="20"/>
        <v>1</v>
      </c>
    </row>
    <row r="181" spans="1:26" s="356" customFormat="1" ht="24.75" customHeight="1">
      <c r="A181" s="349" t="str">
        <f t="shared" si="14"/>
        <v>9323 ASEPTIC 2(WANGMOUNG)</v>
      </c>
      <c r="B181" s="349" t="str">
        <f t="shared" si="22"/>
        <v>Green Tea</v>
      </c>
      <c r="C181" s="349" t="str">
        <f>VLOOKUP(M181,Master!A:C,3,0)</f>
        <v>350ml</v>
      </c>
      <c r="D181" s="350">
        <f t="shared" si="15"/>
        <v>191.375</v>
      </c>
      <c r="E181" s="350">
        <f t="shared" si="16"/>
        <v>191.375</v>
      </c>
      <c r="F181" s="351">
        <f t="shared" si="17"/>
        <v>45371</v>
      </c>
      <c r="G181" s="351">
        <f t="shared" si="18"/>
        <v>45372</v>
      </c>
      <c r="H181" s="376">
        <v>45370</v>
      </c>
      <c r="I181" s="376">
        <v>45370</v>
      </c>
      <c r="J181" s="376" t="s">
        <v>433</v>
      </c>
      <c r="K181" s="376" t="s">
        <v>115</v>
      </c>
      <c r="L181" s="377" t="s">
        <v>762</v>
      </c>
      <c r="M181" s="377">
        <v>310002644</v>
      </c>
      <c r="N181" s="378" t="s">
        <v>142</v>
      </c>
      <c r="O181" s="376" t="s">
        <v>484</v>
      </c>
      <c r="P181" s="376" t="s">
        <v>531</v>
      </c>
      <c r="Q181" s="376" t="s">
        <v>114</v>
      </c>
      <c r="R181" s="377" t="s">
        <v>292</v>
      </c>
      <c r="S181" s="379">
        <v>13779</v>
      </c>
      <c r="T181" s="352">
        <f t="shared" si="21"/>
        <v>13779</v>
      </c>
      <c r="U181" s="353"/>
      <c r="V181" s="353"/>
      <c r="W181" s="353"/>
      <c r="X181" s="352"/>
      <c r="Y181" s="354">
        <f t="shared" si="19"/>
        <v>13779</v>
      </c>
      <c r="Z181" s="355">
        <f t="shared" si="20"/>
        <v>1</v>
      </c>
    </row>
    <row r="182" spans="1:26" s="356" customFormat="1" ht="24.75" customHeight="1">
      <c r="A182" s="349" t="str">
        <f t="shared" si="14"/>
        <v>9323 ASEPTIC 2(WANGMOUNG)</v>
      </c>
      <c r="B182" s="349" t="str">
        <f t="shared" si="22"/>
        <v>Green Tea</v>
      </c>
      <c r="C182" s="349" t="str">
        <f>VLOOKUP(M182,Master!A:C,3,0)</f>
        <v>380ml</v>
      </c>
      <c r="D182" s="350">
        <f t="shared" si="15"/>
        <v>42.305555555555557</v>
      </c>
      <c r="E182" s="350">
        <f t="shared" si="16"/>
        <v>42.305555555555557</v>
      </c>
      <c r="F182" s="351">
        <f t="shared" si="17"/>
        <v>45371</v>
      </c>
      <c r="G182" s="351">
        <f t="shared" si="18"/>
        <v>45372</v>
      </c>
      <c r="H182" s="376">
        <v>45370</v>
      </c>
      <c r="I182" s="376">
        <v>45370</v>
      </c>
      <c r="J182" s="376" t="s">
        <v>433</v>
      </c>
      <c r="K182" s="376" t="s">
        <v>115</v>
      </c>
      <c r="L182" s="377" t="s">
        <v>763</v>
      </c>
      <c r="M182" s="377">
        <v>310001991</v>
      </c>
      <c r="N182" s="378" t="s">
        <v>136</v>
      </c>
      <c r="O182" s="376" t="s">
        <v>484</v>
      </c>
      <c r="P182" s="376" t="s">
        <v>21</v>
      </c>
      <c r="Q182" s="376" t="s">
        <v>114</v>
      </c>
      <c r="R182" s="377" t="s">
        <v>292</v>
      </c>
      <c r="S182" s="379">
        <v>3046</v>
      </c>
      <c r="T182" s="352">
        <f t="shared" si="21"/>
        <v>3046</v>
      </c>
      <c r="U182" s="353"/>
      <c r="V182" s="353"/>
      <c r="W182" s="353"/>
      <c r="X182" s="352"/>
      <c r="Y182" s="354">
        <f t="shared" si="19"/>
        <v>3046</v>
      </c>
      <c r="Z182" s="355">
        <f t="shared" si="20"/>
        <v>1</v>
      </c>
    </row>
    <row r="183" spans="1:26" s="356" customFormat="1" ht="24.75" customHeight="1">
      <c r="A183" s="349" t="str">
        <f t="shared" si="14"/>
        <v>9323 ASEPTIC 2(WANGMOUNG)</v>
      </c>
      <c r="B183" s="349" t="str">
        <f t="shared" si="22"/>
        <v>Green Tea</v>
      </c>
      <c r="C183" s="349" t="str">
        <f>VLOOKUP(M183,Master!A:C,3,0)</f>
        <v>380ml</v>
      </c>
      <c r="D183" s="350">
        <f t="shared" si="15"/>
        <v>103</v>
      </c>
      <c r="E183" s="350">
        <f t="shared" si="16"/>
        <v>103</v>
      </c>
      <c r="F183" s="351">
        <f t="shared" si="17"/>
        <v>45371</v>
      </c>
      <c r="G183" s="351">
        <f t="shared" si="18"/>
        <v>45372</v>
      </c>
      <c r="H183" s="376">
        <v>45370</v>
      </c>
      <c r="I183" s="376">
        <v>45370</v>
      </c>
      <c r="J183" s="376" t="s">
        <v>433</v>
      </c>
      <c r="K183" s="376" t="s">
        <v>115</v>
      </c>
      <c r="L183" s="377" t="s">
        <v>764</v>
      </c>
      <c r="M183" s="377">
        <v>310001991</v>
      </c>
      <c r="N183" s="378" t="s">
        <v>136</v>
      </c>
      <c r="O183" s="376" t="s">
        <v>484</v>
      </c>
      <c r="P183" s="376" t="s">
        <v>20</v>
      </c>
      <c r="Q183" s="376" t="s">
        <v>114</v>
      </c>
      <c r="R183" s="377" t="s">
        <v>292</v>
      </c>
      <c r="S183" s="379">
        <v>7416</v>
      </c>
      <c r="T183" s="352">
        <f t="shared" si="21"/>
        <v>7416</v>
      </c>
      <c r="U183" s="353"/>
      <c r="V183" s="353"/>
      <c r="W183" s="353"/>
      <c r="X183" s="352"/>
      <c r="Y183" s="354">
        <f t="shared" si="19"/>
        <v>7416</v>
      </c>
      <c r="Z183" s="355">
        <f t="shared" si="20"/>
        <v>1</v>
      </c>
    </row>
    <row r="184" spans="1:26" s="356" customFormat="1" ht="24.75" customHeight="1">
      <c r="A184" s="349" t="str">
        <f t="shared" si="14"/>
        <v>9323 ASEPTIC 2(WANGMOUNG)</v>
      </c>
      <c r="B184" s="349" t="str">
        <f t="shared" si="22"/>
        <v>CL</v>
      </c>
      <c r="C184" s="349" t="str">
        <f>VLOOKUP(M184,Master!A:C,3,0)</f>
        <v>500ml</v>
      </c>
      <c r="D184" s="350">
        <f t="shared" si="15"/>
        <v>267.11111111111109</v>
      </c>
      <c r="E184" s="350">
        <f t="shared" si="16"/>
        <v>267.11111111111109</v>
      </c>
      <c r="F184" s="351">
        <f t="shared" si="17"/>
        <v>45371</v>
      </c>
      <c r="G184" s="351">
        <f t="shared" si="18"/>
        <v>45372</v>
      </c>
      <c r="H184" s="376">
        <v>45370</v>
      </c>
      <c r="I184" s="376">
        <v>45370</v>
      </c>
      <c r="J184" s="376" t="s">
        <v>433</v>
      </c>
      <c r="K184" s="376" t="s">
        <v>115</v>
      </c>
      <c r="L184" s="377" t="s">
        <v>765</v>
      </c>
      <c r="M184" s="377">
        <v>310002654</v>
      </c>
      <c r="N184" s="378" t="s">
        <v>46</v>
      </c>
      <c r="O184" s="376" t="s">
        <v>484</v>
      </c>
      <c r="P184" s="376" t="s">
        <v>472</v>
      </c>
      <c r="Q184" s="376" t="s">
        <v>114</v>
      </c>
      <c r="R184" s="377" t="s">
        <v>22</v>
      </c>
      <c r="S184" s="379">
        <v>14424</v>
      </c>
      <c r="T184" s="352">
        <f t="shared" si="21"/>
        <v>14424</v>
      </c>
      <c r="U184" s="353"/>
      <c r="V184" s="353"/>
      <c r="W184" s="353"/>
      <c r="X184" s="352"/>
      <c r="Y184" s="354">
        <f t="shared" si="19"/>
        <v>14424</v>
      </c>
      <c r="Z184" s="355">
        <f t="shared" si="20"/>
        <v>1</v>
      </c>
    </row>
    <row r="185" spans="1:26" s="356" customFormat="1" ht="24.75" customHeight="1">
      <c r="A185" s="349" t="str">
        <f t="shared" si="14"/>
        <v>9321 ASEPTIC 1&amp;3</v>
      </c>
      <c r="B185" s="349" t="str">
        <f t="shared" si="22"/>
        <v>EX</v>
      </c>
      <c r="C185" s="349" t="str">
        <f>VLOOKUP(M185,Master!A:C,3,0)</f>
        <v>500ml</v>
      </c>
      <c r="D185" s="350">
        <f t="shared" si="15"/>
        <v>44.518518518518519</v>
      </c>
      <c r="E185" s="350">
        <f t="shared" si="16"/>
        <v>44.518518518518519</v>
      </c>
      <c r="F185" s="351">
        <f t="shared" si="17"/>
        <v>45371</v>
      </c>
      <c r="G185" s="351">
        <f t="shared" si="18"/>
        <v>45372</v>
      </c>
      <c r="H185" s="376">
        <v>45370</v>
      </c>
      <c r="I185" s="376">
        <v>45370</v>
      </c>
      <c r="J185" s="376" t="s">
        <v>433</v>
      </c>
      <c r="K185" s="376" t="s">
        <v>19</v>
      </c>
      <c r="L185" s="377" t="s">
        <v>790</v>
      </c>
      <c r="M185" s="377">
        <v>310002702</v>
      </c>
      <c r="N185" s="378" t="s">
        <v>126</v>
      </c>
      <c r="O185" s="376" t="s">
        <v>484</v>
      </c>
      <c r="P185" s="376" t="s">
        <v>21</v>
      </c>
      <c r="Q185" s="376" t="s">
        <v>23</v>
      </c>
      <c r="R185" s="377" t="s">
        <v>327</v>
      </c>
      <c r="S185" s="379">
        <v>2404</v>
      </c>
      <c r="T185" s="352">
        <f t="shared" si="21"/>
        <v>2404</v>
      </c>
      <c r="U185" s="353"/>
      <c r="V185" s="353"/>
      <c r="W185" s="353"/>
      <c r="X185" s="352"/>
      <c r="Y185" s="354">
        <f t="shared" si="19"/>
        <v>2404</v>
      </c>
      <c r="Z185" s="355">
        <f t="shared" si="20"/>
        <v>1</v>
      </c>
    </row>
    <row r="186" spans="1:26" s="356" customFormat="1" ht="24.75" customHeight="1">
      <c r="A186" s="349" t="str">
        <f t="shared" si="14"/>
        <v>9321 ASEPTIC 1&amp;3</v>
      </c>
      <c r="B186" s="349" t="str">
        <f t="shared" si="22"/>
        <v>Green Tea</v>
      </c>
      <c r="C186" s="349" t="str">
        <f>VLOOKUP(M186,Master!A:C,3,0)</f>
        <v>500ml</v>
      </c>
      <c r="D186" s="350">
        <f t="shared" si="15"/>
        <v>4.6481481481481479</v>
      </c>
      <c r="E186" s="350">
        <f t="shared" si="16"/>
        <v>4.6481481481481479</v>
      </c>
      <c r="F186" s="351">
        <f t="shared" si="17"/>
        <v>45371</v>
      </c>
      <c r="G186" s="351">
        <f t="shared" si="18"/>
        <v>45372</v>
      </c>
      <c r="H186" s="376">
        <v>45370</v>
      </c>
      <c r="I186" s="376">
        <v>45370</v>
      </c>
      <c r="J186" s="376" t="s">
        <v>433</v>
      </c>
      <c r="K186" s="376" t="s">
        <v>19</v>
      </c>
      <c r="L186" s="377" t="s">
        <v>791</v>
      </c>
      <c r="M186" s="377">
        <v>310002015</v>
      </c>
      <c r="N186" s="378" t="s">
        <v>462</v>
      </c>
      <c r="O186" s="376" t="s">
        <v>482</v>
      </c>
      <c r="P186" s="376" t="s">
        <v>20</v>
      </c>
      <c r="Q186" s="376" t="s">
        <v>23</v>
      </c>
      <c r="R186" s="377" t="s">
        <v>327</v>
      </c>
      <c r="S186" s="379">
        <v>251</v>
      </c>
      <c r="T186" s="352">
        <f t="shared" si="21"/>
        <v>251</v>
      </c>
      <c r="U186" s="353"/>
      <c r="V186" s="353"/>
      <c r="W186" s="353"/>
      <c r="X186" s="352"/>
      <c r="Y186" s="354">
        <f t="shared" si="19"/>
        <v>251</v>
      </c>
      <c r="Z186" s="355">
        <f t="shared" si="20"/>
        <v>1</v>
      </c>
    </row>
    <row r="187" spans="1:26" s="356" customFormat="1" ht="24.75" customHeight="1">
      <c r="A187" s="349" t="str">
        <f t="shared" si="14"/>
        <v>9321 ASEPTIC 1&amp;3</v>
      </c>
      <c r="B187" s="349" t="str">
        <f t="shared" si="22"/>
        <v>MM</v>
      </c>
      <c r="C187" s="349" t="str">
        <f>VLOOKUP(M187,Master!A:C,3,0)</f>
        <v>500ml</v>
      </c>
      <c r="D187" s="350">
        <f t="shared" si="15"/>
        <v>27.777777777777779</v>
      </c>
      <c r="E187" s="350">
        <f t="shared" si="16"/>
        <v>27.777777777777779</v>
      </c>
      <c r="F187" s="351">
        <f t="shared" si="17"/>
        <v>45371</v>
      </c>
      <c r="G187" s="351">
        <f t="shared" si="18"/>
        <v>45372</v>
      </c>
      <c r="H187" s="376">
        <v>45370</v>
      </c>
      <c r="I187" s="376">
        <v>45370</v>
      </c>
      <c r="J187" s="376" t="s">
        <v>433</v>
      </c>
      <c r="K187" s="376" t="s">
        <v>19</v>
      </c>
      <c r="L187" s="377" t="s">
        <v>792</v>
      </c>
      <c r="M187" s="377">
        <v>310002973</v>
      </c>
      <c r="N187" s="378" t="s">
        <v>295</v>
      </c>
      <c r="O187" s="376" t="s">
        <v>482</v>
      </c>
      <c r="P187" s="376" t="s">
        <v>21</v>
      </c>
      <c r="Q187" s="376" t="s">
        <v>23</v>
      </c>
      <c r="R187" s="377" t="s">
        <v>327</v>
      </c>
      <c r="S187" s="379">
        <v>1500</v>
      </c>
      <c r="T187" s="352">
        <f t="shared" si="21"/>
        <v>1500</v>
      </c>
      <c r="U187" s="353"/>
      <c r="V187" s="353"/>
      <c r="W187" s="353"/>
      <c r="X187" s="352"/>
      <c r="Y187" s="354">
        <f t="shared" si="19"/>
        <v>1500</v>
      </c>
      <c r="Z187" s="355">
        <f t="shared" si="20"/>
        <v>1</v>
      </c>
    </row>
    <row r="188" spans="1:26" s="356" customFormat="1" ht="24.75" customHeight="1">
      <c r="A188" s="349" t="str">
        <f t="shared" si="14"/>
        <v>9321 ASEPTIC 1&amp;3</v>
      </c>
      <c r="B188" s="349" t="str">
        <f t="shared" si="22"/>
        <v>Green Tea</v>
      </c>
      <c r="C188" s="349" t="str">
        <f>VLOOKUP(M188,Master!A:C,3,0)</f>
        <v>500ml</v>
      </c>
      <c r="D188" s="350">
        <f t="shared" si="15"/>
        <v>2.8518518518518516</v>
      </c>
      <c r="E188" s="350">
        <f t="shared" si="16"/>
        <v>2.8518518518518516</v>
      </c>
      <c r="F188" s="351">
        <f t="shared" si="17"/>
        <v>45371</v>
      </c>
      <c r="G188" s="351">
        <f t="shared" si="18"/>
        <v>45372</v>
      </c>
      <c r="H188" s="376">
        <v>45370</v>
      </c>
      <c r="I188" s="376">
        <v>45370</v>
      </c>
      <c r="J188" s="376" t="s">
        <v>433</v>
      </c>
      <c r="K188" s="376" t="s">
        <v>19</v>
      </c>
      <c r="L188" s="377" t="s">
        <v>795</v>
      </c>
      <c r="M188" s="377">
        <v>310002015</v>
      </c>
      <c r="N188" s="378" t="s">
        <v>462</v>
      </c>
      <c r="O188" s="376" t="s">
        <v>483</v>
      </c>
      <c r="P188" s="376" t="s">
        <v>20</v>
      </c>
      <c r="Q188" s="376" t="s">
        <v>23</v>
      </c>
      <c r="R188" s="377" t="s">
        <v>327</v>
      </c>
      <c r="S188" s="379">
        <v>154</v>
      </c>
      <c r="T188" s="352">
        <f t="shared" si="21"/>
        <v>154</v>
      </c>
      <c r="U188" s="353"/>
      <c r="V188" s="353"/>
      <c r="W188" s="353"/>
      <c r="X188" s="352"/>
      <c r="Y188" s="354">
        <f t="shared" si="19"/>
        <v>154</v>
      </c>
      <c r="Z188" s="355">
        <f t="shared" si="20"/>
        <v>1</v>
      </c>
    </row>
    <row r="189" spans="1:26" s="356" customFormat="1" ht="24.75" customHeight="1">
      <c r="A189" s="349" t="str">
        <f t="shared" si="14"/>
        <v>9321 ASEPTIC 1&amp;3</v>
      </c>
      <c r="B189" s="349" t="str">
        <f t="shared" si="22"/>
        <v>LA</v>
      </c>
      <c r="C189" s="349" t="str">
        <f>VLOOKUP(M189,Master!A:C,3,0)</f>
        <v>500ml</v>
      </c>
      <c r="D189" s="350">
        <f t="shared" si="15"/>
        <v>143</v>
      </c>
      <c r="E189" s="350">
        <f t="shared" si="16"/>
        <v>143</v>
      </c>
      <c r="F189" s="351">
        <f t="shared" si="17"/>
        <v>45371</v>
      </c>
      <c r="G189" s="351">
        <f t="shared" si="18"/>
        <v>45372</v>
      </c>
      <c r="H189" s="376">
        <v>45370</v>
      </c>
      <c r="I189" s="376">
        <v>45370</v>
      </c>
      <c r="J189" s="376" t="s">
        <v>433</v>
      </c>
      <c r="K189" s="376" t="s">
        <v>19</v>
      </c>
      <c r="L189" s="377" t="s">
        <v>817</v>
      </c>
      <c r="M189" s="377">
        <v>310004443</v>
      </c>
      <c r="N189" s="378" t="s">
        <v>466</v>
      </c>
      <c r="O189" s="376" t="s">
        <v>483</v>
      </c>
      <c r="P189" s="376" t="s">
        <v>21</v>
      </c>
      <c r="Q189" s="376" t="s">
        <v>23</v>
      </c>
      <c r="R189" s="377" t="s">
        <v>327</v>
      </c>
      <c r="S189" s="379">
        <v>7722</v>
      </c>
      <c r="T189" s="352">
        <f t="shared" si="21"/>
        <v>7722</v>
      </c>
      <c r="U189" s="353"/>
      <c r="V189" s="353"/>
      <c r="W189" s="353"/>
      <c r="X189" s="352"/>
      <c r="Y189" s="354">
        <f t="shared" si="19"/>
        <v>7722</v>
      </c>
      <c r="Z189" s="355">
        <f t="shared" si="20"/>
        <v>1</v>
      </c>
    </row>
    <row r="190" spans="1:26" s="356" customFormat="1" ht="24.75" customHeight="1">
      <c r="A190" s="349" t="str">
        <f t="shared" si="14"/>
        <v>9321 Navanakorn</v>
      </c>
      <c r="B190" s="349" t="str">
        <f t="shared" si="22"/>
        <v>Water Crystal</v>
      </c>
      <c r="C190" s="349" t="str">
        <f>VLOOKUP(M190,Master!A:C,3,0)</f>
        <v>600ml</v>
      </c>
      <c r="D190" s="350">
        <f t="shared" si="15"/>
        <v>69.026666666666671</v>
      </c>
      <c r="E190" s="350">
        <f t="shared" si="16"/>
        <v>69.026666666666671</v>
      </c>
      <c r="F190" s="351">
        <f t="shared" si="17"/>
        <v>45372</v>
      </c>
      <c r="G190" s="351">
        <f t="shared" si="18"/>
        <v>45373</v>
      </c>
      <c r="H190" s="376">
        <v>45371</v>
      </c>
      <c r="I190" s="376">
        <v>45371</v>
      </c>
      <c r="J190" s="376" t="s">
        <v>473</v>
      </c>
      <c r="K190" s="376" t="s">
        <v>19</v>
      </c>
      <c r="L190" s="377" t="s">
        <v>789</v>
      </c>
      <c r="M190" s="377">
        <v>310001586</v>
      </c>
      <c r="N190" s="378" t="s">
        <v>415</v>
      </c>
      <c r="O190" s="376" t="s">
        <v>484</v>
      </c>
      <c r="P190" s="376" t="s">
        <v>377</v>
      </c>
      <c r="Q190" s="376" t="s">
        <v>461</v>
      </c>
      <c r="R190" s="377" t="s">
        <v>460</v>
      </c>
      <c r="S190" s="379">
        <v>10354</v>
      </c>
      <c r="T190" s="352">
        <f t="shared" si="21"/>
        <v>10354</v>
      </c>
      <c r="U190" s="353"/>
      <c r="V190" s="353"/>
      <c r="W190" s="353"/>
      <c r="X190" s="352"/>
      <c r="Y190" s="354">
        <f t="shared" si="19"/>
        <v>10354</v>
      </c>
      <c r="Z190" s="355">
        <f t="shared" si="20"/>
        <v>1</v>
      </c>
    </row>
    <row r="191" spans="1:26" s="356" customFormat="1" ht="24.75" customHeight="1">
      <c r="A191" s="349" t="str">
        <f t="shared" si="14"/>
        <v>9322 Amatanakorn</v>
      </c>
      <c r="B191" s="349" t="str">
        <f t="shared" si="22"/>
        <v>Water Crystal</v>
      </c>
      <c r="C191" s="349" t="str">
        <f>VLOOKUP(M191,Master!A:C,3,0)</f>
        <v>600ml</v>
      </c>
      <c r="D191" s="350">
        <f t="shared" si="15"/>
        <v>143.60666666666665</v>
      </c>
      <c r="E191" s="350">
        <f t="shared" si="16"/>
        <v>143.60666666666665</v>
      </c>
      <c r="F191" s="351">
        <f t="shared" si="17"/>
        <v>45372</v>
      </c>
      <c r="G191" s="351">
        <f t="shared" si="18"/>
        <v>45373</v>
      </c>
      <c r="H191" s="376">
        <v>45371</v>
      </c>
      <c r="I191" s="376">
        <v>45371</v>
      </c>
      <c r="J191" s="376" t="s">
        <v>473</v>
      </c>
      <c r="K191" s="376" t="s">
        <v>375</v>
      </c>
      <c r="L191" s="377" t="s">
        <v>818</v>
      </c>
      <c r="M191" s="377">
        <v>310001586</v>
      </c>
      <c r="N191" s="378" t="s">
        <v>415</v>
      </c>
      <c r="O191" s="376" t="s">
        <v>484</v>
      </c>
      <c r="P191" s="376" t="s">
        <v>499</v>
      </c>
      <c r="Q191" s="376" t="s">
        <v>114</v>
      </c>
      <c r="R191" s="377" t="s">
        <v>22</v>
      </c>
      <c r="S191" s="379">
        <v>21541</v>
      </c>
      <c r="T191" s="352">
        <f t="shared" si="21"/>
        <v>21541</v>
      </c>
      <c r="U191" s="353"/>
      <c r="V191" s="353"/>
      <c r="W191" s="353"/>
      <c r="X191" s="352"/>
      <c r="Y191" s="354">
        <f t="shared" si="19"/>
        <v>21541</v>
      </c>
      <c r="Z191" s="355">
        <f t="shared" si="20"/>
        <v>1</v>
      </c>
    </row>
    <row r="192" spans="1:26" s="356" customFormat="1" ht="24.75" customHeight="1">
      <c r="A192" s="349" t="str">
        <f t="shared" si="14"/>
        <v>9321 ASEPTIC 1&amp;3</v>
      </c>
      <c r="B192" s="349" t="str">
        <f t="shared" si="22"/>
        <v>Green Tea</v>
      </c>
      <c r="C192" s="349" t="str">
        <f>VLOOKUP(M192,Master!A:C,3,0)</f>
        <v>380ml</v>
      </c>
      <c r="D192" s="350">
        <f t="shared" si="15"/>
        <v>179</v>
      </c>
      <c r="E192" s="350">
        <f t="shared" si="16"/>
        <v>179</v>
      </c>
      <c r="F192" s="351">
        <f t="shared" si="17"/>
        <v>45372</v>
      </c>
      <c r="G192" s="351">
        <f t="shared" si="18"/>
        <v>45373</v>
      </c>
      <c r="H192" s="376">
        <v>45371</v>
      </c>
      <c r="I192" s="376">
        <v>45371</v>
      </c>
      <c r="J192" s="376" t="s">
        <v>433</v>
      </c>
      <c r="K192" s="376" t="s">
        <v>19</v>
      </c>
      <c r="L192" s="377" t="s">
        <v>766</v>
      </c>
      <c r="M192" s="377">
        <v>310003571</v>
      </c>
      <c r="N192" s="378" t="s">
        <v>254</v>
      </c>
      <c r="O192" s="376" t="s">
        <v>484</v>
      </c>
      <c r="P192" s="376" t="s">
        <v>377</v>
      </c>
      <c r="Q192" s="376" t="s">
        <v>23</v>
      </c>
      <c r="R192" s="377" t="s">
        <v>371</v>
      </c>
      <c r="S192" s="379">
        <v>12888</v>
      </c>
      <c r="T192" s="352">
        <f t="shared" si="21"/>
        <v>12888</v>
      </c>
      <c r="U192" s="353"/>
      <c r="V192" s="353"/>
      <c r="W192" s="353"/>
      <c r="X192" s="352"/>
      <c r="Y192" s="354">
        <f t="shared" si="19"/>
        <v>12888</v>
      </c>
      <c r="Z192" s="355">
        <f t="shared" si="20"/>
        <v>1</v>
      </c>
    </row>
    <row r="193" spans="1:26" s="356" customFormat="1" ht="24.75" customHeight="1">
      <c r="A193" s="349" t="str">
        <f t="shared" si="14"/>
        <v>9323 ASEPTIC 2(WANGMOUNG)</v>
      </c>
      <c r="B193" s="349" t="str">
        <f t="shared" si="22"/>
        <v>Green Tea</v>
      </c>
      <c r="C193" s="349" t="str">
        <f>VLOOKUP(M193,Master!A:C,3,0)</f>
        <v>380ml</v>
      </c>
      <c r="D193" s="350">
        <f t="shared" si="15"/>
        <v>271.91666666666669</v>
      </c>
      <c r="E193" s="350">
        <f t="shared" si="16"/>
        <v>271.91666666666669</v>
      </c>
      <c r="F193" s="351">
        <f t="shared" si="17"/>
        <v>45372</v>
      </c>
      <c r="G193" s="351">
        <f t="shared" si="18"/>
        <v>45373</v>
      </c>
      <c r="H193" s="376">
        <v>45371</v>
      </c>
      <c r="I193" s="376">
        <v>45371</v>
      </c>
      <c r="J193" s="376" t="s">
        <v>433</v>
      </c>
      <c r="K193" s="376" t="s">
        <v>115</v>
      </c>
      <c r="L193" s="377" t="s">
        <v>767</v>
      </c>
      <c r="M193" s="377">
        <v>310001991</v>
      </c>
      <c r="N193" s="378" t="s">
        <v>136</v>
      </c>
      <c r="O193" s="376" t="s">
        <v>484</v>
      </c>
      <c r="P193" s="376" t="s">
        <v>20</v>
      </c>
      <c r="Q193" s="376" t="s">
        <v>114</v>
      </c>
      <c r="R193" s="377" t="s">
        <v>292</v>
      </c>
      <c r="S193" s="379">
        <v>19578</v>
      </c>
      <c r="T193" s="352">
        <f t="shared" si="21"/>
        <v>19578</v>
      </c>
      <c r="U193" s="353"/>
      <c r="V193" s="353"/>
      <c r="W193" s="353"/>
      <c r="X193" s="352"/>
      <c r="Y193" s="354">
        <f t="shared" si="19"/>
        <v>19578</v>
      </c>
      <c r="Z193" s="355">
        <f t="shared" si="20"/>
        <v>1</v>
      </c>
    </row>
    <row r="194" spans="1:26" s="356" customFormat="1" ht="24.75" customHeight="1">
      <c r="A194" s="349" t="str">
        <f t="shared" si="14"/>
        <v>9323 ASEPTIC 2(WANGMOUNG)</v>
      </c>
      <c r="B194" s="349" t="str">
        <f t="shared" si="22"/>
        <v>Green Tea</v>
      </c>
      <c r="C194" s="349" t="str">
        <f>VLOOKUP(M194,Master!A:C,3,0)</f>
        <v>350ml</v>
      </c>
      <c r="D194" s="350">
        <f t="shared" si="15"/>
        <v>13</v>
      </c>
      <c r="E194" s="350">
        <f t="shared" si="16"/>
        <v>13</v>
      </c>
      <c r="F194" s="351">
        <f t="shared" si="17"/>
        <v>45372</v>
      </c>
      <c r="G194" s="351">
        <f t="shared" si="18"/>
        <v>45373</v>
      </c>
      <c r="H194" s="376">
        <v>45371</v>
      </c>
      <c r="I194" s="376">
        <v>45371</v>
      </c>
      <c r="J194" s="376" t="s">
        <v>433</v>
      </c>
      <c r="K194" s="376" t="s">
        <v>115</v>
      </c>
      <c r="L194" s="377" t="s">
        <v>768</v>
      </c>
      <c r="M194" s="377">
        <v>310003711</v>
      </c>
      <c r="N194" s="378" t="s">
        <v>302</v>
      </c>
      <c r="O194" s="376" t="s">
        <v>484</v>
      </c>
      <c r="P194" s="376" t="s">
        <v>21</v>
      </c>
      <c r="Q194" s="376" t="s">
        <v>114</v>
      </c>
      <c r="R194" s="377" t="s">
        <v>292</v>
      </c>
      <c r="S194" s="379">
        <v>936</v>
      </c>
      <c r="T194" s="352">
        <f t="shared" si="21"/>
        <v>936</v>
      </c>
      <c r="U194" s="353"/>
      <c r="V194" s="353"/>
      <c r="W194" s="353"/>
      <c r="X194" s="352"/>
      <c r="Y194" s="354">
        <f t="shared" si="19"/>
        <v>936</v>
      </c>
      <c r="Z194" s="355">
        <f t="shared" si="20"/>
        <v>1</v>
      </c>
    </row>
    <row r="195" spans="1:26" s="356" customFormat="1" ht="24.75" customHeight="1">
      <c r="A195" s="349" t="str">
        <f t="shared" si="14"/>
        <v>9323 ASEPTIC 2(WANGMOUNG)</v>
      </c>
      <c r="B195" s="349" t="str">
        <f t="shared" si="22"/>
        <v>EX</v>
      </c>
      <c r="C195" s="349" t="str">
        <f>VLOOKUP(M195,Master!A:C,3,0)</f>
        <v>500ml</v>
      </c>
      <c r="D195" s="350">
        <f t="shared" si="15"/>
        <v>44.518518518518519</v>
      </c>
      <c r="E195" s="350">
        <f t="shared" si="16"/>
        <v>44.518518518518519</v>
      </c>
      <c r="F195" s="351">
        <f t="shared" si="17"/>
        <v>45372</v>
      </c>
      <c r="G195" s="351">
        <f t="shared" si="18"/>
        <v>45373</v>
      </c>
      <c r="H195" s="376">
        <v>45371</v>
      </c>
      <c r="I195" s="376">
        <v>45371</v>
      </c>
      <c r="J195" s="376" t="s">
        <v>433</v>
      </c>
      <c r="K195" s="376" t="s">
        <v>115</v>
      </c>
      <c r="L195" s="377" t="s">
        <v>769</v>
      </c>
      <c r="M195" s="377">
        <v>310002704</v>
      </c>
      <c r="N195" s="378" t="s">
        <v>137</v>
      </c>
      <c r="O195" s="376" t="s">
        <v>484</v>
      </c>
      <c r="P195" s="376" t="s">
        <v>21</v>
      </c>
      <c r="Q195" s="376" t="s">
        <v>114</v>
      </c>
      <c r="R195" s="377" t="s">
        <v>22</v>
      </c>
      <c r="S195" s="379">
        <v>2404</v>
      </c>
      <c r="T195" s="352">
        <f t="shared" si="21"/>
        <v>2404</v>
      </c>
      <c r="U195" s="353"/>
      <c r="V195" s="353"/>
      <c r="W195" s="353"/>
      <c r="X195" s="352"/>
      <c r="Y195" s="354">
        <f t="shared" si="19"/>
        <v>2404</v>
      </c>
      <c r="Z195" s="355">
        <f t="shared" si="20"/>
        <v>1</v>
      </c>
    </row>
    <row r="196" spans="1:26" s="356" customFormat="1" ht="24.75" customHeight="1">
      <c r="A196" s="349" t="str">
        <f t="shared" si="14"/>
        <v>9323 ASEPTIC 2(WANGMOUNG)</v>
      </c>
      <c r="B196" s="349" t="str">
        <f t="shared" si="22"/>
        <v>EX</v>
      </c>
      <c r="C196" s="349" t="str">
        <f>VLOOKUP(M196,Master!A:C,3,0)</f>
        <v>500ml</v>
      </c>
      <c r="D196" s="350">
        <f t="shared" si="15"/>
        <v>7.9629629629629628</v>
      </c>
      <c r="E196" s="350">
        <f t="shared" si="16"/>
        <v>7.9629629629629628</v>
      </c>
      <c r="F196" s="351">
        <f t="shared" si="17"/>
        <v>45372</v>
      </c>
      <c r="G196" s="351">
        <f t="shared" si="18"/>
        <v>45373</v>
      </c>
      <c r="H196" s="376">
        <v>45371</v>
      </c>
      <c r="I196" s="376">
        <v>45371</v>
      </c>
      <c r="J196" s="376" t="s">
        <v>433</v>
      </c>
      <c r="K196" s="376" t="s">
        <v>115</v>
      </c>
      <c r="L196" s="377" t="s">
        <v>770</v>
      </c>
      <c r="M196" s="377">
        <v>310003399</v>
      </c>
      <c r="N196" s="378" t="s">
        <v>214</v>
      </c>
      <c r="O196" s="376" t="s">
        <v>484</v>
      </c>
      <c r="P196" s="376" t="s">
        <v>21</v>
      </c>
      <c r="Q196" s="376" t="s">
        <v>114</v>
      </c>
      <c r="R196" s="377" t="s">
        <v>22</v>
      </c>
      <c r="S196" s="379">
        <v>430</v>
      </c>
      <c r="T196" s="352">
        <f t="shared" si="21"/>
        <v>430</v>
      </c>
      <c r="U196" s="353"/>
      <c r="V196" s="353"/>
      <c r="W196" s="353"/>
      <c r="X196" s="352"/>
      <c r="Y196" s="354">
        <f t="shared" si="19"/>
        <v>430</v>
      </c>
      <c r="Z196" s="355">
        <f t="shared" si="20"/>
        <v>1</v>
      </c>
    </row>
    <row r="197" spans="1:26" s="356" customFormat="1" ht="24.75" customHeight="1">
      <c r="A197" s="349" t="str">
        <f t="shared" si="14"/>
        <v>9323 ASEPTIC 2(WANGMOUNG)</v>
      </c>
      <c r="B197" s="349" t="str">
        <f t="shared" si="22"/>
        <v>CL</v>
      </c>
      <c r="C197" s="349" t="str">
        <f>VLOOKUP(M197,Master!A:C,3,0)</f>
        <v>500ml</v>
      </c>
      <c r="D197" s="350">
        <f t="shared" si="15"/>
        <v>298</v>
      </c>
      <c r="E197" s="350">
        <f t="shared" si="16"/>
        <v>298</v>
      </c>
      <c r="F197" s="351">
        <f t="shared" si="17"/>
        <v>45372</v>
      </c>
      <c r="G197" s="351">
        <f t="shared" si="18"/>
        <v>45373</v>
      </c>
      <c r="H197" s="376">
        <v>45371</v>
      </c>
      <c r="I197" s="376">
        <v>45371</v>
      </c>
      <c r="J197" s="376" t="s">
        <v>433</v>
      </c>
      <c r="K197" s="376" t="s">
        <v>115</v>
      </c>
      <c r="L197" s="377" t="s">
        <v>771</v>
      </c>
      <c r="M197" s="377">
        <v>310002654</v>
      </c>
      <c r="N197" s="378" t="s">
        <v>46</v>
      </c>
      <c r="O197" s="376" t="s">
        <v>484</v>
      </c>
      <c r="P197" s="376" t="s">
        <v>472</v>
      </c>
      <c r="Q197" s="376" t="s">
        <v>114</v>
      </c>
      <c r="R197" s="377" t="s">
        <v>22</v>
      </c>
      <c r="S197" s="379">
        <v>16092</v>
      </c>
      <c r="T197" s="352">
        <f t="shared" si="21"/>
        <v>16092</v>
      </c>
      <c r="U197" s="353"/>
      <c r="V197" s="353"/>
      <c r="W197" s="353"/>
      <c r="X197" s="352"/>
      <c r="Y197" s="354">
        <f t="shared" si="19"/>
        <v>16092</v>
      </c>
      <c r="Z197" s="355">
        <f t="shared" si="20"/>
        <v>1</v>
      </c>
    </row>
    <row r="198" spans="1:26" s="356" customFormat="1" ht="24.75" customHeight="1">
      <c r="A198" s="349" t="str">
        <f t="shared" si="14"/>
        <v>9321 ASEPTIC 1&amp;3</v>
      </c>
      <c r="B198" s="349" t="str">
        <f t="shared" si="22"/>
        <v>LA</v>
      </c>
      <c r="C198" s="349" t="str">
        <f>VLOOKUP(M198,Master!A:C,3,0)</f>
        <v>500ml</v>
      </c>
      <c r="D198" s="350">
        <f t="shared" si="15"/>
        <v>42.185185185185183</v>
      </c>
      <c r="E198" s="350">
        <f t="shared" si="16"/>
        <v>42.185185185185183</v>
      </c>
      <c r="F198" s="351">
        <f t="shared" si="17"/>
        <v>45372</v>
      </c>
      <c r="G198" s="351">
        <f t="shared" si="18"/>
        <v>45373</v>
      </c>
      <c r="H198" s="376">
        <v>45371</v>
      </c>
      <c r="I198" s="376">
        <v>45371</v>
      </c>
      <c r="J198" s="376" t="s">
        <v>433</v>
      </c>
      <c r="K198" s="376" t="s">
        <v>19</v>
      </c>
      <c r="L198" s="377" t="s">
        <v>793</v>
      </c>
      <c r="M198" s="377">
        <v>310004443</v>
      </c>
      <c r="N198" s="378" t="s">
        <v>466</v>
      </c>
      <c r="O198" s="376" t="s">
        <v>484</v>
      </c>
      <c r="P198" s="376" t="s">
        <v>21</v>
      </c>
      <c r="Q198" s="376" t="s">
        <v>23</v>
      </c>
      <c r="R198" s="377" t="s">
        <v>327</v>
      </c>
      <c r="S198" s="379">
        <v>2278</v>
      </c>
      <c r="T198" s="352">
        <f t="shared" si="21"/>
        <v>2278</v>
      </c>
      <c r="U198" s="353"/>
      <c r="V198" s="353"/>
      <c r="W198" s="353"/>
      <c r="X198" s="352"/>
      <c r="Y198" s="354">
        <f t="shared" si="19"/>
        <v>2278</v>
      </c>
      <c r="Z198" s="355">
        <f t="shared" si="20"/>
        <v>1</v>
      </c>
    </row>
    <row r="199" spans="1:26" s="356" customFormat="1" ht="24.75" customHeight="1">
      <c r="A199" s="349" t="str">
        <f t="shared" si="14"/>
        <v>9321 ASEPTIC 1&amp;3</v>
      </c>
      <c r="B199" s="349" t="str">
        <f t="shared" si="22"/>
        <v>Green Tea</v>
      </c>
      <c r="C199" s="349" t="str">
        <f>VLOOKUP(M199,Master!A:C,3,0)</f>
        <v>500ml</v>
      </c>
      <c r="D199" s="350">
        <f t="shared" si="15"/>
        <v>228</v>
      </c>
      <c r="E199" s="350">
        <f t="shared" si="16"/>
        <v>228</v>
      </c>
      <c r="F199" s="351">
        <f t="shared" si="17"/>
        <v>45372</v>
      </c>
      <c r="G199" s="351">
        <f t="shared" si="18"/>
        <v>45373</v>
      </c>
      <c r="H199" s="376">
        <v>45371</v>
      </c>
      <c r="I199" s="376">
        <v>45371</v>
      </c>
      <c r="J199" s="376" t="s">
        <v>433</v>
      </c>
      <c r="K199" s="376" t="s">
        <v>19</v>
      </c>
      <c r="L199" s="377" t="s">
        <v>794</v>
      </c>
      <c r="M199" s="377">
        <v>310002015</v>
      </c>
      <c r="N199" s="378" t="s">
        <v>462</v>
      </c>
      <c r="O199" s="376" t="s">
        <v>484</v>
      </c>
      <c r="P199" s="376" t="s">
        <v>377</v>
      </c>
      <c r="Q199" s="376" t="s">
        <v>23</v>
      </c>
      <c r="R199" s="377" t="s">
        <v>327</v>
      </c>
      <c r="S199" s="379">
        <v>12312</v>
      </c>
      <c r="T199" s="352">
        <f t="shared" si="21"/>
        <v>12312</v>
      </c>
      <c r="U199" s="353"/>
      <c r="V199" s="353"/>
      <c r="W199" s="353"/>
      <c r="X199" s="352"/>
      <c r="Y199" s="354">
        <f t="shared" si="19"/>
        <v>12312</v>
      </c>
      <c r="Z199" s="355">
        <f t="shared" si="20"/>
        <v>1</v>
      </c>
    </row>
    <row r="200" spans="1:26" s="356" customFormat="1" ht="24.75" customHeight="1">
      <c r="A200" s="349" t="str">
        <f t="shared" si="14"/>
        <v>9321 ASEPTIC 1&amp;3</v>
      </c>
      <c r="B200" s="349" t="str">
        <f t="shared" si="22"/>
        <v>Green Tea</v>
      </c>
      <c r="C200" s="349" t="str">
        <f>VLOOKUP(M200,Master!A:C,3,0)</f>
        <v>500ml</v>
      </c>
      <c r="D200" s="350">
        <f t="shared" si="15"/>
        <v>250</v>
      </c>
      <c r="E200" s="350">
        <f t="shared" si="16"/>
        <v>250</v>
      </c>
      <c r="F200" s="351">
        <f t="shared" si="17"/>
        <v>45372</v>
      </c>
      <c r="G200" s="351">
        <f t="shared" si="18"/>
        <v>45373</v>
      </c>
      <c r="H200" s="376">
        <v>45371</v>
      </c>
      <c r="I200" s="376">
        <v>45371</v>
      </c>
      <c r="J200" s="376" t="s">
        <v>433</v>
      </c>
      <c r="K200" s="376" t="s">
        <v>19</v>
      </c>
      <c r="L200" s="377" t="s">
        <v>797</v>
      </c>
      <c r="M200" s="377">
        <v>310002016</v>
      </c>
      <c r="N200" s="378" t="s">
        <v>152</v>
      </c>
      <c r="O200" s="376" t="s">
        <v>484</v>
      </c>
      <c r="P200" s="376" t="s">
        <v>20</v>
      </c>
      <c r="Q200" s="376" t="s">
        <v>23</v>
      </c>
      <c r="R200" s="377" t="s">
        <v>327</v>
      </c>
      <c r="S200" s="379">
        <v>13500</v>
      </c>
      <c r="T200" s="352">
        <f t="shared" si="21"/>
        <v>13500</v>
      </c>
      <c r="U200" s="353"/>
      <c r="V200" s="353"/>
      <c r="W200" s="353"/>
      <c r="X200" s="352"/>
      <c r="Y200" s="354">
        <f t="shared" si="19"/>
        <v>13500</v>
      </c>
      <c r="Z200" s="355">
        <f t="shared" si="20"/>
        <v>1</v>
      </c>
    </row>
    <row r="201" spans="1:26" s="356" customFormat="1" ht="24.75" customHeight="1">
      <c r="A201" s="349" t="str">
        <f t="shared" si="14"/>
        <v>9321 Navanakorn</v>
      </c>
      <c r="B201" s="349" t="str">
        <f t="shared" si="22"/>
        <v>Water Crystal</v>
      </c>
      <c r="C201" s="349" t="str">
        <f>VLOOKUP(M201,Master!A:C,3,0)</f>
        <v>600ml</v>
      </c>
      <c r="D201" s="350">
        <f t="shared" si="15"/>
        <v>57.06666666666667</v>
      </c>
      <c r="E201" s="350">
        <f t="shared" si="16"/>
        <v>57.06666666666667</v>
      </c>
      <c r="F201" s="351">
        <f t="shared" si="17"/>
        <v>45373</v>
      </c>
      <c r="G201" s="351">
        <f t="shared" si="18"/>
        <v>45374</v>
      </c>
      <c r="H201" s="376">
        <v>45372</v>
      </c>
      <c r="I201" s="376">
        <v>45372</v>
      </c>
      <c r="J201" s="376" t="s">
        <v>473</v>
      </c>
      <c r="K201" s="376" t="s">
        <v>19</v>
      </c>
      <c r="L201" s="377" t="s">
        <v>796</v>
      </c>
      <c r="M201" s="377">
        <v>310001586</v>
      </c>
      <c r="N201" s="378" t="s">
        <v>415</v>
      </c>
      <c r="O201" s="376" t="s">
        <v>484</v>
      </c>
      <c r="P201" s="376" t="s">
        <v>377</v>
      </c>
      <c r="Q201" s="376" t="s">
        <v>461</v>
      </c>
      <c r="R201" s="377" t="s">
        <v>460</v>
      </c>
      <c r="S201" s="379">
        <v>8560</v>
      </c>
      <c r="T201" s="352">
        <f t="shared" si="21"/>
        <v>8560</v>
      </c>
      <c r="U201" s="353"/>
      <c r="V201" s="353"/>
      <c r="W201" s="353"/>
      <c r="X201" s="352"/>
      <c r="Y201" s="354">
        <f t="shared" si="19"/>
        <v>8560</v>
      </c>
      <c r="Z201" s="355">
        <f t="shared" si="20"/>
        <v>1</v>
      </c>
    </row>
    <row r="202" spans="1:26" s="356" customFormat="1" ht="24.75" customHeight="1">
      <c r="A202" s="349" t="str">
        <f t="shared" si="14"/>
        <v>9322 Amatanakorn</v>
      </c>
      <c r="B202" s="349" t="str">
        <f t="shared" si="22"/>
        <v>Water Crystal</v>
      </c>
      <c r="C202" s="349" t="str">
        <f>VLOOKUP(M202,Master!A:C,3,0)</f>
        <v>600ml</v>
      </c>
      <c r="D202" s="350">
        <f t="shared" si="15"/>
        <v>131.33333333333334</v>
      </c>
      <c r="E202" s="350">
        <f t="shared" si="16"/>
        <v>131.33333333333334</v>
      </c>
      <c r="F202" s="351">
        <f t="shared" si="17"/>
        <v>45373</v>
      </c>
      <c r="G202" s="351">
        <f t="shared" si="18"/>
        <v>45374</v>
      </c>
      <c r="H202" s="376">
        <v>45372</v>
      </c>
      <c r="I202" s="376">
        <v>45372</v>
      </c>
      <c r="J202" s="376" t="s">
        <v>473</v>
      </c>
      <c r="K202" s="376" t="s">
        <v>375</v>
      </c>
      <c r="L202" s="377" t="s">
        <v>819</v>
      </c>
      <c r="M202" s="377">
        <v>310001586</v>
      </c>
      <c r="N202" s="378" t="s">
        <v>415</v>
      </c>
      <c r="O202" s="376" t="s">
        <v>484</v>
      </c>
      <c r="P202" s="376" t="s">
        <v>499</v>
      </c>
      <c r="Q202" s="376" t="s">
        <v>114</v>
      </c>
      <c r="R202" s="377" t="s">
        <v>22</v>
      </c>
      <c r="S202" s="379">
        <v>19700</v>
      </c>
      <c r="T202" s="352">
        <f t="shared" si="21"/>
        <v>19700</v>
      </c>
      <c r="U202" s="353"/>
      <c r="V202" s="353"/>
      <c r="W202" s="353"/>
      <c r="X202" s="352"/>
      <c r="Y202" s="354">
        <f t="shared" si="19"/>
        <v>19700</v>
      </c>
      <c r="Z202" s="355">
        <f t="shared" si="20"/>
        <v>1</v>
      </c>
    </row>
    <row r="203" spans="1:26" s="356" customFormat="1" ht="24.75" customHeight="1">
      <c r="A203" s="349" t="str">
        <f t="shared" si="14"/>
        <v>9321 ASEPTIC 1&amp;3</v>
      </c>
      <c r="B203" s="349" t="str">
        <f t="shared" si="22"/>
        <v>Green Tea</v>
      </c>
      <c r="C203" s="349" t="str">
        <f>VLOOKUP(M203,Master!A:C,3,0)</f>
        <v>380ml</v>
      </c>
      <c r="D203" s="350">
        <f t="shared" si="15"/>
        <v>310</v>
      </c>
      <c r="E203" s="350">
        <f t="shared" si="16"/>
        <v>310</v>
      </c>
      <c r="F203" s="351">
        <f t="shared" si="17"/>
        <v>45373</v>
      </c>
      <c r="G203" s="351">
        <f t="shared" si="18"/>
        <v>45374</v>
      </c>
      <c r="H203" s="376">
        <v>45372</v>
      </c>
      <c r="I203" s="376">
        <v>45372</v>
      </c>
      <c r="J203" s="376" t="s">
        <v>433</v>
      </c>
      <c r="K203" s="376" t="s">
        <v>19</v>
      </c>
      <c r="L203" s="377" t="s">
        <v>772</v>
      </c>
      <c r="M203" s="377">
        <v>310003571</v>
      </c>
      <c r="N203" s="378" t="s">
        <v>254</v>
      </c>
      <c r="O203" s="376" t="s">
        <v>482</v>
      </c>
      <c r="P203" s="376" t="s">
        <v>377</v>
      </c>
      <c r="Q203" s="376" t="s">
        <v>23</v>
      </c>
      <c r="R203" s="377" t="s">
        <v>371</v>
      </c>
      <c r="S203" s="379">
        <v>22320</v>
      </c>
      <c r="T203" s="352">
        <f t="shared" si="21"/>
        <v>22320</v>
      </c>
      <c r="U203" s="353"/>
      <c r="V203" s="353"/>
      <c r="W203" s="353"/>
      <c r="X203" s="352"/>
      <c r="Y203" s="354">
        <f t="shared" si="19"/>
        <v>22320</v>
      </c>
      <c r="Z203" s="355">
        <f t="shared" si="20"/>
        <v>1</v>
      </c>
    </row>
    <row r="204" spans="1:26" s="356" customFormat="1" ht="24.75" customHeight="1">
      <c r="A204" s="349" t="str">
        <f t="shared" si="14"/>
        <v>9323 ASEPTIC 2(WANGMOUNG)</v>
      </c>
      <c r="B204" s="349" t="str">
        <f t="shared" si="22"/>
        <v>Green Tea</v>
      </c>
      <c r="C204" s="349" t="str">
        <f>VLOOKUP(M204,Master!A:C,3,0)</f>
        <v>350ml</v>
      </c>
      <c r="D204" s="350">
        <f t="shared" si="15"/>
        <v>206</v>
      </c>
      <c r="E204" s="350">
        <f t="shared" si="16"/>
        <v>206</v>
      </c>
      <c r="F204" s="351">
        <f t="shared" si="17"/>
        <v>45373</v>
      </c>
      <c r="G204" s="351">
        <f t="shared" si="18"/>
        <v>45374</v>
      </c>
      <c r="H204" s="376">
        <v>45372</v>
      </c>
      <c r="I204" s="376">
        <v>45372</v>
      </c>
      <c r="J204" s="376" t="s">
        <v>433</v>
      </c>
      <c r="K204" s="376" t="s">
        <v>115</v>
      </c>
      <c r="L204" s="377" t="s">
        <v>773</v>
      </c>
      <c r="M204" s="377">
        <v>310003649</v>
      </c>
      <c r="N204" s="378" t="s">
        <v>261</v>
      </c>
      <c r="O204" s="376" t="s">
        <v>483</v>
      </c>
      <c r="P204" s="376" t="s">
        <v>21</v>
      </c>
      <c r="Q204" s="376" t="s">
        <v>114</v>
      </c>
      <c r="R204" s="377" t="s">
        <v>292</v>
      </c>
      <c r="S204" s="379">
        <v>14832</v>
      </c>
      <c r="T204" s="352">
        <f t="shared" si="21"/>
        <v>14832</v>
      </c>
      <c r="U204" s="353"/>
      <c r="V204" s="353"/>
      <c r="W204" s="353"/>
      <c r="X204" s="352"/>
      <c r="Y204" s="354">
        <f t="shared" si="19"/>
        <v>14832</v>
      </c>
      <c r="Z204" s="355">
        <f t="shared" si="20"/>
        <v>1</v>
      </c>
    </row>
    <row r="205" spans="1:26" s="356" customFormat="1" ht="24.75" customHeight="1">
      <c r="A205" s="349" t="str">
        <f t="shared" si="14"/>
        <v>9323 ASEPTIC 2(WANGMOUNG)</v>
      </c>
      <c r="B205" s="349" t="str">
        <f t="shared" si="22"/>
        <v>Green Tea</v>
      </c>
      <c r="C205" s="349" t="str">
        <f>VLOOKUP(M205,Master!A:C,3,0)</f>
        <v>350ml</v>
      </c>
      <c r="D205" s="350">
        <f t="shared" si="15"/>
        <v>249</v>
      </c>
      <c r="E205" s="350">
        <f t="shared" si="16"/>
        <v>249</v>
      </c>
      <c r="F205" s="351">
        <f t="shared" si="17"/>
        <v>45373</v>
      </c>
      <c r="G205" s="351">
        <f t="shared" si="18"/>
        <v>45374</v>
      </c>
      <c r="H205" s="376">
        <v>45372</v>
      </c>
      <c r="I205" s="376">
        <v>45372</v>
      </c>
      <c r="J205" s="376" t="s">
        <v>433</v>
      </c>
      <c r="K205" s="376" t="s">
        <v>115</v>
      </c>
      <c r="L205" s="377" t="s">
        <v>774</v>
      </c>
      <c r="M205" s="377">
        <v>310003711</v>
      </c>
      <c r="N205" s="378" t="s">
        <v>302</v>
      </c>
      <c r="O205" s="376" t="s">
        <v>483</v>
      </c>
      <c r="P205" s="376" t="s">
        <v>21</v>
      </c>
      <c r="Q205" s="376" t="s">
        <v>114</v>
      </c>
      <c r="R205" s="377" t="s">
        <v>292</v>
      </c>
      <c r="S205" s="379">
        <v>17928</v>
      </c>
      <c r="T205" s="352">
        <f t="shared" si="21"/>
        <v>17928</v>
      </c>
      <c r="U205" s="353"/>
      <c r="V205" s="353"/>
      <c r="W205" s="353"/>
      <c r="X205" s="352"/>
      <c r="Y205" s="354">
        <f t="shared" si="19"/>
        <v>17928</v>
      </c>
      <c r="Z205" s="355">
        <f t="shared" si="20"/>
        <v>1</v>
      </c>
    </row>
    <row r="206" spans="1:26" s="356" customFormat="1" ht="24.75" customHeight="1">
      <c r="A206" s="349" t="str">
        <f t="shared" si="14"/>
        <v>9323 ASEPTIC 2(WANGMOUNG)</v>
      </c>
      <c r="B206" s="349" t="str">
        <f t="shared" si="22"/>
        <v>CL</v>
      </c>
      <c r="C206" s="349" t="str">
        <f>VLOOKUP(M206,Master!A:C,3,0)</f>
        <v>500ml</v>
      </c>
      <c r="D206" s="350">
        <f t="shared" si="15"/>
        <v>559</v>
      </c>
      <c r="E206" s="350">
        <f t="shared" si="16"/>
        <v>559</v>
      </c>
      <c r="F206" s="351">
        <f t="shared" si="17"/>
        <v>45373</v>
      </c>
      <c r="G206" s="351">
        <f t="shared" si="18"/>
        <v>45374</v>
      </c>
      <c r="H206" s="376">
        <v>45372</v>
      </c>
      <c r="I206" s="376">
        <v>45372</v>
      </c>
      <c r="J206" s="376" t="s">
        <v>433</v>
      </c>
      <c r="K206" s="376" t="s">
        <v>115</v>
      </c>
      <c r="L206" s="377" t="s">
        <v>775</v>
      </c>
      <c r="M206" s="377">
        <v>310002654</v>
      </c>
      <c r="N206" s="378" t="s">
        <v>46</v>
      </c>
      <c r="O206" s="376" t="s">
        <v>484</v>
      </c>
      <c r="P206" s="376" t="s">
        <v>472</v>
      </c>
      <c r="Q206" s="376" t="s">
        <v>114</v>
      </c>
      <c r="R206" s="377" t="s">
        <v>22</v>
      </c>
      <c r="S206" s="379">
        <v>30186</v>
      </c>
      <c r="T206" s="352">
        <f t="shared" si="21"/>
        <v>30186</v>
      </c>
      <c r="U206" s="353"/>
      <c r="V206" s="353"/>
      <c r="W206" s="353"/>
      <c r="X206" s="352"/>
      <c r="Y206" s="354">
        <f t="shared" si="19"/>
        <v>30186</v>
      </c>
      <c r="Z206" s="355">
        <f t="shared" si="20"/>
        <v>1</v>
      </c>
    </row>
    <row r="207" spans="1:26" s="356" customFormat="1" ht="24.75" customHeight="1">
      <c r="A207" s="349" t="str">
        <f t="shared" si="14"/>
        <v>9321 ASEPTIC 1&amp;3</v>
      </c>
      <c r="B207" s="349" t="str">
        <f t="shared" si="22"/>
        <v>Green Tea</v>
      </c>
      <c r="C207" s="349" t="str">
        <f>VLOOKUP(M207,Master!A:C,3,0)</f>
        <v>500ml</v>
      </c>
      <c r="D207" s="350">
        <f t="shared" si="15"/>
        <v>264.01851851851853</v>
      </c>
      <c r="E207" s="350">
        <f t="shared" si="16"/>
        <v>264.01851851851853</v>
      </c>
      <c r="F207" s="351">
        <f t="shared" si="17"/>
        <v>45373</v>
      </c>
      <c r="G207" s="351">
        <f t="shared" si="18"/>
        <v>45374</v>
      </c>
      <c r="H207" s="376">
        <v>45372</v>
      </c>
      <c r="I207" s="376">
        <v>45372</v>
      </c>
      <c r="J207" s="376" t="s">
        <v>433</v>
      </c>
      <c r="K207" s="376" t="s">
        <v>19</v>
      </c>
      <c r="L207" s="377" t="s">
        <v>798</v>
      </c>
      <c r="M207" s="377">
        <v>310002015</v>
      </c>
      <c r="N207" s="378" t="s">
        <v>462</v>
      </c>
      <c r="O207" s="376" t="s">
        <v>484</v>
      </c>
      <c r="P207" s="376" t="s">
        <v>377</v>
      </c>
      <c r="Q207" s="376" t="s">
        <v>23</v>
      </c>
      <c r="R207" s="377" t="s">
        <v>327</v>
      </c>
      <c r="S207" s="379">
        <v>14257</v>
      </c>
      <c r="T207" s="352">
        <f t="shared" si="21"/>
        <v>14257</v>
      </c>
      <c r="U207" s="353"/>
      <c r="V207" s="353"/>
      <c r="W207" s="353"/>
      <c r="X207" s="352"/>
      <c r="Y207" s="354">
        <f t="shared" si="19"/>
        <v>14257</v>
      </c>
      <c r="Z207" s="355">
        <f t="shared" si="20"/>
        <v>1</v>
      </c>
    </row>
    <row r="208" spans="1:26" s="356" customFormat="1" ht="24.75" customHeight="1">
      <c r="A208" s="349" t="str">
        <f t="shared" si="14"/>
        <v>9321 ASEPTIC 1&amp;3</v>
      </c>
      <c r="B208" s="349" t="str">
        <f t="shared" si="22"/>
        <v>Green Tea</v>
      </c>
      <c r="C208" s="349" t="str">
        <f>VLOOKUP(M208,Master!A:C,3,0)</f>
        <v>500ml</v>
      </c>
      <c r="D208" s="350">
        <f t="shared" si="15"/>
        <v>305.55555555555554</v>
      </c>
      <c r="E208" s="350">
        <f t="shared" si="16"/>
        <v>305.55555555555554</v>
      </c>
      <c r="F208" s="351">
        <f t="shared" si="17"/>
        <v>45373</v>
      </c>
      <c r="G208" s="351">
        <f t="shared" si="18"/>
        <v>45374</v>
      </c>
      <c r="H208" s="376">
        <v>45372</v>
      </c>
      <c r="I208" s="376">
        <v>45372</v>
      </c>
      <c r="J208" s="376" t="s">
        <v>433</v>
      </c>
      <c r="K208" s="376" t="s">
        <v>19</v>
      </c>
      <c r="L208" s="377" t="s">
        <v>802</v>
      </c>
      <c r="M208" s="377">
        <v>310002016</v>
      </c>
      <c r="N208" s="378" t="s">
        <v>152</v>
      </c>
      <c r="O208" s="376" t="s">
        <v>484</v>
      </c>
      <c r="P208" s="376" t="s">
        <v>20</v>
      </c>
      <c r="Q208" s="376" t="s">
        <v>23</v>
      </c>
      <c r="R208" s="377" t="s">
        <v>327</v>
      </c>
      <c r="S208" s="379">
        <v>16500</v>
      </c>
      <c r="T208" s="352">
        <f t="shared" si="21"/>
        <v>16500</v>
      </c>
      <c r="U208" s="353"/>
      <c r="V208" s="353"/>
      <c r="W208" s="353"/>
      <c r="X208" s="352"/>
      <c r="Y208" s="354">
        <f t="shared" si="19"/>
        <v>16500</v>
      </c>
      <c r="Z208" s="355">
        <f t="shared" si="20"/>
        <v>1</v>
      </c>
    </row>
    <row r="209" spans="1:26" s="356" customFormat="1" ht="24.75" customHeight="1">
      <c r="A209" s="349" t="str">
        <f t="shared" si="14"/>
        <v>9321 Navanakorn</v>
      </c>
      <c r="B209" s="349" t="str">
        <f t="shared" si="22"/>
        <v>Water Crystal</v>
      </c>
      <c r="C209" s="349" t="str">
        <f>VLOOKUP(M209,Master!A:C,3,0)</f>
        <v>600ml</v>
      </c>
      <c r="D209" s="350">
        <f t="shared" si="15"/>
        <v>49.273333333333333</v>
      </c>
      <c r="E209" s="350">
        <f t="shared" si="16"/>
        <v>49.273333333333333</v>
      </c>
      <c r="F209" s="351">
        <f t="shared" si="17"/>
        <v>45374</v>
      </c>
      <c r="G209" s="351">
        <f t="shared" si="18"/>
        <v>45375</v>
      </c>
      <c r="H209" s="376">
        <v>45373</v>
      </c>
      <c r="I209" s="376">
        <v>45373</v>
      </c>
      <c r="J209" s="376" t="s">
        <v>473</v>
      </c>
      <c r="K209" s="376" t="s">
        <v>19</v>
      </c>
      <c r="L209" s="377" t="s">
        <v>799</v>
      </c>
      <c r="M209" s="377">
        <v>310001586</v>
      </c>
      <c r="N209" s="378" t="s">
        <v>415</v>
      </c>
      <c r="O209" s="376" t="s">
        <v>484</v>
      </c>
      <c r="P209" s="376" t="s">
        <v>377</v>
      </c>
      <c r="Q209" s="376" t="s">
        <v>461</v>
      </c>
      <c r="R209" s="377" t="s">
        <v>460</v>
      </c>
      <c r="S209" s="379">
        <v>7391</v>
      </c>
      <c r="T209" s="352">
        <f t="shared" si="21"/>
        <v>7391</v>
      </c>
      <c r="U209" s="353"/>
      <c r="V209" s="353"/>
      <c r="W209" s="353"/>
      <c r="X209" s="352"/>
      <c r="Y209" s="354">
        <f t="shared" si="19"/>
        <v>7391</v>
      </c>
      <c r="Z209" s="355">
        <f t="shared" si="20"/>
        <v>1</v>
      </c>
    </row>
    <row r="210" spans="1:26" s="356" customFormat="1" ht="24.75" customHeight="1">
      <c r="A210" s="349" t="str">
        <f t="shared" si="14"/>
        <v>9322 Amatanakorn</v>
      </c>
      <c r="B210" s="349" t="str">
        <f t="shared" si="22"/>
        <v>Water Crystal</v>
      </c>
      <c r="C210" s="349" t="str">
        <f>VLOOKUP(M210,Master!A:C,3,0)</f>
        <v>600ml</v>
      </c>
      <c r="D210" s="350">
        <f t="shared" si="15"/>
        <v>133.43333333333334</v>
      </c>
      <c r="E210" s="350">
        <f t="shared" si="16"/>
        <v>133.43333333333334</v>
      </c>
      <c r="F210" s="351">
        <f t="shared" si="17"/>
        <v>45374</v>
      </c>
      <c r="G210" s="351">
        <f t="shared" si="18"/>
        <v>45375</v>
      </c>
      <c r="H210" s="376">
        <v>45373</v>
      </c>
      <c r="I210" s="376">
        <v>45373</v>
      </c>
      <c r="J210" s="376" t="s">
        <v>473</v>
      </c>
      <c r="K210" s="376" t="s">
        <v>375</v>
      </c>
      <c r="L210" s="377" t="s">
        <v>820</v>
      </c>
      <c r="M210" s="377">
        <v>310001586</v>
      </c>
      <c r="N210" s="378" t="s">
        <v>415</v>
      </c>
      <c r="O210" s="376" t="s">
        <v>484</v>
      </c>
      <c r="P210" s="376" t="s">
        <v>499</v>
      </c>
      <c r="Q210" s="376" t="s">
        <v>114</v>
      </c>
      <c r="R210" s="377" t="s">
        <v>22</v>
      </c>
      <c r="S210" s="379">
        <v>20015</v>
      </c>
      <c r="T210" s="352">
        <f t="shared" si="21"/>
        <v>20015</v>
      </c>
      <c r="U210" s="353"/>
      <c r="V210" s="353"/>
      <c r="W210" s="353"/>
      <c r="X210" s="352"/>
      <c r="Y210" s="354">
        <f t="shared" si="19"/>
        <v>20015</v>
      </c>
      <c r="Z210" s="355">
        <f t="shared" si="20"/>
        <v>1</v>
      </c>
    </row>
    <row r="211" spans="1:26" s="356" customFormat="1" ht="24.75" customHeight="1">
      <c r="A211" s="349" t="str">
        <f t="shared" si="14"/>
        <v>9321 ASEPTIC 1&amp;3</v>
      </c>
      <c r="B211" s="349" t="str">
        <f t="shared" si="22"/>
        <v>Green Tea</v>
      </c>
      <c r="C211" s="349" t="str">
        <f>VLOOKUP(M211,Master!A:C,3,0)</f>
        <v>380ml</v>
      </c>
      <c r="D211" s="350">
        <f t="shared" si="15"/>
        <v>387</v>
      </c>
      <c r="E211" s="350">
        <f t="shared" si="16"/>
        <v>387</v>
      </c>
      <c r="F211" s="351">
        <f t="shared" si="17"/>
        <v>45374</v>
      </c>
      <c r="G211" s="351">
        <f t="shared" si="18"/>
        <v>45375</v>
      </c>
      <c r="H211" s="376">
        <v>45373</v>
      </c>
      <c r="I211" s="376">
        <v>45373</v>
      </c>
      <c r="J211" s="376" t="s">
        <v>433</v>
      </c>
      <c r="K211" s="376" t="s">
        <v>19</v>
      </c>
      <c r="L211" s="377" t="s">
        <v>776</v>
      </c>
      <c r="M211" s="377">
        <v>310003571</v>
      </c>
      <c r="N211" s="378" t="s">
        <v>254</v>
      </c>
      <c r="O211" s="376" t="s">
        <v>484</v>
      </c>
      <c r="P211" s="376" t="s">
        <v>377</v>
      </c>
      <c r="Q211" s="376" t="s">
        <v>23</v>
      </c>
      <c r="R211" s="377" t="s">
        <v>371</v>
      </c>
      <c r="S211" s="379">
        <v>27864</v>
      </c>
      <c r="T211" s="352">
        <f t="shared" si="21"/>
        <v>27864</v>
      </c>
      <c r="U211" s="353"/>
      <c r="V211" s="353"/>
      <c r="W211" s="353"/>
      <c r="X211" s="352"/>
      <c r="Y211" s="354">
        <f t="shared" si="19"/>
        <v>27864</v>
      </c>
      <c r="Z211" s="355">
        <f t="shared" si="20"/>
        <v>1</v>
      </c>
    </row>
    <row r="212" spans="1:26" s="356" customFormat="1" ht="24.75" customHeight="1">
      <c r="A212" s="349" t="str">
        <f t="shared" si="14"/>
        <v>9323 ASEPTIC 2(WANGMOUNG)</v>
      </c>
      <c r="B212" s="349" t="str">
        <f t="shared" si="22"/>
        <v>Green Tea</v>
      </c>
      <c r="C212" s="349" t="str">
        <f>VLOOKUP(M212,Master!A:C,3,0)</f>
        <v>350ml</v>
      </c>
      <c r="D212" s="350">
        <f t="shared" si="15"/>
        <v>72</v>
      </c>
      <c r="E212" s="350">
        <f t="shared" si="16"/>
        <v>72</v>
      </c>
      <c r="F212" s="351">
        <f t="shared" si="17"/>
        <v>45374</v>
      </c>
      <c r="G212" s="351">
        <f t="shared" si="18"/>
        <v>45375</v>
      </c>
      <c r="H212" s="376">
        <v>45373</v>
      </c>
      <c r="I212" s="376">
        <v>45373</v>
      </c>
      <c r="J212" s="376" t="s">
        <v>433</v>
      </c>
      <c r="K212" s="376" t="s">
        <v>115</v>
      </c>
      <c r="L212" s="377" t="s">
        <v>777</v>
      </c>
      <c r="M212" s="377">
        <v>310003649</v>
      </c>
      <c r="N212" s="378" t="s">
        <v>261</v>
      </c>
      <c r="O212" s="376" t="s">
        <v>484</v>
      </c>
      <c r="P212" s="376" t="s">
        <v>21</v>
      </c>
      <c r="Q212" s="376" t="s">
        <v>114</v>
      </c>
      <c r="R212" s="377" t="s">
        <v>292</v>
      </c>
      <c r="S212" s="379">
        <v>5184</v>
      </c>
      <c r="T212" s="352">
        <f t="shared" si="21"/>
        <v>5184</v>
      </c>
      <c r="U212" s="353"/>
      <c r="V212" s="353"/>
      <c r="W212" s="353"/>
      <c r="X212" s="352"/>
      <c r="Y212" s="354">
        <f t="shared" si="19"/>
        <v>5184</v>
      </c>
      <c r="Z212" s="355">
        <f t="shared" si="20"/>
        <v>1</v>
      </c>
    </row>
    <row r="213" spans="1:26" s="356" customFormat="1" ht="24.75" customHeight="1">
      <c r="A213" s="349" t="str">
        <f t="shared" si="14"/>
        <v>9323 ASEPTIC 2(WANGMOUNG)</v>
      </c>
      <c r="B213" s="349" t="str">
        <f t="shared" si="22"/>
        <v>Green Tea</v>
      </c>
      <c r="C213" s="349" t="str">
        <f>VLOOKUP(M213,Master!A:C,3,0)</f>
        <v>350ml</v>
      </c>
      <c r="D213" s="350">
        <f t="shared" si="15"/>
        <v>391</v>
      </c>
      <c r="E213" s="350">
        <f t="shared" si="16"/>
        <v>391</v>
      </c>
      <c r="F213" s="351">
        <f t="shared" si="17"/>
        <v>45374</v>
      </c>
      <c r="G213" s="351">
        <f t="shared" si="18"/>
        <v>45375</v>
      </c>
      <c r="H213" s="376">
        <v>45373</v>
      </c>
      <c r="I213" s="376">
        <v>45373</v>
      </c>
      <c r="J213" s="376" t="s">
        <v>433</v>
      </c>
      <c r="K213" s="376" t="s">
        <v>115</v>
      </c>
      <c r="L213" s="377" t="s">
        <v>778</v>
      </c>
      <c r="M213" s="377">
        <v>310003711</v>
      </c>
      <c r="N213" s="378" t="s">
        <v>302</v>
      </c>
      <c r="O213" s="376" t="s">
        <v>484</v>
      </c>
      <c r="P213" s="376" t="s">
        <v>21</v>
      </c>
      <c r="Q213" s="376" t="s">
        <v>114</v>
      </c>
      <c r="R213" s="377" t="s">
        <v>292</v>
      </c>
      <c r="S213" s="379">
        <v>28152</v>
      </c>
      <c r="T213" s="352">
        <f t="shared" si="21"/>
        <v>28152</v>
      </c>
      <c r="U213" s="353"/>
      <c r="V213" s="353"/>
      <c r="W213" s="353"/>
      <c r="X213" s="352"/>
      <c r="Y213" s="354">
        <f t="shared" si="19"/>
        <v>28152</v>
      </c>
      <c r="Z213" s="355">
        <f t="shared" si="20"/>
        <v>1</v>
      </c>
    </row>
    <row r="214" spans="1:26" s="356" customFormat="1" ht="24.75" customHeight="1">
      <c r="A214" s="349" t="str">
        <f t="shared" si="14"/>
        <v>9323 ASEPTIC 2(WANGMOUNG)</v>
      </c>
      <c r="B214" s="349" t="str">
        <f t="shared" si="22"/>
        <v>CL</v>
      </c>
      <c r="C214" s="349" t="str">
        <f>VLOOKUP(M214,Master!A:C,3,0)</f>
        <v>500ml</v>
      </c>
      <c r="D214" s="350">
        <f t="shared" si="15"/>
        <v>583</v>
      </c>
      <c r="E214" s="350">
        <f t="shared" si="16"/>
        <v>583</v>
      </c>
      <c r="F214" s="351">
        <f t="shared" si="17"/>
        <v>45374</v>
      </c>
      <c r="G214" s="351">
        <f t="shared" si="18"/>
        <v>45375</v>
      </c>
      <c r="H214" s="376">
        <v>45373</v>
      </c>
      <c r="I214" s="376">
        <v>45373</v>
      </c>
      <c r="J214" s="376" t="s">
        <v>433</v>
      </c>
      <c r="K214" s="376" t="s">
        <v>115</v>
      </c>
      <c r="L214" s="377" t="s">
        <v>779</v>
      </c>
      <c r="M214" s="377">
        <v>310002654</v>
      </c>
      <c r="N214" s="378" t="s">
        <v>46</v>
      </c>
      <c r="O214" s="376" t="s">
        <v>484</v>
      </c>
      <c r="P214" s="376" t="s">
        <v>472</v>
      </c>
      <c r="Q214" s="376" t="s">
        <v>114</v>
      </c>
      <c r="R214" s="377" t="s">
        <v>22</v>
      </c>
      <c r="S214" s="379">
        <v>31482</v>
      </c>
      <c r="T214" s="352">
        <f t="shared" si="21"/>
        <v>31482</v>
      </c>
      <c r="U214" s="353"/>
      <c r="V214" s="353"/>
      <c r="W214" s="353"/>
      <c r="X214" s="352"/>
      <c r="Y214" s="354">
        <f t="shared" si="19"/>
        <v>31482</v>
      </c>
      <c r="Z214" s="355">
        <f t="shared" si="20"/>
        <v>1</v>
      </c>
    </row>
    <row r="215" spans="1:26" s="356" customFormat="1" ht="24.75" customHeight="1">
      <c r="A215" s="349" t="str">
        <f t="shared" si="14"/>
        <v>9321 ASEPTIC 1&amp;3</v>
      </c>
      <c r="B215" s="349" t="str">
        <f t="shared" si="22"/>
        <v>Green Tea</v>
      </c>
      <c r="C215" s="349" t="str">
        <f>VLOOKUP(M215,Master!A:C,3,0)</f>
        <v>500ml</v>
      </c>
      <c r="D215" s="350">
        <f t="shared" si="15"/>
        <v>580</v>
      </c>
      <c r="E215" s="350">
        <f t="shared" si="16"/>
        <v>580</v>
      </c>
      <c r="F215" s="351">
        <f t="shared" si="17"/>
        <v>45374</v>
      </c>
      <c r="G215" s="351">
        <f t="shared" si="18"/>
        <v>45375</v>
      </c>
      <c r="H215" s="376">
        <v>45373</v>
      </c>
      <c r="I215" s="376">
        <v>45373</v>
      </c>
      <c r="J215" s="376" t="s">
        <v>433</v>
      </c>
      <c r="K215" s="376" t="s">
        <v>19</v>
      </c>
      <c r="L215" s="377" t="s">
        <v>800</v>
      </c>
      <c r="M215" s="377">
        <v>310002015</v>
      </c>
      <c r="N215" s="378" t="s">
        <v>462</v>
      </c>
      <c r="O215" s="376" t="s">
        <v>484</v>
      </c>
      <c r="P215" s="376" t="s">
        <v>377</v>
      </c>
      <c r="Q215" s="376" t="s">
        <v>23</v>
      </c>
      <c r="R215" s="377" t="s">
        <v>327</v>
      </c>
      <c r="S215" s="379">
        <v>31320</v>
      </c>
      <c r="T215" s="352">
        <f t="shared" si="21"/>
        <v>31320</v>
      </c>
      <c r="U215" s="353"/>
      <c r="V215" s="353"/>
      <c r="W215" s="353"/>
      <c r="X215" s="352"/>
      <c r="Y215" s="354">
        <f t="shared" si="19"/>
        <v>31320</v>
      </c>
      <c r="Z215" s="355">
        <f t="shared" si="20"/>
        <v>1</v>
      </c>
    </row>
    <row r="216" spans="1:26" s="356" customFormat="1" ht="24.75" customHeight="1">
      <c r="A216" s="349" t="str">
        <f t="shared" si="14"/>
        <v>9321 Navanakorn</v>
      </c>
      <c r="B216" s="349" t="str">
        <f t="shared" si="22"/>
        <v>Water Crystal</v>
      </c>
      <c r="C216" s="349" t="str">
        <f>VLOOKUP(M216,Master!A:C,3,0)</f>
        <v>600ml</v>
      </c>
      <c r="D216" s="350">
        <f t="shared" si="15"/>
        <v>61.606666666666669</v>
      </c>
      <c r="E216" s="350">
        <f t="shared" si="16"/>
        <v>61.606666666666669</v>
      </c>
      <c r="F216" s="351">
        <f t="shared" si="17"/>
        <v>45375</v>
      </c>
      <c r="G216" s="351">
        <f t="shared" si="18"/>
        <v>45376</v>
      </c>
      <c r="H216" s="376">
        <v>45374</v>
      </c>
      <c r="I216" s="376">
        <v>45374</v>
      </c>
      <c r="J216" s="376" t="s">
        <v>473</v>
      </c>
      <c r="K216" s="376" t="s">
        <v>19</v>
      </c>
      <c r="L216" s="377" t="s">
        <v>801</v>
      </c>
      <c r="M216" s="377">
        <v>310001586</v>
      </c>
      <c r="N216" s="378" t="s">
        <v>415</v>
      </c>
      <c r="O216" s="376" t="s">
        <v>484</v>
      </c>
      <c r="P216" s="376" t="s">
        <v>377</v>
      </c>
      <c r="Q216" s="376" t="s">
        <v>461</v>
      </c>
      <c r="R216" s="377" t="s">
        <v>460</v>
      </c>
      <c r="S216" s="379">
        <v>9241</v>
      </c>
      <c r="T216" s="352">
        <f t="shared" si="21"/>
        <v>9241</v>
      </c>
      <c r="U216" s="353"/>
      <c r="V216" s="353"/>
      <c r="W216" s="353"/>
      <c r="X216" s="352"/>
      <c r="Y216" s="354">
        <f t="shared" si="19"/>
        <v>9241</v>
      </c>
      <c r="Z216" s="355">
        <f t="shared" si="20"/>
        <v>1</v>
      </c>
    </row>
    <row r="217" spans="1:26" s="356" customFormat="1" ht="24.75" customHeight="1">
      <c r="A217" s="349" t="str">
        <f t="shared" si="14"/>
        <v>9322 Amatanakorn</v>
      </c>
      <c r="B217" s="349" t="str">
        <f t="shared" si="22"/>
        <v>Water Crystal</v>
      </c>
      <c r="C217" s="349" t="str">
        <f>VLOOKUP(M217,Master!A:C,3,0)</f>
        <v>600ml</v>
      </c>
      <c r="D217" s="350">
        <f t="shared" si="15"/>
        <v>150.14666666666668</v>
      </c>
      <c r="E217" s="350">
        <f t="shared" si="16"/>
        <v>150.14666666666668</v>
      </c>
      <c r="F217" s="351">
        <f t="shared" si="17"/>
        <v>45375</v>
      </c>
      <c r="G217" s="351">
        <f t="shared" si="18"/>
        <v>45376</v>
      </c>
      <c r="H217" s="376">
        <v>45374</v>
      </c>
      <c r="I217" s="376">
        <v>45374</v>
      </c>
      <c r="J217" s="376" t="s">
        <v>473</v>
      </c>
      <c r="K217" s="376" t="s">
        <v>375</v>
      </c>
      <c r="L217" s="377" t="s">
        <v>821</v>
      </c>
      <c r="M217" s="377">
        <v>310001586</v>
      </c>
      <c r="N217" s="378" t="s">
        <v>415</v>
      </c>
      <c r="O217" s="376" t="s">
        <v>484</v>
      </c>
      <c r="P217" s="376" t="s">
        <v>499</v>
      </c>
      <c r="Q217" s="376" t="s">
        <v>114</v>
      </c>
      <c r="R217" s="377" t="s">
        <v>22</v>
      </c>
      <c r="S217" s="379">
        <v>22522</v>
      </c>
      <c r="T217" s="352">
        <f t="shared" si="21"/>
        <v>22522</v>
      </c>
      <c r="U217" s="353"/>
      <c r="V217" s="353"/>
      <c r="W217" s="353"/>
      <c r="X217" s="352"/>
      <c r="Y217" s="354">
        <f t="shared" si="19"/>
        <v>22522</v>
      </c>
      <c r="Z217" s="355">
        <f t="shared" si="20"/>
        <v>1</v>
      </c>
    </row>
    <row r="218" spans="1:26" s="356" customFormat="1" ht="24.75" customHeight="1">
      <c r="A218" s="349" t="str">
        <f t="shared" si="14"/>
        <v>9321 ASEPTIC 1&amp;3</v>
      </c>
      <c r="B218" s="349" t="str">
        <f t="shared" si="22"/>
        <v>Green Tea</v>
      </c>
      <c r="C218" s="349" t="str">
        <f>VLOOKUP(M218,Master!A:C,3,0)</f>
        <v>380ml</v>
      </c>
      <c r="D218" s="350">
        <f t="shared" si="15"/>
        <v>44.208333333333336</v>
      </c>
      <c r="E218" s="350">
        <f t="shared" si="16"/>
        <v>44.208333333333336</v>
      </c>
      <c r="F218" s="351">
        <f t="shared" si="17"/>
        <v>45375</v>
      </c>
      <c r="G218" s="351">
        <f t="shared" si="18"/>
        <v>45376</v>
      </c>
      <c r="H218" s="376">
        <v>45374</v>
      </c>
      <c r="I218" s="376">
        <v>45374</v>
      </c>
      <c r="J218" s="376" t="s">
        <v>433</v>
      </c>
      <c r="K218" s="376" t="s">
        <v>19</v>
      </c>
      <c r="L218" s="377" t="s">
        <v>780</v>
      </c>
      <c r="M218" s="377">
        <v>310003571</v>
      </c>
      <c r="N218" s="378" t="s">
        <v>254</v>
      </c>
      <c r="O218" s="376" t="s">
        <v>484</v>
      </c>
      <c r="P218" s="376" t="s">
        <v>377</v>
      </c>
      <c r="Q218" s="376" t="s">
        <v>23</v>
      </c>
      <c r="R218" s="377" t="s">
        <v>371</v>
      </c>
      <c r="S218" s="379">
        <v>3183</v>
      </c>
      <c r="T218" s="352">
        <f t="shared" si="21"/>
        <v>3183</v>
      </c>
      <c r="U218" s="353"/>
      <c r="V218" s="353"/>
      <c r="W218" s="353"/>
      <c r="X218" s="352"/>
      <c r="Y218" s="354">
        <f t="shared" si="19"/>
        <v>3183</v>
      </c>
      <c r="Z218" s="355">
        <f t="shared" si="20"/>
        <v>1</v>
      </c>
    </row>
    <row r="219" spans="1:26" s="356" customFormat="1" ht="24.75" customHeight="1">
      <c r="A219" s="349" t="str">
        <f t="shared" si="14"/>
        <v>9323 ASEPTIC 2(WANGMOUNG)</v>
      </c>
      <c r="B219" s="349" t="str">
        <f t="shared" si="22"/>
        <v>Green Tea</v>
      </c>
      <c r="C219" s="349" t="str">
        <f>VLOOKUP(M219,Master!A:C,3,0)</f>
        <v>350ml</v>
      </c>
      <c r="D219" s="350">
        <f t="shared" si="15"/>
        <v>262.19444444444446</v>
      </c>
      <c r="E219" s="350">
        <f t="shared" si="16"/>
        <v>262.19444444444446</v>
      </c>
      <c r="F219" s="351">
        <f t="shared" si="17"/>
        <v>45375</v>
      </c>
      <c r="G219" s="351">
        <f t="shared" si="18"/>
        <v>45376</v>
      </c>
      <c r="H219" s="376">
        <v>45374</v>
      </c>
      <c r="I219" s="376">
        <v>45374</v>
      </c>
      <c r="J219" s="376" t="s">
        <v>433</v>
      </c>
      <c r="K219" s="376" t="s">
        <v>115</v>
      </c>
      <c r="L219" s="377" t="s">
        <v>781</v>
      </c>
      <c r="M219" s="377">
        <v>310003711</v>
      </c>
      <c r="N219" s="378" t="s">
        <v>302</v>
      </c>
      <c r="O219" s="376" t="s">
        <v>484</v>
      </c>
      <c r="P219" s="376" t="s">
        <v>21</v>
      </c>
      <c r="Q219" s="376" t="s">
        <v>114</v>
      </c>
      <c r="R219" s="377" t="s">
        <v>292</v>
      </c>
      <c r="S219" s="379">
        <v>18878</v>
      </c>
      <c r="T219" s="352">
        <f t="shared" si="21"/>
        <v>18878</v>
      </c>
      <c r="U219" s="353"/>
      <c r="V219" s="353"/>
      <c r="W219" s="353"/>
      <c r="X219" s="352"/>
      <c r="Y219" s="354">
        <f t="shared" si="19"/>
        <v>18878</v>
      </c>
      <c r="Z219" s="355">
        <f t="shared" si="20"/>
        <v>1</v>
      </c>
    </row>
    <row r="220" spans="1:26" s="356" customFormat="1" ht="24.75" customHeight="1">
      <c r="A220" s="349" t="str">
        <f t="shared" si="14"/>
        <v>9323 ASEPTIC 2(WANGMOUNG)</v>
      </c>
      <c r="B220" s="349" t="str">
        <f t="shared" si="22"/>
        <v>CL</v>
      </c>
      <c r="C220" s="349" t="str">
        <f>VLOOKUP(M220,Master!A:C,3,0)</f>
        <v>500ml</v>
      </c>
      <c r="D220" s="350">
        <f t="shared" si="15"/>
        <v>527</v>
      </c>
      <c r="E220" s="350">
        <f t="shared" si="16"/>
        <v>527</v>
      </c>
      <c r="F220" s="351">
        <f t="shared" si="17"/>
        <v>45375</v>
      </c>
      <c r="G220" s="351">
        <f t="shared" si="18"/>
        <v>45376</v>
      </c>
      <c r="H220" s="376">
        <v>45374</v>
      </c>
      <c r="I220" s="376">
        <v>45374</v>
      </c>
      <c r="J220" s="376" t="s">
        <v>433</v>
      </c>
      <c r="K220" s="376" t="s">
        <v>115</v>
      </c>
      <c r="L220" s="377" t="s">
        <v>782</v>
      </c>
      <c r="M220" s="377">
        <v>310002654</v>
      </c>
      <c r="N220" s="378" t="s">
        <v>46</v>
      </c>
      <c r="O220" s="376" t="s">
        <v>484</v>
      </c>
      <c r="P220" s="376" t="s">
        <v>472</v>
      </c>
      <c r="Q220" s="376" t="s">
        <v>114</v>
      </c>
      <c r="R220" s="377" t="s">
        <v>22</v>
      </c>
      <c r="S220" s="379">
        <v>28458</v>
      </c>
      <c r="T220" s="352">
        <f t="shared" si="21"/>
        <v>28458</v>
      </c>
      <c r="U220" s="353"/>
      <c r="V220" s="353"/>
      <c r="W220" s="353"/>
      <c r="X220" s="352"/>
      <c r="Y220" s="354">
        <f t="shared" si="19"/>
        <v>28458</v>
      </c>
      <c r="Z220" s="355">
        <f t="shared" si="20"/>
        <v>1</v>
      </c>
    </row>
    <row r="221" spans="1:26" s="356" customFormat="1" ht="24.75" customHeight="1">
      <c r="A221" s="349" t="str">
        <f t="shared" si="14"/>
        <v>9321 ASEPTIC 1&amp;3</v>
      </c>
      <c r="B221" s="349" t="str">
        <f t="shared" si="22"/>
        <v>Green Tea</v>
      </c>
      <c r="C221" s="349" t="str">
        <f>VLOOKUP(M221,Master!A:C,3,0)</f>
        <v>500ml</v>
      </c>
      <c r="D221" s="350">
        <f t="shared" si="15"/>
        <v>35.518518518518519</v>
      </c>
      <c r="E221" s="350">
        <f t="shared" si="16"/>
        <v>35.518518518518519</v>
      </c>
      <c r="F221" s="351">
        <f t="shared" si="17"/>
        <v>45375</v>
      </c>
      <c r="G221" s="351">
        <f t="shared" si="18"/>
        <v>45376</v>
      </c>
      <c r="H221" s="376">
        <v>45374</v>
      </c>
      <c r="I221" s="376">
        <v>45374</v>
      </c>
      <c r="J221" s="376" t="s">
        <v>433</v>
      </c>
      <c r="K221" s="376" t="s">
        <v>19</v>
      </c>
      <c r="L221" s="377" t="s">
        <v>803</v>
      </c>
      <c r="M221" s="377">
        <v>310002015</v>
      </c>
      <c r="N221" s="378" t="s">
        <v>462</v>
      </c>
      <c r="O221" s="376" t="s">
        <v>484</v>
      </c>
      <c r="P221" s="376" t="s">
        <v>377</v>
      </c>
      <c r="Q221" s="376" t="s">
        <v>23</v>
      </c>
      <c r="R221" s="377" t="s">
        <v>327</v>
      </c>
      <c r="S221" s="379">
        <v>1918</v>
      </c>
      <c r="T221" s="352">
        <f t="shared" si="21"/>
        <v>1918</v>
      </c>
      <c r="U221" s="353"/>
      <c r="V221" s="353"/>
      <c r="W221" s="353"/>
      <c r="X221" s="352"/>
      <c r="Y221" s="354">
        <f t="shared" si="19"/>
        <v>1918</v>
      </c>
      <c r="Z221" s="355">
        <f t="shared" si="20"/>
        <v>1</v>
      </c>
    </row>
    <row r="222" spans="1:26" s="356" customFormat="1" ht="24.75" customHeight="1">
      <c r="A222" s="349" t="str">
        <f t="shared" si="14"/>
        <v>9321 ASEPTIC 1&amp;3</v>
      </c>
      <c r="B222" s="349" t="str">
        <f t="shared" si="22"/>
        <v>Green Tea</v>
      </c>
      <c r="C222" s="349" t="str">
        <f>VLOOKUP(M222,Master!A:C,3,0)</f>
        <v>475ml</v>
      </c>
      <c r="D222" s="350">
        <f t="shared" si="15"/>
        <v>217</v>
      </c>
      <c r="E222" s="350">
        <f t="shared" si="16"/>
        <v>217</v>
      </c>
      <c r="F222" s="351">
        <f t="shared" si="17"/>
        <v>45375</v>
      </c>
      <c r="G222" s="351">
        <f t="shared" si="18"/>
        <v>45376</v>
      </c>
      <c r="H222" s="376">
        <v>45374</v>
      </c>
      <c r="I222" s="376">
        <v>45374</v>
      </c>
      <c r="J222" s="376" t="s">
        <v>433</v>
      </c>
      <c r="K222" s="376" t="s">
        <v>19</v>
      </c>
      <c r="L222" s="377" t="s">
        <v>805</v>
      </c>
      <c r="M222" s="377">
        <v>310004209</v>
      </c>
      <c r="N222" s="378" t="s">
        <v>372</v>
      </c>
      <c r="O222" s="376" t="s">
        <v>484</v>
      </c>
      <c r="P222" s="376" t="s">
        <v>21</v>
      </c>
      <c r="Q222" s="376" t="s">
        <v>23</v>
      </c>
      <c r="R222" s="377" t="s">
        <v>327</v>
      </c>
      <c r="S222" s="379">
        <v>11718</v>
      </c>
      <c r="T222" s="352">
        <f t="shared" si="21"/>
        <v>11718</v>
      </c>
      <c r="U222" s="353"/>
      <c r="V222" s="353"/>
      <c r="W222" s="353"/>
      <c r="X222" s="352"/>
      <c r="Y222" s="354">
        <f t="shared" si="19"/>
        <v>11718</v>
      </c>
      <c r="Z222" s="355">
        <f t="shared" si="20"/>
        <v>1</v>
      </c>
    </row>
    <row r="223" spans="1:26" s="356" customFormat="1" ht="24.75" customHeight="1">
      <c r="A223" s="349" t="str">
        <f t="shared" ref="A223:A278" si="23">IF(C223="180ml","9321 UHT",IF(K223="9322","9322 Amatanakorn",IF(AND(C223="600ml",K223="9321"),"9321 Navanakorn",IF(K223="9321","9321 ASEPTIC 1&amp;3",IF(K223="9323","9323 ASEPTIC 2(WANGMOUNG)",IF(K223=9111,"Beerthip (BB)",""))))))</f>
        <v>9321 ASEPTIC 1&amp;3</v>
      </c>
      <c r="B223" s="349" t="str">
        <f t="shared" si="22"/>
        <v>Green Tea</v>
      </c>
      <c r="C223" s="349" t="str">
        <f>VLOOKUP(M223,Master!A:C,3,0)</f>
        <v>350ml</v>
      </c>
      <c r="D223" s="350">
        <f t="shared" ref="D223:D278" si="24">IF(C223="180ml",S223/88,IF(C223="180ml Milk",S223/70,IF(C223="320ml",S223/104,IF(C223="350ml",S223/72,IF(C223="380ml",S223/72,IF(C223="400ml",S223/72,IF(C223="500ml",S223/54,IF(C223="475ml",S223/54,IF(C223="600ml",S223/150,IF(C223="800ml",S223/70,IF(C223="1500ml",S223/112)))))))))))</f>
        <v>149</v>
      </c>
      <c r="E223" s="350">
        <f t="shared" ref="E223:E278" si="25">IF(C223="180ml",T223/88,IF(C223="180ml Milk",T223/70,IF(C223="320ml",T223/104,IF(C223="350ml",T223/72,IF(C223="380ml",T223/72,IF(C223="400ml",T223/72,IF(C223="500ml",T223/54,IF(C223="475ml",T223/54,IF(C223="600ml",T223/150,IF(C223="800ml",T223/70,IF(C223="1500ml",T223/112)))))))))))</f>
        <v>149</v>
      </c>
      <c r="F223" s="351">
        <f t="shared" ref="F223:F278" si="26">IF(RIGHT(N223,5)="(TFB)",H223+6,IF(RIGHT(N223,5)="(UPT)",H223+5,IF(B223="Water Crystal",H223+1,IF(B223="Water Chang",H223+2,IF(B223="Milk Nestle'",H223+12,IF(B223="Milk FNN",H223+14,IF(B223="Chakulza",H223+6,H223+1)))))))</f>
        <v>45375</v>
      </c>
      <c r="G223" s="351">
        <f t="shared" ref="G223:G278" si="27">F223+1</f>
        <v>45376</v>
      </c>
      <c r="H223" s="376">
        <v>45374</v>
      </c>
      <c r="I223" s="376">
        <v>45374</v>
      </c>
      <c r="J223" s="376" t="s">
        <v>433</v>
      </c>
      <c r="K223" s="376" t="s">
        <v>19</v>
      </c>
      <c r="L223" s="377" t="s">
        <v>857</v>
      </c>
      <c r="M223" s="377">
        <v>310003573</v>
      </c>
      <c r="N223" s="378" t="s">
        <v>257</v>
      </c>
      <c r="O223" s="376" t="s">
        <v>484</v>
      </c>
      <c r="P223" s="376" t="s">
        <v>377</v>
      </c>
      <c r="Q223" s="376" t="s">
        <v>23</v>
      </c>
      <c r="R223" s="377" t="s">
        <v>371</v>
      </c>
      <c r="S223" s="379">
        <v>10728</v>
      </c>
      <c r="T223" s="352">
        <f t="shared" si="21"/>
        <v>10728</v>
      </c>
      <c r="U223" s="353"/>
      <c r="V223" s="353"/>
      <c r="W223" s="353"/>
      <c r="X223" s="352"/>
      <c r="Y223" s="354">
        <f t="shared" ref="Y223:Y278" si="28">T223-SUM(U223:X223)</f>
        <v>10728</v>
      </c>
      <c r="Z223" s="355">
        <f t="shared" ref="Z223:Z278" si="29">T223/S223</f>
        <v>1</v>
      </c>
    </row>
    <row r="224" spans="1:26" s="356" customFormat="1" ht="24.75" customHeight="1">
      <c r="A224" s="349" t="str">
        <f t="shared" si="23"/>
        <v>9322 Amatanakorn</v>
      </c>
      <c r="B224" s="349" t="str">
        <f t="shared" si="22"/>
        <v>Water Crystal</v>
      </c>
      <c r="C224" s="349" t="str">
        <f>VLOOKUP(M224,Master!A:C,3,0)</f>
        <v>600ml</v>
      </c>
      <c r="D224" s="350">
        <f t="shared" si="24"/>
        <v>36.25333333333333</v>
      </c>
      <c r="E224" s="350">
        <f t="shared" si="25"/>
        <v>36.25333333333333</v>
      </c>
      <c r="F224" s="351">
        <f t="shared" si="26"/>
        <v>45376</v>
      </c>
      <c r="G224" s="351">
        <f t="shared" si="27"/>
        <v>45377</v>
      </c>
      <c r="H224" s="376">
        <v>45375</v>
      </c>
      <c r="I224" s="376">
        <v>45375</v>
      </c>
      <c r="J224" s="376" t="s">
        <v>473</v>
      </c>
      <c r="K224" s="376" t="s">
        <v>375</v>
      </c>
      <c r="L224" s="377" t="s">
        <v>822</v>
      </c>
      <c r="M224" s="377">
        <v>310001586</v>
      </c>
      <c r="N224" s="378" t="s">
        <v>415</v>
      </c>
      <c r="O224" s="376" t="s">
        <v>482</v>
      </c>
      <c r="P224" s="376" t="s">
        <v>499</v>
      </c>
      <c r="Q224" s="376" t="s">
        <v>114</v>
      </c>
      <c r="R224" s="377" t="s">
        <v>22</v>
      </c>
      <c r="S224" s="379">
        <v>5438</v>
      </c>
      <c r="T224" s="352">
        <f t="shared" si="21"/>
        <v>5438</v>
      </c>
      <c r="U224" s="353"/>
      <c r="V224" s="353"/>
      <c r="W224" s="353"/>
      <c r="X224" s="352"/>
      <c r="Y224" s="354">
        <f t="shared" si="28"/>
        <v>5438</v>
      </c>
      <c r="Z224" s="355">
        <f t="shared" si="29"/>
        <v>1</v>
      </c>
    </row>
    <row r="225" spans="1:26" s="356" customFormat="1" ht="24.75" customHeight="1">
      <c r="A225" s="349" t="str">
        <f t="shared" si="23"/>
        <v>9321 ASEPTIC 1&amp;3</v>
      </c>
      <c r="B225" s="349" t="str">
        <f t="shared" si="22"/>
        <v>Green Tea</v>
      </c>
      <c r="C225" s="349" t="str">
        <f>VLOOKUP(M225,Master!A:C,3,0)</f>
        <v>350ml</v>
      </c>
      <c r="D225" s="350">
        <f t="shared" si="24"/>
        <v>345</v>
      </c>
      <c r="E225" s="350">
        <f t="shared" si="25"/>
        <v>345</v>
      </c>
      <c r="F225" s="351">
        <f t="shared" si="26"/>
        <v>45376</v>
      </c>
      <c r="G225" s="351">
        <f t="shared" si="27"/>
        <v>45377</v>
      </c>
      <c r="H225" s="376">
        <v>45375</v>
      </c>
      <c r="I225" s="376">
        <v>45375</v>
      </c>
      <c r="J225" s="376" t="s">
        <v>433</v>
      </c>
      <c r="K225" s="376" t="s">
        <v>19</v>
      </c>
      <c r="L225" s="377" t="s">
        <v>783</v>
      </c>
      <c r="M225" s="377">
        <v>310003573</v>
      </c>
      <c r="N225" s="378" t="s">
        <v>257</v>
      </c>
      <c r="O225" s="376" t="s">
        <v>484</v>
      </c>
      <c r="P225" s="376" t="s">
        <v>377</v>
      </c>
      <c r="Q225" s="376" t="s">
        <v>23</v>
      </c>
      <c r="R225" s="377" t="s">
        <v>371</v>
      </c>
      <c r="S225" s="379">
        <v>24840</v>
      </c>
      <c r="T225" s="352">
        <f t="shared" si="21"/>
        <v>24840</v>
      </c>
      <c r="U225" s="353"/>
      <c r="V225" s="353"/>
      <c r="W225" s="353"/>
      <c r="X225" s="352"/>
      <c r="Y225" s="354">
        <f t="shared" si="28"/>
        <v>24840</v>
      </c>
      <c r="Z225" s="355">
        <f t="shared" si="29"/>
        <v>1</v>
      </c>
    </row>
    <row r="226" spans="1:26" s="356" customFormat="1" ht="24.75" customHeight="1">
      <c r="A226" s="349" t="str">
        <f t="shared" si="23"/>
        <v>9323 ASEPTIC 2(WANGMOUNG)</v>
      </c>
      <c r="B226" s="349" t="str">
        <f t="shared" si="22"/>
        <v>Green Tea</v>
      </c>
      <c r="C226" s="349" t="str">
        <f>VLOOKUP(M226,Master!A:C,3,0)</f>
        <v>380ml</v>
      </c>
      <c r="D226" s="350">
        <f t="shared" si="24"/>
        <v>27.861111111111111</v>
      </c>
      <c r="E226" s="350">
        <f t="shared" si="25"/>
        <v>27.861111111111111</v>
      </c>
      <c r="F226" s="351">
        <f t="shared" si="26"/>
        <v>45376</v>
      </c>
      <c r="G226" s="351">
        <f t="shared" si="27"/>
        <v>45377</v>
      </c>
      <c r="H226" s="376">
        <v>45375</v>
      </c>
      <c r="I226" s="376">
        <v>45375</v>
      </c>
      <c r="J226" s="376" t="s">
        <v>433</v>
      </c>
      <c r="K226" s="376" t="s">
        <v>115</v>
      </c>
      <c r="L226" s="377" t="s">
        <v>784</v>
      </c>
      <c r="M226" s="377">
        <v>310002013</v>
      </c>
      <c r="N226" s="378" t="s">
        <v>490</v>
      </c>
      <c r="O226" s="376" t="s">
        <v>484</v>
      </c>
      <c r="P226" s="376" t="s">
        <v>21</v>
      </c>
      <c r="Q226" s="376" t="s">
        <v>114</v>
      </c>
      <c r="R226" s="377" t="s">
        <v>292</v>
      </c>
      <c r="S226" s="379">
        <v>2006</v>
      </c>
      <c r="T226" s="352">
        <f t="shared" si="21"/>
        <v>2006</v>
      </c>
      <c r="U226" s="353"/>
      <c r="V226" s="353"/>
      <c r="W226" s="353"/>
      <c r="X226" s="352"/>
      <c r="Y226" s="354">
        <f t="shared" si="28"/>
        <v>2006</v>
      </c>
      <c r="Z226" s="355">
        <f t="shared" si="29"/>
        <v>1</v>
      </c>
    </row>
    <row r="227" spans="1:26" s="356" customFormat="1" ht="24.75" customHeight="1">
      <c r="A227" s="349" t="str">
        <f t="shared" si="23"/>
        <v>9323 ASEPTIC 2(WANGMOUNG)</v>
      </c>
      <c r="B227" s="349" t="str">
        <f t="shared" si="22"/>
        <v>Green Tea</v>
      </c>
      <c r="C227" s="349" t="str">
        <f>VLOOKUP(M227,Master!A:C,3,0)</f>
        <v>380ml</v>
      </c>
      <c r="D227" s="350">
        <f t="shared" si="24"/>
        <v>358.91666666666669</v>
      </c>
      <c r="E227" s="350">
        <f t="shared" si="25"/>
        <v>358.91666666666669</v>
      </c>
      <c r="F227" s="351">
        <f t="shared" si="26"/>
        <v>45376</v>
      </c>
      <c r="G227" s="351">
        <f t="shared" si="27"/>
        <v>45377</v>
      </c>
      <c r="H227" s="376">
        <v>45375</v>
      </c>
      <c r="I227" s="376">
        <v>45375</v>
      </c>
      <c r="J227" s="376" t="s">
        <v>433</v>
      </c>
      <c r="K227" s="376" t="s">
        <v>115</v>
      </c>
      <c r="L227" s="377" t="s">
        <v>785</v>
      </c>
      <c r="M227" s="377">
        <v>310002013</v>
      </c>
      <c r="N227" s="378" t="s">
        <v>490</v>
      </c>
      <c r="O227" s="376" t="s">
        <v>484</v>
      </c>
      <c r="P227" s="376" t="s">
        <v>20</v>
      </c>
      <c r="Q227" s="376" t="s">
        <v>114</v>
      </c>
      <c r="R227" s="377" t="s">
        <v>292</v>
      </c>
      <c r="S227" s="379">
        <v>25842</v>
      </c>
      <c r="T227" s="352">
        <f t="shared" si="21"/>
        <v>25842</v>
      </c>
      <c r="U227" s="353"/>
      <c r="V227" s="353"/>
      <c r="W227" s="353"/>
      <c r="X227" s="352"/>
      <c r="Y227" s="354">
        <f t="shared" si="28"/>
        <v>25842</v>
      </c>
      <c r="Z227" s="355">
        <f t="shared" si="29"/>
        <v>1</v>
      </c>
    </row>
    <row r="228" spans="1:26" s="356" customFormat="1" ht="24.75" customHeight="1">
      <c r="A228" s="349" t="str">
        <f t="shared" si="23"/>
        <v>9323 ASEPTIC 2(WANGMOUNG)</v>
      </c>
      <c r="B228" s="349" t="str">
        <f t="shared" si="22"/>
        <v>CL</v>
      </c>
      <c r="C228" s="349" t="str">
        <f>VLOOKUP(M228,Master!A:C,3,0)</f>
        <v>500ml</v>
      </c>
      <c r="D228" s="350">
        <f t="shared" si="24"/>
        <v>608</v>
      </c>
      <c r="E228" s="350">
        <f t="shared" si="25"/>
        <v>608</v>
      </c>
      <c r="F228" s="351">
        <f t="shared" si="26"/>
        <v>45376</v>
      </c>
      <c r="G228" s="351">
        <f t="shared" si="27"/>
        <v>45377</v>
      </c>
      <c r="H228" s="376">
        <v>45375</v>
      </c>
      <c r="I228" s="376">
        <v>45375</v>
      </c>
      <c r="J228" s="376" t="s">
        <v>433</v>
      </c>
      <c r="K228" s="376" t="s">
        <v>115</v>
      </c>
      <c r="L228" s="377" t="s">
        <v>786</v>
      </c>
      <c r="M228" s="377">
        <v>310002654</v>
      </c>
      <c r="N228" s="378" t="s">
        <v>46</v>
      </c>
      <c r="O228" s="376" t="s">
        <v>484</v>
      </c>
      <c r="P228" s="376" t="s">
        <v>472</v>
      </c>
      <c r="Q228" s="376" t="s">
        <v>114</v>
      </c>
      <c r="R228" s="377" t="s">
        <v>22</v>
      </c>
      <c r="S228" s="379">
        <v>32832</v>
      </c>
      <c r="T228" s="352">
        <f t="shared" si="21"/>
        <v>32832</v>
      </c>
      <c r="U228" s="353"/>
      <c r="V228" s="353"/>
      <c r="W228" s="353"/>
      <c r="X228" s="352"/>
      <c r="Y228" s="354">
        <f t="shared" si="28"/>
        <v>32832</v>
      </c>
      <c r="Z228" s="355">
        <f t="shared" si="29"/>
        <v>1</v>
      </c>
    </row>
    <row r="229" spans="1:26" s="356" customFormat="1" ht="24.75" customHeight="1">
      <c r="A229" s="349" t="str">
        <f t="shared" si="23"/>
        <v>9321 ASEPTIC 1&amp;3</v>
      </c>
      <c r="B229" s="349" t="str">
        <f t="shared" si="22"/>
        <v>Green Tea</v>
      </c>
      <c r="C229" s="349" t="str">
        <f>VLOOKUP(M229,Master!A:C,3,0)</f>
        <v>475ml</v>
      </c>
      <c r="D229" s="350">
        <f t="shared" si="24"/>
        <v>455.2037037037037</v>
      </c>
      <c r="E229" s="350">
        <f t="shared" si="25"/>
        <v>455.2037037037037</v>
      </c>
      <c r="F229" s="351">
        <f t="shared" si="26"/>
        <v>45376</v>
      </c>
      <c r="G229" s="351">
        <f t="shared" si="27"/>
        <v>45377</v>
      </c>
      <c r="H229" s="376">
        <v>45375</v>
      </c>
      <c r="I229" s="376">
        <v>45375</v>
      </c>
      <c r="J229" s="376" t="s">
        <v>433</v>
      </c>
      <c r="K229" s="376" t="s">
        <v>19</v>
      </c>
      <c r="L229" s="377" t="s">
        <v>823</v>
      </c>
      <c r="M229" s="377">
        <v>310004209</v>
      </c>
      <c r="N229" s="378" t="s">
        <v>372</v>
      </c>
      <c r="O229" s="376" t="s">
        <v>484</v>
      </c>
      <c r="P229" s="376" t="s">
        <v>21</v>
      </c>
      <c r="Q229" s="376" t="s">
        <v>23</v>
      </c>
      <c r="R229" s="377" t="s">
        <v>327</v>
      </c>
      <c r="S229" s="379">
        <v>24581</v>
      </c>
      <c r="T229" s="352">
        <f t="shared" si="21"/>
        <v>24581</v>
      </c>
      <c r="U229" s="353"/>
      <c r="V229" s="353"/>
      <c r="W229" s="353"/>
      <c r="X229" s="352"/>
      <c r="Y229" s="354">
        <f t="shared" si="28"/>
        <v>24581</v>
      </c>
      <c r="Z229" s="355">
        <f t="shared" si="29"/>
        <v>1</v>
      </c>
    </row>
    <row r="230" spans="1:26" s="356" customFormat="1" ht="24.75" customHeight="1">
      <c r="A230" s="349" t="str">
        <f t="shared" si="23"/>
        <v>9323 ASEPTIC 2(WANGMOUNG)</v>
      </c>
      <c r="B230" s="349" t="str">
        <f t="shared" si="22"/>
        <v>Green Tea</v>
      </c>
      <c r="C230" s="349" t="str">
        <f>VLOOKUP(M230,Master!A:C,3,0)</f>
        <v>350ml</v>
      </c>
      <c r="D230" s="350">
        <f t="shared" si="24"/>
        <v>252</v>
      </c>
      <c r="E230" s="350">
        <f t="shared" si="25"/>
        <v>252</v>
      </c>
      <c r="F230" s="351">
        <f t="shared" si="26"/>
        <v>45376</v>
      </c>
      <c r="G230" s="351">
        <f t="shared" si="27"/>
        <v>45377</v>
      </c>
      <c r="H230" s="376">
        <v>45375</v>
      </c>
      <c r="I230" s="376">
        <v>45375</v>
      </c>
      <c r="J230" s="376" t="s">
        <v>433</v>
      </c>
      <c r="K230" s="376" t="s">
        <v>115</v>
      </c>
      <c r="L230" s="377" t="s">
        <v>860</v>
      </c>
      <c r="M230" s="377">
        <v>310002641</v>
      </c>
      <c r="N230" s="378" t="s">
        <v>119</v>
      </c>
      <c r="O230" s="376" t="s">
        <v>484</v>
      </c>
      <c r="P230" s="376" t="s">
        <v>681</v>
      </c>
      <c r="Q230" s="376" t="s">
        <v>114</v>
      </c>
      <c r="R230" s="377" t="s">
        <v>292</v>
      </c>
      <c r="S230" s="379">
        <v>18144</v>
      </c>
      <c r="T230" s="352">
        <f t="shared" si="21"/>
        <v>18144</v>
      </c>
      <c r="U230" s="353"/>
      <c r="V230" s="353"/>
      <c r="W230" s="353"/>
      <c r="X230" s="352"/>
      <c r="Y230" s="354">
        <f t="shared" si="28"/>
        <v>18144</v>
      </c>
      <c r="Z230" s="355">
        <f t="shared" si="29"/>
        <v>1</v>
      </c>
    </row>
    <row r="231" spans="1:26" s="356" customFormat="1" ht="24.75" customHeight="1">
      <c r="A231" s="349" t="str">
        <f t="shared" si="23"/>
        <v>9321 Navanakorn</v>
      </c>
      <c r="B231" s="349" t="str">
        <f t="shared" si="22"/>
        <v>Water Crystal</v>
      </c>
      <c r="C231" s="349" t="str">
        <f>VLOOKUP(M231,Master!A:C,3,0)</f>
        <v>600ml</v>
      </c>
      <c r="D231" s="350">
        <f t="shared" si="24"/>
        <v>75.153333333333336</v>
      </c>
      <c r="E231" s="350">
        <f t="shared" si="25"/>
        <v>75.153333333333336</v>
      </c>
      <c r="F231" s="351">
        <f t="shared" si="26"/>
        <v>45377</v>
      </c>
      <c r="G231" s="351">
        <f t="shared" si="27"/>
        <v>45378</v>
      </c>
      <c r="H231" s="376">
        <v>45376</v>
      </c>
      <c r="I231" s="376">
        <v>45376</v>
      </c>
      <c r="J231" s="376" t="s">
        <v>473</v>
      </c>
      <c r="K231" s="376" t="s">
        <v>19</v>
      </c>
      <c r="L231" s="377" t="s">
        <v>858</v>
      </c>
      <c r="M231" s="377">
        <v>310001586</v>
      </c>
      <c r="N231" s="378" t="s">
        <v>415</v>
      </c>
      <c r="O231" s="376" t="s">
        <v>482</v>
      </c>
      <c r="P231" s="376" t="s">
        <v>377</v>
      </c>
      <c r="Q231" s="376" t="s">
        <v>461</v>
      </c>
      <c r="R231" s="377" t="s">
        <v>460</v>
      </c>
      <c r="S231" s="379">
        <v>11273</v>
      </c>
      <c r="T231" s="352">
        <f t="shared" si="21"/>
        <v>11273</v>
      </c>
      <c r="U231" s="353"/>
      <c r="V231" s="353"/>
      <c r="W231" s="353"/>
      <c r="X231" s="352"/>
      <c r="Y231" s="354">
        <f t="shared" si="28"/>
        <v>11273</v>
      </c>
      <c r="Z231" s="355">
        <f t="shared" si="29"/>
        <v>1</v>
      </c>
    </row>
    <row r="232" spans="1:26" s="356" customFormat="1" ht="24.75" customHeight="1">
      <c r="A232" s="349" t="str">
        <f t="shared" si="23"/>
        <v>9323 ASEPTIC 2(WANGMOUNG)</v>
      </c>
      <c r="B232" s="349" t="str">
        <f t="shared" si="22"/>
        <v>CL</v>
      </c>
      <c r="C232" s="349" t="str">
        <f>VLOOKUP(M232,Master!A:C,3,0)</f>
        <v>500ml</v>
      </c>
      <c r="D232" s="350">
        <f t="shared" si="24"/>
        <v>606</v>
      </c>
      <c r="E232" s="350">
        <f t="shared" si="25"/>
        <v>606</v>
      </c>
      <c r="F232" s="351">
        <f t="shared" si="26"/>
        <v>45377</v>
      </c>
      <c r="G232" s="351">
        <f t="shared" si="27"/>
        <v>45378</v>
      </c>
      <c r="H232" s="376">
        <v>45376</v>
      </c>
      <c r="I232" s="376">
        <v>45376</v>
      </c>
      <c r="J232" s="376" t="s">
        <v>433</v>
      </c>
      <c r="K232" s="376" t="s">
        <v>115</v>
      </c>
      <c r="L232" s="377" t="s">
        <v>824</v>
      </c>
      <c r="M232" s="377">
        <v>310002654</v>
      </c>
      <c r="N232" s="378" t="s">
        <v>46</v>
      </c>
      <c r="O232" s="376" t="s">
        <v>484</v>
      </c>
      <c r="P232" s="376" t="s">
        <v>472</v>
      </c>
      <c r="Q232" s="376" t="s">
        <v>114</v>
      </c>
      <c r="R232" s="377" t="s">
        <v>22</v>
      </c>
      <c r="S232" s="379">
        <v>32724</v>
      </c>
      <c r="T232" s="352">
        <f t="shared" si="21"/>
        <v>32724</v>
      </c>
      <c r="U232" s="353"/>
      <c r="V232" s="353"/>
      <c r="W232" s="353"/>
      <c r="X232" s="352"/>
      <c r="Y232" s="354">
        <f t="shared" si="28"/>
        <v>32724</v>
      </c>
      <c r="Z232" s="355">
        <f t="shared" si="29"/>
        <v>1</v>
      </c>
    </row>
    <row r="233" spans="1:26" s="356" customFormat="1" ht="24.75" customHeight="1">
      <c r="A233" s="349" t="str">
        <f t="shared" si="23"/>
        <v>9323 ASEPTIC 2(WANGMOUNG)</v>
      </c>
      <c r="B233" s="349" t="str">
        <f t="shared" si="22"/>
        <v>Green Tea</v>
      </c>
      <c r="C233" s="349" t="str">
        <f>VLOOKUP(M233,Master!A:C,3,0)</f>
        <v>380ml</v>
      </c>
      <c r="D233" s="350">
        <f t="shared" si="24"/>
        <v>55.555555555555557</v>
      </c>
      <c r="E233" s="350">
        <f t="shared" si="25"/>
        <v>55.555555555555557</v>
      </c>
      <c r="F233" s="351">
        <f t="shared" si="26"/>
        <v>45377</v>
      </c>
      <c r="G233" s="351">
        <f t="shared" si="27"/>
        <v>45378</v>
      </c>
      <c r="H233" s="376">
        <v>45376</v>
      </c>
      <c r="I233" s="376">
        <v>45376</v>
      </c>
      <c r="J233" s="376" t="s">
        <v>433</v>
      </c>
      <c r="K233" s="376" t="s">
        <v>115</v>
      </c>
      <c r="L233" s="377" t="s">
        <v>825</v>
      </c>
      <c r="M233" s="377">
        <v>310002013</v>
      </c>
      <c r="N233" s="378" t="s">
        <v>490</v>
      </c>
      <c r="O233" s="376" t="s">
        <v>484</v>
      </c>
      <c r="P233" s="376" t="s">
        <v>20</v>
      </c>
      <c r="Q233" s="376" t="s">
        <v>114</v>
      </c>
      <c r="R233" s="377" t="s">
        <v>292</v>
      </c>
      <c r="S233" s="379">
        <v>4000</v>
      </c>
      <c r="T233" s="352">
        <f t="shared" si="21"/>
        <v>4000</v>
      </c>
      <c r="U233" s="353"/>
      <c r="V233" s="353"/>
      <c r="W233" s="353"/>
      <c r="X233" s="352"/>
      <c r="Y233" s="354">
        <f t="shared" si="28"/>
        <v>4000</v>
      </c>
      <c r="Z233" s="355">
        <f t="shared" si="29"/>
        <v>1</v>
      </c>
    </row>
    <row r="234" spans="1:26" s="356" customFormat="1" ht="24.75" customHeight="1">
      <c r="A234" s="349" t="str">
        <f t="shared" si="23"/>
        <v>9321 ASEPTIC 1&amp;3</v>
      </c>
      <c r="B234" s="349" t="str">
        <f t="shared" si="22"/>
        <v>Green Tea</v>
      </c>
      <c r="C234" s="349" t="str">
        <f>VLOOKUP(M234,Master!A:C,3,0)</f>
        <v>800ml</v>
      </c>
      <c r="D234" s="350">
        <f t="shared" si="24"/>
        <v>392</v>
      </c>
      <c r="E234" s="350">
        <f t="shared" si="25"/>
        <v>392</v>
      </c>
      <c r="F234" s="351">
        <f t="shared" si="26"/>
        <v>45377</v>
      </c>
      <c r="G234" s="351">
        <f t="shared" si="27"/>
        <v>45378</v>
      </c>
      <c r="H234" s="376">
        <v>45376</v>
      </c>
      <c r="I234" s="376">
        <v>45376</v>
      </c>
      <c r="J234" s="376" t="s">
        <v>433</v>
      </c>
      <c r="K234" s="376" t="s">
        <v>19</v>
      </c>
      <c r="L234" s="377" t="s">
        <v>826</v>
      </c>
      <c r="M234" s="377">
        <v>310001995</v>
      </c>
      <c r="N234" s="378" t="s">
        <v>121</v>
      </c>
      <c r="O234" s="376" t="s">
        <v>482</v>
      </c>
      <c r="P234" s="376" t="s">
        <v>20</v>
      </c>
      <c r="Q234" s="376" t="s">
        <v>23</v>
      </c>
      <c r="R234" s="377" t="s">
        <v>327</v>
      </c>
      <c r="S234" s="379">
        <v>27440</v>
      </c>
      <c r="T234" s="352">
        <f t="shared" si="21"/>
        <v>27440</v>
      </c>
      <c r="U234" s="353"/>
      <c r="V234" s="353"/>
      <c r="W234" s="353"/>
      <c r="X234" s="352"/>
      <c r="Y234" s="354">
        <f t="shared" si="28"/>
        <v>27440</v>
      </c>
      <c r="Z234" s="355">
        <f t="shared" si="29"/>
        <v>1</v>
      </c>
    </row>
    <row r="235" spans="1:26" s="356" customFormat="1" ht="24.75" customHeight="1">
      <c r="A235" s="349" t="str">
        <f t="shared" si="23"/>
        <v>9321 ASEPTIC 1&amp;3</v>
      </c>
      <c r="B235" s="349" t="str">
        <f t="shared" si="22"/>
        <v>Green Tea</v>
      </c>
      <c r="C235" s="349" t="str">
        <f>VLOOKUP(M235,Master!A:C,3,0)</f>
        <v>350ml</v>
      </c>
      <c r="D235" s="350">
        <f t="shared" si="24"/>
        <v>339.33333333333331</v>
      </c>
      <c r="E235" s="350">
        <f t="shared" si="25"/>
        <v>339.33333333333331</v>
      </c>
      <c r="F235" s="351">
        <f t="shared" si="26"/>
        <v>45377</v>
      </c>
      <c r="G235" s="351">
        <f t="shared" si="27"/>
        <v>45378</v>
      </c>
      <c r="H235" s="376">
        <v>45376</v>
      </c>
      <c r="I235" s="376">
        <v>45376</v>
      </c>
      <c r="J235" s="376" t="s">
        <v>433</v>
      </c>
      <c r="K235" s="376" t="s">
        <v>19</v>
      </c>
      <c r="L235" s="377" t="s">
        <v>859</v>
      </c>
      <c r="M235" s="377">
        <v>310003573</v>
      </c>
      <c r="N235" s="378" t="s">
        <v>257</v>
      </c>
      <c r="O235" s="376" t="s">
        <v>484</v>
      </c>
      <c r="P235" s="376" t="s">
        <v>377</v>
      </c>
      <c r="Q235" s="376" t="s">
        <v>23</v>
      </c>
      <c r="R235" s="377" t="s">
        <v>371</v>
      </c>
      <c r="S235" s="379">
        <v>24432</v>
      </c>
      <c r="T235" s="352">
        <f t="shared" si="21"/>
        <v>24432</v>
      </c>
      <c r="U235" s="353"/>
      <c r="V235" s="353"/>
      <c r="W235" s="353"/>
      <c r="X235" s="352"/>
      <c r="Y235" s="354">
        <f t="shared" si="28"/>
        <v>24432</v>
      </c>
      <c r="Z235" s="355">
        <f t="shared" si="29"/>
        <v>1</v>
      </c>
    </row>
    <row r="236" spans="1:26" s="356" customFormat="1" ht="24.75" customHeight="1">
      <c r="A236" s="349" t="str">
        <f t="shared" si="23"/>
        <v>9323 ASEPTIC 2(WANGMOUNG)</v>
      </c>
      <c r="B236" s="349" t="str">
        <f t="shared" si="22"/>
        <v>Green Tea</v>
      </c>
      <c r="C236" s="349" t="str">
        <f>VLOOKUP(M236,Master!A:C,3,0)</f>
        <v>350ml</v>
      </c>
      <c r="D236" s="350">
        <f t="shared" si="24"/>
        <v>214.84722222222223</v>
      </c>
      <c r="E236" s="350">
        <f t="shared" si="25"/>
        <v>214.84722222222223</v>
      </c>
      <c r="F236" s="351">
        <f t="shared" si="26"/>
        <v>45377</v>
      </c>
      <c r="G236" s="351">
        <f t="shared" si="27"/>
        <v>45378</v>
      </c>
      <c r="H236" s="376">
        <v>45376</v>
      </c>
      <c r="I236" s="376">
        <v>45376</v>
      </c>
      <c r="J236" s="376" t="s">
        <v>433</v>
      </c>
      <c r="K236" s="376" t="s">
        <v>115</v>
      </c>
      <c r="L236" s="377" t="s">
        <v>861</v>
      </c>
      <c r="M236" s="377">
        <v>310002642</v>
      </c>
      <c r="N236" s="378" t="s">
        <v>118</v>
      </c>
      <c r="O236" s="376" t="s">
        <v>484</v>
      </c>
      <c r="P236" s="376" t="s">
        <v>681</v>
      </c>
      <c r="Q236" s="376" t="s">
        <v>114</v>
      </c>
      <c r="R236" s="377" t="s">
        <v>292</v>
      </c>
      <c r="S236" s="379">
        <v>15469</v>
      </c>
      <c r="T236" s="352">
        <f t="shared" ref="T236:T237" si="30">S236</f>
        <v>15469</v>
      </c>
      <c r="U236" s="353"/>
      <c r="V236" s="353"/>
      <c r="W236" s="353"/>
      <c r="X236" s="352"/>
      <c r="Y236" s="354">
        <f t="shared" si="28"/>
        <v>15469</v>
      </c>
      <c r="Z236" s="355">
        <f t="shared" si="29"/>
        <v>1</v>
      </c>
    </row>
    <row r="237" spans="1:26" s="356" customFormat="1" ht="24.75" customHeight="1">
      <c r="A237" s="349" t="str">
        <f t="shared" si="23"/>
        <v>9323 ASEPTIC 2(WANGMOUNG)</v>
      </c>
      <c r="B237" s="349" t="str">
        <f t="shared" si="22"/>
        <v>Green Tea</v>
      </c>
      <c r="C237" s="349" t="str">
        <f>VLOOKUP(M237,Master!A:C,3,0)</f>
        <v>350ml</v>
      </c>
      <c r="D237" s="350">
        <f t="shared" si="24"/>
        <v>180.55555555555554</v>
      </c>
      <c r="E237" s="350">
        <f t="shared" si="25"/>
        <v>180.55555555555554</v>
      </c>
      <c r="F237" s="351">
        <f t="shared" si="26"/>
        <v>45377</v>
      </c>
      <c r="G237" s="351">
        <f t="shared" si="27"/>
        <v>45378</v>
      </c>
      <c r="H237" s="376">
        <v>45376</v>
      </c>
      <c r="I237" s="376">
        <v>45376</v>
      </c>
      <c r="J237" s="376" t="s">
        <v>433</v>
      </c>
      <c r="K237" s="376" t="s">
        <v>115</v>
      </c>
      <c r="L237" s="377" t="s">
        <v>897</v>
      </c>
      <c r="M237" s="377">
        <v>310002641</v>
      </c>
      <c r="N237" s="378" t="s">
        <v>119</v>
      </c>
      <c r="O237" s="376" t="s">
        <v>484</v>
      </c>
      <c r="P237" s="376" t="s">
        <v>681</v>
      </c>
      <c r="Q237" s="376" t="s">
        <v>114</v>
      </c>
      <c r="R237" s="377" t="s">
        <v>292</v>
      </c>
      <c r="S237" s="379">
        <v>13000</v>
      </c>
      <c r="T237" s="352">
        <f t="shared" si="30"/>
        <v>13000</v>
      </c>
      <c r="U237" s="353"/>
      <c r="V237" s="353"/>
      <c r="W237" s="353"/>
      <c r="X237" s="352"/>
      <c r="Y237" s="354">
        <f t="shared" si="28"/>
        <v>13000</v>
      </c>
      <c r="Z237" s="355">
        <f t="shared" si="29"/>
        <v>1</v>
      </c>
    </row>
    <row r="238" spans="1:26" s="356" customFormat="1" ht="24.75" customHeight="1">
      <c r="A238" s="349" t="str">
        <f t="shared" si="23"/>
        <v>9321 Navanakorn</v>
      </c>
      <c r="B238" s="349" t="str">
        <f t="shared" ref="B238:B278" si="31">IF(RIGHT(N238,4)="(CL)","CL",IF(RIGHT(N238,2)="5L","EX",IF(RIGHT(N238,4)="tut)","EX",IF(RIGHT(N238,2)="CL","CL",IF(RIGHT(N238,5)="CLM)","CL",IF(RIGHT(N238,4)="(LA)","LA",IF(RIGHT(N238,4)="(MM)","MM",IF(RIGHT(N238,2)="MM","MM",IF(RIGHT(N238,2)="LA","LA",IF(RIGHT(N238,7)="Crystal","Water Crystal",IF(RIGHT(N238,5)="Chang","Water Chang",IF(LEFT(N238,3)="Mag","Magnolia",IF(LEFT(N238,3)="MNL","Magnolia",IF(LEFT(N238,8)="Chakulza","Chakulza",IF(LEFT(N238,5)="Oishi","Green Tea",IF(LEFT(N238,3)="Jub","Green Tea",IF(LEFT(N238,3)="Spe","Gift Set","Milk Nestle")))))))))))))))))</f>
        <v>Water Crystal</v>
      </c>
      <c r="C238" s="349" t="str">
        <f>VLOOKUP(M238,Master!A:C,3,0)</f>
        <v>600ml</v>
      </c>
      <c r="D238" s="350">
        <f t="shared" si="24"/>
        <v>83.926666666666662</v>
      </c>
      <c r="E238" s="350">
        <f t="shared" si="25"/>
        <v>75.540000000000006</v>
      </c>
      <c r="F238" s="351">
        <f t="shared" si="26"/>
        <v>45378</v>
      </c>
      <c r="G238" s="351">
        <f t="shared" si="27"/>
        <v>45379</v>
      </c>
      <c r="H238" s="376">
        <v>45377</v>
      </c>
      <c r="I238" s="376">
        <v>45377</v>
      </c>
      <c r="J238" s="376" t="s">
        <v>473</v>
      </c>
      <c r="K238" s="376" t="s">
        <v>19</v>
      </c>
      <c r="L238" s="377" t="s">
        <v>862</v>
      </c>
      <c r="M238" s="377">
        <v>310001586</v>
      </c>
      <c r="N238" s="378" t="s">
        <v>415</v>
      </c>
      <c r="O238" s="376" t="s">
        <v>482</v>
      </c>
      <c r="P238" s="376" t="s">
        <v>377</v>
      </c>
      <c r="Q238" s="376" t="s">
        <v>461</v>
      </c>
      <c r="R238" s="377" t="s">
        <v>460</v>
      </c>
      <c r="S238" s="379">
        <v>12589</v>
      </c>
      <c r="T238" s="352">
        <f>ROUNDUP(IF(C238="180ml",VLOOKUP(M238,[1]Master!A:D,4,0)*S238,IF(VLOOKUP(M238,[1]Master!A:D,4,0)=1,S238,IF(S238&lt;=25000,S238*90%,VLOOKUP(M238,[1]Master!A:D,4,0)*S238))),0)</f>
        <v>11331</v>
      </c>
      <c r="U238" s="353"/>
      <c r="V238" s="353"/>
      <c r="W238" s="353"/>
      <c r="X238" s="352"/>
      <c r="Y238" s="354">
        <f t="shared" si="28"/>
        <v>11331</v>
      </c>
      <c r="Z238" s="355">
        <f t="shared" si="29"/>
        <v>0.90007149098419259</v>
      </c>
    </row>
    <row r="239" spans="1:26" s="356" customFormat="1" ht="24.75" customHeight="1">
      <c r="A239" s="349" t="str">
        <f t="shared" si="23"/>
        <v>9323 ASEPTIC 2(WANGMOUNG)</v>
      </c>
      <c r="B239" s="349" t="str">
        <f t="shared" si="31"/>
        <v>CL</v>
      </c>
      <c r="C239" s="349" t="str">
        <f>VLOOKUP(M239,Master!A:C,3,0)</f>
        <v>500ml</v>
      </c>
      <c r="D239" s="350">
        <f t="shared" si="24"/>
        <v>573</v>
      </c>
      <c r="E239" s="350">
        <f t="shared" si="25"/>
        <v>487.05555555555554</v>
      </c>
      <c r="F239" s="351">
        <f t="shared" si="26"/>
        <v>45378</v>
      </c>
      <c r="G239" s="351">
        <f t="shared" si="27"/>
        <v>45379</v>
      </c>
      <c r="H239" s="376">
        <v>45377</v>
      </c>
      <c r="I239" s="376">
        <v>45377</v>
      </c>
      <c r="J239" s="376" t="s">
        <v>433</v>
      </c>
      <c r="K239" s="376" t="s">
        <v>115</v>
      </c>
      <c r="L239" s="377" t="s">
        <v>827</v>
      </c>
      <c r="M239" s="377">
        <v>310002654</v>
      </c>
      <c r="N239" s="378" t="s">
        <v>46</v>
      </c>
      <c r="O239" s="376" t="s">
        <v>484</v>
      </c>
      <c r="P239" s="376" t="s">
        <v>531</v>
      </c>
      <c r="Q239" s="376" t="s">
        <v>114</v>
      </c>
      <c r="R239" s="377" t="s">
        <v>22</v>
      </c>
      <c r="S239" s="379">
        <v>30942</v>
      </c>
      <c r="T239" s="352">
        <f>ROUNDUP(IF(C239="180ml",VLOOKUP(M239,[1]Master!A:D,4,0)*S239,IF(VLOOKUP(M239,[1]Master!A:D,4,0)=1,S239,IF(S239&lt;=25000,S239*90%,VLOOKUP(M239,[1]Master!A:D,4,0)*S239))),0)</f>
        <v>26301</v>
      </c>
      <c r="U239" s="353"/>
      <c r="V239" s="353"/>
      <c r="W239" s="353"/>
      <c r="X239" s="352"/>
      <c r="Y239" s="354">
        <f t="shared" si="28"/>
        <v>26301</v>
      </c>
      <c r="Z239" s="355">
        <f t="shared" si="29"/>
        <v>0.85000969555943373</v>
      </c>
    </row>
    <row r="240" spans="1:26" s="356" customFormat="1" ht="24.75" customHeight="1">
      <c r="A240" s="349" t="str">
        <f t="shared" si="23"/>
        <v>9323 ASEPTIC 2(WANGMOUNG)</v>
      </c>
      <c r="B240" s="349" t="str">
        <f t="shared" si="31"/>
        <v>Green Tea</v>
      </c>
      <c r="C240" s="349" t="str">
        <f>VLOOKUP(M240,Master!A:C,3,0)</f>
        <v>350ml</v>
      </c>
      <c r="D240" s="350">
        <f t="shared" si="24"/>
        <v>208</v>
      </c>
      <c r="E240" s="350">
        <f t="shared" si="25"/>
        <v>187.20833333333334</v>
      </c>
      <c r="F240" s="351">
        <f t="shared" si="26"/>
        <v>45378</v>
      </c>
      <c r="G240" s="351">
        <f t="shared" si="27"/>
        <v>45379</v>
      </c>
      <c r="H240" s="376">
        <v>45377</v>
      </c>
      <c r="I240" s="376">
        <v>45377</v>
      </c>
      <c r="J240" s="376" t="s">
        <v>433</v>
      </c>
      <c r="K240" s="376" t="s">
        <v>115</v>
      </c>
      <c r="L240" s="377" t="s">
        <v>828</v>
      </c>
      <c r="M240" s="377">
        <v>310002642</v>
      </c>
      <c r="N240" s="378" t="s">
        <v>118</v>
      </c>
      <c r="O240" s="376" t="s">
        <v>484</v>
      </c>
      <c r="P240" s="376" t="s">
        <v>681</v>
      </c>
      <c r="Q240" s="376" t="s">
        <v>114</v>
      </c>
      <c r="R240" s="377" t="s">
        <v>292</v>
      </c>
      <c r="S240" s="379">
        <v>14976</v>
      </c>
      <c r="T240" s="352">
        <f>ROUNDUP(IF(C240="180ml",VLOOKUP(M240,[1]Master!A:D,4,0)*S240,IF(VLOOKUP(M240,[1]Master!A:D,4,0)=1,S240,IF(S240&lt;=25000,S240*90%,VLOOKUP(M240,[1]Master!A:D,4,0)*S240))),0)</f>
        <v>13479</v>
      </c>
      <c r="U240" s="353"/>
      <c r="V240" s="353"/>
      <c r="W240" s="353"/>
      <c r="X240" s="352"/>
      <c r="Y240" s="354">
        <f t="shared" si="28"/>
        <v>13479</v>
      </c>
      <c r="Z240" s="355">
        <f t="shared" si="29"/>
        <v>0.9000400641025641</v>
      </c>
    </row>
    <row r="241" spans="1:26" s="356" customFormat="1" ht="24.75" customHeight="1">
      <c r="A241" s="349" t="str">
        <f t="shared" si="23"/>
        <v>9323 ASEPTIC 2(WANGMOUNG)</v>
      </c>
      <c r="B241" s="349" t="str">
        <f t="shared" si="31"/>
        <v>Green Tea</v>
      </c>
      <c r="C241" s="349" t="str">
        <f>VLOOKUP(M241,Master!A:C,3,0)</f>
        <v>350ml</v>
      </c>
      <c r="D241" s="350">
        <f t="shared" si="24"/>
        <v>260</v>
      </c>
      <c r="E241" s="350">
        <f t="shared" si="25"/>
        <v>234</v>
      </c>
      <c r="F241" s="351">
        <f t="shared" si="26"/>
        <v>45378</v>
      </c>
      <c r="G241" s="351">
        <f t="shared" si="27"/>
        <v>45379</v>
      </c>
      <c r="H241" s="376">
        <v>45377</v>
      </c>
      <c r="I241" s="376">
        <v>45377</v>
      </c>
      <c r="J241" s="376" t="s">
        <v>433</v>
      </c>
      <c r="K241" s="376" t="s">
        <v>115</v>
      </c>
      <c r="L241" s="377" t="s">
        <v>829</v>
      </c>
      <c r="M241" s="377">
        <v>310002641</v>
      </c>
      <c r="N241" s="378" t="s">
        <v>119</v>
      </c>
      <c r="O241" s="376" t="s">
        <v>484</v>
      </c>
      <c r="P241" s="376" t="s">
        <v>681</v>
      </c>
      <c r="Q241" s="376" t="s">
        <v>114</v>
      </c>
      <c r="R241" s="377" t="s">
        <v>292</v>
      </c>
      <c r="S241" s="379">
        <v>18720</v>
      </c>
      <c r="T241" s="352">
        <f>ROUNDUP(IF(C241="180ml",VLOOKUP(M241,[1]Master!A:D,4,0)*S241,IF(VLOOKUP(M241,[1]Master!A:D,4,0)=1,S241,IF(S241&lt;=25000,S241*90%,VLOOKUP(M241,[1]Master!A:D,4,0)*S241))),0)</f>
        <v>16848</v>
      </c>
      <c r="U241" s="353"/>
      <c r="V241" s="353"/>
      <c r="W241" s="353"/>
      <c r="X241" s="352"/>
      <c r="Y241" s="354">
        <f t="shared" si="28"/>
        <v>16848</v>
      </c>
      <c r="Z241" s="355">
        <f t="shared" si="29"/>
        <v>0.9</v>
      </c>
    </row>
    <row r="242" spans="1:26" s="356" customFormat="1" ht="24.75" customHeight="1">
      <c r="A242" s="349" t="str">
        <f t="shared" si="23"/>
        <v>9321 ASEPTIC 1&amp;3</v>
      </c>
      <c r="B242" s="349" t="str">
        <f t="shared" si="31"/>
        <v>Green Tea</v>
      </c>
      <c r="C242" s="349" t="str">
        <f>VLOOKUP(M242,Master!A:C,3,0)</f>
        <v>800ml</v>
      </c>
      <c r="D242" s="350">
        <f t="shared" si="24"/>
        <v>462</v>
      </c>
      <c r="E242" s="350">
        <f t="shared" si="25"/>
        <v>392.7</v>
      </c>
      <c r="F242" s="351">
        <f t="shared" si="26"/>
        <v>45378</v>
      </c>
      <c r="G242" s="351">
        <f t="shared" si="27"/>
        <v>45379</v>
      </c>
      <c r="H242" s="376">
        <v>45377</v>
      </c>
      <c r="I242" s="376">
        <v>45377</v>
      </c>
      <c r="J242" s="376" t="s">
        <v>433</v>
      </c>
      <c r="K242" s="376" t="s">
        <v>19</v>
      </c>
      <c r="L242" s="377" t="s">
        <v>830</v>
      </c>
      <c r="M242" s="377">
        <v>310001995</v>
      </c>
      <c r="N242" s="378" t="s">
        <v>121</v>
      </c>
      <c r="O242" s="376" t="s">
        <v>482</v>
      </c>
      <c r="P242" s="376" t="s">
        <v>20</v>
      </c>
      <c r="Q242" s="376" t="s">
        <v>23</v>
      </c>
      <c r="R242" s="377" t="s">
        <v>327</v>
      </c>
      <c r="S242" s="379">
        <v>32340</v>
      </c>
      <c r="T242" s="352">
        <f>ROUNDUP(IF(C242="180ml",VLOOKUP(M242,[1]Master!A:D,4,0)*S242,IF(VLOOKUP(M242,[1]Master!A:D,4,0)=1,S242,IF(S242&lt;=25000,S242*90%,VLOOKUP(M242,[1]Master!A:D,4,0)*S242))),0)</f>
        <v>27489</v>
      </c>
      <c r="U242" s="353"/>
      <c r="V242" s="353"/>
      <c r="W242" s="353"/>
      <c r="X242" s="352"/>
      <c r="Y242" s="354">
        <f t="shared" si="28"/>
        <v>27489</v>
      </c>
      <c r="Z242" s="355">
        <f t="shared" si="29"/>
        <v>0.85</v>
      </c>
    </row>
    <row r="243" spans="1:26" s="356" customFormat="1" ht="24.75" customHeight="1">
      <c r="A243" s="349" t="str">
        <f t="shared" si="23"/>
        <v>9321 ASEPTIC 1&amp;3</v>
      </c>
      <c r="B243" s="349" t="str">
        <f t="shared" si="31"/>
        <v>Green Tea</v>
      </c>
      <c r="C243" s="349" t="str">
        <f>VLOOKUP(M243,Master!A:C,3,0)</f>
        <v>350ml</v>
      </c>
      <c r="D243" s="350">
        <f t="shared" si="24"/>
        <v>400</v>
      </c>
      <c r="E243" s="350">
        <f t="shared" si="25"/>
        <v>340</v>
      </c>
      <c r="F243" s="351">
        <f t="shared" si="26"/>
        <v>45378</v>
      </c>
      <c r="G243" s="351">
        <f t="shared" si="27"/>
        <v>45379</v>
      </c>
      <c r="H243" s="376">
        <v>45377</v>
      </c>
      <c r="I243" s="376">
        <v>45377</v>
      </c>
      <c r="J243" s="376" t="s">
        <v>433</v>
      </c>
      <c r="K243" s="376" t="s">
        <v>19</v>
      </c>
      <c r="L243" s="377" t="s">
        <v>863</v>
      </c>
      <c r="M243" s="377">
        <v>310003572</v>
      </c>
      <c r="N243" s="378" t="s">
        <v>249</v>
      </c>
      <c r="O243" s="376" t="s">
        <v>484</v>
      </c>
      <c r="P243" s="376" t="s">
        <v>377</v>
      </c>
      <c r="Q243" s="376" t="s">
        <v>23</v>
      </c>
      <c r="R243" s="377" t="s">
        <v>371</v>
      </c>
      <c r="S243" s="379">
        <v>28800</v>
      </c>
      <c r="T243" s="352">
        <f>ROUNDUP(IF(C243="180ml",VLOOKUP(M243,[1]Master!A:D,4,0)*S243,IF(VLOOKUP(M243,[1]Master!A:D,4,0)=1,S243,IF(S243&lt;=25000,S243*90%,VLOOKUP(M243,[1]Master!A:D,4,0)*S243))),0)</f>
        <v>24480</v>
      </c>
      <c r="U243" s="353"/>
      <c r="V243" s="353"/>
      <c r="W243" s="353"/>
      <c r="X243" s="352"/>
      <c r="Y243" s="354">
        <f t="shared" si="28"/>
        <v>24480</v>
      </c>
      <c r="Z243" s="355">
        <f t="shared" si="29"/>
        <v>0.85</v>
      </c>
    </row>
    <row r="244" spans="1:26" s="356" customFormat="1" ht="24.75" customHeight="1">
      <c r="A244" s="349" t="str">
        <f t="shared" si="23"/>
        <v>9321 Navanakorn</v>
      </c>
      <c r="B244" s="349" t="str">
        <f t="shared" si="31"/>
        <v>Water Crystal</v>
      </c>
      <c r="C244" s="349" t="str">
        <f>VLOOKUP(M244,Master!A:C,3,0)</f>
        <v>600ml</v>
      </c>
      <c r="D244" s="350">
        <f t="shared" si="24"/>
        <v>130.66666666666666</v>
      </c>
      <c r="E244" s="350">
        <f t="shared" si="25"/>
        <v>117.6</v>
      </c>
      <c r="F244" s="351">
        <f t="shared" si="26"/>
        <v>45379</v>
      </c>
      <c r="G244" s="351">
        <f t="shared" si="27"/>
        <v>45380</v>
      </c>
      <c r="H244" s="376">
        <v>45378</v>
      </c>
      <c r="I244" s="376">
        <v>45378</v>
      </c>
      <c r="J244" s="376" t="s">
        <v>473</v>
      </c>
      <c r="K244" s="376" t="s">
        <v>19</v>
      </c>
      <c r="L244" s="377" t="s">
        <v>864</v>
      </c>
      <c r="M244" s="377">
        <v>310001586</v>
      </c>
      <c r="N244" s="378" t="s">
        <v>415</v>
      </c>
      <c r="O244" s="376" t="s">
        <v>482</v>
      </c>
      <c r="P244" s="376" t="s">
        <v>377</v>
      </c>
      <c r="Q244" s="376" t="s">
        <v>461</v>
      </c>
      <c r="R244" s="377" t="s">
        <v>460</v>
      </c>
      <c r="S244" s="379">
        <v>19600</v>
      </c>
      <c r="T244" s="352">
        <f>ROUNDUP(IF(C244="180ml",VLOOKUP(M244,[1]Master!A:D,4,0)*S244,IF(VLOOKUP(M244,[1]Master!A:D,4,0)=1,S244,IF(S244&lt;=25000,S244*90%,VLOOKUP(M244,[1]Master!A:D,4,0)*S244))),0)</f>
        <v>17640</v>
      </c>
      <c r="U244" s="353"/>
      <c r="V244" s="353"/>
      <c r="W244" s="353"/>
      <c r="X244" s="352"/>
      <c r="Y244" s="354">
        <f t="shared" si="28"/>
        <v>17640</v>
      </c>
      <c r="Z244" s="355">
        <f t="shared" si="29"/>
        <v>0.9</v>
      </c>
    </row>
    <row r="245" spans="1:26" s="356" customFormat="1" ht="24.75" customHeight="1">
      <c r="A245" s="349" t="str">
        <f t="shared" si="23"/>
        <v>9323 ASEPTIC 2(WANGMOUNG)</v>
      </c>
      <c r="B245" s="349" t="str">
        <f t="shared" si="31"/>
        <v>LA</v>
      </c>
      <c r="C245" s="349" t="str">
        <f>VLOOKUP(M245,Master!A:C,3,0)</f>
        <v>500ml</v>
      </c>
      <c r="D245" s="350">
        <f t="shared" si="24"/>
        <v>108.01851851851852</v>
      </c>
      <c r="E245" s="350">
        <f t="shared" si="25"/>
        <v>97.222222222222229</v>
      </c>
      <c r="F245" s="351">
        <f t="shared" si="26"/>
        <v>45379</v>
      </c>
      <c r="G245" s="351">
        <f t="shared" si="27"/>
        <v>45380</v>
      </c>
      <c r="H245" s="376">
        <v>45378</v>
      </c>
      <c r="I245" s="376">
        <v>45378</v>
      </c>
      <c r="J245" s="376" t="s">
        <v>433</v>
      </c>
      <c r="K245" s="376" t="s">
        <v>115</v>
      </c>
      <c r="L245" s="377" t="s">
        <v>831</v>
      </c>
      <c r="M245" s="377">
        <v>310002900</v>
      </c>
      <c r="N245" s="378" t="s">
        <v>117</v>
      </c>
      <c r="O245" s="376" t="s">
        <v>484</v>
      </c>
      <c r="P245" s="376" t="s">
        <v>21</v>
      </c>
      <c r="Q245" s="376" t="s">
        <v>114</v>
      </c>
      <c r="R245" s="377" t="s">
        <v>22</v>
      </c>
      <c r="S245" s="379">
        <v>5833</v>
      </c>
      <c r="T245" s="352">
        <f>ROUNDUP(IF(C245="180ml",VLOOKUP(M245,[1]Master!A:D,4,0)*S245,IF(VLOOKUP(M245,[1]Master!A:D,4,0)=1,S245,IF(S245&lt;=25000,S245*90%,VLOOKUP(M245,[1]Master!A:D,4,0)*S245))),0)</f>
        <v>5250</v>
      </c>
      <c r="U245" s="353"/>
      <c r="V245" s="353"/>
      <c r="W245" s="353"/>
      <c r="X245" s="352"/>
      <c r="Y245" s="354">
        <f t="shared" si="28"/>
        <v>5250</v>
      </c>
      <c r="Z245" s="355">
        <f t="shared" si="29"/>
        <v>0.90005143151037204</v>
      </c>
    </row>
    <row r="246" spans="1:26" s="356" customFormat="1" ht="24.75" customHeight="1">
      <c r="A246" s="349" t="str">
        <f t="shared" si="23"/>
        <v>9323 ASEPTIC 2(WANGMOUNG)</v>
      </c>
      <c r="B246" s="349" t="str">
        <f t="shared" si="31"/>
        <v>EX</v>
      </c>
      <c r="C246" s="349" t="str">
        <f>VLOOKUP(M246,Master!A:C,3,0)</f>
        <v>500ml</v>
      </c>
      <c r="D246" s="350">
        <f t="shared" si="24"/>
        <v>66.722222222222229</v>
      </c>
      <c r="E246" s="350">
        <f t="shared" si="25"/>
        <v>66.722222222222229</v>
      </c>
      <c r="F246" s="351">
        <f t="shared" si="26"/>
        <v>45379</v>
      </c>
      <c r="G246" s="351">
        <f t="shared" si="27"/>
        <v>45380</v>
      </c>
      <c r="H246" s="376">
        <v>45378</v>
      </c>
      <c r="I246" s="376">
        <v>45378</v>
      </c>
      <c r="J246" s="376" t="s">
        <v>433</v>
      </c>
      <c r="K246" s="376" t="s">
        <v>115</v>
      </c>
      <c r="L246" s="377" t="s">
        <v>832</v>
      </c>
      <c r="M246" s="377">
        <v>310002704</v>
      </c>
      <c r="N246" s="378" t="s">
        <v>137</v>
      </c>
      <c r="O246" s="376" t="s">
        <v>484</v>
      </c>
      <c r="P246" s="376" t="s">
        <v>21</v>
      </c>
      <c r="Q246" s="376" t="s">
        <v>114</v>
      </c>
      <c r="R246" s="377" t="s">
        <v>22</v>
      </c>
      <c r="S246" s="379">
        <v>3603</v>
      </c>
      <c r="T246" s="352">
        <f>ROUNDUP(IF(C246="180ml",VLOOKUP(M246,[1]Master!A:D,4,0)*S246,IF(VLOOKUP(M246,[1]Master!A:D,4,0)=1,S246,IF(S246&lt;=25000,S246*90%,VLOOKUP(M246,[1]Master!A:D,4,0)*S246))),0)</f>
        <v>3603</v>
      </c>
      <c r="U246" s="353"/>
      <c r="V246" s="353"/>
      <c r="W246" s="353"/>
      <c r="X246" s="352"/>
      <c r="Y246" s="354">
        <f t="shared" si="28"/>
        <v>3603</v>
      </c>
      <c r="Z246" s="355">
        <f t="shared" si="29"/>
        <v>1</v>
      </c>
    </row>
    <row r="247" spans="1:26" s="356" customFormat="1" ht="24.75" customHeight="1">
      <c r="A247" s="349" t="str">
        <f t="shared" si="23"/>
        <v>9323 ASEPTIC 2(WANGMOUNG)</v>
      </c>
      <c r="B247" s="349" t="str">
        <f t="shared" si="31"/>
        <v>CL</v>
      </c>
      <c r="C247" s="349" t="str">
        <f>VLOOKUP(M247,Master!A:C,3,0)</f>
        <v>500ml</v>
      </c>
      <c r="D247" s="350">
        <f t="shared" si="24"/>
        <v>43.203703703703702</v>
      </c>
      <c r="E247" s="350">
        <f t="shared" si="25"/>
        <v>38.888888888888886</v>
      </c>
      <c r="F247" s="351">
        <f t="shared" si="26"/>
        <v>45379</v>
      </c>
      <c r="G247" s="351">
        <f t="shared" si="27"/>
        <v>45380</v>
      </c>
      <c r="H247" s="376">
        <v>45378</v>
      </c>
      <c r="I247" s="376">
        <v>45378</v>
      </c>
      <c r="J247" s="376" t="s">
        <v>433</v>
      </c>
      <c r="K247" s="376" t="s">
        <v>115</v>
      </c>
      <c r="L247" s="377" t="s">
        <v>833</v>
      </c>
      <c r="M247" s="377">
        <v>310002654</v>
      </c>
      <c r="N247" s="378" t="s">
        <v>46</v>
      </c>
      <c r="O247" s="376" t="s">
        <v>484</v>
      </c>
      <c r="P247" s="376" t="s">
        <v>531</v>
      </c>
      <c r="Q247" s="376" t="s">
        <v>114</v>
      </c>
      <c r="R247" s="377" t="s">
        <v>22</v>
      </c>
      <c r="S247" s="379">
        <v>2333</v>
      </c>
      <c r="T247" s="352">
        <f>ROUNDUP(IF(C247="180ml",VLOOKUP(M247,[1]Master!A:D,4,0)*S247,IF(VLOOKUP(M247,[1]Master!A:D,4,0)=1,S247,IF(S247&lt;=25000,S247*90%,VLOOKUP(M247,[1]Master!A:D,4,0)*S247))),0)</f>
        <v>2100</v>
      </c>
      <c r="U247" s="353"/>
      <c r="V247" s="353"/>
      <c r="W247" s="353"/>
      <c r="X247" s="352"/>
      <c r="Y247" s="354">
        <f t="shared" si="28"/>
        <v>2100</v>
      </c>
      <c r="Z247" s="355">
        <f t="shared" si="29"/>
        <v>0.9001285897985426</v>
      </c>
    </row>
    <row r="248" spans="1:26" s="356" customFormat="1" ht="24.75" customHeight="1">
      <c r="A248" s="349" t="str">
        <f t="shared" si="23"/>
        <v>9323 ASEPTIC 2(WANGMOUNG)</v>
      </c>
      <c r="B248" s="349" t="str">
        <f t="shared" si="31"/>
        <v>Green Tea</v>
      </c>
      <c r="C248" s="349" t="str">
        <f>VLOOKUP(M248,Master!A:C,3,0)</f>
        <v>350ml</v>
      </c>
      <c r="D248" s="350">
        <f t="shared" si="24"/>
        <v>208.33333333333334</v>
      </c>
      <c r="E248" s="350">
        <f t="shared" si="25"/>
        <v>187.5</v>
      </c>
      <c r="F248" s="351">
        <f t="shared" si="26"/>
        <v>45379</v>
      </c>
      <c r="G248" s="351">
        <f t="shared" si="27"/>
        <v>45380</v>
      </c>
      <c r="H248" s="376">
        <v>45378</v>
      </c>
      <c r="I248" s="376">
        <v>45378</v>
      </c>
      <c r="J248" s="376" t="s">
        <v>433</v>
      </c>
      <c r="K248" s="376" t="s">
        <v>115</v>
      </c>
      <c r="L248" s="377" t="s">
        <v>834</v>
      </c>
      <c r="M248" s="377">
        <v>310002642</v>
      </c>
      <c r="N248" s="378" t="s">
        <v>118</v>
      </c>
      <c r="O248" s="376" t="s">
        <v>484</v>
      </c>
      <c r="P248" s="376" t="s">
        <v>681</v>
      </c>
      <c r="Q248" s="376" t="s">
        <v>114</v>
      </c>
      <c r="R248" s="377" t="s">
        <v>292</v>
      </c>
      <c r="S248" s="379">
        <v>15000</v>
      </c>
      <c r="T248" s="352">
        <f>ROUNDUP(IF(C248="180ml",VLOOKUP(M248,[1]Master!A:D,4,0)*S248,IF(VLOOKUP(M248,[1]Master!A:D,4,0)=1,S248,IF(S248&lt;=25000,S248*90%,VLOOKUP(M248,[1]Master!A:D,4,0)*S248))),0)</f>
        <v>13500</v>
      </c>
      <c r="U248" s="353"/>
      <c r="V248" s="353"/>
      <c r="W248" s="353"/>
      <c r="X248" s="352"/>
      <c r="Y248" s="354">
        <f t="shared" si="28"/>
        <v>13500</v>
      </c>
      <c r="Z248" s="355">
        <f t="shared" si="29"/>
        <v>0.9</v>
      </c>
    </row>
    <row r="249" spans="1:26" s="356" customFormat="1" ht="24.75" customHeight="1">
      <c r="A249" s="349" t="str">
        <f t="shared" si="23"/>
        <v>9323 ASEPTIC 2(WANGMOUNG)</v>
      </c>
      <c r="B249" s="349" t="str">
        <f t="shared" si="31"/>
        <v>Green Tea</v>
      </c>
      <c r="C249" s="349" t="str">
        <f>VLOOKUP(M249,Master!A:C,3,0)</f>
        <v>350ml</v>
      </c>
      <c r="D249" s="350">
        <f t="shared" si="24"/>
        <v>180.55555555555554</v>
      </c>
      <c r="E249" s="350">
        <f t="shared" si="25"/>
        <v>162.5</v>
      </c>
      <c r="F249" s="351">
        <f t="shared" si="26"/>
        <v>45379</v>
      </c>
      <c r="G249" s="351">
        <f t="shared" si="27"/>
        <v>45380</v>
      </c>
      <c r="H249" s="376">
        <v>45378</v>
      </c>
      <c r="I249" s="376">
        <v>45378</v>
      </c>
      <c r="J249" s="376" t="s">
        <v>433</v>
      </c>
      <c r="K249" s="376" t="s">
        <v>115</v>
      </c>
      <c r="L249" s="377" t="s">
        <v>835</v>
      </c>
      <c r="M249" s="377">
        <v>310002641</v>
      </c>
      <c r="N249" s="378" t="s">
        <v>119</v>
      </c>
      <c r="O249" s="376" t="s">
        <v>484</v>
      </c>
      <c r="P249" s="376" t="s">
        <v>681</v>
      </c>
      <c r="Q249" s="376" t="s">
        <v>114</v>
      </c>
      <c r="R249" s="377" t="s">
        <v>292</v>
      </c>
      <c r="S249" s="379">
        <v>13000</v>
      </c>
      <c r="T249" s="352">
        <f>ROUNDUP(IF(C249="180ml",VLOOKUP(M249,[1]Master!A:D,4,0)*S249,IF(VLOOKUP(M249,[1]Master!A:D,4,0)=1,S249,IF(S249&lt;=25000,S249*90%,VLOOKUP(M249,[1]Master!A:D,4,0)*S249))),0)</f>
        <v>11700</v>
      </c>
      <c r="U249" s="353"/>
      <c r="V249" s="353">
        <v>5000</v>
      </c>
      <c r="W249" s="353"/>
      <c r="X249" s="352"/>
      <c r="Y249" s="354">
        <f t="shared" si="28"/>
        <v>6700</v>
      </c>
      <c r="Z249" s="355">
        <f t="shared" si="29"/>
        <v>0.9</v>
      </c>
    </row>
    <row r="250" spans="1:26" s="356" customFormat="1" ht="24.75" customHeight="1">
      <c r="A250" s="349" t="str">
        <f t="shared" si="23"/>
        <v>9321 ASEPTIC 1&amp;3</v>
      </c>
      <c r="B250" s="349" t="str">
        <f t="shared" si="31"/>
        <v>Green Tea</v>
      </c>
      <c r="C250" s="349" t="str">
        <f>VLOOKUP(M250,Master!A:C,3,0)</f>
        <v>800ml</v>
      </c>
      <c r="D250" s="350">
        <f t="shared" si="24"/>
        <v>90.471428571428575</v>
      </c>
      <c r="E250" s="350">
        <f t="shared" si="25"/>
        <v>81.428571428571431</v>
      </c>
      <c r="F250" s="351">
        <f t="shared" si="26"/>
        <v>45379</v>
      </c>
      <c r="G250" s="351">
        <f t="shared" si="27"/>
        <v>45380</v>
      </c>
      <c r="H250" s="376">
        <v>45378</v>
      </c>
      <c r="I250" s="376">
        <v>45378</v>
      </c>
      <c r="J250" s="376" t="s">
        <v>433</v>
      </c>
      <c r="K250" s="376" t="s">
        <v>19</v>
      </c>
      <c r="L250" s="377" t="s">
        <v>836</v>
      </c>
      <c r="M250" s="377">
        <v>310001995</v>
      </c>
      <c r="N250" s="378" t="s">
        <v>121</v>
      </c>
      <c r="O250" s="376" t="s">
        <v>482</v>
      </c>
      <c r="P250" s="376" t="s">
        <v>20</v>
      </c>
      <c r="Q250" s="376" t="s">
        <v>23</v>
      </c>
      <c r="R250" s="377" t="s">
        <v>327</v>
      </c>
      <c r="S250" s="379">
        <v>6333</v>
      </c>
      <c r="T250" s="352">
        <f>ROUNDUP(IF(C250="180ml",VLOOKUP(M250,[1]Master!A:D,4,0)*S250,IF(VLOOKUP(M250,[1]Master!A:D,4,0)=1,S250,IF(S250&lt;=25000,S250*90%,VLOOKUP(M250,[1]Master!A:D,4,0)*S250))),0)</f>
        <v>5700</v>
      </c>
      <c r="U250" s="353"/>
      <c r="V250" s="353"/>
      <c r="W250" s="353"/>
      <c r="X250" s="352"/>
      <c r="Y250" s="354">
        <f t="shared" si="28"/>
        <v>5700</v>
      </c>
      <c r="Z250" s="355">
        <f t="shared" si="29"/>
        <v>0.90004737091425868</v>
      </c>
    </row>
    <row r="251" spans="1:26" s="356" customFormat="1" ht="24.75" customHeight="1">
      <c r="A251" s="349" t="str">
        <f t="shared" si="23"/>
        <v>9321 ASEPTIC 1&amp;3</v>
      </c>
      <c r="B251" s="349" t="str">
        <f t="shared" si="31"/>
        <v>EX</v>
      </c>
      <c r="C251" s="349" t="str">
        <f>VLOOKUP(M251,Master!A:C,3,0)</f>
        <v>500ml</v>
      </c>
      <c r="D251" s="350">
        <f t="shared" si="24"/>
        <v>5.0185185185185182</v>
      </c>
      <c r="E251" s="350">
        <f t="shared" si="25"/>
        <v>5.0185185185185182</v>
      </c>
      <c r="F251" s="351">
        <f t="shared" si="26"/>
        <v>45379</v>
      </c>
      <c r="G251" s="351">
        <f t="shared" si="27"/>
        <v>45380</v>
      </c>
      <c r="H251" s="376">
        <v>45378</v>
      </c>
      <c r="I251" s="376">
        <v>45378</v>
      </c>
      <c r="J251" s="376" t="s">
        <v>433</v>
      </c>
      <c r="K251" s="376" t="s">
        <v>19</v>
      </c>
      <c r="L251" s="377" t="s">
        <v>840</v>
      </c>
      <c r="M251" s="377">
        <v>310003401</v>
      </c>
      <c r="N251" s="378" t="s">
        <v>213</v>
      </c>
      <c r="O251" s="376" t="s">
        <v>484</v>
      </c>
      <c r="P251" s="376" t="s">
        <v>21</v>
      </c>
      <c r="Q251" s="376" t="s">
        <v>23</v>
      </c>
      <c r="R251" s="377" t="s">
        <v>327</v>
      </c>
      <c r="S251" s="379">
        <v>271</v>
      </c>
      <c r="T251" s="352">
        <f>ROUNDUP(IF(C251="180ml",VLOOKUP(M251,[1]Master!A:D,4,0)*S251,IF(VLOOKUP(M251,[1]Master!A:D,4,0)=1,S251,IF(S251&lt;=25000,S251*90%,VLOOKUP(M251,[1]Master!A:D,4,0)*S251))),0)</f>
        <v>271</v>
      </c>
      <c r="U251" s="353"/>
      <c r="V251" s="353"/>
      <c r="W251" s="353"/>
      <c r="X251" s="352"/>
      <c r="Y251" s="354">
        <f t="shared" si="28"/>
        <v>271</v>
      </c>
      <c r="Z251" s="355">
        <f t="shared" si="29"/>
        <v>1</v>
      </c>
    </row>
    <row r="252" spans="1:26" s="356" customFormat="1" ht="24.75" customHeight="1">
      <c r="A252" s="349" t="str">
        <f t="shared" si="23"/>
        <v>9321 ASEPTIC 1&amp;3</v>
      </c>
      <c r="B252" s="349" t="str">
        <f t="shared" si="31"/>
        <v>CL</v>
      </c>
      <c r="C252" s="349" t="str">
        <f>VLOOKUP(M252,Master!A:C,3,0)</f>
        <v>500ml</v>
      </c>
      <c r="D252" s="350">
        <f t="shared" si="24"/>
        <v>74.074074074074076</v>
      </c>
      <c r="E252" s="350">
        <f t="shared" si="25"/>
        <v>74.074074074074076</v>
      </c>
      <c r="F252" s="351">
        <f t="shared" si="26"/>
        <v>45379</v>
      </c>
      <c r="G252" s="351">
        <f t="shared" si="27"/>
        <v>45380</v>
      </c>
      <c r="H252" s="376">
        <v>45378</v>
      </c>
      <c r="I252" s="376">
        <v>45378</v>
      </c>
      <c r="J252" s="376" t="s">
        <v>433</v>
      </c>
      <c r="K252" s="376" t="s">
        <v>19</v>
      </c>
      <c r="L252" s="377" t="s">
        <v>841</v>
      </c>
      <c r="M252" s="377">
        <v>310002226</v>
      </c>
      <c r="N252" s="378" t="s">
        <v>149</v>
      </c>
      <c r="O252" s="376" t="s">
        <v>484</v>
      </c>
      <c r="P252" s="376" t="s">
        <v>472</v>
      </c>
      <c r="Q252" s="376" t="s">
        <v>23</v>
      </c>
      <c r="R252" s="377" t="s">
        <v>327</v>
      </c>
      <c r="S252" s="379">
        <v>4000</v>
      </c>
      <c r="T252" s="352">
        <f>ROUNDUP(IF(C252="180ml",VLOOKUP(M252,[1]Master!A:D,4,0)*S252,IF(VLOOKUP(M252,[1]Master!A:D,4,0)=1,S252,IF(S252&lt;=25000,S252*90%,VLOOKUP(M252,[1]Master!A:D,4,0)*S252))),0)</f>
        <v>4000</v>
      </c>
      <c r="U252" s="353"/>
      <c r="V252" s="353"/>
      <c r="W252" s="353"/>
      <c r="X252" s="352"/>
      <c r="Y252" s="354">
        <f t="shared" si="28"/>
        <v>4000</v>
      </c>
      <c r="Z252" s="355">
        <f t="shared" si="29"/>
        <v>1</v>
      </c>
    </row>
    <row r="253" spans="1:26" s="356" customFormat="1" ht="24.75" customHeight="1">
      <c r="A253" s="349" t="str">
        <f t="shared" si="23"/>
        <v>9321 ASEPTIC 1&amp;3</v>
      </c>
      <c r="B253" s="349" t="str">
        <f t="shared" si="31"/>
        <v>EX</v>
      </c>
      <c r="C253" s="349" t="str">
        <f>VLOOKUP(M253,Master!A:C,3,0)</f>
        <v>500ml</v>
      </c>
      <c r="D253" s="350">
        <f t="shared" si="24"/>
        <v>8.3703703703703702</v>
      </c>
      <c r="E253" s="350">
        <f t="shared" si="25"/>
        <v>8.3703703703703702</v>
      </c>
      <c r="F253" s="351">
        <f t="shared" si="26"/>
        <v>45379</v>
      </c>
      <c r="G253" s="351">
        <f t="shared" si="27"/>
        <v>45380</v>
      </c>
      <c r="H253" s="376">
        <v>45378</v>
      </c>
      <c r="I253" s="376">
        <v>45378</v>
      </c>
      <c r="J253" s="376" t="s">
        <v>433</v>
      </c>
      <c r="K253" s="376" t="s">
        <v>19</v>
      </c>
      <c r="L253" s="377" t="s">
        <v>843</v>
      </c>
      <c r="M253" s="377">
        <v>310003401</v>
      </c>
      <c r="N253" s="378" t="s">
        <v>213</v>
      </c>
      <c r="O253" s="376" t="s">
        <v>484</v>
      </c>
      <c r="P253" s="376" t="s">
        <v>21</v>
      </c>
      <c r="Q253" s="376" t="s">
        <v>23</v>
      </c>
      <c r="R253" s="377" t="s">
        <v>327</v>
      </c>
      <c r="S253" s="379">
        <v>452</v>
      </c>
      <c r="T253" s="352">
        <f>ROUNDUP(IF(C253="180ml",VLOOKUP(M253,[1]Master!A:D,4,0)*S253,IF(VLOOKUP(M253,[1]Master!A:D,4,0)=1,S253,IF(S253&lt;=25000,S253*90%,VLOOKUP(M253,[1]Master!A:D,4,0)*S253))),0)</f>
        <v>452</v>
      </c>
      <c r="U253" s="353"/>
      <c r="V253" s="353"/>
      <c r="W253" s="353"/>
      <c r="X253" s="352"/>
      <c r="Y253" s="354">
        <f t="shared" si="28"/>
        <v>452</v>
      </c>
      <c r="Z253" s="355">
        <f t="shared" si="29"/>
        <v>1</v>
      </c>
    </row>
    <row r="254" spans="1:26" s="356" customFormat="1" ht="24.75" customHeight="1">
      <c r="A254" s="349" t="str">
        <f t="shared" si="23"/>
        <v>9321 ASEPTIC 1&amp;3</v>
      </c>
      <c r="B254" s="349" t="str">
        <f t="shared" si="31"/>
        <v>Green Tea</v>
      </c>
      <c r="C254" s="349" t="str">
        <f>VLOOKUP(M254,Master!A:C,3,0)</f>
        <v>350ml</v>
      </c>
      <c r="D254" s="350">
        <f t="shared" si="24"/>
        <v>375</v>
      </c>
      <c r="E254" s="350">
        <f t="shared" si="25"/>
        <v>318.75</v>
      </c>
      <c r="F254" s="351">
        <f t="shared" si="26"/>
        <v>45379</v>
      </c>
      <c r="G254" s="351">
        <f t="shared" si="27"/>
        <v>45380</v>
      </c>
      <c r="H254" s="376">
        <v>45378</v>
      </c>
      <c r="I254" s="376">
        <v>45378</v>
      </c>
      <c r="J254" s="376" t="s">
        <v>433</v>
      </c>
      <c r="K254" s="376" t="s">
        <v>19</v>
      </c>
      <c r="L254" s="377" t="s">
        <v>865</v>
      </c>
      <c r="M254" s="377">
        <v>310003572</v>
      </c>
      <c r="N254" s="378" t="s">
        <v>249</v>
      </c>
      <c r="O254" s="376" t="s">
        <v>484</v>
      </c>
      <c r="P254" s="376" t="s">
        <v>377</v>
      </c>
      <c r="Q254" s="376" t="s">
        <v>23</v>
      </c>
      <c r="R254" s="377" t="s">
        <v>371</v>
      </c>
      <c r="S254" s="379">
        <v>27000</v>
      </c>
      <c r="T254" s="352">
        <f>ROUNDUP(IF(C254="180ml",VLOOKUP(M254,[1]Master!A:D,4,0)*S254,IF(VLOOKUP(M254,[1]Master!A:D,4,0)=1,S254,IF(S254&lt;=25000,S254*90%,VLOOKUP(M254,[1]Master!A:D,4,0)*S254))),0)</f>
        <v>22950</v>
      </c>
      <c r="U254" s="353"/>
      <c r="V254" s="353"/>
      <c r="W254" s="353">
        <v>12000</v>
      </c>
      <c r="X254" s="352"/>
      <c r="Y254" s="354">
        <f t="shared" si="28"/>
        <v>10950</v>
      </c>
      <c r="Z254" s="355">
        <f t="shared" si="29"/>
        <v>0.85</v>
      </c>
    </row>
    <row r="255" spans="1:26" s="356" customFormat="1" ht="24.75" customHeight="1">
      <c r="A255" s="349" t="str">
        <f t="shared" si="23"/>
        <v>9321 ASEPTIC 1&amp;3</v>
      </c>
      <c r="B255" s="349" t="str">
        <f t="shared" si="31"/>
        <v>EX</v>
      </c>
      <c r="C255" s="349" t="str">
        <f>VLOOKUP(M255,Master!A:C,3,0)</f>
        <v>500ml</v>
      </c>
      <c r="D255" s="350">
        <f t="shared" si="24"/>
        <v>22.25925925925926</v>
      </c>
      <c r="E255" s="350">
        <f t="shared" si="25"/>
        <v>22.25925925925926</v>
      </c>
      <c r="F255" s="351">
        <f t="shared" si="26"/>
        <v>45379</v>
      </c>
      <c r="G255" s="351">
        <f t="shared" si="27"/>
        <v>45380</v>
      </c>
      <c r="H255" s="376">
        <v>45378</v>
      </c>
      <c r="I255" s="376">
        <v>45378</v>
      </c>
      <c r="J255" s="376" t="s">
        <v>433</v>
      </c>
      <c r="K255" s="376" t="s">
        <v>19</v>
      </c>
      <c r="L255" s="377" t="s">
        <v>868</v>
      </c>
      <c r="M255" s="377">
        <v>310002705</v>
      </c>
      <c r="N255" s="378" t="s">
        <v>146</v>
      </c>
      <c r="O255" s="376" t="s">
        <v>484</v>
      </c>
      <c r="P255" s="376" t="s">
        <v>21</v>
      </c>
      <c r="Q255" s="376" t="s">
        <v>23</v>
      </c>
      <c r="R255" s="377" t="s">
        <v>327</v>
      </c>
      <c r="S255" s="379">
        <v>1202</v>
      </c>
      <c r="T255" s="352">
        <f>ROUNDUP(IF(C255="180ml",VLOOKUP(M255,[1]Master!A:D,4,0)*S255,IF(VLOOKUP(M255,[1]Master!A:D,4,0)=1,S255,IF(S255&lt;=25000,S255*90%,VLOOKUP(M255,[1]Master!A:D,4,0)*S255))),0)</f>
        <v>1202</v>
      </c>
      <c r="U255" s="353"/>
      <c r="V255" s="353"/>
      <c r="W255" s="353"/>
      <c r="X255" s="352"/>
      <c r="Y255" s="354">
        <f t="shared" si="28"/>
        <v>1202</v>
      </c>
      <c r="Z255" s="355">
        <f t="shared" si="29"/>
        <v>1</v>
      </c>
    </row>
    <row r="256" spans="1:26" s="356" customFormat="1" ht="24.75" customHeight="1">
      <c r="A256" s="349" t="str">
        <f t="shared" si="23"/>
        <v>9321 ASEPTIC 1&amp;3</v>
      </c>
      <c r="B256" s="349" t="str">
        <f t="shared" si="31"/>
        <v>LA</v>
      </c>
      <c r="C256" s="349" t="str">
        <f>VLOOKUP(M256,Master!A:C,3,0)</f>
        <v>500ml</v>
      </c>
      <c r="D256" s="350">
        <f t="shared" si="24"/>
        <v>43.203703703703702</v>
      </c>
      <c r="E256" s="350">
        <f t="shared" si="25"/>
        <v>43.203703703703702</v>
      </c>
      <c r="F256" s="351">
        <f t="shared" si="26"/>
        <v>45379</v>
      </c>
      <c r="G256" s="351">
        <f t="shared" si="27"/>
        <v>45380</v>
      </c>
      <c r="H256" s="376">
        <v>45378</v>
      </c>
      <c r="I256" s="376">
        <v>45378</v>
      </c>
      <c r="J256" s="376" t="s">
        <v>433</v>
      </c>
      <c r="K256" s="376" t="s">
        <v>19</v>
      </c>
      <c r="L256" s="377" t="s">
        <v>898</v>
      </c>
      <c r="M256" s="377">
        <v>310004445</v>
      </c>
      <c r="N256" s="378" t="s">
        <v>467</v>
      </c>
      <c r="O256" s="376" t="s">
        <v>484</v>
      </c>
      <c r="P256" s="376" t="s">
        <v>21</v>
      </c>
      <c r="Q256" s="376" t="s">
        <v>23</v>
      </c>
      <c r="R256" s="377" t="s">
        <v>327</v>
      </c>
      <c r="S256" s="379">
        <v>2333</v>
      </c>
      <c r="T256" s="352">
        <f>ROUNDUP(IF(C256="180ml",VLOOKUP(M256,[1]Master!A:D,4,0)*S256,IF(VLOOKUP(M256,[1]Master!A:D,4,0)=1,S256,IF(S256&lt;=25000,S256*90%,VLOOKUP(M256,[1]Master!A:D,4,0)*S256))),0)</f>
        <v>2333</v>
      </c>
      <c r="U256" s="353"/>
      <c r="V256" s="353"/>
      <c r="W256" s="353"/>
      <c r="X256" s="352"/>
      <c r="Y256" s="354">
        <f t="shared" si="28"/>
        <v>2333</v>
      </c>
      <c r="Z256" s="355">
        <f t="shared" si="29"/>
        <v>1</v>
      </c>
    </row>
    <row r="257" spans="1:26" s="356" customFormat="1" ht="24.75" customHeight="1">
      <c r="A257" s="349" t="str">
        <f t="shared" si="23"/>
        <v>9321 Navanakorn</v>
      </c>
      <c r="B257" s="349" t="str">
        <f t="shared" si="31"/>
        <v>Water Crystal</v>
      </c>
      <c r="C257" s="349" t="str">
        <f>VLOOKUP(M257,Master!A:C,3,0)</f>
        <v>600ml</v>
      </c>
      <c r="D257" s="350">
        <f t="shared" si="24"/>
        <v>97.92</v>
      </c>
      <c r="E257" s="350">
        <f t="shared" si="25"/>
        <v>88.13333333333334</v>
      </c>
      <c r="F257" s="351">
        <f t="shared" si="26"/>
        <v>45380</v>
      </c>
      <c r="G257" s="351">
        <f t="shared" si="27"/>
        <v>45381</v>
      </c>
      <c r="H257" s="376">
        <v>45379</v>
      </c>
      <c r="I257" s="376">
        <v>45379</v>
      </c>
      <c r="J257" s="376" t="s">
        <v>473</v>
      </c>
      <c r="K257" s="376" t="s">
        <v>19</v>
      </c>
      <c r="L257" s="377" t="s">
        <v>866</v>
      </c>
      <c r="M257" s="377">
        <v>310001586</v>
      </c>
      <c r="N257" s="378" t="s">
        <v>415</v>
      </c>
      <c r="O257" s="376" t="s">
        <v>482</v>
      </c>
      <c r="P257" s="376" t="s">
        <v>377</v>
      </c>
      <c r="Q257" s="376" t="s">
        <v>461</v>
      </c>
      <c r="R257" s="377" t="s">
        <v>460</v>
      </c>
      <c r="S257" s="379">
        <v>14688</v>
      </c>
      <c r="T257" s="352">
        <f>ROUNDUP(IF(C257="180ml",VLOOKUP(M257,[1]Master!A:D,4,0)*S257,IF(VLOOKUP(M257,[1]Master!A:D,4,0)=1,S257,IF(S257&lt;=25000,S257*90%,VLOOKUP(M257,[1]Master!A:D,4,0)*S257))),0)</f>
        <v>13220</v>
      </c>
      <c r="U257" s="353"/>
      <c r="V257" s="353"/>
      <c r="W257" s="353"/>
      <c r="X257" s="352"/>
      <c r="Y257" s="354">
        <f t="shared" si="28"/>
        <v>13220</v>
      </c>
      <c r="Z257" s="355">
        <f t="shared" si="29"/>
        <v>0.90005446623093677</v>
      </c>
    </row>
    <row r="258" spans="1:26" s="356" customFormat="1" ht="24.75" customHeight="1">
      <c r="A258" s="349" t="str">
        <f t="shared" si="23"/>
        <v>9323 ASEPTIC 2(WANGMOUNG)</v>
      </c>
      <c r="B258" s="349" t="str">
        <f t="shared" si="31"/>
        <v>LA</v>
      </c>
      <c r="C258" s="349" t="str">
        <f>VLOOKUP(M258,Master!A:C,3,0)</f>
        <v>500ml</v>
      </c>
      <c r="D258" s="350">
        <f t="shared" si="24"/>
        <v>518.51851851851848</v>
      </c>
      <c r="E258" s="350">
        <f t="shared" si="25"/>
        <v>440.74074074074076</v>
      </c>
      <c r="F258" s="351">
        <f t="shared" si="26"/>
        <v>45380</v>
      </c>
      <c r="G258" s="351">
        <f t="shared" si="27"/>
        <v>45381</v>
      </c>
      <c r="H258" s="376">
        <v>45379</v>
      </c>
      <c r="I258" s="376">
        <v>45379</v>
      </c>
      <c r="J258" s="376" t="s">
        <v>433</v>
      </c>
      <c r="K258" s="376" t="s">
        <v>115</v>
      </c>
      <c r="L258" s="377" t="s">
        <v>837</v>
      </c>
      <c r="M258" s="377">
        <v>310002900</v>
      </c>
      <c r="N258" s="378" t="s">
        <v>117</v>
      </c>
      <c r="O258" s="376" t="s">
        <v>484</v>
      </c>
      <c r="P258" s="376" t="s">
        <v>21</v>
      </c>
      <c r="Q258" s="376" t="s">
        <v>114</v>
      </c>
      <c r="R258" s="377" t="s">
        <v>22</v>
      </c>
      <c r="S258" s="379">
        <v>28000</v>
      </c>
      <c r="T258" s="352">
        <f>ROUNDUP(IF(C258="180ml",VLOOKUP(M258,[1]Master!A:D,4,0)*S258,IF(VLOOKUP(M258,[1]Master!A:D,4,0)=1,S258,IF(S258&lt;=25000,S258*90%,VLOOKUP(M258,[1]Master!A:D,4,0)*S258))),0)</f>
        <v>23800</v>
      </c>
      <c r="U258" s="353"/>
      <c r="V258" s="353"/>
      <c r="W258" s="353"/>
      <c r="X258" s="352"/>
      <c r="Y258" s="354">
        <f t="shared" si="28"/>
        <v>23800</v>
      </c>
      <c r="Z258" s="355">
        <f t="shared" si="29"/>
        <v>0.85</v>
      </c>
    </row>
    <row r="259" spans="1:26" s="356" customFormat="1" ht="24.75" customHeight="1">
      <c r="A259" s="349" t="str">
        <f t="shared" si="23"/>
        <v>9323 ASEPTIC 2(WANGMOUNG)</v>
      </c>
      <c r="B259" s="349" t="str">
        <f t="shared" si="31"/>
        <v>Green Tea</v>
      </c>
      <c r="C259" s="349" t="str">
        <f>VLOOKUP(M259,Master!A:C,3,0)</f>
        <v>350ml</v>
      </c>
      <c r="D259" s="350">
        <f t="shared" si="24"/>
        <v>208.33333333333334</v>
      </c>
      <c r="E259" s="350">
        <f t="shared" si="25"/>
        <v>187.5</v>
      </c>
      <c r="F259" s="351">
        <f t="shared" si="26"/>
        <v>45380</v>
      </c>
      <c r="G259" s="351">
        <f t="shared" si="27"/>
        <v>45381</v>
      </c>
      <c r="H259" s="376">
        <v>45379</v>
      </c>
      <c r="I259" s="376">
        <v>45379</v>
      </c>
      <c r="J259" s="376" t="s">
        <v>433</v>
      </c>
      <c r="K259" s="376" t="s">
        <v>115</v>
      </c>
      <c r="L259" s="377" t="s">
        <v>838</v>
      </c>
      <c r="M259" s="377">
        <v>310002642</v>
      </c>
      <c r="N259" s="378" t="s">
        <v>118</v>
      </c>
      <c r="O259" s="376" t="s">
        <v>484</v>
      </c>
      <c r="P259" s="376" t="s">
        <v>681</v>
      </c>
      <c r="Q259" s="376" t="s">
        <v>114</v>
      </c>
      <c r="R259" s="377" t="s">
        <v>292</v>
      </c>
      <c r="S259" s="379">
        <v>15000</v>
      </c>
      <c r="T259" s="352">
        <f>ROUNDUP(IF(C259="180ml",VLOOKUP(M259,[1]Master!A:D,4,0)*S259,IF(VLOOKUP(M259,[1]Master!A:D,4,0)=1,S259,IF(S259&lt;=25000,S259*90%,VLOOKUP(M259,[1]Master!A:D,4,0)*S259))),0)</f>
        <v>13500</v>
      </c>
      <c r="U259" s="353"/>
      <c r="V259" s="353"/>
      <c r="W259" s="353"/>
      <c r="X259" s="352"/>
      <c r="Y259" s="354">
        <f t="shared" si="28"/>
        <v>13500</v>
      </c>
      <c r="Z259" s="355">
        <f t="shared" si="29"/>
        <v>0.9</v>
      </c>
    </row>
    <row r="260" spans="1:26" s="356" customFormat="1" ht="24.75" customHeight="1">
      <c r="A260" s="349" t="str">
        <f t="shared" si="23"/>
        <v>9323 ASEPTIC 2(WANGMOUNG)</v>
      </c>
      <c r="B260" s="349" t="str">
        <f t="shared" si="31"/>
        <v>Green Tea</v>
      </c>
      <c r="C260" s="349" t="str">
        <f>VLOOKUP(M260,Master!A:C,3,0)</f>
        <v>350ml</v>
      </c>
      <c r="D260" s="350">
        <f t="shared" si="24"/>
        <v>180.55555555555554</v>
      </c>
      <c r="E260" s="350">
        <f t="shared" si="25"/>
        <v>162.5</v>
      </c>
      <c r="F260" s="351">
        <f t="shared" si="26"/>
        <v>45380</v>
      </c>
      <c r="G260" s="351">
        <f t="shared" si="27"/>
        <v>45381</v>
      </c>
      <c r="H260" s="376">
        <v>45379</v>
      </c>
      <c r="I260" s="376">
        <v>45379</v>
      </c>
      <c r="J260" s="376" t="s">
        <v>433</v>
      </c>
      <c r="K260" s="376" t="s">
        <v>115</v>
      </c>
      <c r="L260" s="377" t="s">
        <v>839</v>
      </c>
      <c r="M260" s="377">
        <v>310002641</v>
      </c>
      <c r="N260" s="378" t="s">
        <v>119</v>
      </c>
      <c r="O260" s="376" t="s">
        <v>484</v>
      </c>
      <c r="P260" s="376" t="s">
        <v>681</v>
      </c>
      <c r="Q260" s="376" t="s">
        <v>114</v>
      </c>
      <c r="R260" s="377" t="s">
        <v>292</v>
      </c>
      <c r="S260" s="379">
        <v>13000</v>
      </c>
      <c r="T260" s="352">
        <f>ROUNDUP(IF(C260="180ml",VLOOKUP(M260,[1]Master!A:D,4,0)*S260,IF(VLOOKUP(M260,[1]Master!A:D,4,0)=1,S260,IF(S260&lt;=25000,S260*90%,VLOOKUP(M260,[1]Master!A:D,4,0)*S260))),0)</f>
        <v>11700</v>
      </c>
      <c r="U260" s="353"/>
      <c r="V260" s="353">
        <v>5000</v>
      </c>
      <c r="W260" s="353"/>
      <c r="X260" s="352"/>
      <c r="Y260" s="354">
        <f t="shared" si="28"/>
        <v>6700</v>
      </c>
      <c r="Z260" s="355">
        <f t="shared" si="29"/>
        <v>0.9</v>
      </c>
    </row>
    <row r="261" spans="1:26" s="356" customFormat="1" ht="24.75" customHeight="1">
      <c r="A261" s="349" t="str">
        <f t="shared" si="23"/>
        <v>9321 ASEPTIC 1&amp;3</v>
      </c>
      <c r="B261" s="349" t="str">
        <f t="shared" si="31"/>
        <v>LA</v>
      </c>
      <c r="C261" s="349" t="str">
        <f>VLOOKUP(M261,Master!A:C,3,0)</f>
        <v>500ml</v>
      </c>
      <c r="D261" s="350">
        <f t="shared" si="24"/>
        <v>518.51851851851848</v>
      </c>
      <c r="E261" s="350">
        <f t="shared" si="25"/>
        <v>518.51851851851848</v>
      </c>
      <c r="F261" s="351">
        <f t="shared" si="26"/>
        <v>45380</v>
      </c>
      <c r="G261" s="351">
        <f t="shared" si="27"/>
        <v>45381</v>
      </c>
      <c r="H261" s="376">
        <v>45379</v>
      </c>
      <c r="I261" s="376">
        <v>45379</v>
      </c>
      <c r="J261" s="376" t="s">
        <v>433</v>
      </c>
      <c r="K261" s="376" t="s">
        <v>19</v>
      </c>
      <c r="L261" s="377" t="s">
        <v>842</v>
      </c>
      <c r="M261" s="377">
        <v>310004445</v>
      </c>
      <c r="N261" s="378" t="s">
        <v>467</v>
      </c>
      <c r="O261" s="376" t="s">
        <v>484</v>
      </c>
      <c r="P261" s="376" t="s">
        <v>21</v>
      </c>
      <c r="Q261" s="376" t="s">
        <v>23</v>
      </c>
      <c r="R261" s="377" t="s">
        <v>327</v>
      </c>
      <c r="S261" s="379">
        <v>28000</v>
      </c>
      <c r="T261" s="352">
        <f>ROUNDUP(IF(C261="180ml",VLOOKUP(M261,[1]Master!A:D,4,0)*S261,IF(VLOOKUP(M261,[1]Master!A:D,4,0)=1,S261,IF(S261&lt;=25000,S261*90%,VLOOKUP(M261,[1]Master!A:D,4,0)*S261))),0)</f>
        <v>28000</v>
      </c>
      <c r="U261" s="353"/>
      <c r="V261" s="353"/>
      <c r="W261" s="353"/>
      <c r="X261" s="352"/>
      <c r="Y261" s="354">
        <f t="shared" si="28"/>
        <v>28000</v>
      </c>
      <c r="Z261" s="355">
        <f t="shared" si="29"/>
        <v>1</v>
      </c>
    </row>
    <row r="262" spans="1:26" s="356" customFormat="1" ht="24.75" customHeight="1">
      <c r="A262" s="349" t="str">
        <f t="shared" si="23"/>
        <v>9321 ASEPTIC 1&amp;3</v>
      </c>
      <c r="B262" s="349" t="str">
        <f t="shared" si="31"/>
        <v>Green Tea</v>
      </c>
      <c r="C262" s="349" t="str">
        <f>VLOOKUP(M262,Master!A:C,3,0)</f>
        <v>350ml</v>
      </c>
      <c r="D262" s="350">
        <f t="shared" si="24"/>
        <v>375</v>
      </c>
      <c r="E262" s="350">
        <f t="shared" si="25"/>
        <v>318.75</v>
      </c>
      <c r="F262" s="351">
        <f t="shared" si="26"/>
        <v>45380</v>
      </c>
      <c r="G262" s="351">
        <f t="shared" si="27"/>
        <v>45381</v>
      </c>
      <c r="H262" s="376">
        <v>45379</v>
      </c>
      <c r="I262" s="376">
        <v>45379</v>
      </c>
      <c r="J262" s="376" t="s">
        <v>433</v>
      </c>
      <c r="K262" s="376" t="s">
        <v>19</v>
      </c>
      <c r="L262" s="377" t="s">
        <v>867</v>
      </c>
      <c r="M262" s="377">
        <v>310003572</v>
      </c>
      <c r="N262" s="378" t="s">
        <v>249</v>
      </c>
      <c r="O262" s="376" t="s">
        <v>484</v>
      </c>
      <c r="P262" s="376" t="s">
        <v>377</v>
      </c>
      <c r="Q262" s="376" t="s">
        <v>23</v>
      </c>
      <c r="R262" s="377" t="s">
        <v>371</v>
      </c>
      <c r="S262" s="379">
        <v>27000</v>
      </c>
      <c r="T262" s="352">
        <f>ROUNDUP(IF(C262="180ml",VLOOKUP(M262,[1]Master!A:D,4,0)*S262,IF(VLOOKUP(M262,[1]Master!A:D,4,0)=1,S262,IF(S262&lt;=25000,S262*90%,VLOOKUP(M262,[1]Master!A:D,4,0)*S262))),0)</f>
        <v>22950</v>
      </c>
      <c r="U262" s="353"/>
      <c r="V262" s="353"/>
      <c r="W262" s="353">
        <v>11328</v>
      </c>
      <c r="X262" s="352"/>
      <c r="Y262" s="354">
        <f t="shared" si="28"/>
        <v>11622</v>
      </c>
      <c r="Z262" s="355">
        <f t="shared" si="29"/>
        <v>0.85</v>
      </c>
    </row>
    <row r="263" spans="1:26" s="356" customFormat="1" ht="24.75" customHeight="1">
      <c r="A263" s="349" t="str">
        <f t="shared" si="23"/>
        <v>9321 Navanakorn</v>
      </c>
      <c r="B263" s="349" t="str">
        <f t="shared" si="31"/>
        <v>Water Crystal</v>
      </c>
      <c r="C263" s="349" t="str">
        <f>VLOOKUP(M263,Master!A:C,3,0)</f>
        <v>600ml</v>
      </c>
      <c r="D263" s="350">
        <f t="shared" si="24"/>
        <v>97.92</v>
      </c>
      <c r="E263" s="350">
        <f t="shared" si="25"/>
        <v>88.13333333333334</v>
      </c>
      <c r="F263" s="351">
        <f t="shared" si="26"/>
        <v>45381</v>
      </c>
      <c r="G263" s="351">
        <f t="shared" si="27"/>
        <v>45382</v>
      </c>
      <c r="H263" s="376">
        <v>45380</v>
      </c>
      <c r="I263" s="376">
        <v>45380</v>
      </c>
      <c r="J263" s="376" t="s">
        <v>473</v>
      </c>
      <c r="K263" s="376" t="s">
        <v>19</v>
      </c>
      <c r="L263" s="377" t="s">
        <v>869</v>
      </c>
      <c r="M263" s="377">
        <v>310001586</v>
      </c>
      <c r="N263" s="378" t="s">
        <v>415</v>
      </c>
      <c r="O263" s="376" t="s">
        <v>482</v>
      </c>
      <c r="P263" s="376" t="s">
        <v>377</v>
      </c>
      <c r="Q263" s="376" t="s">
        <v>461</v>
      </c>
      <c r="R263" s="377" t="s">
        <v>460</v>
      </c>
      <c r="S263" s="379">
        <v>14688</v>
      </c>
      <c r="T263" s="352">
        <f>ROUNDUP(IF(C263="180ml",VLOOKUP(M263,[1]Master!A:D,4,0)*S263,IF(VLOOKUP(M263,[1]Master!A:D,4,0)=1,S263,IF(S263&lt;=25000,S263*90%,VLOOKUP(M263,[1]Master!A:D,4,0)*S263))),0)</f>
        <v>13220</v>
      </c>
      <c r="U263" s="353"/>
      <c r="V263" s="353"/>
      <c r="W263" s="353"/>
      <c r="X263" s="352"/>
      <c r="Y263" s="354">
        <f t="shared" si="28"/>
        <v>13220</v>
      </c>
      <c r="Z263" s="355">
        <f t="shared" si="29"/>
        <v>0.90005446623093677</v>
      </c>
    </row>
    <row r="264" spans="1:26" s="356" customFormat="1" ht="24.75" customHeight="1">
      <c r="A264" s="349" t="str">
        <f t="shared" si="23"/>
        <v>9323 ASEPTIC 2(WANGMOUNG)</v>
      </c>
      <c r="B264" s="349" t="str">
        <f t="shared" si="31"/>
        <v>LA</v>
      </c>
      <c r="C264" s="349" t="str">
        <f>VLOOKUP(M264,Master!A:C,3,0)</f>
        <v>500ml</v>
      </c>
      <c r="D264" s="350">
        <f t="shared" si="24"/>
        <v>299.38888888888891</v>
      </c>
      <c r="E264" s="350">
        <f t="shared" si="25"/>
        <v>269.46296296296299</v>
      </c>
      <c r="F264" s="351">
        <f t="shared" si="26"/>
        <v>45381</v>
      </c>
      <c r="G264" s="351">
        <f t="shared" si="27"/>
        <v>45382</v>
      </c>
      <c r="H264" s="376">
        <v>45380</v>
      </c>
      <c r="I264" s="376">
        <v>45380</v>
      </c>
      <c r="J264" s="376" t="s">
        <v>433</v>
      </c>
      <c r="K264" s="376" t="s">
        <v>115</v>
      </c>
      <c r="L264" s="377" t="s">
        <v>844</v>
      </c>
      <c r="M264" s="377">
        <v>310002900</v>
      </c>
      <c r="N264" s="378" t="s">
        <v>117</v>
      </c>
      <c r="O264" s="376" t="s">
        <v>484</v>
      </c>
      <c r="P264" s="376" t="s">
        <v>21</v>
      </c>
      <c r="Q264" s="376" t="s">
        <v>114</v>
      </c>
      <c r="R264" s="377" t="s">
        <v>22</v>
      </c>
      <c r="S264" s="379">
        <v>16167</v>
      </c>
      <c r="T264" s="352">
        <f>ROUNDUP(IF(C264="180ml",VLOOKUP(M264,[1]Master!A:D,4,0)*S264,IF(VLOOKUP(M264,[1]Master!A:D,4,0)=1,S264,IF(S264&lt;=25000,S264*90%,VLOOKUP(M264,[1]Master!A:D,4,0)*S264))),0)</f>
        <v>14551</v>
      </c>
      <c r="U264" s="353"/>
      <c r="V264" s="353"/>
      <c r="W264" s="353"/>
      <c r="X264" s="352"/>
      <c r="Y264" s="354">
        <f t="shared" si="28"/>
        <v>14551</v>
      </c>
      <c r="Z264" s="355">
        <f t="shared" si="29"/>
        <v>0.90004329807632832</v>
      </c>
    </row>
    <row r="265" spans="1:26" s="356" customFormat="1" ht="24.75" customHeight="1">
      <c r="A265" s="349" t="str">
        <f t="shared" si="23"/>
        <v>9323 ASEPTIC 2(WANGMOUNG)</v>
      </c>
      <c r="B265" s="349" t="str">
        <f t="shared" si="31"/>
        <v>CL</v>
      </c>
      <c r="C265" s="349" t="str">
        <f>VLOOKUP(M265,Master!A:C,3,0)</f>
        <v>500ml</v>
      </c>
      <c r="D265" s="350">
        <f t="shared" si="24"/>
        <v>216.05555555555554</v>
      </c>
      <c r="E265" s="350">
        <f t="shared" si="25"/>
        <v>194.46296296296296</v>
      </c>
      <c r="F265" s="351">
        <f t="shared" si="26"/>
        <v>45381</v>
      </c>
      <c r="G265" s="351">
        <f t="shared" si="27"/>
        <v>45382</v>
      </c>
      <c r="H265" s="376">
        <v>45380</v>
      </c>
      <c r="I265" s="376">
        <v>45380</v>
      </c>
      <c r="J265" s="376" t="s">
        <v>433</v>
      </c>
      <c r="K265" s="376" t="s">
        <v>115</v>
      </c>
      <c r="L265" s="377" t="s">
        <v>845</v>
      </c>
      <c r="M265" s="377">
        <v>310002654</v>
      </c>
      <c r="N265" s="378" t="s">
        <v>46</v>
      </c>
      <c r="O265" s="376" t="s">
        <v>484</v>
      </c>
      <c r="P265" s="376" t="s">
        <v>531</v>
      </c>
      <c r="Q265" s="376" t="s">
        <v>114</v>
      </c>
      <c r="R265" s="377" t="s">
        <v>22</v>
      </c>
      <c r="S265" s="379">
        <v>11667</v>
      </c>
      <c r="T265" s="352">
        <f>ROUNDUP(IF(C265="180ml",VLOOKUP(M265,[1]Master!A:D,4,0)*S265,IF(VLOOKUP(M265,[1]Master!A:D,4,0)=1,S265,IF(S265&lt;=25000,S265*90%,VLOOKUP(M265,[1]Master!A:D,4,0)*S265))),0)</f>
        <v>10501</v>
      </c>
      <c r="U265" s="353"/>
      <c r="V265" s="353"/>
      <c r="W265" s="353"/>
      <c r="X265" s="352"/>
      <c r="Y265" s="354">
        <f t="shared" si="28"/>
        <v>10501</v>
      </c>
      <c r="Z265" s="355">
        <f t="shared" si="29"/>
        <v>0.90005999828576322</v>
      </c>
    </row>
    <row r="266" spans="1:26" s="356" customFormat="1" ht="24.75" customHeight="1">
      <c r="A266" s="349" t="str">
        <f t="shared" si="23"/>
        <v>9323 ASEPTIC 2(WANGMOUNG)</v>
      </c>
      <c r="B266" s="349" t="str">
        <f t="shared" si="31"/>
        <v>Green Tea</v>
      </c>
      <c r="C266" s="349" t="str">
        <f>VLOOKUP(M266,Master!A:C,3,0)</f>
        <v>350ml</v>
      </c>
      <c r="D266" s="350">
        <f t="shared" si="24"/>
        <v>138.88888888888889</v>
      </c>
      <c r="E266" s="350">
        <f t="shared" si="25"/>
        <v>125</v>
      </c>
      <c r="F266" s="351">
        <f t="shared" si="26"/>
        <v>45381</v>
      </c>
      <c r="G266" s="351">
        <f t="shared" si="27"/>
        <v>45382</v>
      </c>
      <c r="H266" s="376">
        <v>45380</v>
      </c>
      <c r="I266" s="376">
        <v>45380</v>
      </c>
      <c r="J266" s="376" t="s">
        <v>433</v>
      </c>
      <c r="K266" s="376" t="s">
        <v>115</v>
      </c>
      <c r="L266" s="377" t="s">
        <v>846</v>
      </c>
      <c r="M266" s="377">
        <v>310002642</v>
      </c>
      <c r="N266" s="378" t="s">
        <v>118</v>
      </c>
      <c r="O266" s="376" t="s">
        <v>484</v>
      </c>
      <c r="P266" s="376" t="s">
        <v>681</v>
      </c>
      <c r="Q266" s="376" t="s">
        <v>114</v>
      </c>
      <c r="R266" s="377" t="s">
        <v>292</v>
      </c>
      <c r="S266" s="379">
        <v>10000</v>
      </c>
      <c r="T266" s="352">
        <f>ROUNDUP(IF(C266="180ml",VLOOKUP(M266,[1]Master!A:D,4,0)*S266,IF(VLOOKUP(M266,[1]Master!A:D,4,0)=1,S266,IF(S266&lt;=25000,S266*90%,VLOOKUP(M266,[1]Master!A:D,4,0)*S266))),0)</f>
        <v>9000</v>
      </c>
      <c r="U266" s="353"/>
      <c r="V266" s="353"/>
      <c r="W266" s="353"/>
      <c r="X266" s="352"/>
      <c r="Y266" s="354">
        <f t="shared" si="28"/>
        <v>9000</v>
      </c>
      <c r="Z266" s="355">
        <f t="shared" si="29"/>
        <v>0.9</v>
      </c>
    </row>
    <row r="267" spans="1:26" s="356" customFormat="1" ht="24.75" customHeight="1">
      <c r="A267" s="349" t="str">
        <f t="shared" si="23"/>
        <v>9323 ASEPTIC 2(WANGMOUNG)</v>
      </c>
      <c r="B267" s="349" t="str">
        <f t="shared" si="31"/>
        <v>Green Tea</v>
      </c>
      <c r="C267" s="349" t="str">
        <f>VLOOKUP(M267,Master!A:C,3,0)</f>
        <v>350ml</v>
      </c>
      <c r="D267" s="350">
        <f t="shared" si="24"/>
        <v>250</v>
      </c>
      <c r="E267" s="350">
        <f t="shared" si="25"/>
        <v>225</v>
      </c>
      <c r="F267" s="351">
        <f t="shared" si="26"/>
        <v>45381</v>
      </c>
      <c r="G267" s="351">
        <f t="shared" si="27"/>
        <v>45382</v>
      </c>
      <c r="H267" s="376">
        <v>45380</v>
      </c>
      <c r="I267" s="376">
        <v>45380</v>
      </c>
      <c r="J267" s="376" t="s">
        <v>433</v>
      </c>
      <c r="K267" s="376" t="s">
        <v>115</v>
      </c>
      <c r="L267" s="377" t="s">
        <v>847</v>
      </c>
      <c r="M267" s="377">
        <v>310002641</v>
      </c>
      <c r="N267" s="378" t="s">
        <v>119</v>
      </c>
      <c r="O267" s="376" t="s">
        <v>484</v>
      </c>
      <c r="P267" s="376" t="s">
        <v>21</v>
      </c>
      <c r="Q267" s="376" t="s">
        <v>114</v>
      </c>
      <c r="R267" s="377" t="s">
        <v>292</v>
      </c>
      <c r="S267" s="379">
        <v>18000</v>
      </c>
      <c r="T267" s="352">
        <f>ROUNDUP(IF(C267="180ml",VLOOKUP(M267,[1]Master!A:D,4,0)*S267,IF(VLOOKUP(M267,[1]Master!A:D,4,0)=1,S267,IF(S267&lt;=25000,S267*90%,VLOOKUP(M267,[1]Master!A:D,4,0)*S267))),0)</f>
        <v>16200</v>
      </c>
      <c r="U267" s="353"/>
      <c r="V267" s="353">
        <v>5000</v>
      </c>
      <c r="W267" s="353"/>
      <c r="X267" s="352"/>
      <c r="Y267" s="354">
        <f t="shared" si="28"/>
        <v>11200</v>
      </c>
      <c r="Z267" s="355">
        <f t="shared" si="29"/>
        <v>0.9</v>
      </c>
    </row>
    <row r="268" spans="1:26" s="356" customFormat="1" ht="24.75" customHeight="1">
      <c r="A268" s="349" t="str">
        <f t="shared" si="23"/>
        <v>9321 ASEPTIC 1&amp;3</v>
      </c>
      <c r="B268" s="349" t="str">
        <f t="shared" si="31"/>
        <v>LA</v>
      </c>
      <c r="C268" s="349" t="str">
        <f>VLOOKUP(M268,Master!A:C,3,0)</f>
        <v>500ml</v>
      </c>
      <c r="D268" s="350">
        <f t="shared" si="24"/>
        <v>179.0185185185185</v>
      </c>
      <c r="E268" s="350">
        <f t="shared" si="25"/>
        <v>179.0185185185185</v>
      </c>
      <c r="F268" s="351">
        <f t="shared" si="26"/>
        <v>45381</v>
      </c>
      <c r="G268" s="351">
        <f t="shared" si="27"/>
        <v>45382</v>
      </c>
      <c r="H268" s="376">
        <v>45380</v>
      </c>
      <c r="I268" s="376">
        <v>45380</v>
      </c>
      <c r="J268" s="376" t="s">
        <v>433</v>
      </c>
      <c r="K268" s="376" t="s">
        <v>19</v>
      </c>
      <c r="L268" s="377" t="s">
        <v>848</v>
      </c>
      <c r="M268" s="377">
        <v>310004445</v>
      </c>
      <c r="N268" s="378" t="s">
        <v>467</v>
      </c>
      <c r="O268" s="376" t="s">
        <v>484</v>
      </c>
      <c r="P268" s="376" t="s">
        <v>21</v>
      </c>
      <c r="Q268" s="376" t="s">
        <v>23</v>
      </c>
      <c r="R268" s="377" t="s">
        <v>327</v>
      </c>
      <c r="S268" s="379">
        <v>9667</v>
      </c>
      <c r="T268" s="352">
        <f>ROUNDUP(IF(C268="180ml",VLOOKUP(M268,[1]Master!A:D,4,0)*S268,IF(VLOOKUP(M268,[1]Master!A:D,4,0)=1,S268,IF(S268&lt;=25000,S268*90%,VLOOKUP(M268,[1]Master!A:D,4,0)*S268))),0)</f>
        <v>9667</v>
      </c>
      <c r="U268" s="353"/>
      <c r="V268" s="353"/>
      <c r="W268" s="353"/>
      <c r="X268" s="352"/>
      <c r="Y268" s="354">
        <f t="shared" si="28"/>
        <v>9667</v>
      </c>
      <c r="Z268" s="355">
        <f t="shared" si="29"/>
        <v>1</v>
      </c>
    </row>
    <row r="269" spans="1:26" s="356" customFormat="1" ht="24.75" customHeight="1">
      <c r="A269" s="349" t="str">
        <f t="shared" si="23"/>
        <v>9321 ASEPTIC 1&amp;3</v>
      </c>
      <c r="B269" s="349" t="str">
        <f t="shared" si="31"/>
        <v>Green Tea</v>
      </c>
      <c r="C269" s="349" t="str">
        <f>VLOOKUP(M269,Master!A:C,3,0)</f>
        <v>500ml</v>
      </c>
      <c r="D269" s="350">
        <f t="shared" si="24"/>
        <v>37.037037037037038</v>
      </c>
      <c r="E269" s="350">
        <f t="shared" si="25"/>
        <v>33.333333333333336</v>
      </c>
      <c r="F269" s="351">
        <f t="shared" si="26"/>
        <v>45381</v>
      </c>
      <c r="G269" s="351">
        <f t="shared" si="27"/>
        <v>45382</v>
      </c>
      <c r="H269" s="376">
        <v>45380</v>
      </c>
      <c r="I269" s="376">
        <v>45380</v>
      </c>
      <c r="J269" s="376" t="s">
        <v>433</v>
      </c>
      <c r="K269" s="376" t="s">
        <v>19</v>
      </c>
      <c r="L269" s="377" t="s">
        <v>851</v>
      </c>
      <c r="M269" s="377">
        <v>310001984</v>
      </c>
      <c r="N269" s="378" t="s">
        <v>455</v>
      </c>
      <c r="O269" s="376" t="s">
        <v>484</v>
      </c>
      <c r="P269" s="376" t="s">
        <v>377</v>
      </c>
      <c r="Q269" s="376" t="s">
        <v>23</v>
      </c>
      <c r="R269" s="377" t="s">
        <v>327</v>
      </c>
      <c r="S269" s="379">
        <v>2000</v>
      </c>
      <c r="T269" s="352">
        <f>ROUNDUP(IF(C269="180ml",VLOOKUP(M269,[1]Master!A:D,4,0)*S269,IF(VLOOKUP(M269,[1]Master!A:D,4,0)=1,S269,IF(S269&lt;=25000,S269*90%,VLOOKUP(M269,[1]Master!A:D,4,0)*S269))),0)</f>
        <v>1800</v>
      </c>
      <c r="U269" s="353"/>
      <c r="V269" s="353"/>
      <c r="W269" s="353"/>
      <c r="X269" s="352"/>
      <c r="Y269" s="354">
        <f t="shared" si="28"/>
        <v>1800</v>
      </c>
      <c r="Z269" s="355">
        <f t="shared" si="29"/>
        <v>0.9</v>
      </c>
    </row>
    <row r="270" spans="1:26" s="356" customFormat="1" ht="24.75" customHeight="1">
      <c r="A270" s="349" t="str">
        <f t="shared" si="23"/>
        <v>9321 ASEPTIC 1&amp;3</v>
      </c>
      <c r="B270" s="349" t="str">
        <f t="shared" si="31"/>
        <v>Green Tea</v>
      </c>
      <c r="C270" s="349" t="str">
        <f>VLOOKUP(M270,Master!A:C,3,0)</f>
        <v>500ml</v>
      </c>
      <c r="D270" s="350">
        <f t="shared" si="24"/>
        <v>243.83333333333334</v>
      </c>
      <c r="E270" s="350">
        <f t="shared" si="25"/>
        <v>219.46296296296296</v>
      </c>
      <c r="F270" s="351">
        <f t="shared" si="26"/>
        <v>45381</v>
      </c>
      <c r="G270" s="351">
        <f t="shared" si="27"/>
        <v>45382</v>
      </c>
      <c r="H270" s="376">
        <v>45380</v>
      </c>
      <c r="I270" s="376">
        <v>45380</v>
      </c>
      <c r="J270" s="376" t="s">
        <v>433</v>
      </c>
      <c r="K270" s="376" t="s">
        <v>19</v>
      </c>
      <c r="L270" s="377" t="s">
        <v>852</v>
      </c>
      <c r="M270" s="377">
        <v>310002099</v>
      </c>
      <c r="N270" s="378" t="s">
        <v>456</v>
      </c>
      <c r="O270" s="376" t="s">
        <v>484</v>
      </c>
      <c r="P270" s="376" t="s">
        <v>472</v>
      </c>
      <c r="Q270" s="376" t="s">
        <v>23</v>
      </c>
      <c r="R270" s="377" t="s">
        <v>327</v>
      </c>
      <c r="S270" s="379">
        <v>13167</v>
      </c>
      <c r="T270" s="352">
        <f>ROUNDUP(IF(C270="180ml",VLOOKUP(M270,[1]Master!A:D,4,0)*S270,IF(VLOOKUP(M270,[1]Master!A:D,4,0)=1,S270,IF(S270&lt;=25000,S270*90%,VLOOKUP(M270,[1]Master!A:D,4,0)*S270))),0)</f>
        <v>11851</v>
      </c>
      <c r="U270" s="353"/>
      <c r="V270" s="353"/>
      <c r="W270" s="353">
        <v>1620</v>
      </c>
      <c r="X270" s="352"/>
      <c r="Y270" s="354">
        <f t="shared" si="28"/>
        <v>10231</v>
      </c>
      <c r="Z270" s="355">
        <f t="shared" si="29"/>
        <v>0.90005316321105799</v>
      </c>
    </row>
    <row r="271" spans="1:26" s="356" customFormat="1" ht="24.75" customHeight="1">
      <c r="A271" s="349" t="str">
        <f t="shared" si="23"/>
        <v>9321 ASEPTIC 1&amp;3</v>
      </c>
      <c r="B271" s="349" t="str">
        <f t="shared" si="31"/>
        <v>Green Tea</v>
      </c>
      <c r="C271" s="349" t="str">
        <f>VLOOKUP(M271,Master!A:C,3,0)</f>
        <v>350ml</v>
      </c>
      <c r="D271" s="350">
        <f t="shared" si="24"/>
        <v>109.375</v>
      </c>
      <c r="E271" s="350">
        <f t="shared" si="25"/>
        <v>98.444444444444443</v>
      </c>
      <c r="F271" s="351">
        <f t="shared" si="26"/>
        <v>45381</v>
      </c>
      <c r="G271" s="351">
        <f t="shared" si="27"/>
        <v>45382</v>
      </c>
      <c r="H271" s="376">
        <v>45380</v>
      </c>
      <c r="I271" s="376">
        <v>45380</v>
      </c>
      <c r="J271" s="376" t="s">
        <v>433</v>
      </c>
      <c r="K271" s="376" t="s">
        <v>19</v>
      </c>
      <c r="L271" s="377" t="s">
        <v>870</v>
      </c>
      <c r="M271" s="377">
        <v>310003572</v>
      </c>
      <c r="N271" s="378" t="s">
        <v>249</v>
      </c>
      <c r="O271" s="376" t="s">
        <v>484</v>
      </c>
      <c r="P271" s="376" t="s">
        <v>377</v>
      </c>
      <c r="Q271" s="376" t="s">
        <v>23</v>
      </c>
      <c r="R271" s="377" t="s">
        <v>371</v>
      </c>
      <c r="S271" s="379">
        <v>7875</v>
      </c>
      <c r="T271" s="352">
        <f>ROUNDUP(IF(C271="180ml",VLOOKUP(M271,[1]Master!A:D,4,0)*S271,IF(VLOOKUP(M271,[1]Master!A:D,4,0)=1,S271,IF(S271&lt;=25000,S271*90%,VLOOKUP(M271,[1]Master!A:D,4,0)*S271))),0)</f>
        <v>7088</v>
      </c>
      <c r="U271" s="353"/>
      <c r="V271" s="353"/>
      <c r="W271" s="353"/>
      <c r="X271" s="352"/>
      <c r="Y271" s="354">
        <f t="shared" si="28"/>
        <v>7088</v>
      </c>
      <c r="Z271" s="355">
        <f t="shared" si="29"/>
        <v>0.90006349206349201</v>
      </c>
    </row>
    <row r="272" spans="1:26" s="356" customFormat="1" ht="24.75" customHeight="1">
      <c r="A272" s="349" t="str">
        <f t="shared" si="23"/>
        <v>9321 ASEPTIC 1&amp;3</v>
      </c>
      <c r="B272" s="349" t="str">
        <f t="shared" si="31"/>
        <v>Green Tea</v>
      </c>
      <c r="C272" s="349" t="str">
        <f>VLOOKUP(M272,Master!A:C,3,0)</f>
        <v>350ml</v>
      </c>
      <c r="D272" s="350">
        <f t="shared" si="24"/>
        <v>16.208333333333332</v>
      </c>
      <c r="E272" s="350">
        <f t="shared" si="25"/>
        <v>14.597222222222221</v>
      </c>
      <c r="F272" s="351">
        <f t="shared" si="26"/>
        <v>45381</v>
      </c>
      <c r="G272" s="351">
        <f t="shared" si="27"/>
        <v>45382</v>
      </c>
      <c r="H272" s="376">
        <v>45380</v>
      </c>
      <c r="I272" s="376">
        <v>45380</v>
      </c>
      <c r="J272" s="376" t="s">
        <v>433</v>
      </c>
      <c r="K272" s="376" t="s">
        <v>19</v>
      </c>
      <c r="L272" s="377" t="s">
        <v>871</v>
      </c>
      <c r="M272" s="377">
        <v>310002646</v>
      </c>
      <c r="N272" s="378" t="s">
        <v>133</v>
      </c>
      <c r="O272" s="376" t="s">
        <v>484</v>
      </c>
      <c r="P272" s="376" t="s">
        <v>20</v>
      </c>
      <c r="Q272" s="376" t="s">
        <v>23</v>
      </c>
      <c r="R272" s="377" t="s">
        <v>371</v>
      </c>
      <c r="S272" s="379">
        <v>1167</v>
      </c>
      <c r="T272" s="352">
        <f>ROUNDUP(IF(C272="180ml",VLOOKUP(M272,[1]Master!A:D,4,0)*S272,IF(VLOOKUP(M272,[1]Master!A:D,4,0)=1,S272,IF(S272&lt;=25000,S272*90%,VLOOKUP(M272,[1]Master!A:D,4,0)*S272))),0)</f>
        <v>1051</v>
      </c>
      <c r="U272" s="353"/>
      <c r="V272" s="353"/>
      <c r="W272" s="353"/>
      <c r="X272" s="352"/>
      <c r="Y272" s="354">
        <f t="shared" si="28"/>
        <v>1051</v>
      </c>
      <c r="Z272" s="355">
        <f t="shared" si="29"/>
        <v>0.90059982862039423</v>
      </c>
    </row>
    <row r="273" spans="1:26" s="356" customFormat="1" ht="24.75" customHeight="1">
      <c r="A273" s="349" t="str">
        <f t="shared" si="23"/>
        <v>9321 Navanakorn</v>
      </c>
      <c r="B273" s="349" t="str">
        <f t="shared" si="31"/>
        <v>Water Crystal</v>
      </c>
      <c r="C273" s="349" t="str">
        <f>VLOOKUP(M273,Master!A:C,3,0)</f>
        <v>600ml</v>
      </c>
      <c r="D273" s="350">
        <f t="shared" si="24"/>
        <v>97.92</v>
      </c>
      <c r="E273" s="350">
        <f t="shared" si="25"/>
        <v>88.13333333333334</v>
      </c>
      <c r="F273" s="351">
        <f t="shared" si="26"/>
        <v>45382</v>
      </c>
      <c r="G273" s="351">
        <f t="shared" si="27"/>
        <v>45383</v>
      </c>
      <c r="H273" s="376">
        <v>45381</v>
      </c>
      <c r="I273" s="376">
        <v>45381</v>
      </c>
      <c r="J273" s="376" t="s">
        <v>473</v>
      </c>
      <c r="K273" s="376" t="s">
        <v>19</v>
      </c>
      <c r="L273" s="377" t="s">
        <v>872</v>
      </c>
      <c r="M273" s="377">
        <v>310001586</v>
      </c>
      <c r="N273" s="378" t="s">
        <v>415</v>
      </c>
      <c r="O273" s="376" t="s">
        <v>482</v>
      </c>
      <c r="P273" s="376" t="s">
        <v>377</v>
      </c>
      <c r="Q273" s="376" t="s">
        <v>461</v>
      </c>
      <c r="R273" s="377" t="s">
        <v>460</v>
      </c>
      <c r="S273" s="379">
        <v>14688</v>
      </c>
      <c r="T273" s="352">
        <f>ROUNDUP(IF(C273="180ml",VLOOKUP(M273,[1]Master!A:D,4,0)*S273,IF(VLOOKUP(M273,[1]Master!A:D,4,0)=1,S273,IF(S273&lt;=25000,S273*90%,VLOOKUP(M273,[1]Master!A:D,4,0)*S273))),0)</f>
        <v>13220</v>
      </c>
      <c r="U273" s="353"/>
      <c r="V273" s="353"/>
      <c r="W273" s="353"/>
      <c r="X273" s="352"/>
      <c r="Y273" s="354">
        <f t="shared" si="28"/>
        <v>13220</v>
      </c>
      <c r="Z273" s="355">
        <f t="shared" si="29"/>
        <v>0.90005446623093677</v>
      </c>
    </row>
    <row r="274" spans="1:26" s="356" customFormat="1" ht="24.75" customHeight="1">
      <c r="A274" s="349" t="str">
        <f t="shared" si="23"/>
        <v>9323 ASEPTIC 2(WANGMOUNG)</v>
      </c>
      <c r="B274" s="349" t="str">
        <f t="shared" si="31"/>
        <v>CL</v>
      </c>
      <c r="C274" s="349" t="str">
        <f>VLOOKUP(M274,Master!A:C,3,0)</f>
        <v>500ml</v>
      </c>
      <c r="D274" s="350">
        <f t="shared" si="24"/>
        <v>518.51851851851848</v>
      </c>
      <c r="E274" s="350">
        <f t="shared" si="25"/>
        <v>440.74074074074076</v>
      </c>
      <c r="F274" s="351">
        <f t="shared" si="26"/>
        <v>45382</v>
      </c>
      <c r="G274" s="351">
        <f t="shared" si="27"/>
        <v>45383</v>
      </c>
      <c r="H274" s="376">
        <v>45381</v>
      </c>
      <c r="I274" s="376">
        <v>45381</v>
      </c>
      <c r="J274" s="376" t="s">
        <v>433</v>
      </c>
      <c r="K274" s="376" t="s">
        <v>115</v>
      </c>
      <c r="L274" s="377" t="s">
        <v>849</v>
      </c>
      <c r="M274" s="377">
        <v>310002654</v>
      </c>
      <c r="N274" s="378" t="s">
        <v>46</v>
      </c>
      <c r="O274" s="376" t="s">
        <v>484</v>
      </c>
      <c r="P274" s="376" t="s">
        <v>531</v>
      </c>
      <c r="Q274" s="376" t="s">
        <v>114</v>
      </c>
      <c r="R274" s="377" t="s">
        <v>22</v>
      </c>
      <c r="S274" s="379">
        <v>28000</v>
      </c>
      <c r="T274" s="352">
        <f>ROUNDUP(IF(C274="180ml",VLOOKUP(M274,[1]Master!A:D,4,0)*S274,IF(VLOOKUP(M274,[1]Master!A:D,4,0)=1,S274,IF(S274&lt;=25000,S274*90%,VLOOKUP(M274,[1]Master!A:D,4,0)*S274))),0)</f>
        <v>23800</v>
      </c>
      <c r="U274" s="353"/>
      <c r="V274" s="353"/>
      <c r="W274" s="353"/>
      <c r="X274" s="352"/>
      <c r="Y274" s="354">
        <f t="shared" si="28"/>
        <v>23800</v>
      </c>
      <c r="Z274" s="355">
        <f t="shared" si="29"/>
        <v>0.85</v>
      </c>
    </row>
    <row r="275" spans="1:26" s="356" customFormat="1" ht="24.75" customHeight="1">
      <c r="A275" s="349" t="str">
        <f t="shared" si="23"/>
        <v>9323 ASEPTIC 2(WANGMOUNG)</v>
      </c>
      <c r="B275" s="349" t="str">
        <f t="shared" si="31"/>
        <v>Green Tea</v>
      </c>
      <c r="C275" s="349" t="str">
        <f>VLOOKUP(M275,Master!A:C,3,0)</f>
        <v>350ml</v>
      </c>
      <c r="D275" s="350">
        <f t="shared" si="24"/>
        <v>388.88888888888891</v>
      </c>
      <c r="E275" s="350">
        <f t="shared" si="25"/>
        <v>330.55555555555554</v>
      </c>
      <c r="F275" s="351">
        <f t="shared" si="26"/>
        <v>45382</v>
      </c>
      <c r="G275" s="351">
        <f t="shared" si="27"/>
        <v>45383</v>
      </c>
      <c r="H275" s="376">
        <v>45381</v>
      </c>
      <c r="I275" s="376">
        <v>45381</v>
      </c>
      <c r="J275" s="376" t="s">
        <v>433</v>
      </c>
      <c r="K275" s="376" t="s">
        <v>115</v>
      </c>
      <c r="L275" s="377" t="s">
        <v>850</v>
      </c>
      <c r="M275" s="377">
        <v>310002641</v>
      </c>
      <c r="N275" s="378" t="s">
        <v>119</v>
      </c>
      <c r="O275" s="376" t="s">
        <v>484</v>
      </c>
      <c r="P275" s="376" t="s">
        <v>21</v>
      </c>
      <c r="Q275" s="376" t="s">
        <v>114</v>
      </c>
      <c r="R275" s="377" t="s">
        <v>292</v>
      </c>
      <c r="S275" s="379">
        <v>28000</v>
      </c>
      <c r="T275" s="352">
        <f>ROUNDUP(IF(C275="180ml",VLOOKUP(M275,[1]Master!A:D,4,0)*S275,IF(VLOOKUP(M275,[1]Master!A:D,4,0)=1,S275,IF(S275&lt;=25000,S275*90%,VLOOKUP(M275,[1]Master!A:D,4,0)*S275))),0)</f>
        <v>23800</v>
      </c>
      <c r="U275" s="353"/>
      <c r="V275" s="353">
        <v>10000</v>
      </c>
      <c r="W275" s="353"/>
      <c r="X275" s="352"/>
      <c r="Y275" s="354">
        <f t="shared" si="28"/>
        <v>13800</v>
      </c>
      <c r="Z275" s="355">
        <f t="shared" si="29"/>
        <v>0.85</v>
      </c>
    </row>
    <row r="276" spans="1:26" s="356" customFormat="1" ht="24.75" customHeight="1">
      <c r="A276" s="349" t="str">
        <f t="shared" si="23"/>
        <v>9321 ASEPTIC 1&amp;3</v>
      </c>
      <c r="B276" s="349" t="str">
        <f t="shared" si="31"/>
        <v>Green Tea</v>
      </c>
      <c r="C276" s="349" t="str">
        <f>VLOOKUP(M276,Master!A:C,3,0)</f>
        <v>500ml</v>
      </c>
      <c r="D276" s="350">
        <f t="shared" si="24"/>
        <v>185.18518518518519</v>
      </c>
      <c r="E276" s="350">
        <f t="shared" si="25"/>
        <v>166.66666666666666</v>
      </c>
      <c r="F276" s="351">
        <f t="shared" si="26"/>
        <v>45382</v>
      </c>
      <c r="G276" s="351">
        <f t="shared" si="27"/>
        <v>45383</v>
      </c>
      <c r="H276" s="376">
        <v>45381</v>
      </c>
      <c r="I276" s="376">
        <v>45381</v>
      </c>
      <c r="J276" s="376" t="s">
        <v>433</v>
      </c>
      <c r="K276" s="376" t="s">
        <v>19</v>
      </c>
      <c r="L276" s="377" t="s">
        <v>855</v>
      </c>
      <c r="M276" s="377">
        <v>310001984</v>
      </c>
      <c r="N276" s="378" t="s">
        <v>455</v>
      </c>
      <c r="O276" s="376" t="s">
        <v>484</v>
      </c>
      <c r="P276" s="376" t="s">
        <v>377</v>
      </c>
      <c r="Q276" s="376" t="s">
        <v>23</v>
      </c>
      <c r="R276" s="377" t="s">
        <v>327</v>
      </c>
      <c r="S276" s="379">
        <v>10000</v>
      </c>
      <c r="T276" s="352">
        <f>ROUNDUP(IF(C276="180ml",VLOOKUP(M276,[1]Master!A:D,4,0)*S276,IF(VLOOKUP(M276,[1]Master!A:D,4,0)=1,S276,IF(S276&lt;=25000,S276*90%,VLOOKUP(M276,[1]Master!A:D,4,0)*S276))),0)</f>
        <v>9000</v>
      </c>
      <c r="U276" s="353"/>
      <c r="V276" s="353"/>
      <c r="W276" s="353"/>
      <c r="X276" s="352"/>
      <c r="Y276" s="354">
        <f t="shared" si="28"/>
        <v>9000</v>
      </c>
      <c r="Z276" s="355">
        <f t="shared" si="29"/>
        <v>0.9</v>
      </c>
    </row>
    <row r="277" spans="1:26" s="356" customFormat="1" ht="24.75" customHeight="1">
      <c r="A277" s="349" t="str">
        <f t="shared" si="23"/>
        <v>9321 ASEPTIC 1&amp;3</v>
      </c>
      <c r="B277" s="349" t="str">
        <f t="shared" si="31"/>
        <v>Green Tea</v>
      </c>
      <c r="C277" s="349" t="str">
        <f>VLOOKUP(M277,Master!A:C,3,0)</f>
        <v>500ml</v>
      </c>
      <c r="D277" s="350">
        <f t="shared" si="24"/>
        <v>333.33333333333331</v>
      </c>
      <c r="E277" s="350">
        <f t="shared" si="25"/>
        <v>300</v>
      </c>
      <c r="F277" s="351">
        <f t="shared" si="26"/>
        <v>45382</v>
      </c>
      <c r="G277" s="351">
        <f t="shared" si="27"/>
        <v>45383</v>
      </c>
      <c r="H277" s="376">
        <v>45381</v>
      </c>
      <c r="I277" s="376">
        <v>45381</v>
      </c>
      <c r="J277" s="376" t="s">
        <v>433</v>
      </c>
      <c r="K277" s="376" t="s">
        <v>19</v>
      </c>
      <c r="L277" s="377" t="s">
        <v>856</v>
      </c>
      <c r="M277" s="377">
        <v>310002099</v>
      </c>
      <c r="N277" s="378" t="s">
        <v>456</v>
      </c>
      <c r="O277" s="376" t="s">
        <v>484</v>
      </c>
      <c r="P277" s="376" t="s">
        <v>472</v>
      </c>
      <c r="Q277" s="376" t="s">
        <v>23</v>
      </c>
      <c r="R277" s="377" t="s">
        <v>327</v>
      </c>
      <c r="S277" s="379">
        <v>18000</v>
      </c>
      <c r="T277" s="352">
        <f>ROUNDUP(IF(C277="180ml",VLOOKUP(M277,[1]Master!A:D,4,0)*S277,IF(VLOOKUP(M277,[1]Master!A:D,4,0)=1,S277,IF(S277&lt;=25000,S277*90%,VLOOKUP(M277,[1]Master!A:D,4,0)*S277))),0)</f>
        <v>16200</v>
      </c>
      <c r="U277" s="353"/>
      <c r="V277" s="353"/>
      <c r="W277" s="353"/>
      <c r="X277" s="352"/>
      <c r="Y277" s="354">
        <f t="shared" si="28"/>
        <v>16200</v>
      </c>
      <c r="Z277" s="355">
        <f t="shared" si="29"/>
        <v>0.9</v>
      </c>
    </row>
    <row r="278" spans="1:26" s="356" customFormat="1" ht="24.75" customHeight="1">
      <c r="A278" s="349" t="str">
        <f t="shared" si="23"/>
        <v>9321 ASEPTIC 1&amp;3</v>
      </c>
      <c r="B278" s="349" t="str">
        <f t="shared" si="31"/>
        <v>Green Tea</v>
      </c>
      <c r="C278" s="349" t="str">
        <f>VLOOKUP(M278,Master!A:C,3,0)</f>
        <v>350ml</v>
      </c>
      <c r="D278" s="350">
        <f t="shared" si="24"/>
        <v>388.88888888888891</v>
      </c>
      <c r="E278" s="350">
        <f t="shared" si="25"/>
        <v>330.55555555555554</v>
      </c>
      <c r="F278" s="351">
        <f t="shared" si="26"/>
        <v>45382</v>
      </c>
      <c r="G278" s="351">
        <f t="shared" si="27"/>
        <v>45383</v>
      </c>
      <c r="H278" s="376">
        <v>45381</v>
      </c>
      <c r="I278" s="376">
        <v>45381</v>
      </c>
      <c r="J278" s="376" t="s">
        <v>433</v>
      </c>
      <c r="K278" s="376" t="s">
        <v>19</v>
      </c>
      <c r="L278" s="377" t="s">
        <v>873</v>
      </c>
      <c r="M278" s="377">
        <v>310002646</v>
      </c>
      <c r="N278" s="378" t="s">
        <v>133</v>
      </c>
      <c r="O278" s="376" t="s">
        <v>484</v>
      </c>
      <c r="P278" s="376" t="s">
        <v>20</v>
      </c>
      <c r="Q278" s="376" t="s">
        <v>23</v>
      </c>
      <c r="R278" s="377" t="s">
        <v>371</v>
      </c>
      <c r="S278" s="379">
        <v>28000</v>
      </c>
      <c r="T278" s="352">
        <f>ROUNDUP(IF(C278="180ml",VLOOKUP(M278,[1]Master!A:D,4,0)*S278,IF(VLOOKUP(M278,[1]Master!A:D,4,0)=1,S278,IF(S278&lt;=25000,S278*90%,VLOOKUP(M278,[1]Master!A:D,4,0)*S278))),0)</f>
        <v>23800</v>
      </c>
      <c r="U278" s="353"/>
      <c r="V278" s="353"/>
      <c r="W278" s="353"/>
      <c r="X278" s="352"/>
      <c r="Y278" s="354">
        <f t="shared" si="28"/>
        <v>23800</v>
      </c>
      <c r="Z278" s="355">
        <f t="shared" si="29"/>
        <v>0.85</v>
      </c>
    </row>
    <row r="279" spans="1:26" s="356" customFormat="1" ht="24.75" customHeight="1">
      <c r="A279" s="349" t="str">
        <f t="shared" ref="A279" si="32">IF(C279="180ml","9321 UHT",IF(K279="9322","9322 Amatanakorn",IF(AND(C279="600ml",K279="9321"),"9321 Navanakorn",IF(K279="9321","9321 ASEPTIC 1&amp;3",IF(K279="9323","9323 ASEPTIC 2(WANGMOUNG)",IF(K279=9111,"Beerthip (BB)",""))))))</f>
        <v>9323 ASEPTIC 2(WANGMOUNG)</v>
      </c>
      <c r="B279" s="349" t="str">
        <f>IF(RIGHT(N279,4)="(CL)","CL",IF(RIGHT(N279,2)="5L","EX",IF(RIGHT(N279,4)="tut)","EX",IF(RIGHT(N279,2)="CL","CL",IF(RIGHT(N279,5)="CLM)","CL",IF(RIGHT(N279,4)="(LA)","LA",IF(RIGHT(N279,4)="(MM)","MM",IF(RIGHT(N279,2)="MM","MM",IF(RIGHT(N279,2)="LA","LA",IF(RIGHT(N279,7)="Crystal","Water Crystal",IF(RIGHT(N279,5)="Chang","Water Chang",IF(LEFT(N279,3)="Mag","Magnolia",IF(LEFT(N279,3)="MNL","Magnolia",IF(LEFT(N279,8)="Chakulza","Chakulza",IF(LEFT(N279,5)="Oishi","Green Tea",IF(LEFT(N279,3)="Jub","Green Tea",IF(LEFT(N279,3)="Spe","Gift Set","Milk Nestle")))))))))))))))))</f>
        <v>CL</v>
      </c>
      <c r="C279" s="349" t="str">
        <f>VLOOKUP(M279,Master!A:C,3,0)</f>
        <v>500ml</v>
      </c>
      <c r="D279" s="350">
        <f t="shared" ref="D279" si="33">IF(C279="180ml",S279/88,IF(C279="180ml Milk",S279/70,IF(C279="320ml",S279/104,IF(C279="350ml",S279/72,IF(C279="380ml",S279/72,IF(C279="400ml",S279/72,IF(C279="500ml",S279/54,IF(C279="475ml",S279/54,IF(C279="600ml",S279/150,IF(C279="800ml",S279/70,IF(C279="1500ml",S279/112)))))))))))</f>
        <v>518.51851851851848</v>
      </c>
      <c r="E279" s="350">
        <f t="shared" ref="E279" si="34">IF(C279="180ml",T279/88,IF(C279="180ml Milk",T279/70,IF(C279="320ml",T279/104,IF(C279="350ml",T279/72,IF(C279="380ml",T279/72,IF(C279="400ml",T279/72,IF(C279="500ml",T279/54,IF(C279="475ml",T279/54,IF(C279="600ml",T279/150,IF(C279="800ml",T279/70,IF(C279="1500ml",T279/112)))))))))))</f>
        <v>518.51851851851848</v>
      </c>
      <c r="F279" s="351">
        <f>IF(RIGHT(N279,5)="(TFB)",H279+6,IF(RIGHT(N279,5)="(UPT)",H279+5,IF(B279="Water Crystal",H279+1,IF(B279="Water Chang",H279+2,IF(B279="Milk Nestle'",H279+12,IF(B279="Milk FNN",H279+14,IF(B279="Chakulza",H279+6,H279+1)))))))</f>
        <v>45383</v>
      </c>
      <c r="G279" s="351">
        <f>F279+1</f>
        <v>45384</v>
      </c>
      <c r="H279" s="351">
        <v>45382</v>
      </c>
      <c r="I279" s="351">
        <v>45382</v>
      </c>
      <c r="J279" s="351" t="s">
        <v>433</v>
      </c>
      <c r="K279" s="351" t="s">
        <v>115</v>
      </c>
      <c r="L279" s="349" t="s">
        <v>853</v>
      </c>
      <c r="M279" s="349">
        <v>310002654</v>
      </c>
      <c r="N279" s="380" t="s">
        <v>46</v>
      </c>
      <c r="O279" s="351" t="s">
        <v>484</v>
      </c>
      <c r="P279" s="351" t="s">
        <v>472</v>
      </c>
      <c r="Q279" s="351" t="s">
        <v>114</v>
      </c>
      <c r="R279" s="349" t="s">
        <v>22</v>
      </c>
      <c r="S279" s="381">
        <v>28000</v>
      </c>
      <c r="T279" s="352">
        <f>S279</f>
        <v>28000</v>
      </c>
      <c r="U279" s="353"/>
      <c r="V279" s="353"/>
      <c r="W279" s="353"/>
      <c r="X279" s="352"/>
      <c r="Y279" s="354">
        <f t="shared" ref="Y279" si="35">T279-SUM(U279:X279)</f>
        <v>28000</v>
      </c>
      <c r="Z279" s="355">
        <f>T279/S279</f>
        <v>1</v>
      </c>
    </row>
    <row r="280" spans="1:26" s="356" customFormat="1" ht="24.75" customHeight="1">
      <c r="A280" s="349" t="str">
        <f t="shared" ref="A280:A490" si="36">IF(C280="180ml","9321 UHT",IF(K280="9322","9322 Amatanakorn",IF(AND(C280="600ml",K280="9321"),"9321 Navanakorn",IF(K280="9321","9321 ASEPTIC 1&amp;3",IF(K280="9323","9323 ASEPTIC 2(WANGMOUNG)",IF(K280=9111,"Beerthip (BB)",""))))))</f>
        <v>9323 ASEPTIC 2(WANGMOUNG)</v>
      </c>
      <c r="B280" s="349" t="str">
        <f t="shared" ref="B280:B343" si="37">IF(RIGHT(N280,4)="(CL)","CL",IF(RIGHT(N280,2)="5L","EX",IF(RIGHT(N280,4)="tut)","EX",IF(RIGHT(N280,2)="CL","CL",IF(RIGHT(N280,5)="CLM)","CL",IF(RIGHT(N280,4)="(LA)","LA",IF(RIGHT(N280,4)="(MM)","MM",IF(RIGHT(N280,2)="MM","MM",IF(RIGHT(N280,2)="LA","LA",IF(RIGHT(N280,7)="Crystal","Water Crystal",IF(RIGHT(N280,5)="Chang","Water Chang",IF(LEFT(N280,3)="Mag","Magnolia",IF(LEFT(N280,3)="MNL","Magnolia",IF(LEFT(N280,8)="Chakulza","Chakulza",IF(LEFT(N280,5)="Oishi","Green Tea",IF(LEFT(N280,3)="Jub","Green Tea",IF(LEFT(N280,3)="Spe","Gift Set","Milk Nestle")))))))))))))))))</f>
        <v>Green Tea</v>
      </c>
      <c r="C280" s="349" t="str">
        <f>VLOOKUP(M280,Master!A:C,3,0)</f>
        <v>350ml</v>
      </c>
      <c r="D280" s="350">
        <f t="shared" ref="D280:D490" si="38">IF(C280="180ml",S280/88,IF(C280="180ml Milk",S280/70,IF(C280="320ml",S280/104,IF(C280="350ml",S280/72,IF(C280="380ml",S280/72,IF(C280="400ml",S280/72,IF(C280="500ml",S280/54,IF(C280="475ml",S280/54,IF(C280="600ml",S280/150,IF(C280="800ml",S280/70,IF(C280="1500ml",S280/112)))))))))))</f>
        <v>356.48611111111109</v>
      </c>
      <c r="E280" s="350">
        <f t="shared" ref="E280:E490" si="39">IF(C280="180ml",T280/88,IF(C280="180ml Milk",T280/70,IF(C280="320ml",T280/104,IF(C280="350ml",T280/72,IF(C280="380ml",T280/72,IF(C280="400ml",T280/72,IF(C280="500ml",T280/54,IF(C280="475ml",T280/54,IF(C280="600ml",T280/150,IF(C280="800ml",T280/70,IF(C280="1500ml",T280/112)))))))))))</f>
        <v>356.48611111111109</v>
      </c>
      <c r="F280" s="351">
        <f t="shared" ref="F280:F490" si="40">IF(RIGHT(N280,5)="(TFB)",H280+6,IF(RIGHT(N280,5)="(UPT)",H280+5,IF(B280="Water Crystal",H280+1,IF(B280="Water Chang",H280+2,IF(B280="Milk Nestle'",H280+12,IF(B280="Milk FNN",H280+14,IF(B280="Chakulza",H280+6,H280+1)))))))</f>
        <v>45383</v>
      </c>
      <c r="G280" s="351">
        <f t="shared" ref="G280:G490" si="41">F280+1</f>
        <v>45384</v>
      </c>
      <c r="H280" s="351">
        <v>45382</v>
      </c>
      <c r="I280" s="351">
        <v>45382</v>
      </c>
      <c r="J280" s="351" t="s">
        <v>433</v>
      </c>
      <c r="K280" s="351" t="s">
        <v>115</v>
      </c>
      <c r="L280" s="349" t="s">
        <v>854</v>
      </c>
      <c r="M280" s="349">
        <v>310002641</v>
      </c>
      <c r="N280" s="380" t="s">
        <v>119</v>
      </c>
      <c r="O280" s="351" t="s">
        <v>484</v>
      </c>
      <c r="P280" s="351" t="s">
        <v>21</v>
      </c>
      <c r="Q280" s="351" t="s">
        <v>114</v>
      </c>
      <c r="R280" s="349" t="s">
        <v>292</v>
      </c>
      <c r="S280" s="381">
        <v>25667</v>
      </c>
      <c r="T280" s="352">
        <f t="shared" ref="T280:T315" si="42">S280</f>
        <v>25667</v>
      </c>
      <c r="U280" s="353"/>
      <c r="V280" s="353">
        <v>5672</v>
      </c>
      <c r="W280" s="353"/>
      <c r="X280" s="352"/>
      <c r="Y280" s="354">
        <f t="shared" ref="Y280:Y490" si="43">T280-SUM(U280:X280)</f>
        <v>19995</v>
      </c>
      <c r="Z280" s="355">
        <f t="shared" ref="Z280:Z490" si="44">T280/S280</f>
        <v>1</v>
      </c>
    </row>
    <row r="281" spans="1:26" s="356" customFormat="1" ht="24.75" customHeight="1">
      <c r="A281" s="349" t="str">
        <f t="shared" si="36"/>
        <v>9321 ASEPTIC 1&amp;3</v>
      </c>
      <c r="B281" s="349" t="str">
        <f t="shared" si="37"/>
        <v>Green Tea</v>
      </c>
      <c r="C281" s="349" t="str">
        <f>VLOOKUP(M281,Master!A:C,3,0)</f>
        <v>350ml</v>
      </c>
      <c r="D281" s="350">
        <f t="shared" si="38"/>
        <v>388.88888888888891</v>
      </c>
      <c r="E281" s="350">
        <f t="shared" si="39"/>
        <v>388.88888888888891</v>
      </c>
      <c r="F281" s="351">
        <f t="shared" si="40"/>
        <v>45383</v>
      </c>
      <c r="G281" s="351">
        <f t="shared" si="41"/>
        <v>45384</v>
      </c>
      <c r="H281" s="351">
        <v>45382</v>
      </c>
      <c r="I281" s="351">
        <v>45382</v>
      </c>
      <c r="J281" s="351" t="s">
        <v>433</v>
      </c>
      <c r="K281" s="351" t="s">
        <v>19</v>
      </c>
      <c r="L281" s="349" t="s">
        <v>874</v>
      </c>
      <c r="M281" s="349">
        <v>310002646</v>
      </c>
      <c r="N281" s="380" t="s">
        <v>133</v>
      </c>
      <c r="O281" s="351" t="s">
        <v>484</v>
      </c>
      <c r="P281" s="351" t="s">
        <v>20</v>
      </c>
      <c r="Q281" s="351" t="s">
        <v>23</v>
      </c>
      <c r="R281" s="349" t="s">
        <v>371</v>
      </c>
      <c r="S281" s="381">
        <v>28000</v>
      </c>
      <c r="T281" s="352">
        <f t="shared" si="42"/>
        <v>28000</v>
      </c>
      <c r="U281" s="353"/>
      <c r="V281" s="353"/>
      <c r="W281" s="353"/>
      <c r="X281" s="352"/>
      <c r="Y281" s="354">
        <f t="shared" si="43"/>
        <v>28000</v>
      </c>
      <c r="Z281" s="355">
        <f t="shared" si="44"/>
        <v>1</v>
      </c>
    </row>
    <row r="282" spans="1:26" s="356" customFormat="1" ht="24.75" customHeight="1">
      <c r="A282" s="349" t="str">
        <f t="shared" si="36"/>
        <v>9321 ASEPTIC 1&amp;3</v>
      </c>
      <c r="B282" s="349" t="str">
        <f t="shared" si="37"/>
        <v>Green Tea</v>
      </c>
      <c r="C282" s="349" t="str">
        <f>VLOOKUP(M282,Master!A:C,3,0)</f>
        <v>500ml</v>
      </c>
      <c r="D282" s="350">
        <f t="shared" si="38"/>
        <v>518.51851851851848</v>
      </c>
      <c r="E282" s="350">
        <f t="shared" si="39"/>
        <v>518.51851851851848</v>
      </c>
      <c r="F282" s="351">
        <f t="shared" si="40"/>
        <v>45383</v>
      </c>
      <c r="G282" s="351">
        <f t="shared" si="41"/>
        <v>45384</v>
      </c>
      <c r="H282" s="351">
        <v>45382</v>
      </c>
      <c r="I282" s="351">
        <v>45382</v>
      </c>
      <c r="J282" s="351" t="s">
        <v>433</v>
      </c>
      <c r="K282" s="351" t="s">
        <v>19</v>
      </c>
      <c r="L282" s="349" t="s">
        <v>899</v>
      </c>
      <c r="M282" s="349">
        <v>310002099</v>
      </c>
      <c r="N282" s="380" t="s">
        <v>456</v>
      </c>
      <c r="O282" s="351" t="s">
        <v>484</v>
      </c>
      <c r="P282" s="351" t="s">
        <v>472</v>
      </c>
      <c r="Q282" s="351" t="s">
        <v>23</v>
      </c>
      <c r="R282" s="349" t="s">
        <v>327</v>
      </c>
      <c r="S282" s="381">
        <v>28000</v>
      </c>
      <c r="T282" s="352">
        <f t="shared" si="42"/>
        <v>28000</v>
      </c>
      <c r="U282" s="353"/>
      <c r="V282" s="353"/>
      <c r="W282" s="353"/>
      <c r="X282" s="352"/>
      <c r="Y282" s="354">
        <f t="shared" si="43"/>
        <v>28000</v>
      </c>
      <c r="Z282" s="355">
        <f t="shared" si="44"/>
        <v>1</v>
      </c>
    </row>
    <row r="283" spans="1:26" s="356" customFormat="1" ht="24.75" customHeight="1">
      <c r="A283" s="349" t="str">
        <f t="shared" si="36"/>
        <v>9321 Navanakorn</v>
      </c>
      <c r="B283" s="349" t="str">
        <f t="shared" si="37"/>
        <v>Water Crystal</v>
      </c>
      <c r="C283" s="349" t="str">
        <f>VLOOKUP(M283,Master!A:C,3,0)</f>
        <v>600ml</v>
      </c>
      <c r="D283" s="350">
        <f t="shared" si="38"/>
        <v>51.333333333333336</v>
      </c>
      <c r="E283" s="350">
        <f t="shared" si="39"/>
        <v>51.333333333333336</v>
      </c>
      <c r="F283" s="351">
        <f t="shared" si="40"/>
        <v>45384</v>
      </c>
      <c r="G283" s="351">
        <f t="shared" si="41"/>
        <v>45385</v>
      </c>
      <c r="H283" s="351">
        <v>45383</v>
      </c>
      <c r="I283" s="351">
        <v>45383</v>
      </c>
      <c r="J283" s="351" t="s">
        <v>473</v>
      </c>
      <c r="K283" s="351" t="s">
        <v>19</v>
      </c>
      <c r="L283" s="349" t="s">
        <v>991</v>
      </c>
      <c r="M283" s="349">
        <v>310001586</v>
      </c>
      <c r="N283" s="380" t="s">
        <v>415</v>
      </c>
      <c r="O283" s="351" t="s">
        <v>482</v>
      </c>
      <c r="P283" s="351" t="s">
        <v>377</v>
      </c>
      <c r="Q283" s="351" t="s">
        <v>461</v>
      </c>
      <c r="R283" s="349" t="s">
        <v>460</v>
      </c>
      <c r="S283" s="381">
        <v>7700</v>
      </c>
      <c r="T283" s="352">
        <f t="shared" si="42"/>
        <v>7700</v>
      </c>
      <c r="U283" s="353"/>
      <c r="V283" s="353"/>
      <c r="W283" s="353"/>
      <c r="X283" s="352"/>
      <c r="Y283" s="354">
        <f t="shared" si="43"/>
        <v>7700</v>
      </c>
      <c r="Z283" s="355">
        <f t="shared" si="44"/>
        <v>1</v>
      </c>
    </row>
    <row r="284" spans="1:26" s="356" customFormat="1" ht="24.75" customHeight="1">
      <c r="A284" s="349" t="str">
        <f t="shared" si="36"/>
        <v>9321 Navanakorn</v>
      </c>
      <c r="B284" s="349" t="str">
        <f t="shared" si="37"/>
        <v>Water Crystal</v>
      </c>
      <c r="C284" s="349" t="str">
        <f>VLOOKUP(M284,Master!A:C,3,0)</f>
        <v>600ml</v>
      </c>
      <c r="D284" s="350">
        <f t="shared" si="38"/>
        <v>14</v>
      </c>
      <c r="E284" s="350">
        <f t="shared" si="39"/>
        <v>14</v>
      </c>
      <c r="F284" s="351">
        <f t="shared" si="40"/>
        <v>45384</v>
      </c>
      <c r="G284" s="351">
        <f t="shared" si="41"/>
        <v>45385</v>
      </c>
      <c r="H284" s="351">
        <v>45383</v>
      </c>
      <c r="I284" s="351">
        <v>45383</v>
      </c>
      <c r="J284" s="351" t="s">
        <v>473</v>
      </c>
      <c r="K284" s="351" t="s">
        <v>19</v>
      </c>
      <c r="L284" s="349" t="s">
        <v>992</v>
      </c>
      <c r="M284" s="349">
        <v>310001586</v>
      </c>
      <c r="N284" s="380" t="s">
        <v>415</v>
      </c>
      <c r="O284" s="351" t="s">
        <v>482</v>
      </c>
      <c r="P284" s="351" t="s">
        <v>875</v>
      </c>
      <c r="Q284" s="351" t="s">
        <v>461</v>
      </c>
      <c r="R284" s="349" t="s">
        <v>460</v>
      </c>
      <c r="S284" s="381">
        <v>2100</v>
      </c>
      <c r="T284" s="352">
        <f t="shared" si="42"/>
        <v>2100</v>
      </c>
      <c r="U284" s="353"/>
      <c r="V284" s="353"/>
      <c r="W284" s="353"/>
      <c r="X284" s="352"/>
      <c r="Y284" s="354">
        <f t="shared" si="43"/>
        <v>2100</v>
      </c>
      <c r="Z284" s="355">
        <f t="shared" si="44"/>
        <v>1</v>
      </c>
    </row>
    <row r="285" spans="1:26" s="356" customFormat="1" ht="24.75" customHeight="1">
      <c r="A285" s="349" t="str">
        <f t="shared" si="36"/>
        <v>9323 ASEPTIC 2(WANGMOUNG)</v>
      </c>
      <c r="B285" s="349" t="str">
        <f t="shared" si="37"/>
        <v>Green Tea</v>
      </c>
      <c r="C285" s="349" t="str">
        <f>VLOOKUP(M285,Master!A:C,3,0)</f>
        <v>350ml</v>
      </c>
      <c r="D285" s="350">
        <f t="shared" si="38"/>
        <v>194.44444444444446</v>
      </c>
      <c r="E285" s="350">
        <f t="shared" si="39"/>
        <v>194.44444444444446</v>
      </c>
      <c r="F285" s="351">
        <f t="shared" si="40"/>
        <v>45384</v>
      </c>
      <c r="G285" s="351">
        <f t="shared" si="41"/>
        <v>45385</v>
      </c>
      <c r="H285" s="351">
        <v>45383</v>
      </c>
      <c r="I285" s="351">
        <v>45383</v>
      </c>
      <c r="J285" s="351" t="s">
        <v>433</v>
      </c>
      <c r="K285" s="351" t="s">
        <v>115</v>
      </c>
      <c r="L285" s="349" t="s">
        <v>993</v>
      </c>
      <c r="M285" s="349">
        <v>310002641</v>
      </c>
      <c r="N285" s="380" t="s">
        <v>119</v>
      </c>
      <c r="O285" s="351" t="s">
        <v>484</v>
      </c>
      <c r="P285" s="351" t="s">
        <v>681</v>
      </c>
      <c r="Q285" s="351" t="s">
        <v>114</v>
      </c>
      <c r="R285" s="349" t="s">
        <v>292</v>
      </c>
      <c r="S285" s="381">
        <v>14000</v>
      </c>
      <c r="T285" s="352">
        <f t="shared" si="42"/>
        <v>14000</v>
      </c>
      <c r="U285" s="353"/>
      <c r="V285" s="353"/>
      <c r="W285" s="353"/>
      <c r="X285" s="352"/>
      <c r="Y285" s="354">
        <f t="shared" si="43"/>
        <v>14000</v>
      </c>
      <c r="Z285" s="355">
        <f t="shared" si="44"/>
        <v>1</v>
      </c>
    </row>
    <row r="286" spans="1:26" s="356" customFormat="1" ht="24.75" customHeight="1">
      <c r="A286" s="349" t="str">
        <f t="shared" si="36"/>
        <v>9323 ASEPTIC 2(WANGMOUNG)</v>
      </c>
      <c r="B286" s="349" t="str">
        <f t="shared" si="37"/>
        <v>CL</v>
      </c>
      <c r="C286" s="349" t="str">
        <f>VLOOKUP(M286,Master!A:C,3,0)</f>
        <v>500ml</v>
      </c>
      <c r="D286" s="350">
        <f t="shared" si="38"/>
        <v>518.51851851851848</v>
      </c>
      <c r="E286" s="350">
        <f t="shared" si="39"/>
        <v>518.51851851851848</v>
      </c>
      <c r="F286" s="351">
        <f t="shared" si="40"/>
        <v>45384</v>
      </c>
      <c r="G286" s="351">
        <f t="shared" si="41"/>
        <v>45385</v>
      </c>
      <c r="H286" s="351">
        <v>45383</v>
      </c>
      <c r="I286" s="351">
        <v>45383</v>
      </c>
      <c r="J286" s="351" t="s">
        <v>433</v>
      </c>
      <c r="K286" s="351" t="s">
        <v>115</v>
      </c>
      <c r="L286" s="349" t="s">
        <v>994</v>
      </c>
      <c r="M286" s="349">
        <v>310002654</v>
      </c>
      <c r="N286" s="380" t="s">
        <v>46</v>
      </c>
      <c r="O286" s="351" t="s">
        <v>484</v>
      </c>
      <c r="P286" s="351" t="s">
        <v>21</v>
      </c>
      <c r="Q286" s="351" t="s">
        <v>114</v>
      </c>
      <c r="R286" s="349" t="s">
        <v>22</v>
      </c>
      <c r="S286" s="381">
        <v>28000</v>
      </c>
      <c r="T286" s="352">
        <f t="shared" si="42"/>
        <v>28000</v>
      </c>
      <c r="U286" s="353"/>
      <c r="V286" s="353"/>
      <c r="W286" s="353"/>
      <c r="X286" s="352"/>
      <c r="Y286" s="354">
        <f t="shared" si="43"/>
        <v>28000</v>
      </c>
      <c r="Z286" s="355">
        <f t="shared" si="44"/>
        <v>1</v>
      </c>
    </row>
    <row r="287" spans="1:26" s="356" customFormat="1" ht="24.75" customHeight="1">
      <c r="A287" s="349" t="str">
        <f t="shared" si="36"/>
        <v>9321 UHT</v>
      </c>
      <c r="B287" s="349" t="str">
        <f t="shared" si="37"/>
        <v>Green Tea</v>
      </c>
      <c r="C287" s="349" t="str">
        <f>VLOOKUP(M287,Master!A:C,3,0)</f>
        <v>180ml</v>
      </c>
      <c r="D287" s="350">
        <f t="shared" si="38"/>
        <v>16.477272727272727</v>
      </c>
      <c r="E287" s="350">
        <f t="shared" si="39"/>
        <v>16.477272727272727</v>
      </c>
      <c r="F287" s="351">
        <f t="shared" si="40"/>
        <v>45384</v>
      </c>
      <c r="G287" s="351">
        <f t="shared" si="41"/>
        <v>45385</v>
      </c>
      <c r="H287" s="351">
        <v>45383</v>
      </c>
      <c r="I287" s="351">
        <v>45383</v>
      </c>
      <c r="J287" s="351" t="s">
        <v>450</v>
      </c>
      <c r="K287" s="351" t="s">
        <v>19</v>
      </c>
      <c r="L287" s="349" t="s">
        <v>900</v>
      </c>
      <c r="M287" s="349">
        <v>310002952</v>
      </c>
      <c r="N287" s="380" t="s">
        <v>140</v>
      </c>
      <c r="O287" s="351" t="s">
        <v>483</v>
      </c>
      <c r="P287" s="351" t="s">
        <v>21</v>
      </c>
      <c r="Q287" s="351" t="s">
        <v>47</v>
      </c>
      <c r="R287" s="349" t="s">
        <v>340</v>
      </c>
      <c r="S287" s="381">
        <v>1450</v>
      </c>
      <c r="T287" s="352">
        <f t="shared" si="42"/>
        <v>1450</v>
      </c>
      <c r="U287" s="353"/>
      <c r="V287" s="353"/>
      <c r="W287" s="353"/>
      <c r="X287" s="352"/>
      <c r="Y287" s="354">
        <f t="shared" si="43"/>
        <v>1450</v>
      </c>
      <c r="Z287" s="355">
        <f t="shared" si="44"/>
        <v>1</v>
      </c>
    </row>
    <row r="288" spans="1:26" s="356" customFormat="1" ht="24.75" customHeight="1">
      <c r="A288" s="349" t="str">
        <f t="shared" si="36"/>
        <v>9321 ASEPTIC 1&amp;3</v>
      </c>
      <c r="B288" s="349" t="str">
        <f t="shared" si="37"/>
        <v>Green Tea</v>
      </c>
      <c r="C288" s="349" t="str">
        <f>VLOOKUP(M288,Master!A:C,3,0)</f>
        <v>350ml</v>
      </c>
      <c r="D288" s="350">
        <f t="shared" si="38"/>
        <v>388.88888888888891</v>
      </c>
      <c r="E288" s="350">
        <f t="shared" si="39"/>
        <v>388.88888888888891</v>
      </c>
      <c r="F288" s="351">
        <f t="shared" si="40"/>
        <v>45384</v>
      </c>
      <c r="G288" s="351">
        <f t="shared" si="41"/>
        <v>45385</v>
      </c>
      <c r="H288" s="351">
        <v>45383</v>
      </c>
      <c r="I288" s="351">
        <v>45383</v>
      </c>
      <c r="J288" s="351" t="s">
        <v>450</v>
      </c>
      <c r="K288" s="351" t="s">
        <v>19</v>
      </c>
      <c r="L288" s="349" t="s">
        <v>995</v>
      </c>
      <c r="M288" s="349">
        <v>310002646</v>
      </c>
      <c r="N288" s="380" t="s">
        <v>133</v>
      </c>
      <c r="O288" s="351" t="s">
        <v>484</v>
      </c>
      <c r="P288" s="351" t="s">
        <v>20</v>
      </c>
      <c r="Q288" s="351" t="s">
        <v>23</v>
      </c>
      <c r="R288" s="349" t="s">
        <v>371</v>
      </c>
      <c r="S288" s="381">
        <v>28000</v>
      </c>
      <c r="T288" s="352">
        <f t="shared" si="42"/>
        <v>28000</v>
      </c>
      <c r="U288" s="353"/>
      <c r="V288" s="353"/>
      <c r="W288" s="353"/>
      <c r="X288" s="352"/>
      <c r="Y288" s="354">
        <f t="shared" si="43"/>
        <v>28000</v>
      </c>
      <c r="Z288" s="355">
        <f t="shared" si="44"/>
        <v>1</v>
      </c>
    </row>
    <row r="289" spans="1:26" s="356" customFormat="1" ht="24.75" customHeight="1">
      <c r="A289" s="349" t="str">
        <f t="shared" si="36"/>
        <v>9321 ASEPTIC 1&amp;3</v>
      </c>
      <c r="B289" s="349" t="str">
        <f t="shared" si="37"/>
        <v>Green Tea</v>
      </c>
      <c r="C289" s="349" t="str">
        <f>VLOOKUP(M289,Master!A:C,3,0)</f>
        <v>500ml</v>
      </c>
      <c r="D289" s="350">
        <f t="shared" si="38"/>
        <v>108.01851851851852</v>
      </c>
      <c r="E289" s="350">
        <f t="shared" si="39"/>
        <v>108.01851851851852</v>
      </c>
      <c r="F289" s="351">
        <f t="shared" si="40"/>
        <v>45384</v>
      </c>
      <c r="G289" s="351">
        <f t="shared" si="41"/>
        <v>45385</v>
      </c>
      <c r="H289" s="351">
        <v>45383</v>
      </c>
      <c r="I289" s="351">
        <v>45383</v>
      </c>
      <c r="J289" s="351" t="s">
        <v>450</v>
      </c>
      <c r="K289" s="351" t="s">
        <v>19</v>
      </c>
      <c r="L289" s="349" t="s">
        <v>996</v>
      </c>
      <c r="M289" s="349">
        <v>310002099</v>
      </c>
      <c r="N289" s="380" t="s">
        <v>456</v>
      </c>
      <c r="O289" s="351" t="s">
        <v>484</v>
      </c>
      <c r="P289" s="351" t="s">
        <v>472</v>
      </c>
      <c r="Q289" s="351" t="s">
        <v>23</v>
      </c>
      <c r="R289" s="349" t="s">
        <v>327</v>
      </c>
      <c r="S289" s="381">
        <v>5833</v>
      </c>
      <c r="T289" s="352">
        <f t="shared" si="42"/>
        <v>5833</v>
      </c>
      <c r="U289" s="353"/>
      <c r="V289" s="353"/>
      <c r="W289" s="353"/>
      <c r="X289" s="352"/>
      <c r="Y289" s="354">
        <f t="shared" si="43"/>
        <v>5833</v>
      </c>
      <c r="Z289" s="355">
        <f t="shared" si="44"/>
        <v>1</v>
      </c>
    </row>
    <row r="290" spans="1:26" s="356" customFormat="1" ht="24.75" customHeight="1">
      <c r="A290" s="349" t="str">
        <f t="shared" si="36"/>
        <v>9321 ASEPTIC 1&amp;3</v>
      </c>
      <c r="B290" s="349" t="str">
        <f t="shared" si="37"/>
        <v>Green Tea</v>
      </c>
      <c r="C290" s="349" t="str">
        <f>VLOOKUP(M290,Master!A:C,3,0)</f>
        <v>380ml</v>
      </c>
      <c r="D290" s="350">
        <f t="shared" si="38"/>
        <v>48.611111111111114</v>
      </c>
      <c r="E290" s="350">
        <f t="shared" si="39"/>
        <v>48.611111111111114</v>
      </c>
      <c r="F290" s="351">
        <f t="shared" si="40"/>
        <v>45384</v>
      </c>
      <c r="G290" s="351">
        <f t="shared" si="41"/>
        <v>45385</v>
      </c>
      <c r="H290" s="351">
        <v>45383</v>
      </c>
      <c r="I290" s="351">
        <v>45383</v>
      </c>
      <c r="J290" s="351" t="s">
        <v>450</v>
      </c>
      <c r="K290" s="351" t="s">
        <v>19</v>
      </c>
      <c r="L290" s="349" t="s">
        <v>997</v>
      </c>
      <c r="M290" s="349">
        <v>310001998</v>
      </c>
      <c r="N290" s="380" t="s">
        <v>116</v>
      </c>
      <c r="O290" s="351" t="s">
        <v>484</v>
      </c>
      <c r="P290" s="351" t="s">
        <v>20</v>
      </c>
      <c r="Q290" s="351" t="s">
        <v>23</v>
      </c>
      <c r="R290" s="349" t="s">
        <v>327</v>
      </c>
      <c r="S290" s="381">
        <v>3500</v>
      </c>
      <c r="T290" s="352">
        <f t="shared" si="42"/>
        <v>3500</v>
      </c>
      <c r="U290" s="353"/>
      <c r="V290" s="353"/>
      <c r="W290" s="353"/>
      <c r="X290" s="352"/>
      <c r="Y290" s="354">
        <f t="shared" si="43"/>
        <v>3500</v>
      </c>
      <c r="Z290" s="355">
        <f t="shared" si="44"/>
        <v>1</v>
      </c>
    </row>
    <row r="291" spans="1:26" s="356" customFormat="1" ht="24.75" customHeight="1">
      <c r="A291" s="349" t="str">
        <f t="shared" si="36"/>
        <v>9321 Navanakorn</v>
      </c>
      <c r="B291" s="349" t="str">
        <f t="shared" si="37"/>
        <v>Water Crystal</v>
      </c>
      <c r="C291" s="349" t="str">
        <f>VLOOKUP(M291,Master!A:C,3,0)</f>
        <v>600ml</v>
      </c>
      <c r="D291" s="350">
        <f t="shared" si="38"/>
        <v>65.333333333333329</v>
      </c>
      <c r="E291" s="350">
        <f t="shared" si="39"/>
        <v>65.333333333333329</v>
      </c>
      <c r="F291" s="351">
        <f t="shared" si="40"/>
        <v>45385</v>
      </c>
      <c r="G291" s="351">
        <f t="shared" si="41"/>
        <v>45386</v>
      </c>
      <c r="H291" s="351">
        <v>45384</v>
      </c>
      <c r="I291" s="351">
        <v>45384</v>
      </c>
      <c r="J291" s="351" t="s">
        <v>473</v>
      </c>
      <c r="K291" s="351" t="s">
        <v>19</v>
      </c>
      <c r="L291" s="349" t="s">
        <v>998</v>
      </c>
      <c r="M291" s="349">
        <v>310001586</v>
      </c>
      <c r="N291" s="380" t="s">
        <v>415</v>
      </c>
      <c r="O291" s="351" t="s">
        <v>482</v>
      </c>
      <c r="P291" s="351" t="s">
        <v>875</v>
      </c>
      <c r="Q291" s="351" t="s">
        <v>461</v>
      </c>
      <c r="R291" s="349" t="s">
        <v>460</v>
      </c>
      <c r="S291" s="381">
        <v>9800</v>
      </c>
      <c r="T291" s="352">
        <f t="shared" si="42"/>
        <v>9800</v>
      </c>
      <c r="U291" s="353"/>
      <c r="V291" s="353"/>
      <c r="W291" s="353"/>
      <c r="X291" s="352"/>
      <c r="Y291" s="354">
        <f t="shared" si="43"/>
        <v>9800</v>
      </c>
      <c r="Z291" s="355">
        <f t="shared" si="44"/>
        <v>1</v>
      </c>
    </row>
    <row r="292" spans="1:26" s="356" customFormat="1" ht="24.75" customHeight="1">
      <c r="A292" s="349" t="str">
        <f t="shared" si="36"/>
        <v>9323 ASEPTIC 2(WANGMOUNG)</v>
      </c>
      <c r="B292" s="349" t="str">
        <f t="shared" si="37"/>
        <v>Green Tea</v>
      </c>
      <c r="C292" s="349" t="str">
        <f>VLOOKUP(M292,Master!A:C,3,0)</f>
        <v>350ml</v>
      </c>
      <c r="D292" s="350">
        <f t="shared" si="38"/>
        <v>208.33333333333334</v>
      </c>
      <c r="E292" s="350">
        <f t="shared" si="39"/>
        <v>208.33333333333334</v>
      </c>
      <c r="F292" s="351">
        <f t="shared" si="40"/>
        <v>45385</v>
      </c>
      <c r="G292" s="351">
        <f t="shared" si="41"/>
        <v>45386</v>
      </c>
      <c r="H292" s="351">
        <v>45384</v>
      </c>
      <c r="I292" s="351">
        <v>45384</v>
      </c>
      <c r="J292" s="351" t="s">
        <v>433</v>
      </c>
      <c r="K292" s="351" t="s">
        <v>115</v>
      </c>
      <c r="L292" s="349" t="s">
        <v>999</v>
      </c>
      <c r="M292" s="349">
        <v>310002642</v>
      </c>
      <c r="N292" s="380" t="s">
        <v>118</v>
      </c>
      <c r="O292" s="351" t="s">
        <v>484</v>
      </c>
      <c r="P292" s="351" t="s">
        <v>681</v>
      </c>
      <c r="Q292" s="351" t="s">
        <v>114</v>
      </c>
      <c r="R292" s="349" t="s">
        <v>292</v>
      </c>
      <c r="S292" s="381">
        <v>15000</v>
      </c>
      <c r="T292" s="352">
        <f t="shared" si="42"/>
        <v>15000</v>
      </c>
      <c r="U292" s="353"/>
      <c r="V292" s="353"/>
      <c r="W292" s="353"/>
      <c r="X292" s="352"/>
      <c r="Y292" s="354">
        <f t="shared" si="43"/>
        <v>15000</v>
      </c>
      <c r="Z292" s="355">
        <f t="shared" si="44"/>
        <v>1</v>
      </c>
    </row>
    <row r="293" spans="1:26" s="356" customFormat="1" ht="24.75" customHeight="1">
      <c r="A293" s="349" t="str">
        <f t="shared" si="36"/>
        <v>9323 ASEPTIC 2(WANGMOUNG)</v>
      </c>
      <c r="B293" s="349" t="str">
        <f t="shared" si="37"/>
        <v>Green Tea</v>
      </c>
      <c r="C293" s="349" t="str">
        <f>VLOOKUP(M293,Master!A:C,3,0)</f>
        <v>350ml</v>
      </c>
      <c r="D293" s="350">
        <f t="shared" si="38"/>
        <v>180.55555555555554</v>
      </c>
      <c r="E293" s="350">
        <f t="shared" si="39"/>
        <v>180.55555555555554</v>
      </c>
      <c r="F293" s="351">
        <f t="shared" si="40"/>
        <v>45385</v>
      </c>
      <c r="G293" s="351">
        <f t="shared" si="41"/>
        <v>45386</v>
      </c>
      <c r="H293" s="351">
        <v>45384</v>
      </c>
      <c r="I293" s="351">
        <v>45384</v>
      </c>
      <c r="J293" s="351" t="s">
        <v>433</v>
      </c>
      <c r="K293" s="351" t="s">
        <v>115</v>
      </c>
      <c r="L293" s="349" t="s">
        <v>1000</v>
      </c>
      <c r="M293" s="349">
        <v>310002641</v>
      </c>
      <c r="N293" s="380" t="s">
        <v>119</v>
      </c>
      <c r="O293" s="351" t="s">
        <v>484</v>
      </c>
      <c r="P293" s="351" t="s">
        <v>681</v>
      </c>
      <c r="Q293" s="351" t="s">
        <v>114</v>
      </c>
      <c r="R293" s="349" t="s">
        <v>292</v>
      </c>
      <c r="S293" s="381">
        <v>13000</v>
      </c>
      <c r="T293" s="352">
        <f t="shared" si="42"/>
        <v>13000</v>
      </c>
      <c r="U293" s="353"/>
      <c r="V293" s="353"/>
      <c r="W293" s="353"/>
      <c r="X293" s="352"/>
      <c r="Y293" s="354">
        <f t="shared" si="43"/>
        <v>13000</v>
      </c>
      <c r="Z293" s="355">
        <f t="shared" si="44"/>
        <v>1</v>
      </c>
    </row>
    <row r="294" spans="1:26" s="356" customFormat="1" ht="24.75" customHeight="1">
      <c r="A294" s="349" t="str">
        <f t="shared" si="36"/>
        <v>9323 ASEPTIC 2(WANGMOUNG)</v>
      </c>
      <c r="B294" s="349" t="str">
        <f t="shared" si="37"/>
        <v>CL</v>
      </c>
      <c r="C294" s="349" t="str">
        <f>VLOOKUP(M294,Master!A:C,3,0)</f>
        <v>500ml</v>
      </c>
      <c r="D294" s="350">
        <f t="shared" si="38"/>
        <v>518.51851851851848</v>
      </c>
      <c r="E294" s="350">
        <f t="shared" si="39"/>
        <v>518.51851851851848</v>
      </c>
      <c r="F294" s="351">
        <f t="shared" si="40"/>
        <v>45385</v>
      </c>
      <c r="G294" s="351">
        <f t="shared" si="41"/>
        <v>45386</v>
      </c>
      <c r="H294" s="351">
        <v>45384</v>
      </c>
      <c r="I294" s="351">
        <v>45384</v>
      </c>
      <c r="J294" s="351" t="s">
        <v>433</v>
      </c>
      <c r="K294" s="351" t="s">
        <v>115</v>
      </c>
      <c r="L294" s="349" t="s">
        <v>1001</v>
      </c>
      <c r="M294" s="349">
        <v>310002654</v>
      </c>
      <c r="N294" s="380" t="s">
        <v>46</v>
      </c>
      <c r="O294" s="351" t="s">
        <v>484</v>
      </c>
      <c r="P294" s="351" t="s">
        <v>21</v>
      </c>
      <c r="Q294" s="351" t="s">
        <v>114</v>
      </c>
      <c r="R294" s="349" t="s">
        <v>22</v>
      </c>
      <c r="S294" s="381">
        <v>28000</v>
      </c>
      <c r="T294" s="352">
        <f t="shared" si="42"/>
        <v>28000</v>
      </c>
      <c r="U294" s="353"/>
      <c r="V294" s="353"/>
      <c r="W294" s="353"/>
      <c r="X294" s="352"/>
      <c r="Y294" s="354">
        <f t="shared" si="43"/>
        <v>28000</v>
      </c>
      <c r="Z294" s="355">
        <f t="shared" si="44"/>
        <v>1</v>
      </c>
    </row>
    <row r="295" spans="1:26" s="356" customFormat="1" ht="24.75" customHeight="1">
      <c r="A295" s="349" t="str">
        <f t="shared" si="36"/>
        <v>9321 UHT</v>
      </c>
      <c r="B295" s="349" t="str">
        <f t="shared" si="37"/>
        <v>Green Tea</v>
      </c>
      <c r="C295" s="349" t="str">
        <f>VLOOKUP(M295,Master!A:C,3,0)</f>
        <v>180ml</v>
      </c>
      <c r="D295" s="350">
        <f t="shared" si="38"/>
        <v>27.272727272727273</v>
      </c>
      <c r="E295" s="350">
        <f t="shared" si="39"/>
        <v>27.272727272727273</v>
      </c>
      <c r="F295" s="351">
        <f t="shared" si="40"/>
        <v>45385</v>
      </c>
      <c r="G295" s="351">
        <f t="shared" si="41"/>
        <v>45386</v>
      </c>
      <c r="H295" s="351">
        <v>45384</v>
      </c>
      <c r="I295" s="351">
        <v>45384</v>
      </c>
      <c r="J295" s="351" t="s">
        <v>450</v>
      </c>
      <c r="K295" s="351" t="s">
        <v>19</v>
      </c>
      <c r="L295" s="349" t="s">
        <v>901</v>
      </c>
      <c r="M295" s="349">
        <v>310002949</v>
      </c>
      <c r="N295" s="380" t="s">
        <v>122</v>
      </c>
      <c r="O295" s="351" t="s">
        <v>483</v>
      </c>
      <c r="P295" s="351" t="s">
        <v>21</v>
      </c>
      <c r="Q295" s="351" t="s">
        <v>47</v>
      </c>
      <c r="R295" s="349" t="s">
        <v>340</v>
      </c>
      <c r="S295" s="381">
        <v>2400</v>
      </c>
      <c r="T295" s="352">
        <f t="shared" si="42"/>
        <v>2400</v>
      </c>
      <c r="U295" s="353"/>
      <c r="V295" s="353"/>
      <c r="W295" s="353"/>
      <c r="X295" s="352"/>
      <c r="Y295" s="354">
        <f t="shared" si="43"/>
        <v>2400</v>
      </c>
      <c r="Z295" s="355">
        <f t="shared" si="44"/>
        <v>1</v>
      </c>
    </row>
    <row r="296" spans="1:26" s="356" customFormat="1" ht="24.75" customHeight="1">
      <c r="A296" s="349" t="str">
        <f t="shared" si="36"/>
        <v>9321 UHT</v>
      </c>
      <c r="B296" s="349" t="str">
        <f t="shared" si="37"/>
        <v>Green Tea</v>
      </c>
      <c r="C296" s="349" t="str">
        <f>VLOOKUP(M296,Master!A:C,3,0)</f>
        <v>180ml</v>
      </c>
      <c r="D296" s="350">
        <f t="shared" si="38"/>
        <v>39.204545454545453</v>
      </c>
      <c r="E296" s="350">
        <f t="shared" si="39"/>
        <v>39.204545454545453</v>
      </c>
      <c r="F296" s="351">
        <f t="shared" si="40"/>
        <v>45385</v>
      </c>
      <c r="G296" s="351">
        <f t="shared" si="41"/>
        <v>45386</v>
      </c>
      <c r="H296" s="351">
        <v>45384</v>
      </c>
      <c r="I296" s="351">
        <v>45384</v>
      </c>
      <c r="J296" s="351" t="s">
        <v>450</v>
      </c>
      <c r="K296" s="351" t="s">
        <v>19</v>
      </c>
      <c r="L296" s="349" t="s">
        <v>902</v>
      </c>
      <c r="M296" s="349">
        <v>310002952</v>
      </c>
      <c r="N296" s="380" t="s">
        <v>140</v>
      </c>
      <c r="O296" s="351" t="s">
        <v>483</v>
      </c>
      <c r="P296" s="351" t="s">
        <v>21</v>
      </c>
      <c r="Q296" s="351" t="s">
        <v>47</v>
      </c>
      <c r="R296" s="349" t="s">
        <v>340</v>
      </c>
      <c r="S296" s="381">
        <v>3450</v>
      </c>
      <c r="T296" s="352">
        <f t="shared" si="42"/>
        <v>3450</v>
      </c>
      <c r="U296" s="353"/>
      <c r="V296" s="353"/>
      <c r="W296" s="353"/>
      <c r="X296" s="352"/>
      <c r="Y296" s="354">
        <f t="shared" si="43"/>
        <v>3450</v>
      </c>
      <c r="Z296" s="355">
        <f t="shared" si="44"/>
        <v>1</v>
      </c>
    </row>
    <row r="297" spans="1:26" s="356" customFormat="1" ht="24.75" customHeight="1">
      <c r="A297" s="349" t="str">
        <f t="shared" si="36"/>
        <v>9321 UHT</v>
      </c>
      <c r="B297" s="349" t="str">
        <f t="shared" si="37"/>
        <v>Green Tea</v>
      </c>
      <c r="C297" s="349" t="str">
        <f>VLOOKUP(M297,Master!A:C,3,0)</f>
        <v>180ml</v>
      </c>
      <c r="D297" s="350">
        <f t="shared" si="38"/>
        <v>38.636363636363633</v>
      </c>
      <c r="E297" s="350">
        <f t="shared" si="39"/>
        <v>38.636363636363633</v>
      </c>
      <c r="F297" s="351">
        <f t="shared" si="40"/>
        <v>45385</v>
      </c>
      <c r="G297" s="351">
        <f t="shared" si="41"/>
        <v>45386</v>
      </c>
      <c r="H297" s="351">
        <v>45384</v>
      </c>
      <c r="I297" s="351">
        <v>45384</v>
      </c>
      <c r="J297" s="351" t="s">
        <v>450</v>
      </c>
      <c r="K297" s="351" t="s">
        <v>19</v>
      </c>
      <c r="L297" s="349" t="s">
        <v>903</v>
      </c>
      <c r="M297" s="349">
        <v>310002950</v>
      </c>
      <c r="N297" s="380" t="s">
        <v>151</v>
      </c>
      <c r="O297" s="351" t="s">
        <v>483</v>
      </c>
      <c r="P297" s="351" t="s">
        <v>21</v>
      </c>
      <c r="Q297" s="351" t="s">
        <v>47</v>
      </c>
      <c r="R297" s="349" t="s">
        <v>340</v>
      </c>
      <c r="S297" s="381">
        <v>3400</v>
      </c>
      <c r="T297" s="352">
        <f t="shared" si="42"/>
        <v>3400</v>
      </c>
      <c r="U297" s="353"/>
      <c r="V297" s="353"/>
      <c r="W297" s="353"/>
      <c r="X297" s="352"/>
      <c r="Y297" s="354">
        <f t="shared" si="43"/>
        <v>3400</v>
      </c>
      <c r="Z297" s="355">
        <f t="shared" si="44"/>
        <v>1</v>
      </c>
    </row>
    <row r="298" spans="1:26" s="356" customFormat="1" ht="24.75" customHeight="1">
      <c r="A298" s="349" t="str">
        <f t="shared" si="36"/>
        <v>9321 ASEPTIC 1&amp;3</v>
      </c>
      <c r="B298" s="349" t="str">
        <f t="shared" si="37"/>
        <v>Green Tea</v>
      </c>
      <c r="C298" s="349" t="str">
        <f>VLOOKUP(M298,Master!A:C,3,0)</f>
        <v>350ml</v>
      </c>
      <c r="D298" s="350">
        <f t="shared" si="38"/>
        <v>67.125</v>
      </c>
      <c r="E298" s="350">
        <f t="shared" si="39"/>
        <v>67.125</v>
      </c>
      <c r="F298" s="351">
        <f t="shared" si="40"/>
        <v>45385</v>
      </c>
      <c r="G298" s="351">
        <f t="shared" si="41"/>
        <v>45386</v>
      </c>
      <c r="H298" s="351">
        <v>45384</v>
      </c>
      <c r="I298" s="351">
        <v>45384</v>
      </c>
      <c r="J298" s="351" t="s">
        <v>450</v>
      </c>
      <c r="K298" s="351" t="s">
        <v>19</v>
      </c>
      <c r="L298" s="349" t="s">
        <v>1002</v>
      </c>
      <c r="M298" s="349">
        <v>310002646</v>
      </c>
      <c r="N298" s="380" t="s">
        <v>133</v>
      </c>
      <c r="O298" s="351" t="s">
        <v>484</v>
      </c>
      <c r="P298" s="351" t="s">
        <v>20</v>
      </c>
      <c r="Q298" s="351" t="s">
        <v>23</v>
      </c>
      <c r="R298" s="349" t="s">
        <v>371</v>
      </c>
      <c r="S298" s="381">
        <v>4833</v>
      </c>
      <c r="T298" s="352">
        <f t="shared" si="42"/>
        <v>4833</v>
      </c>
      <c r="U298" s="353"/>
      <c r="V298" s="353"/>
      <c r="W298" s="353"/>
      <c r="X298" s="352"/>
      <c r="Y298" s="354">
        <f t="shared" si="43"/>
        <v>4833</v>
      </c>
      <c r="Z298" s="355">
        <f t="shared" si="44"/>
        <v>1</v>
      </c>
    </row>
    <row r="299" spans="1:26" s="356" customFormat="1" ht="24.75" customHeight="1">
      <c r="A299" s="349" t="str">
        <f t="shared" si="36"/>
        <v>9321 ASEPTIC 1&amp;3</v>
      </c>
      <c r="B299" s="349" t="str">
        <f t="shared" si="37"/>
        <v>Green Tea</v>
      </c>
      <c r="C299" s="349" t="str">
        <f>VLOOKUP(M299,Master!A:C,3,0)</f>
        <v>380ml</v>
      </c>
      <c r="D299" s="350">
        <f t="shared" si="38"/>
        <v>36</v>
      </c>
      <c r="E299" s="350">
        <f t="shared" si="39"/>
        <v>36</v>
      </c>
      <c r="F299" s="351">
        <f t="shared" si="40"/>
        <v>45385</v>
      </c>
      <c r="G299" s="351">
        <f t="shared" si="41"/>
        <v>45386</v>
      </c>
      <c r="H299" s="351">
        <v>45384</v>
      </c>
      <c r="I299" s="351">
        <v>45384</v>
      </c>
      <c r="J299" s="351" t="s">
        <v>450</v>
      </c>
      <c r="K299" s="351" t="s">
        <v>19</v>
      </c>
      <c r="L299" s="349" t="s">
        <v>1003</v>
      </c>
      <c r="M299" s="349">
        <v>310001998</v>
      </c>
      <c r="N299" s="380" t="s">
        <v>116</v>
      </c>
      <c r="O299" s="351" t="s">
        <v>484</v>
      </c>
      <c r="P299" s="351" t="s">
        <v>20</v>
      </c>
      <c r="Q299" s="351" t="s">
        <v>23</v>
      </c>
      <c r="R299" s="349" t="s">
        <v>327</v>
      </c>
      <c r="S299" s="381">
        <v>2592</v>
      </c>
      <c r="T299" s="352">
        <f t="shared" si="42"/>
        <v>2592</v>
      </c>
      <c r="U299" s="353"/>
      <c r="V299" s="353"/>
      <c r="W299" s="353"/>
      <c r="X299" s="352"/>
      <c r="Y299" s="354">
        <f t="shared" si="43"/>
        <v>2592</v>
      </c>
      <c r="Z299" s="355">
        <f t="shared" si="44"/>
        <v>1</v>
      </c>
    </row>
    <row r="300" spans="1:26" s="356" customFormat="1" ht="24.75" customHeight="1">
      <c r="A300" s="349" t="str">
        <f t="shared" ref="A300:A446" si="45">IF(C300="180ml","9321 UHT",IF(K300="9322","9322 Amatanakorn",IF(AND(C300="600ml",K300="9321"),"9321 Navanakorn",IF(K300="9321","9321 ASEPTIC 1&amp;3",IF(K300="9323","9323 ASEPTIC 2(WANGMOUNG)",IF(K300=9111,"Beerthip (BB)",""))))))</f>
        <v>9321 ASEPTIC 1&amp;3</v>
      </c>
      <c r="B300" s="349" t="str">
        <f t="shared" si="37"/>
        <v>LA</v>
      </c>
      <c r="C300" s="349" t="str">
        <f>VLOOKUP(M300,Master!A:C,3,0)</f>
        <v>380ml</v>
      </c>
      <c r="D300" s="350">
        <f t="shared" ref="D300:D446" si="46">IF(C300="180ml",S300/88,IF(C300="180ml Milk",S300/70,IF(C300="320ml",S300/104,IF(C300="350ml",S300/72,IF(C300="380ml",S300/72,IF(C300="400ml",S300/72,IF(C300="500ml",S300/54,IF(C300="475ml",S300/54,IF(C300="600ml",S300/150,IF(C300="800ml",S300/70,IF(C300="1500ml",S300/112)))))))))))</f>
        <v>138.88888888888889</v>
      </c>
      <c r="E300" s="350">
        <f t="shared" ref="E300:E446" si="47">IF(C300="180ml",T300/88,IF(C300="180ml Milk",T300/70,IF(C300="320ml",T300/104,IF(C300="350ml",T300/72,IF(C300="380ml",T300/72,IF(C300="400ml",T300/72,IF(C300="500ml",T300/54,IF(C300="475ml",T300/54,IF(C300="600ml",T300/150,IF(C300="800ml",T300/70,IF(C300="1500ml",T300/112)))))))))))</f>
        <v>138.88888888888889</v>
      </c>
      <c r="F300" s="351">
        <f t="shared" ref="F300:F446" si="48">IF(RIGHT(N300,5)="(TFB)",H300+6,IF(RIGHT(N300,5)="(UPT)",H300+5,IF(B300="Water Crystal",H300+1,IF(B300="Water Chang",H300+2,IF(B300="Milk Nestle'",H300+12,IF(B300="Milk FNN",H300+14,IF(B300="Chakulza",H300+6,H300+1)))))))</f>
        <v>45385</v>
      </c>
      <c r="G300" s="351">
        <f t="shared" si="41"/>
        <v>45386</v>
      </c>
      <c r="H300" s="351">
        <v>45384</v>
      </c>
      <c r="I300" s="351">
        <v>45384</v>
      </c>
      <c r="J300" s="351" t="s">
        <v>450</v>
      </c>
      <c r="K300" s="351" t="s">
        <v>19</v>
      </c>
      <c r="L300" s="349" t="s">
        <v>1004</v>
      </c>
      <c r="M300" s="349">
        <v>310002661</v>
      </c>
      <c r="N300" s="380" t="s">
        <v>175</v>
      </c>
      <c r="O300" s="351" t="s">
        <v>484</v>
      </c>
      <c r="P300" s="351" t="s">
        <v>21</v>
      </c>
      <c r="Q300" s="351" t="s">
        <v>23</v>
      </c>
      <c r="R300" s="349" t="s">
        <v>327</v>
      </c>
      <c r="S300" s="381">
        <v>10000</v>
      </c>
      <c r="T300" s="352">
        <f t="shared" si="42"/>
        <v>10000</v>
      </c>
      <c r="U300" s="353"/>
      <c r="V300" s="353"/>
      <c r="W300" s="353"/>
      <c r="X300" s="352"/>
      <c r="Y300" s="354">
        <f t="shared" ref="Y300:Y446" si="49">T300-SUM(U300:X300)</f>
        <v>10000</v>
      </c>
      <c r="Z300" s="355">
        <f t="shared" ref="Z300:Z446" si="50">T300/S300</f>
        <v>1</v>
      </c>
    </row>
    <row r="301" spans="1:26" s="356" customFormat="1" ht="24.75" customHeight="1">
      <c r="A301" s="349" t="str">
        <f t="shared" si="45"/>
        <v>9321 ASEPTIC 1&amp;3</v>
      </c>
      <c r="B301" s="349" t="str">
        <f t="shared" si="37"/>
        <v>Green Tea</v>
      </c>
      <c r="C301" s="349" t="str">
        <f>VLOOKUP(M301,Master!A:C,3,0)</f>
        <v>380ml</v>
      </c>
      <c r="D301" s="350">
        <f t="shared" si="46"/>
        <v>194.44444444444446</v>
      </c>
      <c r="E301" s="350">
        <f t="shared" si="47"/>
        <v>194.44444444444446</v>
      </c>
      <c r="F301" s="351">
        <f t="shared" si="48"/>
        <v>45385</v>
      </c>
      <c r="G301" s="351">
        <f t="shared" si="41"/>
        <v>45386</v>
      </c>
      <c r="H301" s="351">
        <v>45384</v>
      </c>
      <c r="I301" s="351">
        <v>45384</v>
      </c>
      <c r="J301" s="351" t="s">
        <v>450</v>
      </c>
      <c r="K301" s="351" t="s">
        <v>19</v>
      </c>
      <c r="L301" s="349" t="s">
        <v>1005</v>
      </c>
      <c r="M301" s="349">
        <v>310001998</v>
      </c>
      <c r="N301" s="380" t="s">
        <v>116</v>
      </c>
      <c r="O301" s="351" t="s">
        <v>484</v>
      </c>
      <c r="P301" s="351" t="s">
        <v>501</v>
      </c>
      <c r="Q301" s="351" t="s">
        <v>23</v>
      </c>
      <c r="R301" s="349" t="s">
        <v>327</v>
      </c>
      <c r="S301" s="381">
        <v>14000</v>
      </c>
      <c r="T301" s="352">
        <f t="shared" si="42"/>
        <v>14000</v>
      </c>
      <c r="U301" s="353"/>
      <c r="V301" s="353"/>
      <c r="W301" s="353"/>
      <c r="X301" s="352"/>
      <c r="Y301" s="354">
        <f t="shared" si="49"/>
        <v>14000</v>
      </c>
      <c r="Z301" s="355">
        <f t="shared" si="50"/>
        <v>1</v>
      </c>
    </row>
    <row r="302" spans="1:26" s="356" customFormat="1" ht="24.75" customHeight="1">
      <c r="A302" s="349" t="str">
        <f t="shared" si="45"/>
        <v>9321 Navanakorn</v>
      </c>
      <c r="B302" s="349" t="str">
        <f t="shared" si="37"/>
        <v>Water Crystal</v>
      </c>
      <c r="C302" s="349" t="str">
        <f>VLOOKUP(M302,Master!A:C,3,0)</f>
        <v>600ml</v>
      </c>
      <c r="D302" s="350">
        <f t="shared" si="46"/>
        <v>65.333333333333329</v>
      </c>
      <c r="E302" s="350">
        <f t="shared" si="47"/>
        <v>65.333333333333329</v>
      </c>
      <c r="F302" s="351">
        <f t="shared" si="48"/>
        <v>45386</v>
      </c>
      <c r="G302" s="351">
        <f t="shared" si="41"/>
        <v>45387</v>
      </c>
      <c r="H302" s="351">
        <v>45385</v>
      </c>
      <c r="I302" s="351">
        <v>45385</v>
      </c>
      <c r="J302" s="351" t="s">
        <v>473</v>
      </c>
      <c r="K302" s="351" t="s">
        <v>19</v>
      </c>
      <c r="L302" s="349" t="s">
        <v>1006</v>
      </c>
      <c r="M302" s="349">
        <v>310001586</v>
      </c>
      <c r="N302" s="380" t="s">
        <v>415</v>
      </c>
      <c r="O302" s="351" t="s">
        <v>482</v>
      </c>
      <c r="P302" s="351" t="s">
        <v>875</v>
      </c>
      <c r="Q302" s="351" t="s">
        <v>461</v>
      </c>
      <c r="R302" s="349" t="s">
        <v>460</v>
      </c>
      <c r="S302" s="381">
        <v>9800</v>
      </c>
      <c r="T302" s="352">
        <f t="shared" si="42"/>
        <v>9800</v>
      </c>
      <c r="U302" s="353"/>
      <c r="V302" s="353"/>
      <c r="W302" s="353"/>
      <c r="X302" s="352"/>
      <c r="Y302" s="354">
        <f t="shared" si="49"/>
        <v>9800</v>
      </c>
      <c r="Z302" s="355">
        <f t="shared" si="50"/>
        <v>1</v>
      </c>
    </row>
    <row r="303" spans="1:26" s="356" customFormat="1" ht="24.75" customHeight="1">
      <c r="A303" s="349" t="str">
        <f t="shared" si="45"/>
        <v>9323 ASEPTIC 2(WANGMOUNG)</v>
      </c>
      <c r="B303" s="349" t="str">
        <f t="shared" si="37"/>
        <v>Green Tea</v>
      </c>
      <c r="C303" s="349" t="str">
        <f>VLOOKUP(M303,Master!A:C,3,0)</f>
        <v>350ml</v>
      </c>
      <c r="D303" s="350">
        <f t="shared" si="46"/>
        <v>208.33333333333334</v>
      </c>
      <c r="E303" s="350">
        <f t="shared" si="47"/>
        <v>208.33333333333334</v>
      </c>
      <c r="F303" s="351">
        <f t="shared" si="48"/>
        <v>45386</v>
      </c>
      <c r="G303" s="351">
        <f t="shared" si="41"/>
        <v>45387</v>
      </c>
      <c r="H303" s="351">
        <v>45385</v>
      </c>
      <c r="I303" s="351">
        <v>45385</v>
      </c>
      <c r="J303" s="351" t="s">
        <v>433</v>
      </c>
      <c r="K303" s="351" t="s">
        <v>115</v>
      </c>
      <c r="L303" s="349" t="s">
        <v>1007</v>
      </c>
      <c r="M303" s="349">
        <v>310002642</v>
      </c>
      <c r="N303" s="380" t="s">
        <v>118</v>
      </c>
      <c r="O303" s="351" t="s">
        <v>484</v>
      </c>
      <c r="P303" s="351" t="s">
        <v>681</v>
      </c>
      <c r="Q303" s="351" t="s">
        <v>114</v>
      </c>
      <c r="R303" s="349" t="s">
        <v>292</v>
      </c>
      <c r="S303" s="381">
        <v>15000</v>
      </c>
      <c r="T303" s="352">
        <f t="shared" si="42"/>
        <v>15000</v>
      </c>
      <c r="U303" s="353"/>
      <c r="V303" s="353"/>
      <c r="W303" s="353"/>
      <c r="X303" s="352"/>
      <c r="Y303" s="354">
        <f t="shared" si="49"/>
        <v>15000</v>
      </c>
      <c r="Z303" s="355">
        <f t="shared" si="50"/>
        <v>1</v>
      </c>
    </row>
    <row r="304" spans="1:26" s="356" customFormat="1" ht="24.75" customHeight="1">
      <c r="A304" s="349" t="str">
        <f t="shared" si="45"/>
        <v>9323 ASEPTIC 2(WANGMOUNG)</v>
      </c>
      <c r="B304" s="349" t="str">
        <f t="shared" si="37"/>
        <v>Green Tea</v>
      </c>
      <c r="C304" s="349" t="str">
        <f>VLOOKUP(M304,Master!A:C,3,0)</f>
        <v>350ml</v>
      </c>
      <c r="D304" s="350">
        <f t="shared" si="46"/>
        <v>180.55555555555554</v>
      </c>
      <c r="E304" s="350">
        <f t="shared" si="47"/>
        <v>180.55555555555554</v>
      </c>
      <c r="F304" s="351">
        <f t="shared" si="48"/>
        <v>45386</v>
      </c>
      <c r="G304" s="351">
        <f t="shared" si="41"/>
        <v>45387</v>
      </c>
      <c r="H304" s="351">
        <v>45385</v>
      </c>
      <c r="I304" s="351">
        <v>45385</v>
      </c>
      <c r="J304" s="351" t="s">
        <v>433</v>
      </c>
      <c r="K304" s="351" t="s">
        <v>115</v>
      </c>
      <c r="L304" s="349" t="s">
        <v>1008</v>
      </c>
      <c r="M304" s="349">
        <v>310002641</v>
      </c>
      <c r="N304" s="380" t="s">
        <v>119</v>
      </c>
      <c r="O304" s="351" t="s">
        <v>484</v>
      </c>
      <c r="P304" s="351" t="s">
        <v>681</v>
      </c>
      <c r="Q304" s="351" t="s">
        <v>114</v>
      </c>
      <c r="R304" s="349" t="s">
        <v>292</v>
      </c>
      <c r="S304" s="381">
        <v>13000</v>
      </c>
      <c r="T304" s="352">
        <f t="shared" si="42"/>
        <v>13000</v>
      </c>
      <c r="U304" s="353"/>
      <c r="V304" s="353"/>
      <c r="W304" s="353"/>
      <c r="X304" s="352"/>
      <c r="Y304" s="354">
        <f t="shared" si="49"/>
        <v>13000</v>
      </c>
      <c r="Z304" s="355">
        <f t="shared" si="50"/>
        <v>1</v>
      </c>
    </row>
    <row r="305" spans="1:27" s="356" customFormat="1" ht="24.75" customHeight="1">
      <c r="A305" s="349" t="str">
        <f t="shared" si="45"/>
        <v>9323 ASEPTIC 2(WANGMOUNG)</v>
      </c>
      <c r="B305" s="349" t="str">
        <f t="shared" si="37"/>
        <v>CL</v>
      </c>
      <c r="C305" s="349" t="str">
        <f>VLOOKUP(M305,Master!A:C,3,0)</f>
        <v>500ml</v>
      </c>
      <c r="D305" s="350">
        <f t="shared" si="46"/>
        <v>216.05555555555554</v>
      </c>
      <c r="E305" s="350">
        <f t="shared" si="47"/>
        <v>216.05555555555554</v>
      </c>
      <c r="F305" s="351">
        <f t="shared" si="48"/>
        <v>45386</v>
      </c>
      <c r="G305" s="351">
        <f t="shared" si="41"/>
        <v>45387</v>
      </c>
      <c r="H305" s="351">
        <v>45385</v>
      </c>
      <c r="I305" s="351">
        <v>45385</v>
      </c>
      <c r="J305" s="351" t="s">
        <v>433</v>
      </c>
      <c r="K305" s="351" t="s">
        <v>115</v>
      </c>
      <c r="L305" s="349" t="s">
        <v>1009</v>
      </c>
      <c r="M305" s="349">
        <v>310002654</v>
      </c>
      <c r="N305" s="380" t="s">
        <v>46</v>
      </c>
      <c r="O305" s="351" t="s">
        <v>484</v>
      </c>
      <c r="P305" s="351" t="s">
        <v>21</v>
      </c>
      <c r="Q305" s="351" t="s">
        <v>114</v>
      </c>
      <c r="R305" s="349" t="s">
        <v>22</v>
      </c>
      <c r="S305" s="381">
        <v>11667</v>
      </c>
      <c r="T305" s="352">
        <f t="shared" si="42"/>
        <v>11667</v>
      </c>
      <c r="U305" s="353"/>
      <c r="V305" s="353"/>
      <c r="W305" s="353"/>
      <c r="X305" s="352"/>
      <c r="Y305" s="354">
        <f t="shared" si="49"/>
        <v>11667</v>
      </c>
      <c r="Z305" s="355">
        <f t="shared" si="50"/>
        <v>1</v>
      </c>
    </row>
    <row r="306" spans="1:27" s="356" customFormat="1" ht="24.75" customHeight="1">
      <c r="A306" s="349" t="str">
        <f t="shared" si="45"/>
        <v>9321 UHT</v>
      </c>
      <c r="B306" s="349" t="str">
        <f t="shared" si="37"/>
        <v>Green Tea</v>
      </c>
      <c r="C306" s="349" t="str">
        <f>VLOOKUP(M306,Master!A:C,3,0)</f>
        <v>180ml</v>
      </c>
      <c r="D306" s="350">
        <f t="shared" si="46"/>
        <v>44.31818181818182</v>
      </c>
      <c r="E306" s="350">
        <f t="shared" si="47"/>
        <v>44.31818181818182</v>
      </c>
      <c r="F306" s="351">
        <f t="shared" si="48"/>
        <v>45386</v>
      </c>
      <c r="G306" s="351">
        <f t="shared" si="41"/>
        <v>45387</v>
      </c>
      <c r="H306" s="351">
        <v>45385</v>
      </c>
      <c r="I306" s="351">
        <v>45385</v>
      </c>
      <c r="J306" s="351" t="s">
        <v>450</v>
      </c>
      <c r="K306" s="351" t="s">
        <v>19</v>
      </c>
      <c r="L306" s="349" t="s">
        <v>904</v>
      </c>
      <c r="M306" s="349">
        <v>310003079</v>
      </c>
      <c r="N306" s="380" t="s">
        <v>54</v>
      </c>
      <c r="O306" s="351" t="s">
        <v>483</v>
      </c>
      <c r="P306" s="351" t="s">
        <v>21</v>
      </c>
      <c r="Q306" s="351" t="s">
        <v>47</v>
      </c>
      <c r="R306" s="349" t="s">
        <v>340</v>
      </c>
      <c r="S306" s="381">
        <v>3900</v>
      </c>
      <c r="T306" s="352">
        <f t="shared" si="42"/>
        <v>3900</v>
      </c>
      <c r="U306" s="353"/>
      <c r="V306" s="353"/>
      <c r="W306" s="353"/>
      <c r="X306" s="352"/>
      <c r="Y306" s="354">
        <f t="shared" si="49"/>
        <v>3900</v>
      </c>
      <c r="Z306" s="355">
        <f t="shared" si="50"/>
        <v>1</v>
      </c>
    </row>
    <row r="307" spans="1:27" s="356" customFormat="1" ht="24.75" customHeight="1">
      <c r="A307" s="349" t="str">
        <f t="shared" si="45"/>
        <v>9321 UHT</v>
      </c>
      <c r="B307" s="349" t="str">
        <f t="shared" si="37"/>
        <v>Green Tea</v>
      </c>
      <c r="C307" s="349" t="str">
        <f>VLOOKUP(M307,Master!A:C,3,0)</f>
        <v>180ml</v>
      </c>
      <c r="D307" s="350">
        <f t="shared" si="46"/>
        <v>54.545454545454547</v>
      </c>
      <c r="E307" s="350">
        <f t="shared" si="47"/>
        <v>54.545454545454547</v>
      </c>
      <c r="F307" s="351">
        <f t="shared" si="48"/>
        <v>45386</v>
      </c>
      <c r="G307" s="351">
        <f t="shared" si="41"/>
        <v>45387</v>
      </c>
      <c r="H307" s="351">
        <v>45385</v>
      </c>
      <c r="I307" s="351">
        <v>45385</v>
      </c>
      <c r="J307" s="351" t="s">
        <v>450</v>
      </c>
      <c r="K307" s="351" t="s">
        <v>19</v>
      </c>
      <c r="L307" s="349" t="s">
        <v>905</v>
      </c>
      <c r="M307" s="349">
        <v>310003080</v>
      </c>
      <c r="N307" s="380" t="s">
        <v>57</v>
      </c>
      <c r="O307" s="351" t="s">
        <v>483</v>
      </c>
      <c r="P307" s="351" t="s">
        <v>21</v>
      </c>
      <c r="Q307" s="351" t="s">
        <v>47</v>
      </c>
      <c r="R307" s="349" t="s">
        <v>340</v>
      </c>
      <c r="S307" s="381">
        <v>4800</v>
      </c>
      <c r="T307" s="352">
        <f t="shared" si="42"/>
        <v>4800</v>
      </c>
      <c r="U307" s="353"/>
      <c r="V307" s="353"/>
      <c r="W307" s="353"/>
      <c r="X307" s="352"/>
      <c r="Y307" s="354">
        <f t="shared" si="49"/>
        <v>4800</v>
      </c>
      <c r="Z307" s="355">
        <f t="shared" si="50"/>
        <v>1</v>
      </c>
    </row>
    <row r="308" spans="1:27" s="356" customFormat="1" ht="24.75" customHeight="1">
      <c r="A308" s="349" t="str">
        <f t="shared" si="45"/>
        <v>9321 ASEPTIC 1&amp;3</v>
      </c>
      <c r="B308" s="349" t="str">
        <f t="shared" si="37"/>
        <v>Green Tea</v>
      </c>
      <c r="C308" s="349" t="str">
        <f>VLOOKUP(M308,Master!A:C,3,0)</f>
        <v>380ml</v>
      </c>
      <c r="D308" s="350">
        <f t="shared" si="46"/>
        <v>388.88888888888891</v>
      </c>
      <c r="E308" s="350">
        <f t="shared" si="47"/>
        <v>388.88888888888891</v>
      </c>
      <c r="F308" s="351">
        <f t="shared" si="48"/>
        <v>45386</v>
      </c>
      <c r="G308" s="351">
        <f t="shared" si="41"/>
        <v>45387</v>
      </c>
      <c r="H308" s="351">
        <v>45385</v>
      </c>
      <c r="I308" s="351">
        <v>45385</v>
      </c>
      <c r="J308" s="351" t="s">
        <v>450</v>
      </c>
      <c r="K308" s="351" t="s">
        <v>19</v>
      </c>
      <c r="L308" s="349" t="s">
        <v>1010</v>
      </c>
      <c r="M308" s="349">
        <v>310001998</v>
      </c>
      <c r="N308" s="380" t="s">
        <v>116</v>
      </c>
      <c r="O308" s="351" t="s">
        <v>484</v>
      </c>
      <c r="P308" s="351" t="s">
        <v>501</v>
      </c>
      <c r="Q308" s="351" t="s">
        <v>23</v>
      </c>
      <c r="R308" s="349" t="s">
        <v>327</v>
      </c>
      <c r="S308" s="381">
        <v>28000</v>
      </c>
      <c r="T308" s="352">
        <f t="shared" si="42"/>
        <v>28000</v>
      </c>
      <c r="U308" s="353"/>
      <c r="V308" s="353"/>
      <c r="W308" s="353"/>
      <c r="X308" s="352"/>
      <c r="Y308" s="354">
        <f t="shared" si="49"/>
        <v>28000</v>
      </c>
      <c r="Z308" s="355">
        <f t="shared" si="50"/>
        <v>1</v>
      </c>
    </row>
    <row r="309" spans="1:27" s="356" customFormat="1" ht="24.75" customHeight="1">
      <c r="A309" s="349" t="str">
        <f t="shared" si="45"/>
        <v>9321 ASEPTIC 1&amp;3</v>
      </c>
      <c r="B309" s="349" t="str">
        <f t="shared" si="37"/>
        <v>Green Tea</v>
      </c>
      <c r="C309" s="349" t="str">
        <f>VLOOKUP(M309,Master!A:C,3,0)</f>
        <v>350ml</v>
      </c>
      <c r="D309" s="350">
        <f t="shared" si="46"/>
        <v>307.875</v>
      </c>
      <c r="E309" s="350">
        <f t="shared" si="47"/>
        <v>307.875</v>
      </c>
      <c r="F309" s="351">
        <f t="shared" si="48"/>
        <v>45386</v>
      </c>
      <c r="G309" s="351">
        <f t="shared" si="41"/>
        <v>45387</v>
      </c>
      <c r="H309" s="351">
        <v>45385</v>
      </c>
      <c r="I309" s="351">
        <v>45385</v>
      </c>
      <c r="J309" s="351" t="s">
        <v>450</v>
      </c>
      <c r="K309" s="351" t="s">
        <v>19</v>
      </c>
      <c r="L309" s="349" t="s">
        <v>1011</v>
      </c>
      <c r="M309" s="349">
        <v>310003155</v>
      </c>
      <c r="N309" s="380" t="s">
        <v>178</v>
      </c>
      <c r="O309" s="351" t="s">
        <v>484</v>
      </c>
      <c r="P309" s="351" t="s">
        <v>377</v>
      </c>
      <c r="Q309" s="351" t="s">
        <v>23</v>
      </c>
      <c r="R309" s="349" t="s">
        <v>371</v>
      </c>
      <c r="S309" s="381">
        <v>22167</v>
      </c>
      <c r="T309" s="352">
        <f t="shared" si="42"/>
        <v>22167</v>
      </c>
      <c r="U309" s="353"/>
      <c r="V309" s="353"/>
      <c r="W309" s="353"/>
      <c r="X309" s="352"/>
      <c r="Y309" s="354">
        <f t="shared" si="49"/>
        <v>22167</v>
      </c>
      <c r="Z309" s="355">
        <f t="shared" si="50"/>
        <v>1</v>
      </c>
    </row>
    <row r="310" spans="1:27" s="356" customFormat="1" ht="24.75" customHeight="1">
      <c r="A310" s="349" t="str">
        <f t="shared" si="45"/>
        <v>9322 Amatanakorn</v>
      </c>
      <c r="B310" s="349" t="str">
        <f t="shared" si="37"/>
        <v>Water Crystal</v>
      </c>
      <c r="C310" s="349" t="str">
        <f>VLOOKUP(M310,Master!A:C,3,0)</f>
        <v>600ml</v>
      </c>
      <c r="D310" s="350">
        <f t="shared" si="46"/>
        <v>89.25333333333333</v>
      </c>
      <c r="E310" s="350">
        <f t="shared" si="47"/>
        <v>89.25333333333333</v>
      </c>
      <c r="F310" s="351">
        <f t="shared" si="48"/>
        <v>45386</v>
      </c>
      <c r="G310" s="351">
        <f t="shared" si="41"/>
        <v>45387</v>
      </c>
      <c r="H310" s="351">
        <v>45385</v>
      </c>
      <c r="I310" s="351">
        <v>45385</v>
      </c>
      <c r="J310" s="351" t="s">
        <v>450</v>
      </c>
      <c r="K310" s="351" t="s">
        <v>375</v>
      </c>
      <c r="L310" s="349" t="s">
        <v>877</v>
      </c>
      <c r="M310" s="349">
        <v>310001586</v>
      </c>
      <c r="N310" s="380" t="s">
        <v>415</v>
      </c>
      <c r="O310" s="351" t="s">
        <v>482</v>
      </c>
      <c r="P310" s="351" t="s">
        <v>875</v>
      </c>
      <c r="Q310" s="351" t="s">
        <v>114</v>
      </c>
      <c r="R310" s="349" t="s">
        <v>22</v>
      </c>
      <c r="S310" s="381">
        <v>13388</v>
      </c>
      <c r="T310" s="352">
        <f t="shared" si="42"/>
        <v>13388</v>
      </c>
      <c r="U310" s="353"/>
      <c r="V310" s="353"/>
      <c r="W310" s="353"/>
      <c r="X310" s="352"/>
      <c r="Y310" s="354">
        <f t="shared" si="49"/>
        <v>13388</v>
      </c>
      <c r="Z310" s="355">
        <f t="shared" si="50"/>
        <v>1</v>
      </c>
    </row>
    <row r="311" spans="1:27" s="356" customFormat="1" ht="24.75" customHeight="1">
      <c r="A311" s="349" t="str">
        <f t="shared" si="45"/>
        <v>9321 Navanakorn</v>
      </c>
      <c r="B311" s="349" t="str">
        <f t="shared" si="37"/>
        <v>Water Crystal</v>
      </c>
      <c r="C311" s="349" t="str">
        <f>VLOOKUP(M311,Master!A:C,3,0)</f>
        <v>600ml</v>
      </c>
      <c r="D311" s="350">
        <f t="shared" si="46"/>
        <v>65.333333333333329</v>
      </c>
      <c r="E311" s="350">
        <f t="shared" si="47"/>
        <v>65.333333333333329</v>
      </c>
      <c r="F311" s="351">
        <f t="shared" si="48"/>
        <v>45387</v>
      </c>
      <c r="G311" s="351">
        <f t="shared" si="41"/>
        <v>45388</v>
      </c>
      <c r="H311" s="351">
        <v>45386</v>
      </c>
      <c r="I311" s="351">
        <v>45386</v>
      </c>
      <c r="J311" s="351" t="s">
        <v>473</v>
      </c>
      <c r="K311" s="351" t="s">
        <v>19</v>
      </c>
      <c r="L311" s="349" t="s">
        <v>1012</v>
      </c>
      <c r="M311" s="349">
        <v>310001586</v>
      </c>
      <c r="N311" s="380" t="s">
        <v>415</v>
      </c>
      <c r="O311" s="351" t="s">
        <v>482</v>
      </c>
      <c r="P311" s="351" t="s">
        <v>875</v>
      </c>
      <c r="Q311" s="351" t="s">
        <v>461</v>
      </c>
      <c r="R311" s="349" t="s">
        <v>460</v>
      </c>
      <c r="S311" s="381">
        <v>9800</v>
      </c>
      <c r="T311" s="352">
        <f t="shared" si="42"/>
        <v>9800</v>
      </c>
      <c r="U311" s="353"/>
      <c r="V311" s="353"/>
      <c r="W311" s="353"/>
      <c r="X311" s="352"/>
      <c r="Y311" s="354">
        <f t="shared" si="49"/>
        <v>9800</v>
      </c>
      <c r="Z311" s="355">
        <f t="shared" si="50"/>
        <v>1</v>
      </c>
    </row>
    <row r="312" spans="1:27" s="356" customFormat="1" ht="24.75" customHeight="1">
      <c r="A312" s="349" t="str">
        <f t="shared" si="45"/>
        <v>9323 ASEPTIC 2(WANGMOUNG)</v>
      </c>
      <c r="B312" s="349" t="str">
        <f t="shared" si="37"/>
        <v>Green Tea</v>
      </c>
      <c r="C312" s="349" t="str">
        <f>VLOOKUP(M312,Master!A:C,3,0)</f>
        <v>350ml</v>
      </c>
      <c r="D312" s="350">
        <f t="shared" si="46"/>
        <v>208.33333333333334</v>
      </c>
      <c r="E312" s="350">
        <f t="shared" si="47"/>
        <v>208.33333333333334</v>
      </c>
      <c r="F312" s="351">
        <f t="shared" si="48"/>
        <v>45387</v>
      </c>
      <c r="G312" s="351">
        <f t="shared" si="41"/>
        <v>45388</v>
      </c>
      <c r="H312" s="351">
        <v>45386</v>
      </c>
      <c r="I312" s="351">
        <v>45386</v>
      </c>
      <c r="J312" s="351" t="s">
        <v>433</v>
      </c>
      <c r="K312" s="351" t="s">
        <v>115</v>
      </c>
      <c r="L312" s="349" t="s">
        <v>1013</v>
      </c>
      <c r="M312" s="349">
        <v>310002642</v>
      </c>
      <c r="N312" s="380" t="s">
        <v>118</v>
      </c>
      <c r="O312" s="351" t="s">
        <v>484</v>
      </c>
      <c r="P312" s="351" t="s">
        <v>681</v>
      </c>
      <c r="Q312" s="351" t="s">
        <v>114</v>
      </c>
      <c r="R312" s="349" t="s">
        <v>292</v>
      </c>
      <c r="S312" s="381">
        <v>15000</v>
      </c>
      <c r="T312" s="352">
        <f t="shared" si="42"/>
        <v>15000</v>
      </c>
      <c r="U312" s="353"/>
      <c r="V312" s="353"/>
      <c r="W312" s="353"/>
      <c r="X312" s="352"/>
      <c r="Y312" s="354">
        <f t="shared" si="49"/>
        <v>15000</v>
      </c>
      <c r="Z312" s="355">
        <f t="shared" si="50"/>
        <v>1</v>
      </c>
    </row>
    <row r="313" spans="1:27" s="356" customFormat="1" ht="24.75" customHeight="1">
      <c r="A313" s="349" t="str">
        <f t="shared" si="45"/>
        <v>9323 ASEPTIC 2(WANGMOUNG)</v>
      </c>
      <c r="B313" s="349" t="str">
        <f t="shared" si="37"/>
        <v>Green Tea</v>
      </c>
      <c r="C313" s="349" t="str">
        <f>VLOOKUP(M313,Master!A:C,3,0)</f>
        <v>350ml</v>
      </c>
      <c r="D313" s="350">
        <f t="shared" si="46"/>
        <v>180.55555555555554</v>
      </c>
      <c r="E313" s="350">
        <f t="shared" si="47"/>
        <v>180.55555555555554</v>
      </c>
      <c r="F313" s="351">
        <f t="shared" si="48"/>
        <v>45387</v>
      </c>
      <c r="G313" s="351">
        <f t="shared" si="41"/>
        <v>45388</v>
      </c>
      <c r="H313" s="351">
        <v>45386</v>
      </c>
      <c r="I313" s="351">
        <v>45386</v>
      </c>
      <c r="J313" s="351" t="s">
        <v>433</v>
      </c>
      <c r="K313" s="351" t="s">
        <v>115</v>
      </c>
      <c r="L313" s="349" t="s">
        <v>1014</v>
      </c>
      <c r="M313" s="349">
        <v>310002641</v>
      </c>
      <c r="N313" s="380" t="s">
        <v>119</v>
      </c>
      <c r="O313" s="351" t="s">
        <v>484</v>
      </c>
      <c r="P313" s="351" t="s">
        <v>681</v>
      </c>
      <c r="Q313" s="351" t="s">
        <v>114</v>
      </c>
      <c r="R313" s="349" t="s">
        <v>292</v>
      </c>
      <c r="S313" s="381">
        <v>13000</v>
      </c>
      <c r="T313" s="352">
        <f t="shared" si="42"/>
        <v>13000</v>
      </c>
      <c r="U313" s="353"/>
      <c r="V313" s="353"/>
      <c r="W313" s="353"/>
      <c r="X313" s="352"/>
      <c r="Y313" s="354">
        <f t="shared" si="49"/>
        <v>13000</v>
      </c>
      <c r="Z313" s="355">
        <f t="shared" si="50"/>
        <v>1</v>
      </c>
    </row>
    <row r="314" spans="1:27" s="356" customFormat="1" ht="24.75" customHeight="1">
      <c r="A314" s="349" t="str">
        <f t="shared" si="45"/>
        <v>9323 ASEPTIC 2(WANGMOUNG)</v>
      </c>
      <c r="B314" s="349" t="str">
        <f t="shared" si="37"/>
        <v>Green Tea</v>
      </c>
      <c r="C314" s="349" t="str">
        <f>VLOOKUP(M314,Master!A:C,3,0)</f>
        <v>500ml</v>
      </c>
      <c r="D314" s="350">
        <f t="shared" si="46"/>
        <v>475.31481481481484</v>
      </c>
      <c r="E314" s="350">
        <f t="shared" si="47"/>
        <v>475.31481481481484</v>
      </c>
      <c r="F314" s="351">
        <f t="shared" si="48"/>
        <v>45387</v>
      </c>
      <c r="G314" s="351">
        <f t="shared" si="41"/>
        <v>45388</v>
      </c>
      <c r="H314" s="351">
        <v>45386</v>
      </c>
      <c r="I314" s="351">
        <v>45386</v>
      </c>
      <c r="J314" s="351" t="s">
        <v>433</v>
      </c>
      <c r="K314" s="351" t="s">
        <v>115</v>
      </c>
      <c r="L314" s="349" t="s">
        <v>1015</v>
      </c>
      <c r="M314" s="349">
        <v>310002001</v>
      </c>
      <c r="N314" s="380" t="s">
        <v>53</v>
      </c>
      <c r="O314" s="351" t="s">
        <v>484</v>
      </c>
      <c r="P314" s="351" t="s">
        <v>20</v>
      </c>
      <c r="Q314" s="351" t="s">
        <v>114</v>
      </c>
      <c r="R314" s="349" t="s">
        <v>22</v>
      </c>
      <c r="S314" s="381">
        <v>25667</v>
      </c>
      <c r="T314" s="352">
        <f t="shared" si="42"/>
        <v>25667</v>
      </c>
      <c r="U314" s="353"/>
      <c r="V314" s="353"/>
      <c r="W314" s="353"/>
      <c r="X314" s="352"/>
      <c r="Y314" s="354">
        <f t="shared" si="49"/>
        <v>25667</v>
      </c>
      <c r="Z314" s="355">
        <f t="shared" si="50"/>
        <v>1</v>
      </c>
      <c r="AA314" s="357"/>
    </row>
    <row r="315" spans="1:27" s="356" customFormat="1" ht="24.75" customHeight="1">
      <c r="A315" s="349" t="str">
        <f t="shared" si="45"/>
        <v>9321 UHT</v>
      </c>
      <c r="B315" s="349" t="str">
        <f t="shared" si="37"/>
        <v>Green Tea</v>
      </c>
      <c r="C315" s="349" t="str">
        <f>VLOOKUP(M315,Master!A:C,3,0)</f>
        <v>180ml</v>
      </c>
      <c r="D315" s="350">
        <f t="shared" si="46"/>
        <v>60.420454545454547</v>
      </c>
      <c r="E315" s="350">
        <f t="shared" si="47"/>
        <v>60.420454545454547</v>
      </c>
      <c r="F315" s="351">
        <f t="shared" si="48"/>
        <v>45387</v>
      </c>
      <c r="G315" s="351">
        <f t="shared" si="41"/>
        <v>45388</v>
      </c>
      <c r="H315" s="351">
        <v>45386</v>
      </c>
      <c r="I315" s="351">
        <v>45386</v>
      </c>
      <c r="J315" s="351" t="s">
        <v>450</v>
      </c>
      <c r="K315" s="351" t="s">
        <v>19</v>
      </c>
      <c r="L315" s="349" t="s">
        <v>906</v>
      </c>
      <c r="M315" s="349">
        <v>310002953</v>
      </c>
      <c r="N315" s="380" t="s">
        <v>48</v>
      </c>
      <c r="O315" s="351" t="s">
        <v>483</v>
      </c>
      <c r="P315" s="351" t="s">
        <v>21</v>
      </c>
      <c r="Q315" s="351" t="s">
        <v>47</v>
      </c>
      <c r="R315" s="349" t="s">
        <v>340</v>
      </c>
      <c r="S315" s="381">
        <v>5317</v>
      </c>
      <c r="T315" s="352">
        <f t="shared" si="42"/>
        <v>5317</v>
      </c>
      <c r="U315" s="353"/>
      <c r="V315" s="353"/>
      <c r="W315" s="353"/>
      <c r="X315" s="352"/>
      <c r="Y315" s="354">
        <f t="shared" si="49"/>
        <v>5317</v>
      </c>
      <c r="Z315" s="355">
        <f t="shared" si="50"/>
        <v>1</v>
      </c>
      <c r="AA315" s="357"/>
    </row>
    <row r="316" spans="1:27" s="356" customFormat="1" ht="24.75" customHeight="1">
      <c r="A316" s="349" t="str">
        <f t="shared" si="45"/>
        <v>9321 UHT</v>
      </c>
      <c r="B316" s="349" t="str">
        <f t="shared" si="37"/>
        <v>Green Tea</v>
      </c>
      <c r="C316" s="349" t="str">
        <f>VLOOKUP(M316,Master!A:C,3,0)</f>
        <v>180ml</v>
      </c>
      <c r="D316" s="350">
        <f t="shared" si="46"/>
        <v>54.545454545454547</v>
      </c>
      <c r="E316" s="350">
        <f t="shared" si="47"/>
        <v>54.545454545454547</v>
      </c>
      <c r="F316" s="351">
        <f t="shared" si="48"/>
        <v>45387</v>
      </c>
      <c r="G316" s="351">
        <f t="shared" si="41"/>
        <v>45388</v>
      </c>
      <c r="H316" s="351">
        <v>45386</v>
      </c>
      <c r="I316" s="351">
        <v>45386</v>
      </c>
      <c r="J316" s="351" t="s">
        <v>450</v>
      </c>
      <c r="K316" s="351" t="s">
        <v>19</v>
      </c>
      <c r="L316" s="349" t="s">
        <v>907</v>
      </c>
      <c r="M316" s="349">
        <v>310002954</v>
      </c>
      <c r="N316" s="380" t="s">
        <v>120</v>
      </c>
      <c r="O316" s="351" t="s">
        <v>483</v>
      </c>
      <c r="P316" s="351" t="s">
        <v>21</v>
      </c>
      <c r="Q316" s="351" t="s">
        <v>47</v>
      </c>
      <c r="R316" s="349" t="s">
        <v>340</v>
      </c>
      <c r="S316" s="381">
        <v>4800</v>
      </c>
      <c r="T316" s="352">
        <f t="shared" ref="T316:T323" si="51">S316</f>
        <v>4800</v>
      </c>
      <c r="U316" s="353"/>
      <c r="V316" s="353"/>
      <c r="W316" s="353"/>
      <c r="X316" s="352"/>
      <c r="Y316" s="354">
        <f t="shared" si="49"/>
        <v>4800</v>
      </c>
      <c r="Z316" s="355">
        <f t="shared" si="50"/>
        <v>1</v>
      </c>
    </row>
    <row r="317" spans="1:27" s="356" customFormat="1" ht="24.75" customHeight="1">
      <c r="A317" s="349" t="str">
        <f t="shared" si="45"/>
        <v>9321 ASEPTIC 1&amp;3</v>
      </c>
      <c r="B317" s="349" t="str">
        <f t="shared" si="37"/>
        <v>Green Tea</v>
      </c>
      <c r="C317" s="349" t="str">
        <f>VLOOKUP(M317,Master!A:C,3,0)</f>
        <v>380ml</v>
      </c>
      <c r="D317" s="350">
        <f t="shared" si="46"/>
        <v>388.88888888888891</v>
      </c>
      <c r="E317" s="350">
        <f t="shared" si="47"/>
        <v>388.88888888888891</v>
      </c>
      <c r="F317" s="351">
        <f t="shared" si="48"/>
        <v>45387</v>
      </c>
      <c r="G317" s="351">
        <f t="shared" si="41"/>
        <v>45388</v>
      </c>
      <c r="H317" s="351">
        <v>45386</v>
      </c>
      <c r="I317" s="351">
        <v>45386</v>
      </c>
      <c r="J317" s="351" t="s">
        <v>450</v>
      </c>
      <c r="K317" s="351" t="s">
        <v>19</v>
      </c>
      <c r="L317" s="349" t="s">
        <v>1016</v>
      </c>
      <c r="M317" s="349">
        <v>310001998</v>
      </c>
      <c r="N317" s="380" t="s">
        <v>116</v>
      </c>
      <c r="O317" s="351" t="s">
        <v>484</v>
      </c>
      <c r="P317" s="351" t="s">
        <v>501</v>
      </c>
      <c r="Q317" s="351" t="s">
        <v>23</v>
      </c>
      <c r="R317" s="349" t="s">
        <v>327</v>
      </c>
      <c r="S317" s="381">
        <v>28000</v>
      </c>
      <c r="T317" s="352">
        <f t="shared" si="51"/>
        <v>28000</v>
      </c>
      <c r="U317" s="353"/>
      <c r="V317" s="353"/>
      <c r="W317" s="353"/>
      <c r="X317" s="352"/>
      <c r="Y317" s="354">
        <f t="shared" si="49"/>
        <v>28000</v>
      </c>
      <c r="Z317" s="355">
        <f t="shared" si="50"/>
        <v>1</v>
      </c>
    </row>
    <row r="318" spans="1:27" s="356" customFormat="1" ht="24.75" customHeight="1">
      <c r="A318" s="349" t="str">
        <f t="shared" si="45"/>
        <v>9321 ASEPTIC 1&amp;3</v>
      </c>
      <c r="B318" s="349" t="str">
        <f t="shared" si="37"/>
        <v>Green Tea</v>
      </c>
      <c r="C318" s="349" t="str">
        <f>VLOOKUP(M318,Master!A:C,3,0)</f>
        <v>350ml</v>
      </c>
      <c r="D318" s="350">
        <f t="shared" si="46"/>
        <v>388.88888888888891</v>
      </c>
      <c r="E318" s="350">
        <f t="shared" si="47"/>
        <v>388.88888888888891</v>
      </c>
      <c r="F318" s="351">
        <f t="shared" si="48"/>
        <v>45387</v>
      </c>
      <c r="G318" s="351">
        <f t="shared" si="41"/>
        <v>45388</v>
      </c>
      <c r="H318" s="351">
        <v>45386</v>
      </c>
      <c r="I318" s="351">
        <v>45386</v>
      </c>
      <c r="J318" s="351" t="s">
        <v>450</v>
      </c>
      <c r="K318" s="351" t="s">
        <v>19</v>
      </c>
      <c r="L318" s="349" t="s">
        <v>1017</v>
      </c>
      <c r="M318" s="349">
        <v>310003155</v>
      </c>
      <c r="N318" s="380" t="s">
        <v>178</v>
      </c>
      <c r="O318" s="351" t="s">
        <v>484</v>
      </c>
      <c r="P318" s="351" t="s">
        <v>377</v>
      </c>
      <c r="Q318" s="351" t="s">
        <v>23</v>
      </c>
      <c r="R318" s="349" t="s">
        <v>371</v>
      </c>
      <c r="S318" s="381">
        <v>28000</v>
      </c>
      <c r="T318" s="352">
        <f t="shared" si="51"/>
        <v>28000</v>
      </c>
      <c r="U318" s="353"/>
      <c r="V318" s="353"/>
      <c r="W318" s="353"/>
      <c r="X318" s="352"/>
      <c r="Y318" s="354">
        <f t="shared" si="49"/>
        <v>28000</v>
      </c>
      <c r="Z318" s="355">
        <f t="shared" si="50"/>
        <v>1</v>
      </c>
    </row>
    <row r="319" spans="1:27" s="356" customFormat="1" ht="24.75" customHeight="1">
      <c r="A319" s="349" t="str">
        <f t="shared" si="45"/>
        <v>9322 Amatanakorn</v>
      </c>
      <c r="B319" s="349" t="str">
        <f t="shared" si="37"/>
        <v>Water Crystal</v>
      </c>
      <c r="C319" s="349" t="str">
        <f>VLOOKUP(M319,Master!A:C,3,0)</f>
        <v>600ml</v>
      </c>
      <c r="D319" s="350">
        <f t="shared" si="46"/>
        <v>79.333333333333329</v>
      </c>
      <c r="E319" s="350">
        <f t="shared" si="47"/>
        <v>79.333333333333329</v>
      </c>
      <c r="F319" s="351">
        <f t="shared" si="48"/>
        <v>45387</v>
      </c>
      <c r="G319" s="351">
        <f t="shared" si="41"/>
        <v>45388</v>
      </c>
      <c r="H319" s="351">
        <v>45386</v>
      </c>
      <c r="I319" s="351">
        <v>45386</v>
      </c>
      <c r="J319" s="351" t="s">
        <v>450</v>
      </c>
      <c r="K319" s="351" t="s">
        <v>375</v>
      </c>
      <c r="L319" s="349" t="s">
        <v>878</v>
      </c>
      <c r="M319" s="349">
        <v>310001586</v>
      </c>
      <c r="N319" s="380" t="s">
        <v>415</v>
      </c>
      <c r="O319" s="351" t="s">
        <v>482</v>
      </c>
      <c r="P319" s="351" t="s">
        <v>377</v>
      </c>
      <c r="Q319" s="351" t="s">
        <v>114</v>
      </c>
      <c r="R319" s="349" t="s">
        <v>22</v>
      </c>
      <c r="S319" s="381">
        <v>11900</v>
      </c>
      <c r="T319" s="352">
        <f t="shared" si="51"/>
        <v>11900</v>
      </c>
      <c r="U319" s="353"/>
      <c r="V319" s="353"/>
      <c r="W319" s="353"/>
      <c r="X319" s="352"/>
      <c r="Y319" s="354">
        <f t="shared" si="49"/>
        <v>11900</v>
      </c>
      <c r="Z319" s="355">
        <f t="shared" si="50"/>
        <v>1</v>
      </c>
    </row>
    <row r="320" spans="1:27" s="356" customFormat="1" ht="24.75" customHeight="1">
      <c r="A320" s="349" t="str">
        <f t="shared" si="45"/>
        <v>9322 Amatanakorn</v>
      </c>
      <c r="B320" s="349" t="str">
        <f t="shared" si="37"/>
        <v>Water Crystal</v>
      </c>
      <c r="C320" s="349" t="str">
        <f>VLOOKUP(M320,Master!A:C,3,0)</f>
        <v>600ml</v>
      </c>
      <c r="D320" s="350">
        <f t="shared" si="46"/>
        <v>46.666666666666664</v>
      </c>
      <c r="E320" s="350">
        <f t="shared" si="47"/>
        <v>46.666666666666664</v>
      </c>
      <c r="F320" s="351">
        <f t="shared" si="48"/>
        <v>45387</v>
      </c>
      <c r="G320" s="351">
        <f t="shared" si="41"/>
        <v>45388</v>
      </c>
      <c r="H320" s="351">
        <v>45386</v>
      </c>
      <c r="I320" s="351">
        <v>45386</v>
      </c>
      <c r="J320" s="351" t="s">
        <v>450</v>
      </c>
      <c r="K320" s="351" t="s">
        <v>375</v>
      </c>
      <c r="L320" s="349" t="s">
        <v>879</v>
      </c>
      <c r="M320" s="349">
        <v>310001586</v>
      </c>
      <c r="N320" s="380" t="s">
        <v>415</v>
      </c>
      <c r="O320" s="351" t="s">
        <v>482</v>
      </c>
      <c r="P320" s="351" t="s">
        <v>875</v>
      </c>
      <c r="Q320" s="351" t="s">
        <v>114</v>
      </c>
      <c r="R320" s="349" t="s">
        <v>22</v>
      </c>
      <c r="S320" s="381">
        <v>7000</v>
      </c>
      <c r="T320" s="352">
        <f t="shared" si="51"/>
        <v>7000</v>
      </c>
      <c r="U320" s="353"/>
      <c r="V320" s="353"/>
      <c r="W320" s="353"/>
      <c r="X320" s="352"/>
      <c r="Y320" s="354">
        <f t="shared" si="49"/>
        <v>7000</v>
      </c>
      <c r="Z320" s="355">
        <f t="shared" si="50"/>
        <v>1</v>
      </c>
    </row>
    <row r="321" spans="1:27" s="356" customFormat="1" ht="24.75" customHeight="1">
      <c r="A321" s="349" t="str">
        <f t="shared" si="45"/>
        <v>9321 Navanakorn</v>
      </c>
      <c r="B321" s="349" t="str">
        <f t="shared" si="37"/>
        <v>Water Crystal</v>
      </c>
      <c r="C321" s="349" t="str">
        <f>VLOOKUP(M321,Master!A:C,3,0)</f>
        <v>600ml</v>
      </c>
      <c r="D321" s="350">
        <f t="shared" si="46"/>
        <v>65.333333333333329</v>
      </c>
      <c r="E321" s="350">
        <f t="shared" si="47"/>
        <v>65.333333333333329</v>
      </c>
      <c r="F321" s="351">
        <f t="shared" si="48"/>
        <v>45388</v>
      </c>
      <c r="G321" s="351">
        <f t="shared" si="41"/>
        <v>45389</v>
      </c>
      <c r="H321" s="351">
        <v>45387</v>
      </c>
      <c r="I321" s="351">
        <v>45387</v>
      </c>
      <c r="J321" s="351" t="s">
        <v>473</v>
      </c>
      <c r="K321" s="351" t="s">
        <v>19</v>
      </c>
      <c r="L321" s="349" t="s">
        <v>1018</v>
      </c>
      <c r="M321" s="349">
        <v>310001586</v>
      </c>
      <c r="N321" s="380" t="s">
        <v>415</v>
      </c>
      <c r="O321" s="351" t="s">
        <v>482</v>
      </c>
      <c r="P321" s="351" t="s">
        <v>875</v>
      </c>
      <c r="Q321" s="351" t="s">
        <v>461</v>
      </c>
      <c r="R321" s="349" t="s">
        <v>460</v>
      </c>
      <c r="S321" s="381">
        <v>9800</v>
      </c>
      <c r="T321" s="352">
        <f t="shared" si="51"/>
        <v>9800</v>
      </c>
      <c r="U321" s="353"/>
      <c r="V321" s="353"/>
      <c r="W321" s="353"/>
      <c r="X321" s="352"/>
      <c r="Y321" s="354">
        <f t="shared" si="49"/>
        <v>9800</v>
      </c>
      <c r="Z321" s="355">
        <f t="shared" si="50"/>
        <v>1</v>
      </c>
    </row>
    <row r="322" spans="1:27" s="356" customFormat="1" ht="24.75" customHeight="1">
      <c r="A322" s="349" t="str">
        <f t="shared" si="45"/>
        <v>9323 ASEPTIC 2(WANGMOUNG)</v>
      </c>
      <c r="B322" s="349" t="str">
        <f t="shared" si="37"/>
        <v>Green Tea</v>
      </c>
      <c r="C322" s="349" t="str">
        <f>VLOOKUP(M322,Master!A:C,3,0)</f>
        <v>350ml</v>
      </c>
      <c r="D322" s="350">
        <f t="shared" si="46"/>
        <v>208.33333333333334</v>
      </c>
      <c r="E322" s="350">
        <f t="shared" si="47"/>
        <v>208.33333333333334</v>
      </c>
      <c r="F322" s="351">
        <f t="shared" si="48"/>
        <v>45388</v>
      </c>
      <c r="G322" s="351">
        <f t="shared" si="41"/>
        <v>45389</v>
      </c>
      <c r="H322" s="351">
        <v>45387</v>
      </c>
      <c r="I322" s="351">
        <v>45387</v>
      </c>
      <c r="J322" s="351" t="s">
        <v>433</v>
      </c>
      <c r="K322" s="351" t="s">
        <v>115</v>
      </c>
      <c r="L322" s="349" t="s">
        <v>1019</v>
      </c>
      <c r="M322" s="349">
        <v>310002642</v>
      </c>
      <c r="N322" s="380" t="s">
        <v>118</v>
      </c>
      <c r="O322" s="351" t="s">
        <v>484</v>
      </c>
      <c r="P322" s="351" t="s">
        <v>21</v>
      </c>
      <c r="Q322" s="351" t="s">
        <v>114</v>
      </c>
      <c r="R322" s="349" t="s">
        <v>292</v>
      </c>
      <c r="S322" s="381">
        <v>15000</v>
      </c>
      <c r="T322" s="352">
        <f t="shared" si="51"/>
        <v>15000</v>
      </c>
      <c r="U322" s="353"/>
      <c r="V322" s="353"/>
      <c r="W322" s="353"/>
      <c r="X322" s="352"/>
      <c r="Y322" s="354">
        <f t="shared" si="49"/>
        <v>15000</v>
      </c>
      <c r="Z322" s="355">
        <f t="shared" si="50"/>
        <v>1</v>
      </c>
    </row>
    <row r="323" spans="1:27" s="356" customFormat="1" ht="24.75" customHeight="1">
      <c r="A323" s="349" t="str">
        <f t="shared" si="45"/>
        <v>9323 ASEPTIC 2(WANGMOUNG)</v>
      </c>
      <c r="B323" s="349" t="str">
        <f t="shared" si="37"/>
        <v>Green Tea</v>
      </c>
      <c r="C323" s="349" t="str">
        <f>VLOOKUP(M323,Master!A:C,3,0)</f>
        <v>350ml</v>
      </c>
      <c r="D323" s="350">
        <f t="shared" si="46"/>
        <v>180.55555555555554</v>
      </c>
      <c r="E323" s="350">
        <f t="shared" si="47"/>
        <v>180.55555555555554</v>
      </c>
      <c r="F323" s="351">
        <f t="shared" si="48"/>
        <v>45388</v>
      </c>
      <c r="G323" s="351">
        <f t="shared" si="41"/>
        <v>45389</v>
      </c>
      <c r="H323" s="351">
        <v>45387</v>
      </c>
      <c r="I323" s="351">
        <v>45387</v>
      </c>
      <c r="J323" s="351" t="s">
        <v>433</v>
      </c>
      <c r="K323" s="351" t="s">
        <v>115</v>
      </c>
      <c r="L323" s="349" t="s">
        <v>1020</v>
      </c>
      <c r="M323" s="349">
        <v>310002641</v>
      </c>
      <c r="N323" s="380" t="s">
        <v>119</v>
      </c>
      <c r="O323" s="351" t="s">
        <v>484</v>
      </c>
      <c r="P323" s="351" t="s">
        <v>21</v>
      </c>
      <c r="Q323" s="351" t="s">
        <v>114</v>
      </c>
      <c r="R323" s="349" t="s">
        <v>292</v>
      </c>
      <c r="S323" s="381">
        <v>13000</v>
      </c>
      <c r="T323" s="352">
        <f t="shared" si="51"/>
        <v>13000</v>
      </c>
      <c r="U323" s="353"/>
      <c r="V323" s="353"/>
      <c r="W323" s="353"/>
      <c r="X323" s="352"/>
      <c r="Y323" s="354">
        <f t="shared" si="49"/>
        <v>13000</v>
      </c>
      <c r="Z323" s="355">
        <f t="shared" si="50"/>
        <v>1</v>
      </c>
    </row>
    <row r="324" spans="1:27" s="356" customFormat="1" ht="24.75" customHeight="1">
      <c r="A324" s="349" t="str">
        <f t="shared" si="45"/>
        <v>9323 ASEPTIC 2(WANGMOUNG)</v>
      </c>
      <c r="B324" s="349" t="str">
        <f t="shared" si="37"/>
        <v>Green Tea</v>
      </c>
      <c r="C324" s="349" t="str">
        <f>VLOOKUP(M324,Master!A:C,3,0)</f>
        <v>500ml</v>
      </c>
      <c r="D324" s="350">
        <f t="shared" si="46"/>
        <v>80.240740740740748</v>
      </c>
      <c r="E324" s="350">
        <f t="shared" si="47"/>
        <v>72.222222222222229</v>
      </c>
      <c r="F324" s="351">
        <f t="shared" si="48"/>
        <v>45388</v>
      </c>
      <c r="G324" s="351">
        <f t="shared" si="41"/>
        <v>45389</v>
      </c>
      <c r="H324" s="351">
        <v>45387</v>
      </c>
      <c r="I324" s="351">
        <v>45387</v>
      </c>
      <c r="J324" s="351" t="s">
        <v>433</v>
      </c>
      <c r="K324" s="351" t="s">
        <v>115</v>
      </c>
      <c r="L324" s="349" t="s">
        <v>1021</v>
      </c>
      <c r="M324" s="349">
        <v>310002001</v>
      </c>
      <c r="N324" s="380" t="s">
        <v>53</v>
      </c>
      <c r="O324" s="351" t="s">
        <v>484</v>
      </c>
      <c r="P324" s="351" t="s">
        <v>20</v>
      </c>
      <c r="Q324" s="351" t="s">
        <v>114</v>
      </c>
      <c r="R324" s="349" t="s">
        <v>22</v>
      </c>
      <c r="S324" s="381">
        <v>4333</v>
      </c>
      <c r="T324" s="352">
        <f>ROUNDUP(IF(C324="180ml",VLOOKUP(M324,Master!A:D,4,0)*S324,IF(VLOOKUP(M324,Master!A:D,4,0)=1,S324,IF(S324&lt;=25000,S324*90%,VLOOKUP(M324,Master!A:D,4,0)*S324))),0)</f>
        <v>3900</v>
      </c>
      <c r="U324" s="353"/>
      <c r="V324" s="353"/>
      <c r="W324" s="353"/>
      <c r="X324" s="352"/>
      <c r="Y324" s="354">
        <f t="shared" si="49"/>
        <v>3900</v>
      </c>
      <c r="Z324" s="355">
        <f t="shared" si="50"/>
        <v>0.90006923609508427</v>
      </c>
    </row>
    <row r="325" spans="1:27" s="356" customFormat="1" ht="24.75" customHeight="1">
      <c r="A325" s="349" t="str">
        <f t="shared" si="45"/>
        <v>9323 ASEPTIC 2(WANGMOUNG)</v>
      </c>
      <c r="B325" s="349" t="str">
        <f t="shared" si="37"/>
        <v>Green Tea</v>
      </c>
      <c r="C325" s="349" t="str">
        <f>VLOOKUP(M325,Master!A:C,3,0)</f>
        <v>500ml</v>
      </c>
      <c r="D325" s="350">
        <f t="shared" si="46"/>
        <v>432.09259259259261</v>
      </c>
      <c r="E325" s="350">
        <f t="shared" si="47"/>
        <v>388.88888888888891</v>
      </c>
      <c r="F325" s="351">
        <f t="shared" si="48"/>
        <v>45388</v>
      </c>
      <c r="G325" s="351">
        <f t="shared" si="41"/>
        <v>45389</v>
      </c>
      <c r="H325" s="351">
        <v>45387</v>
      </c>
      <c r="I325" s="351">
        <v>45387</v>
      </c>
      <c r="J325" s="351" t="s">
        <v>433</v>
      </c>
      <c r="K325" s="351" t="s">
        <v>115</v>
      </c>
      <c r="L325" s="349" t="s">
        <v>1022</v>
      </c>
      <c r="M325" s="349">
        <v>310002000</v>
      </c>
      <c r="N325" s="380" t="s">
        <v>476</v>
      </c>
      <c r="O325" s="351" t="s">
        <v>484</v>
      </c>
      <c r="P325" s="351" t="s">
        <v>20</v>
      </c>
      <c r="Q325" s="351" t="s">
        <v>114</v>
      </c>
      <c r="R325" s="349" t="s">
        <v>22</v>
      </c>
      <c r="S325" s="381">
        <v>23333</v>
      </c>
      <c r="T325" s="352">
        <f>ROUNDUP(IF(C325="180ml",VLOOKUP(M325,Master!A:D,4,0)*S325,IF(VLOOKUP(M325,Master!A:D,4,0)=1,S325,IF(S325&lt;=25000,S325*90%,VLOOKUP(M325,Master!A:D,4,0)*S325))),0)</f>
        <v>21000</v>
      </c>
      <c r="U325" s="353"/>
      <c r="V325" s="353"/>
      <c r="W325" s="353"/>
      <c r="X325" s="352"/>
      <c r="Y325" s="354">
        <f t="shared" si="49"/>
        <v>21000</v>
      </c>
      <c r="Z325" s="355">
        <f t="shared" si="50"/>
        <v>0.90001285732653324</v>
      </c>
    </row>
    <row r="326" spans="1:27" s="356" customFormat="1" ht="24.75" customHeight="1">
      <c r="A326" s="349" t="str">
        <f t="shared" si="45"/>
        <v>9321 UHT</v>
      </c>
      <c r="B326" s="349" t="str">
        <f t="shared" si="37"/>
        <v>Green Tea</v>
      </c>
      <c r="C326" s="349" t="str">
        <f>VLOOKUP(M326,Master!A:C,3,0)</f>
        <v>180ml</v>
      </c>
      <c r="D326" s="350">
        <f t="shared" si="46"/>
        <v>16.852272727272727</v>
      </c>
      <c r="E326" s="350">
        <f t="shared" si="47"/>
        <v>14.329545454545455</v>
      </c>
      <c r="F326" s="351">
        <f t="shared" si="48"/>
        <v>45388</v>
      </c>
      <c r="G326" s="351">
        <f t="shared" si="41"/>
        <v>45389</v>
      </c>
      <c r="H326" s="351">
        <v>45387</v>
      </c>
      <c r="I326" s="351">
        <v>45387</v>
      </c>
      <c r="J326" s="351" t="s">
        <v>450</v>
      </c>
      <c r="K326" s="351" t="s">
        <v>19</v>
      </c>
      <c r="L326" s="349" t="s">
        <v>908</v>
      </c>
      <c r="M326" s="349">
        <v>310002953</v>
      </c>
      <c r="N326" s="380" t="s">
        <v>48</v>
      </c>
      <c r="O326" s="351" t="s">
        <v>483</v>
      </c>
      <c r="P326" s="351" t="s">
        <v>21</v>
      </c>
      <c r="Q326" s="351" t="s">
        <v>47</v>
      </c>
      <c r="R326" s="349" t="s">
        <v>340</v>
      </c>
      <c r="S326" s="381">
        <v>1483</v>
      </c>
      <c r="T326" s="352">
        <f>ROUNDUP(IF(C326="180ml",VLOOKUP(M326,Master!A:D,4,0)*S326,IF(VLOOKUP(M326,Master!A:D,4,0)=1,S326,IF(S326&lt;=25000,S326*90%,VLOOKUP(M326,Master!A:D,4,0)*S326))),0)</f>
        <v>1261</v>
      </c>
      <c r="U326" s="353"/>
      <c r="V326" s="353"/>
      <c r="W326" s="353"/>
      <c r="X326" s="352"/>
      <c r="Y326" s="354">
        <f t="shared" si="49"/>
        <v>1261</v>
      </c>
      <c r="Z326" s="355">
        <f t="shared" si="50"/>
        <v>0.85030343897505056</v>
      </c>
    </row>
    <row r="327" spans="1:27" s="356" customFormat="1" ht="24.75" customHeight="1">
      <c r="A327" s="349" t="str">
        <f t="shared" si="45"/>
        <v>9321 ASEPTIC 1&amp;3</v>
      </c>
      <c r="B327" s="349" t="str">
        <f t="shared" si="37"/>
        <v>Green Tea</v>
      </c>
      <c r="C327" s="349" t="str">
        <f>VLOOKUP(M327,Master!A:C,3,0)</f>
        <v>380ml</v>
      </c>
      <c r="D327" s="350">
        <f t="shared" si="46"/>
        <v>361.11111111111109</v>
      </c>
      <c r="E327" s="350">
        <f t="shared" si="47"/>
        <v>306.94444444444446</v>
      </c>
      <c r="F327" s="351">
        <f t="shared" si="48"/>
        <v>45388</v>
      </c>
      <c r="G327" s="351">
        <f t="shared" si="41"/>
        <v>45389</v>
      </c>
      <c r="H327" s="351">
        <v>45387</v>
      </c>
      <c r="I327" s="351">
        <v>45387</v>
      </c>
      <c r="J327" s="351" t="s">
        <v>450</v>
      </c>
      <c r="K327" s="351" t="s">
        <v>19</v>
      </c>
      <c r="L327" s="349" t="s">
        <v>1023</v>
      </c>
      <c r="M327" s="349">
        <v>310001998</v>
      </c>
      <c r="N327" s="380" t="s">
        <v>116</v>
      </c>
      <c r="O327" s="351" t="s">
        <v>484</v>
      </c>
      <c r="P327" s="351" t="s">
        <v>501</v>
      </c>
      <c r="Q327" s="351" t="s">
        <v>23</v>
      </c>
      <c r="R327" s="349" t="s">
        <v>327</v>
      </c>
      <c r="S327" s="381">
        <v>26000</v>
      </c>
      <c r="T327" s="352">
        <f>ROUNDUP(IF(C327="180ml",VLOOKUP(M327,Master!A:D,4,0)*S327,IF(VLOOKUP(M327,Master!A:D,4,0)=1,S327,IF(S327&lt;=25000,S327*90%,VLOOKUP(M327,Master!A:D,4,0)*S327))),0)</f>
        <v>22100</v>
      </c>
      <c r="U327" s="353"/>
      <c r="V327" s="353"/>
      <c r="W327" s="353"/>
      <c r="X327" s="352"/>
      <c r="Y327" s="354">
        <f t="shared" si="49"/>
        <v>22100</v>
      </c>
      <c r="Z327" s="355">
        <f t="shared" si="50"/>
        <v>0.85</v>
      </c>
    </row>
    <row r="328" spans="1:27" s="356" customFormat="1" ht="24.75" customHeight="1">
      <c r="A328" s="349" t="str">
        <f t="shared" si="45"/>
        <v>9321 ASEPTIC 1&amp;3</v>
      </c>
      <c r="B328" s="349" t="str">
        <f t="shared" si="37"/>
        <v>Green Tea</v>
      </c>
      <c r="C328" s="349" t="str">
        <f>VLOOKUP(M328,Master!A:C,3,0)</f>
        <v>350ml</v>
      </c>
      <c r="D328" s="350">
        <f t="shared" si="46"/>
        <v>388.88888888888891</v>
      </c>
      <c r="E328" s="350">
        <f t="shared" si="47"/>
        <v>330.55555555555554</v>
      </c>
      <c r="F328" s="351">
        <f t="shared" si="48"/>
        <v>45388</v>
      </c>
      <c r="G328" s="351">
        <f t="shared" si="41"/>
        <v>45389</v>
      </c>
      <c r="H328" s="351">
        <v>45387</v>
      </c>
      <c r="I328" s="351">
        <v>45387</v>
      </c>
      <c r="J328" s="351" t="s">
        <v>450</v>
      </c>
      <c r="K328" s="351" t="s">
        <v>19</v>
      </c>
      <c r="L328" s="349" t="s">
        <v>1024</v>
      </c>
      <c r="M328" s="349">
        <v>310003155</v>
      </c>
      <c r="N328" s="380" t="s">
        <v>178</v>
      </c>
      <c r="O328" s="351" t="s">
        <v>484</v>
      </c>
      <c r="P328" s="351" t="s">
        <v>377</v>
      </c>
      <c r="Q328" s="351" t="s">
        <v>23</v>
      </c>
      <c r="R328" s="349" t="s">
        <v>371</v>
      </c>
      <c r="S328" s="381">
        <v>28000</v>
      </c>
      <c r="T328" s="352">
        <f>ROUNDUP(IF(C328="180ml",VLOOKUP(M328,Master!A:D,4,0)*S328,IF(VLOOKUP(M328,Master!A:D,4,0)=1,S328,IF(S328&lt;=25000,S328*90%,VLOOKUP(M328,Master!A:D,4,0)*S328))),0)</f>
        <v>23800</v>
      </c>
      <c r="U328" s="353"/>
      <c r="V328" s="353"/>
      <c r="W328" s="353"/>
      <c r="X328" s="352"/>
      <c r="Y328" s="354">
        <f t="shared" si="49"/>
        <v>23800</v>
      </c>
      <c r="Z328" s="355">
        <f t="shared" si="50"/>
        <v>0.85</v>
      </c>
    </row>
    <row r="329" spans="1:27" s="356" customFormat="1" ht="24.75" customHeight="1">
      <c r="A329" s="349" t="str">
        <f t="shared" si="45"/>
        <v>9322 Amatanakorn</v>
      </c>
      <c r="B329" s="349" t="str">
        <f t="shared" si="37"/>
        <v>Water Crystal</v>
      </c>
      <c r="C329" s="349" t="str">
        <f>VLOOKUP(M329,Master!A:C,3,0)</f>
        <v>600ml</v>
      </c>
      <c r="D329" s="350">
        <f t="shared" si="46"/>
        <v>126</v>
      </c>
      <c r="E329" s="350">
        <f t="shared" si="47"/>
        <v>113.4</v>
      </c>
      <c r="F329" s="351">
        <f t="shared" si="48"/>
        <v>45388</v>
      </c>
      <c r="G329" s="351">
        <f t="shared" si="41"/>
        <v>45389</v>
      </c>
      <c r="H329" s="351">
        <v>45387</v>
      </c>
      <c r="I329" s="351">
        <v>45387</v>
      </c>
      <c r="J329" s="351" t="s">
        <v>450</v>
      </c>
      <c r="K329" s="351" t="s">
        <v>375</v>
      </c>
      <c r="L329" s="349" t="s">
        <v>880</v>
      </c>
      <c r="M329" s="349">
        <v>310001586</v>
      </c>
      <c r="N329" s="380" t="s">
        <v>415</v>
      </c>
      <c r="O329" s="351" t="s">
        <v>482</v>
      </c>
      <c r="P329" s="351" t="s">
        <v>377</v>
      </c>
      <c r="Q329" s="351" t="s">
        <v>114</v>
      </c>
      <c r="R329" s="349" t="s">
        <v>22</v>
      </c>
      <c r="S329" s="381">
        <v>18900</v>
      </c>
      <c r="T329" s="352">
        <f>ROUNDUP(IF(C329="180ml",VLOOKUP(M329,Master!A:D,4,0)*S329,IF(VLOOKUP(M329,Master!A:D,4,0)=1,S329,IF(S329&lt;=25000,S329*90%,VLOOKUP(M329,Master!A:D,4,0)*S329))),0)</f>
        <v>17010</v>
      </c>
      <c r="U329" s="353"/>
      <c r="V329" s="353"/>
      <c r="W329" s="353"/>
      <c r="X329" s="352"/>
      <c r="Y329" s="354">
        <f t="shared" si="49"/>
        <v>17010</v>
      </c>
      <c r="Z329" s="355">
        <f t="shared" si="50"/>
        <v>0.9</v>
      </c>
      <c r="AA329" s="357"/>
    </row>
    <row r="330" spans="1:27" s="356" customFormat="1" ht="24.75" customHeight="1">
      <c r="A330" s="349" t="str">
        <f t="shared" si="45"/>
        <v>9323 ASEPTIC 2(WANGMOUNG)</v>
      </c>
      <c r="B330" s="349" t="str">
        <f t="shared" si="37"/>
        <v>Green Tea</v>
      </c>
      <c r="C330" s="349" t="str">
        <f>VLOOKUP(M330,Master!A:C,3,0)</f>
        <v>350ml</v>
      </c>
      <c r="D330" s="350">
        <f t="shared" si="46"/>
        <v>138.88888888888889</v>
      </c>
      <c r="E330" s="350">
        <f t="shared" si="47"/>
        <v>125</v>
      </c>
      <c r="F330" s="351">
        <f t="shared" si="48"/>
        <v>45389</v>
      </c>
      <c r="G330" s="351">
        <f t="shared" si="41"/>
        <v>45390</v>
      </c>
      <c r="H330" s="351">
        <v>45388</v>
      </c>
      <c r="I330" s="351">
        <v>45388</v>
      </c>
      <c r="J330" s="351" t="s">
        <v>433</v>
      </c>
      <c r="K330" s="351" t="s">
        <v>115</v>
      </c>
      <c r="L330" s="349" t="s">
        <v>1025</v>
      </c>
      <c r="M330" s="349">
        <v>310002642</v>
      </c>
      <c r="N330" s="380" t="s">
        <v>118</v>
      </c>
      <c r="O330" s="351" t="s">
        <v>484</v>
      </c>
      <c r="P330" s="351" t="s">
        <v>21</v>
      </c>
      <c r="Q330" s="351" t="s">
        <v>114</v>
      </c>
      <c r="R330" s="349" t="s">
        <v>292</v>
      </c>
      <c r="S330" s="381">
        <v>10000</v>
      </c>
      <c r="T330" s="352">
        <f>ROUNDUP(IF(C330="180ml",VLOOKUP(M330,Master!A:D,4,0)*S330,IF(VLOOKUP(M330,Master!A:D,4,0)=1,S330,IF(S330&lt;=25000,S330*90%,VLOOKUP(M330,Master!A:D,4,0)*S330))),0)</f>
        <v>9000</v>
      </c>
      <c r="U330" s="353"/>
      <c r="V330" s="353"/>
      <c r="W330" s="353"/>
      <c r="X330" s="352"/>
      <c r="Y330" s="354">
        <f t="shared" si="49"/>
        <v>9000</v>
      </c>
      <c r="Z330" s="355">
        <f t="shared" si="50"/>
        <v>0.9</v>
      </c>
      <c r="AA330" s="357"/>
    </row>
    <row r="331" spans="1:27" s="356" customFormat="1" ht="24.75" customHeight="1">
      <c r="A331" s="349" t="str">
        <f t="shared" si="45"/>
        <v>9323 ASEPTIC 2(WANGMOUNG)</v>
      </c>
      <c r="B331" s="349" t="str">
        <f t="shared" si="37"/>
        <v>Green Tea</v>
      </c>
      <c r="C331" s="349" t="str">
        <f>VLOOKUP(M331,Master!A:C,3,0)</f>
        <v>350ml</v>
      </c>
      <c r="D331" s="350">
        <f t="shared" si="46"/>
        <v>250</v>
      </c>
      <c r="E331" s="350">
        <f t="shared" si="47"/>
        <v>225</v>
      </c>
      <c r="F331" s="351">
        <f t="shared" si="48"/>
        <v>45389</v>
      </c>
      <c r="G331" s="351">
        <f t="shared" si="41"/>
        <v>45390</v>
      </c>
      <c r="H331" s="351">
        <v>45388</v>
      </c>
      <c r="I331" s="351">
        <v>45388</v>
      </c>
      <c r="J331" s="351" t="s">
        <v>433</v>
      </c>
      <c r="K331" s="351" t="s">
        <v>115</v>
      </c>
      <c r="L331" s="349" t="s">
        <v>1026</v>
      </c>
      <c r="M331" s="349">
        <v>310002641</v>
      </c>
      <c r="N331" s="380" t="s">
        <v>119</v>
      </c>
      <c r="O331" s="351" t="s">
        <v>484</v>
      </c>
      <c r="P331" s="351" t="s">
        <v>21</v>
      </c>
      <c r="Q331" s="351" t="s">
        <v>114</v>
      </c>
      <c r="R331" s="349" t="s">
        <v>292</v>
      </c>
      <c r="S331" s="381">
        <v>18000</v>
      </c>
      <c r="T331" s="352">
        <f>ROUNDUP(IF(C331="180ml",VLOOKUP(M331,Master!A:D,4,0)*S331,IF(VLOOKUP(M331,Master!A:D,4,0)=1,S331,IF(S331&lt;=25000,S331*90%,VLOOKUP(M331,Master!A:D,4,0)*S331))),0)</f>
        <v>16200</v>
      </c>
      <c r="U331" s="353"/>
      <c r="V331" s="353"/>
      <c r="W331" s="353"/>
      <c r="X331" s="352"/>
      <c r="Y331" s="354">
        <f t="shared" si="49"/>
        <v>16200</v>
      </c>
      <c r="Z331" s="355">
        <f t="shared" si="50"/>
        <v>0.9</v>
      </c>
    </row>
    <row r="332" spans="1:27" s="356" customFormat="1" ht="24.75" customHeight="1">
      <c r="A332" s="349" t="str">
        <f t="shared" si="45"/>
        <v>9323 ASEPTIC 2(WANGMOUNG)</v>
      </c>
      <c r="B332" s="349" t="str">
        <f t="shared" si="37"/>
        <v>Green Tea</v>
      </c>
      <c r="C332" s="349" t="str">
        <f>VLOOKUP(M332,Master!A:C,3,0)</f>
        <v>500ml</v>
      </c>
      <c r="D332" s="350">
        <f t="shared" si="46"/>
        <v>518.51851851851848</v>
      </c>
      <c r="E332" s="350">
        <f t="shared" si="47"/>
        <v>440.74074074074076</v>
      </c>
      <c r="F332" s="351">
        <f t="shared" si="48"/>
        <v>45389</v>
      </c>
      <c r="G332" s="351">
        <f t="shared" si="41"/>
        <v>45390</v>
      </c>
      <c r="H332" s="351">
        <v>45388</v>
      </c>
      <c r="I332" s="351">
        <v>45388</v>
      </c>
      <c r="J332" s="351" t="s">
        <v>433</v>
      </c>
      <c r="K332" s="351" t="s">
        <v>115</v>
      </c>
      <c r="L332" s="349" t="s">
        <v>1027</v>
      </c>
      <c r="M332" s="349">
        <v>310002000</v>
      </c>
      <c r="N332" s="380" t="s">
        <v>476</v>
      </c>
      <c r="O332" s="351" t="s">
        <v>484</v>
      </c>
      <c r="P332" s="351" t="s">
        <v>20</v>
      </c>
      <c r="Q332" s="351" t="s">
        <v>114</v>
      </c>
      <c r="R332" s="349" t="s">
        <v>22</v>
      </c>
      <c r="S332" s="381">
        <v>28000</v>
      </c>
      <c r="T332" s="352">
        <f>ROUNDUP(IF(C332="180ml",VLOOKUP(M332,Master!A:D,4,0)*S332,IF(VLOOKUP(M332,Master!A:D,4,0)=1,S332,IF(S332&lt;=25000,S332*90%,VLOOKUP(M332,Master!A:D,4,0)*S332))),0)</f>
        <v>23800</v>
      </c>
      <c r="U332" s="353"/>
      <c r="V332" s="353"/>
      <c r="W332" s="353"/>
      <c r="X332" s="352"/>
      <c r="Y332" s="354">
        <f t="shared" si="49"/>
        <v>23800</v>
      </c>
      <c r="Z332" s="355">
        <f t="shared" si="50"/>
        <v>0.85</v>
      </c>
    </row>
    <row r="333" spans="1:27" s="356" customFormat="1" ht="24.75" customHeight="1">
      <c r="A333" s="349" t="str">
        <f t="shared" si="45"/>
        <v>9321 ASEPTIC 1&amp;3</v>
      </c>
      <c r="B333" s="349" t="str">
        <f t="shared" si="37"/>
        <v>Green Tea</v>
      </c>
      <c r="C333" s="349" t="str">
        <f>VLOOKUP(M333,Master!A:C,3,0)</f>
        <v>800ml</v>
      </c>
      <c r="D333" s="350">
        <f t="shared" si="46"/>
        <v>150</v>
      </c>
      <c r="E333" s="350">
        <f t="shared" si="47"/>
        <v>135</v>
      </c>
      <c r="F333" s="351">
        <f t="shared" si="48"/>
        <v>45389</v>
      </c>
      <c r="G333" s="351">
        <f t="shared" si="41"/>
        <v>45390</v>
      </c>
      <c r="H333" s="351">
        <v>45388</v>
      </c>
      <c r="I333" s="351">
        <v>45388</v>
      </c>
      <c r="J333" s="351" t="s">
        <v>450</v>
      </c>
      <c r="K333" s="351" t="s">
        <v>19</v>
      </c>
      <c r="L333" s="349" t="s">
        <v>1028</v>
      </c>
      <c r="M333" s="349">
        <v>310002002</v>
      </c>
      <c r="N333" s="380" t="s">
        <v>132</v>
      </c>
      <c r="O333" s="351" t="s">
        <v>482</v>
      </c>
      <c r="P333" s="351" t="s">
        <v>20</v>
      </c>
      <c r="Q333" s="351" t="s">
        <v>23</v>
      </c>
      <c r="R333" s="349" t="s">
        <v>327</v>
      </c>
      <c r="S333" s="381">
        <v>10500</v>
      </c>
      <c r="T333" s="352">
        <f>ROUNDUP(IF(C333="180ml",VLOOKUP(M333,Master!A:D,4,0)*S333,IF(VLOOKUP(M333,Master!A:D,4,0)=1,S333,IF(S333&lt;=25000,S333*90%,VLOOKUP(M333,Master!A:D,4,0)*S333))),0)</f>
        <v>9450</v>
      </c>
      <c r="U333" s="353"/>
      <c r="V333" s="353"/>
      <c r="W333" s="353"/>
      <c r="X333" s="352"/>
      <c r="Y333" s="354">
        <f t="shared" si="49"/>
        <v>9450</v>
      </c>
      <c r="Z333" s="355">
        <f t="shared" si="50"/>
        <v>0.9</v>
      </c>
    </row>
    <row r="334" spans="1:27" s="356" customFormat="1" ht="24.75" customHeight="1">
      <c r="A334" s="349" t="str">
        <f t="shared" si="45"/>
        <v>9321 ASEPTIC 1&amp;3</v>
      </c>
      <c r="B334" s="349" t="str">
        <f t="shared" si="37"/>
        <v>Green Tea</v>
      </c>
      <c r="C334" s="349" t="str">
        <f>VLOOKUP(M334,Master!A:C,3,0)</f>
        <v>350ml</v>
      </c>
      <c r="D334" s="350">
        <f t="shared" si="46"/>
        <v>303.23611111111109</v>
      </c>
      <c r="E334" s="350">
        <f t="shared" si="47"/>
        <v>272.91666666666669</v>
      </c>
      <c r="F334" s="351">
        <f t="shared" si="48"/>
        <v>45389</v>
      </c>
      <c r="G334" s="351">
        <f t="shared" si="41"/>
        <v>45390</v>
      </c>
      <c r="H334" s="351">
        <v>45388</v>
      </c>
      <c r="I334" s="351">
        <v>45388</v>
      </c>
      <c r="J334" s="351" t="s">
        <v>450</v>
      </c>
      <c r="K334" s="351" t="s">
        <v>19</v>
      </c>
      <c r="L334" s="349" t="s">
        <v>1029</v>
      </c>
      <c r="M334" s="349">
        <v>310003155</v>
      </c>
      <c r="N334" s="380" t="s">
        <v>178</v>
      </c>
      <c r="O334" s="351" t="s">
        <v>484</v>
      </c>
      <c r="P334" s="351" t="s">
        <v>377</v>
      </c>
      <c r="Q334" s="351" t="s">
        <v>23</v>
      </c>
      <c r="R334" s="349" t="s">
        <v>371</v>
      </c>
      <c r="S334" s="381">
        <v>21833</v>
      </c>
      <c r="T334" s="352">
        <f>ROUNDUP(IF(C334="180ml",VLOOKUP(M334,Master!A:D,4,0)*S334,IF(VLOOKUP(M334,Master!A:D,4,0)=1,S334,IF(S334&lt;=25000,S334*90%,VLOOKUP(M334,Master!A:D,4,0)*S334))),0)</f>
        <v>19650</v>
      </c>
      <c r="U334" s="353"/>
      <c r="V334" s="353"/>
      <c r="W334" s="353"/>
      <c r="X334" s="352"/>
      <c r="Y334" s="354">
        <f t="shared" si="49"/>
        <v>19650</v>
      </c>
      <c r="Z334" s="355">
        <f t="shared" si="50"/>
        <v>0.90001374066779649</v>
      </c>
    </row>
    <row r="335" spans="1:27" s="356" customFormat="1" ht="24.75" customHeight="1">
      <c r="A335" s="349" t="str">
        <f t="shared" si="45"/>
        <v>9322 Amatanakorn</v>
      </c>
      <c r="B335" s="349" t="str">
        <f t="shared" si="37"/>
        <v>Water Crystal</v>
      </c>
      <c r="C335" s="349" t="str">
        <f>VLOOKUP(M335,Master!A:C,3,0)</f>
        <v>600ml</v>
      </c>
      <c r="D335" s="350">
        <f t="shared" si="46"/>
        <v>126</v>
      </c>
      <c r="E335" s="350">
        <f t="shared" si="47"/>
        <v>113.4</v>
      </c>
      <c r="F335" s="351">
        <f t="shared" si="48"/>
        <v>45389</v>
      </c>
      <c r="G335" s="351">
        <f t="shared" si="41"/>
        <v>45390</v>
      </c>
      <c r="H335" s="351">
        <v>45388</v>
      </c>
      <c r="I335" s="351">
        <v>45388</v>
      </c>
      <c r="J335" s="351" t="s">
        <v>450</v>
      </c>
      <c r="K335" s="351" t="s">
        <v>375</v>
      </c>
      <c r="L335" s="349" t="s">
        <v>881</v>
      </c>
      <c r="M335" s="349">
        <v>310001586</v>
      </c>
      <c r="N335" s="380" t="s">
        <v>415</v>
      </c>
      <c r="O335" s="351" t="s">
        <v>482</v>
      </c>
      <c r="P335" s="351" t="s">
        <v>377</v>
      </c>
      <c r="Q335" s="351" t="s">
        <v>114</v>
      </c>
      <c r="R335" s="349" t="s">
        <v>22</v>
      </c>
      <c r="S335" s="381">
        <v>18900</v>
      </c>
      <c r="T335" s="352">
        <f>ROUNDUP(IF(C335="180ml",VLOOKUP(M335,Master!A:D,4,0)*S335,IF(VLOOKUP(M335,Master!A:D,4,0)=1,S335,IF(S335&lt;=25000,S335*90%,VLOOKUP(M335,Master!A:D,4,0)*S335))),0)</f>
        <v>17010</v>
      </c>
      <c r="U335" s="353"/>
      <c r="V335" s="353"/>
      <c r="W335" s="353"/>
      <c r="X335" s="352"/>
      <c r="Y335" s="354">
        <f t="shared" si="49"/>
        <v>17010</v>
      </c>
      <c r="Z335" s="355">
        <f t="shared" si="50"/>
        <v>0.9</v>
      </c>
    </row>
    <row r="336" spans="1:27" s="356" customFormat="1" ht="24.75" customHeight="1">
      <c r="A336" s="349" t="str">
        <f t="shared" si="45"/>
        <v>9323 ASEPTIC 2(WANGMOUNG)</v>
      </c>
      <c r="B336" s="349" t="str">
        <f t="shared" si="37"/>
        <v>Green Tea</v>
      </c>
      <c r="C336" s="349" t="str">
        <f>VLOOKUP(M336,Master!A:C,3,0)</f>
        <v>350ml</v>
      </c>
      <c r="D336" s="350">
        <f t="shared" si="46"/>
        <v>388.88888888888891</v>
      </c>
      <c r="E336" s="350">
        <f t="shared" si="47"/>
        <v>330.55555555555554</v>
      </c>
      <c r="F336" s="351">
        <f t="shared" si="48"/>
        <v>45390</v>
      </c>
      <c r="G336" s="351">
        <f t="shared" si="41"/>
        <v>45391</v>
      </c>
      <c r="H336" s="351">
        <v>45389</v>
      </c>
      <c r="I336" s="351">
        <v>45389</v>
      </c>
      <c r="J336" s="351" t="s">
        <v>433</v>
      </c>
      <c r="K336" s="351" t="s">
        <v>115</v>
      </c>
      <c r="L336" s="349" t="s">
        <v>1030</v>
      </c>
      <c r="M336" s="349">
        <v>310002641</v>
      </c>
      <c r="N336" s="380" t="s">
        <v>119</v>
      </c>
      <c r="O336" s="351" t="s">
        <v>484</v>
      </c>
      <c r="P336" s="351" t="s">
        <v>21</v>
      </c>
      <c r="Q336" s="351" t="s">
        <v>114</v>
      </c>
      <c r="R336" s="349" t="s">
        <v>292</v>
      </c>
      <c r="S336" s="381">
        <v>28000</v>
      </c>
      <c r="T336" s="352">
        <f>ROUNDUP(IF(C336="180ml",VLOOKUP(M336,Master!A:D,4,0)*S336,IF(VLOOKUP(M336,Master!A:D,4,0)=1,S336,IF(S336&lt;=25000,S336*90%,VLOOKUP(M336,Master!A:D,4,0)*S336))),0)</f>
        <v>23800</v>
      </c>
      <c r="U336" s="353"/>
      <c r="V336" s="353"/>
      <c r="W336" s="353"/>
      <c r="X336" s="352"/>
      <c r="Y336" s="354">
        <f t="shared" si="49"/>
        <v>23800</v>
      </c>
      <c r="Z336" s="355">
        <f t="shared" si="50"/>
        <v>0.85</v>
      </c>
    </row>
    <row r="337" spans="1:27" s="356" customFormat="1" ht="24.75" customHeight="1">
      <c r="A337" s="349" t="str">
        <f t="shared" si="45"/>
        <v>9323 ASEPTIC 2(WANGMOUNG)</v>
      </c>
      <c r="B337" s="349" t="str">
        <f t="shared" si="37"/>
        <v>Green Tea</v>
      </c>
      <c r="C337" s="349" t="str">
        <f>VLOOKUP(M337,Master!A:C,3,0)</f>
        <v>500ml</v>
      </c>
      <c r="D337" s="350">
        <f t="shared" si="46"/>
        <v>518.51851851851848</v>
      </c>
      <c r="E337" s="350">
        <f t="shared" si="47"/>
        <v>440.74074074074076</v>
      </c>
      <c r="F337" s="351">
        <f t="shared" si="48"/>
        <v>45390</v>
      </c>
      <c r="G337" s="351">
        <f t="shared" si="41"/>
        <v>45391</v>
      </c>
      <c r="H337" s="351">
        <v>45389</v>
      </c>
      <c r="I337" s="351">
        <v>45389</v>
      </c>
      <c r="J337" s="351" t="s">
        <v>433</v>
      </c>
      <c r="K337" s="351" t="s">
        <v>115</v>
      </c>
      <c r="L337" s="349" t="s">
        <v>1031</v>
      </c>
      <c r="M337" s="349">
        <v>310002000</v>
      </c>
      <c r="N337" s="380" t="s">
        <v>476</v>
      </c>
      <c r="O337" s="351" t="s">
        <v>484</v>
      </c>
      <c r="P337" s="351" t="s">
        <v>20</v>
      </c>
      <c r="Q337" s="351" t="s">
        <v>114</v>
      </c>
      <c r="R337" s="349" t="s">
        <v>22</v>
      </c>
      <c r="S337" s="381">
        <v>28000</v>
      </c>
      <c r="T337" s="352">
        <f>ROUNDUP(IF(C337="180ml",VLOOKUP(M337,Master!A:D,4,0)*S337,IF(VLOOKUP(M337,Master!A:D,4,0)=1,S337,IF(S337&lt;=25000,S337*90%,VLOOKUP(M337,Master!A:D,4,0)*S337))),0)</f>
        <v>23800</v>
      </c>
      <c r="U337" s="353"/>
      <c r="V337" s="353"/>
      <c r="W337" s="353"/>
      <c r="X337" s="352"/>
      <c r="Y337" s="354">
        <f t="shared" si="49"/>
        <v>23800</v>
      </c>
      <c r="Z337" s="355">
        <f t="shared" si="50"/>
        <v>0.85</v>
      </c>
    </row>
    <row r="338" spans="1:27" s="356" customFormat="1" ht="24.75" customHeight="1">
      <c r="A338" s="349" t="str">
        <f t="shared" si="45"/>
        <v>9321 ASEPTIC 1&amp;3</v>
      </c>
      <c r="B338" s="349" t="str">
        <f t="shared" si="37"/>
        <v>Green Tea</v>
      </c>
      <c r="C338" s="349" t="str">
        <f>VLOOKUP(M338,Master!A:C,3,0)</f>
        <v>800ml</v>
      </c>
      <c r="D338" s="350">
        <f t="shared" si="46"/>
        <v>142.85714285714286</v>
      </c>
      <c r="E338" s="350">
        <f t="shared" si="47"/>
        <v>128.57142857142858</v>
      </c>
      <c r="F338" s="351">
        <f t="shared" si="48"/>
        <v>45390</v>
      </c>
      <c r="G338" s="351">
        <f t="shared" si="41"/>
        <v>45391</v>
      </c>
      <c r="H338" s="351">
        <v>45389</v>
      </c>
      <c r="I338" s="351">
        <v>45389</v>
      </c>
      <c r="J338" s="351" t="s">
        <v>450</v>
      </c>
      <c r="K338" s="351" t="s">
        <v>19</v>
      </c>
      <c r="L338" s="349" t="s">
        <v>1032</v>
      </c>
      <c r="M338" s="349">
        <v>310002003</v>
      </c>
      <c r="N338" s="380" t="s">
        <v>131</v>
      </c>
      <c r="O338" s="351" t="s">
        <v>482</v>
      </c>
      <c r="P338" s="351" t="s">
        <v>20</v>
      </c>
      <c r="Q338" s="351" t="s">
        <v>23</v>
      </c>
      <c r="R338" s="349" t="s">
        <v>327</v>
      </c>
      <c r="S338" s="381">
        <v>10000</v>
      </c>
      <c r="T338" s="352">
        <f>ROUNDUP(IF(C338="180ml",VLOOKUP(M338,Master!A:D,4,0)*S338,IF(VLOOKUP(M338,Master!A:D,4,0)=1,S338,IF(S338&lt;=25000,S338*90%,VLOOKUP(M338,Master!A:D,4,0)*S338))),0)</f>
        <v>9000</v>
      </c>
      <c r="U338" s="353"/>
      <c r="V338" s="353"/>
      <c r="W338" s="353"/>
      <c r="X338" s="352"/>
      <c r="Y338" s="354">
        <f t="shared" si="49"/>
        <v>9000</v>
      </c>
      <c r="Z338" s="355">
        <f t="shared" si="50"/>
        <v>0.9</v>
      </c>
    </row>
    <row r="339" spans="1:27" s="356" customFormat="1" ht="24.75" customHeight="1">
      <c r="A339" s="349" t="str">
        <f t="shared" si="45"/>
        <v>9321 ASEPTIC 1&amp;3</v>
      </c>
      <c r="B339" s="349" t="str">
        <f t="shared" si="37"/>
        <v>Green Tea</v>
      </c>
      <c r="C339" s="349" t="str">
        <f>VLOOKUP(M339,Master!A:C,3,0)</f>
        <v>800ml</v>
      </c>
      <c r="D339" s="350">
        <f t="shared" si="46"/>
        <v>257.14285714285717</v>
      </c>
      <c r="E339" s="350">
        <f t="shared" si="47"/>
        <v>231.42857142857142</v>
      </c>
      <c r="F339" s="351">
        <f t="shared" si="48"/>
        <v>45390</v>
      </c>
      <c r="G339" s="351">
        <f t="shared" si="41"/>
        <v>45391</v>
      </c>
      <c r="H339" s="351">
        <v>45389</v>
      </c>
      <c r="I339" s="351">
        <v>45389</v>
      </c>
      <c r="J339" s="351" t="s">
        <v>450</v>
      </c>
      <c r="K339" s="351" t="s">
        <v>19</v>
      </c>
      <c r="L339" s="349" t="s">
        <v>1033</v>
      </c>
      <c r="M339" s="349">
        <v>310002002</v>
      </c>
      <c r="N339" s="380" t="s">
        <v>132</v>
      </c>
      <c r="O339" s="351" t="s">
        <v>482</v>
      </c>
      <c r="P339" s="351" t="s">
        <v>20</v>
      </c>
      <c r="Q339" s="351" t="s">
        <v>23</v>
      </c>
      <c r="R339" s="349" t="s">
        <v>327</v>
      </c>
      <c r="S339" s="381">
        <v>18000</v>
      </c>
      <c r="T339" s="352">
        <f>ROUNDUP(IF(C339="180ml",VLOOKUP(M339,Master!A:D,4,0)*S339,IF(VLOOKUP(M339,Master!A:D,4,0)=1,S339,IF(S339&lt;=25000,S339*90%,VLOOKUP(M339,Master!A:D,4,0)*S339))),0)</f>
        <v>16200</v>
      </c>
      <c r="U339" s="353"/>
      <c r="V339" s="353"/>
      <c r="W339" s="353"/>
      <c r="X339" s="352"/>
      <c r="Y339" s="354">
        <f t="shared" si="49"/>
        <v>16200</v>
      </c>
      <c r="Z339" s="355">
        <f t="shared" si="50"/>
        <v>0.9</v>
      </c>
    </row>
    <row r="340" spans="1:27" s="356" customFormat="1" ht="24.75" customHeight="1">
      <c r="A340" s="349" t="str">
        <f t="shared" si="45"/>
        <v>9321 ASEPTIC 1&amp;3</v>
      </c>
      <c r="B340" s="349" t="str">
        <f t="shared" si="37"/>
        <v>EX</v>
      </c>
      <c r="C340" s="349" t="str">
        <f>VLOOKUP(M340,Master!A:C,3,0)</f>
        <v>380ml</v>
      </c>
      <c r="D340" s="350">
        <f t="shared" si="46"/>
        <v>9.7083333333333339</v>
      </c>
      <c r="E340" s="350">
        <f t="shared" si="47"/>
        <v>9.7083333333333339</v>
      </c>
      <c r="F340" s="351">
        <f t="shared" si="48"/>
        <v>45390</v>
      </c>
      <c r="G340" s="351">
        <f t="shared" si="41"/>
        <v>45391</v>
      </c>
      <c r="H340" s="351">
        <v>45389</v>
      </c>
      <c r="I340" s="351">
        <v>45389</v>
      </c>
      <c r="J340" s="351" t="s">
        <v>450</v>
      </c>
      <c r="K340" s="351" t="s">
        <v>19</v>
      </c>
      <c r="L340" s="349" t="s">
        <v>1034</v>
      </c>
      <c r="M340" s="349">
        <v>310003659</v>
      </c>
      <c r="N340" s="380" t="s">
        <v>264</v>
      </c>
      <c r="O340" s="351" t="s">
        <v>484</v>
      </c>
      <c r="P340" s="351" t="s">
        <v>20</v>
      </c>
      <c r="Q340" s="351" t="s">
        <v>23</v>
      </c>
      <c r="R340" s="349" t="s">
        <v>371</v>
      </c>
      <c r="S340" s="381">
        <v>699</v>
      </c>
      <c r="T340" s="352">
        <f>ROUNDUP(IF(C340="180ml",VLOOKUP(M340,Master!A:D,4,0)*S340,IF(VLOOKUP(M340,Master!A:D,4,0)=1,S340,IF(S340&lt;=25000,S340*90%,VLOOKUP(M340,Master!A:D,4,0)*S340))),0)</f>
        <v>699</v>
      </c>
      <c r="U340" s="353"/>
      <c r="V340" s="353"/>
      <c r="W340" s="353"/>
      <c r="X340" s="352"/>
      <c r="Y340" s="354">
        <f t="shared" si="49"/>
        <v>699</v>
      </c>
      <c r="Z340" s="355">
        <f t="shared" si="50"/>
        <v>1</v>
      </c>
      <c r="AA340" s="357"/>
    </row>
    <row r="341" spans="1:27" s="356" customFormat="1" ht="24.75" customHeight="1">
      <c r="A341" s="349" t="str">
        <f t="shared" si="45"/>
        <v>9321 ASEPTIC 1&amp;3</v>
      </c>
      <c r="B341" s="349" t="str">
        <f t="shared" si="37"/>
        <v>LA</v>
      </c>
      <c r="C341" s="349" t="str">
        <f>VLOOKUP(M341,Master!A:C,3,0)</f>
        <v>380ml</v>
      </c>
      <c r="D341" s="350">
        <f t="shared" si="46"/>
        <v>111.11111111111111</v>
      </c>
      <c r="E341" s="350">
        <f t="shared" si="47"/>
        <v>111.11111111111111</v>
      </c>
      <c r="F341" s="351">
        <f t="shared" si="48"/>
        <v>45390</v>
      </c>
      <c r="G341" s="351">
        <f t="shared" si="41"/>
        <v>45391</v>
      </c>
      <c r="H341" s="351">
        <v>45389</v>
      </c>
      <c r="I341" s="351">
        <v>45389</v>
      </c>
      <c r="J341" s="351" t="s">
        <v>450</v>
      </c>
      <c r="K341" s="351" t="s">
        <v>19</v>
      </c>
      <c r="L341" s="349" t="s">
        <v>1035</v>
      </c>
      <c r="M341" s="349">
        <v>310003657</v>
      </c>
      <c r="N341" s="380" t="s">
        <v>263</v>
      </c>
      <c r="O341" s="351" t="s">
        <v>484</v>
      </c>
      <c r="P341" s="351" t="s">
        <v>377</v>
      </c>
      <c r="Q341" s="351" t="s">
        <v>23</v>
      </c>
      <c r="R341" s="349" t="s">
        <v>371</v>
      </c>
      <c r="S341" s="381">
        <v>8000</v>
      </c>
      <c r="T341" s="352">
        <f>ROUNDUP(IF(C341="180ml",VLOOKUP(M341,Master!A:D,4,0)*S341,IF(VLOOKUP(M341,Master!A:D,4,0)=1,S341,IF(S341&lt;=25000,S341*90%,VLOOKUP(M341,Master!A:D,4,0)*S341))),0)</f>
        <v>8000</v>
      </c>
      <c r="U341" s="353"/>
      <c r="V341" s="353"/>
      <c r="W341" s="353"/>
      <c r="X341" s="352"/>
      <c r="Y341" s="354">
        <f t="shared" si="49"/>
        <v>8000</v>
      </c>
      <c r="Z341" s="355">
        <f t="shared" si="50"/>
        <v>1</v>
      </c>
      <c r="AA341" s="357"/>
    </row>
    <row r="342" spans="1:27" s="356" customFormat="1" ht="24.75" customHeight="1">
      <c r="A342" s="349" t="str">
        <f t="shared" si="45"/>
        <v>9321 ASEPTIC 1&amp;3</v>
      </c>
      <c r="B342" s="349" t="str">
        <f t="shared" si="37"/>
        <v>Green Tea</v>
      </c>
      <c r="C342" s="349" t="str">
        <f>VLOOKUP(M342,Master!A:C,3,0)</f>
        <v>380ml</v>
      </c>
      <c r="D342" s="350">
        <f t="shared" si="46"/>
        <v>156.25</v>
      </c>
      <c r="E342" s="350">
        <f t="shared" si="47"/>
        <v>140.625</v>
      </c>
      <c r="F342" s="351">
        <f t="shared" si="48"/>
        <v>45390</v>
      </c>
      <c r="G342" s="351">
        <f t="shared" si="41"/>
        <v>45391</v>
      </c>
      <c r="H342" s="351">
        <v>45389</v>
      </c>
      <c r="I342" s="351">
        <v>45389</v>
      </c>
      <c r="J342" s="351" t="s">
        <v>450</v>
      </c>
      <c r="K342" s="351" t="s">
        <v>19</v>
      </c>
      <c r="L342" s="349" t="s">
        <v>1036</v>
      </c>
      <c r="M342" s="349">
        <v>310003571</v>
      </c>
      <c r="N342" s="380" t="s">
        <v>254</v>
      </c>
      <c r="O342" s="351" t="s">
        <v>484</v>
      </c>
      <c r="P342" s="351" t="s">
        <v>377</v>
      </c>
      <c r="Q342" s="351" t="s">
        <v>23</v>
      </c>
      <c r="R342" s="349" t="s">
        <v>371</v>
      </c>
      <c r="S342" s="381">
        <v>11250</v>
      </c>
      <c r="T342" s="352">
        <f>ROUNDUP(IF(C342="180ml",VLOOKUP(M342,Master!A:D,4,0)*S342,IF(VLOOKUP(M342,Master!A:D,4,0)=1,S342,IF(S342&lt;=25000,S342*90%,VLOOKUP(M342,Master!A:D,4,0)*S342))),0)</f>
        <v>10125</v>
      </c>
      <c r="U342" s="353"/>
      <c r="V342" s="353"/>
      <c r="W342" s="353"/>
      <c r="X342" s="352"/>
      <c r="Y342" s="354">
        <f t="shared" si="49"/>
        <v>10125</v>
      </c>
      <c r="Z342" s="355">
        <f t="shared" si="50"/>
        <v>0.9</v>
      </c>
    </row>
    <row r="343" spans="1:27" s="356" customFormat="1" ht="24.75" customHeight="1">
      <c r="A343" s="349" t="str">
        <f t="shared" si="45"/>
        <v>9322 Amatanakorn</v>
      </c>
      <c r="B343" s="349" t="str">
        <f t="shared" si="37"/>
        <v>Water Crystal</v>
      </c>
      <c r="C343" s="349" t="str">
        <f>VLOOKUP(M343,Master!A:C,3,0)</f>
        <v>600ml</v>
      </c>
      <c r="D343" s="350">
        <f t="shared" si="46"/>
        <v>62.4</v>
      </c>
      <c r="E343" s="350">
        <f t="shared" si="47"/>
        <v>56.16</v>
      </c>
      <c r="F343" s="351">
        <f t="shared" si="48"/>
        <v>45390</v>
      </c>
      <c r="G343" s="351">
        <f t="shared" si="41"/>
        <v>45391</v>
      </c>
      <c r="H343" s="351">
        <v>45389</v>
      </c>
      <c r="I343" s="351">
        <v>45389</v>
      </c>
      <c r="J343" s="351" t="s">
        <v>450</v>
      </c>
      <c r="K343" s="351" t="s">
        <v>375</v>
      </c>
      <c r="L343" s="349" t="s">
        <v>882</v>
      </c>
      <c r="M343" s="349">
        <v>310001586</v>
      </c>
      <c r="N343" s="380" t="s">
        <v>415</v>
      </c>
      <c r="O343" s="351" t="s">
        <v>482</v>
      </c>
      <c r="P343" s="351" t="s">
        <v>377</v>
      </c>
      <c r="Q343" s="351" t="s">
        <v>114</v>
      </c>
      <c r="R343" s="349" t="s">
        <v>22</v>
      </c>
      <c r="S343" s="381">
        <v>9360</v>
      </c>
      <c r="T343" s="352">
        <f>ROUNDUP(IF(C343="180ml",VLOOKUP(M343,Master!A:D,4,0)*S343,IF(VLOOKUP(M343,Master!A:D,4,0)=1,S343,IF(S343&lt;=25000,S343*90%,VLOOKUP(M343,Master!A:D,4,0)*S343))),0)</f>
        <v>8424</v>
      </c>
      <c r="U343" s="353"/>
      <c r="V343" s="353"/>
      <c r="W343" s="353"/>
      <c r="X343" s="352"/>
      <c r="Y343" s="354">
        <f t="shared" si="49"/>
        <v>8424</v>
      </c>
      <c r="Z343" s="355">
        <f t="shared" si="50"/>
        <v>0.9</v>
      </c>
    </row>
    <row r="344" spans="1:27" s="356" customFormat="1" ht="24.75" customHeight="1">
      <c r="A344" s="349" t="str">
        <f t="shared" si="45"/>
        <v>9321 UHT</v>
      </c>
      <c r="B344" s="349" t="str">
        <f t="shared" ref="B344:B407" si="52">IF(RIGHT(N344,4)="(CL)","CL",IF(RIGHT(N344,2)="5L","EX",IF(RIGHT(N344,4)="tut)","EX",IF(RIGHT(N344,2)="CL","CL",IF(RIGHT(N344,5)="CLM)","CL",IF(RIGHT(N344,4)="(LA)","LA",IF(RIGHT(N344,4)="(MM)","MM",IF(RIGHT(N344,2)="MM","MM",IF(RIGHT(N344,2)="LA","LA",IF(RIGHT(N344,7)="Crystal","Water Crystal",IF(RIGHT(N344,5)="Chang","Water Chang",IF(LEFT(N344,3)="Mag","Magnolia",IF(LEFT(N344,3)="MNL","Magnolia",IF(LEFT(N344,8)="Chakulza","Chakulza",IF(LEFT(N344,5)="Oishi","Green Tea",IF(LEFT(N344,3)="Jub","Green Tea",IF(LEFT(N344,3)="Spe","Gift Set","Milk Nestle")))))))))))))))))</f>
        <v>Green Tea</v>
      </c>
      <c r="C344" s="349" t="str">
        <f>VLOOKUP(M344,Master!A:C,3,0)</f>
        <v>180ml</v>
      </c>
      <c r="D344" s="350">
        <f t="shared" si="46"/>
        <v>27.46590909090909</v>
      </c>
      <c r="E344" s="350">
        <f t="shared" si="47"/>
        <v>23.352272727272727</v>
      </c>
      <c r="F344" s="351">
        <f t="shared" si="48"/>
        <v>45391</v>
      </c>
      <c r="G344" s="351">
        <f t="shared" si="41"/>
        <v>45392</v>
      </c>
      <c r="H344" s="351">
        <v>45390</v>
      </c>
      <c r="I344" s="351">
        <v>45390</v>
      </c>
      <c r="J344" s="351" t="s">
        <v>450</v>
      </c>
      <c r="K344" s="351" t="s">
        <v>19</v>
      </c>
      <c r="L344" s="349" t="s">
        <v>910</v>
      </c>
      <c r="M344" s="349">
        <v>310002953</v>
      </c>
      <c r="N344" s="380" t="s">
        <v>48</v>
      </c>
      <c r="O344" s="351" t="s">
        <v>483</v>
      </c>
      <c r="P344" s="351" t="s">
        <v>377</v>
      </c>
      <c r="Q344" s="351" t="s">
        <v>47</v>
      </c>
      <c r="R344" s="349" t="s">
        <v>340</v>
      </c>
      <c r="S344" s="381">
        <v>2417</v>
      </c>
      <c r="T344" s="352">
        <f>ROUNDUP(IF(C344="180ml",VLOOKUP(M344,Master!A:D,4,0)*S344,IF(VLOOKUP(M344,Master!A:D,4,0)=1,S344,IF(S344&lt;=25000,S344*90%,VLOOKUP(M344,Master!A:D,4,0)*S344))),0)</f>
        <v>2055</v>
      </c>
      <c r="U344" s="353"/>
      <c r="V344" s="353"/>
      <c r="W344" s="353"/>
      <c r="X344" s="352"/>
      <c r="Y344" s="354">
        <f t="shared" si="49"/>
        <v>2055</v>
      </c>
      <c r="Z344" s="355">
        <f t="shared" si="50"/>
        <v>0.85022755482002488</v>
      </c>
    </row>
    <row r="345" spans="1:27" s="356" customFormat="1" ht="24.75" customHeight="1">
      <c r="A345" s="349" t="str">
        <f t="shared" si="45"/>
        <v>9321 ASEPTIC 1&amp;3</v>
      </c>
      <c r="B345" s="349" t="str">
        <f t="shared" si="52"/>
        <v>Green Tea</v>
      </c>
      <c r="C345" s="349" t="str">
        <f>VLOOKUP(M345,Master!A:C,3,0)</f>
        <v>800ml</v>
      </c>
      <c r="D345" s="350">
        <f t="shared" si="46"/>
        <v>142.85714285714286</v>
      </c>
      <c r="E345" s="350">
        <f t="shared" si="47"/>
        <v>128.57142857142858</v>
      </c>
      <c r="F345" s="351">
        <f t="shared" si="48"/>
        <v>45391</v>
      </c>
      <c r="G345" s="351">
        <f t="shared" si="41"/>
        <v>45392</v>
      </c>
      <c r="H345" s="351">
        <v>45390</v>
      </c>
      <c r="I345" s="351">
        <v>45390</v>
      </c>
      <c r="J345" s="351" t="s">
        <v>450</v>
      </c>
      <c r="K345" s="351" t="s">
        <v>19</v>
      </c>
      <c r="L345" s="349" t="s">
        <v>1037</v>
      </c>
      <c r="M345" s="349">
        <v>310002003</v>
      </c>
      <c r="N345" s="380" t="s">
        <v>131</v>
      </c>
      <c r="O345" s="351" t="s">
        <v>482</v>
      </c>
      <c r="P345" s="351" t="s">
        <v>20</v>
      </c>
      <c r="Q345" s="351" t="s">
        <v>23</v>
      </c>
      <c r="R345" s="349" t="s">
        <v>327</v>
      </c>
      <c r="S345" s="381">
        <v>10000</v>
      </c>
      <c r="T345" s="352">
        <f>ROUNDUP(IF(C345="180ml",VLOOKUP(M345,Master!A:D,4,0)*S345,IF(VLOOKUP(M345,Master!A:D,4,0)=1,S345,IF(S345&lt;=25000,S345*90%,VLOOKUP(M345,Master!A:D,4,0)*S345))),0)</f>
        <v>9000</v>
      </c>
      <c r="U345" s="353"/>
      <c r="V345" s="353"/>
      <c r="W345" s="353"/>
      <c r="X345" s="352"/>
      <c r="Y345" s="354">
        <f t="shared" si="49"/>
        <v>9000</v>
      </c>
      <c r="Z345" s="355">
        <f t="shared" si="50"/>
        <v>0.9</v>
      </c>
    </row>
    <row r="346" spans="1:27" s="356" customFormat="1" ht="24.75" customHeight="1">
      <c r="A346" s="349" t="str">
        <f t="shared" si="45"/>
        <v>9321 ASEPTIC 1&amp;3</v>
      </c>
      <c r="B346" s="349" t="str">
        <f t="shared" si="52"/>
        <v>Green Tea</v>
      </c>
      <c r="C346" s="349" t="str">
        <f>VLOOKUP(M346,Master!A:C,3,0)</f>
        <v>800ml</v>
      </c>
      <c r="D346" s="350">
        <f t="shared" si="46"/>
        <v>257.14285714285717</v>
      </c>
      <c r="E346" s="350">
        <f t="shared" si="47"/>
        <v>231.42857142857142</v>
      </c>
      <c r="F346" s="351">
        <f t="shared" si="48"/>
        <v>45391</v>
      </c>
      <c r="G346" s="351">
        <f t="shared" si="41"/>
        <v>45392</v>
      </c>
      <c r="H346" s="351">
        <v>45390</v>
      </c>
      <c r="I346" s="351">
        <v>45390</v>
      </c>
      <c r="J346" s="351" t="s">
        <v>450</v>
      </c>
      <c r="K346" s="351" t="s">
        <v>19</v>
      </c>
      <c r="L346" s="349" t="s">
        <v>1038</v>
      </c>
      <c r="M346" s="349">
        <v>310002002</v>
      </c>
      <c r="N346" s="380" t="s">
        <v>132</v>
      </c>
      <c r="O346" s="351" t="s">
        <v>482</v>
      </c>
      <c r="P346" s="351" t="s">
        <v>20</v>
      </c>
      <c r="Q346" s="351" t="s">
        <v>23</v>
      </c>
      <c r="R346" s="349" t="s">
        <v>327</v>
      </c>
      <c r="S346" s="381">
        <v>18000</v>
      </c>
      <c r="T346" s="352">
        <f>ROUNDUP(IF(C346="180ml",VLOOKUP(M346,Master!A:D,4,0)*S346,IF(VLOOKUP(M346,Master!A:D,4,0)=1,S346,IF(S346&lt;=25000,S346*90%,VLOOKUP(M346,Master!A:D,4,0)*S346))),0)</f>
        <v>16200</v>
      </c>
      <c r="U346" s="353"/>
      <c r="V346" s="353"/>
      <c r="W346" s="353"/>
      <c r="X346" s="352"/>
      <c r="Y346" s="354">
        <f t="shared" si="49"/>
        <v>16200</v>
      </c>
      <c r="Z346" s="355">
        <f t="shared" si="50"/>
        <v>0.9</v>
      </c>
    </row>
    <row r="347" spans="1:27" s="356" customFormat="1" ht="24.75" customHeight="1">
      <c r="A347" s="349" t="str">
        <f t="shared" si="45"/>
        <v>9321 ASEPTIC 1&amp;3</v>
      </c>
      <c r="B347" s="349" t="str">
        <f t="shared" si="52"/>
        <v>Green Tea</v>
      </c>
      <c r="C347" s="349" t="str">
        <f>VLOOKUP(M347,Master!A:C,3,0)</f>
        <v>380ml</v>
      </c>
      <c r="D347" s="350">
        <f t="shared" si="46"/>
        <v>375</v>
      </c>
      <c r="E347" s="350">
        <f t="shared" si="47"/>
        <v>318.75</v>
      </c>
      <c r="F347" s="351">
        <f t="shared" si="48"/>
        <v>45391</v>
      </c>
      <c r="G347" s="351">
        <f t="shared" si="41"/>
        <v>45392</v>
      </c>
      <c r="H347" s="351">
        <v>45390</v>
      </c>
      <c r="I347" s="351">
        <v>45390</v>
      </c>
      <c r="J347" s="351" t="s">
        <v>450</v>
      </c>
      <c r="K347" s="351" t="s">
        <v>19</v>
      </c>
      <c r="L347" s="349" t="s">
        <v>1039</v>
      </c>
      <c r="M347" s="349">
        <v>310003571</v>
      </c>
      <c r="N347" s="380" t="s">
        <v>254</v>
      </c>
      <c r="O347" s="351" t="s">
        <v>484</v>
      </c>
      <c r="P347" s="351" t="s">
        <v>377</v>
      </c>
      <c r="Q347" s="351" t="s">
        <v>23</v>
      </c>
      <c r="R347" s="349" t="s">
        <v>371</v>
      </c>
      <c r="S347" s="381">
        <v>27000</v>
      </c>
      <c r="T347" s="352">
        <f>ROUNDUP(IF(C347="180ml",VLOOKUP(M347,Master!A:D,4,0)*S347,IF(VLOOKUP(M347,Master!A:D,4,0)=1,S347,IF(S347&lt;=25000,S347*90%,VLOOKUP(M347,Master!A:D,4,0)*S347))),0)</f>
        <v>22950</v>
      </c>
      <c r="U347" s="353"/>
      <c r="V347" s="353"/>
      <c r="W347" s="353"/>
      <c r="X347" s="352"/>
      <c r="Y347" s="354">
        <f t="shared" si="49"/>
        <v>22950</v>
      </c>
      <c r="Z347" s="355">
        <f t="shared" si="50"/>
        <v>0.85</v>
      </c>
    </row>
    <row r="348" spans="1:27" s="356" customFormat="1" ht="24.75" customHeight="1">
      <c r="A348" s="349" t="str">
        <f t="shared" si="45"/>
        <v>9323 ASEPTIC 2(WANGMOUNG)</v>
      </c>
      <c r="B348" s="349" t="str">
        <f t="shared" si="52"/>
        <v>Green Tea</v>
      </c>
      <c r="C348" s="349" t="str">
        <f>VLOOKUP(M348,Master!A:C,3,0)</f>
        <v>500ml</v>
      </c>
      <c r="D348" s="350">
        <f t="shared" si="46"/>
        <v>518.51851851851848</v>
      </c>
      <c r="E348" s="350">
        <f t="shared" si="47"/>
        <v>440.74074074074076</v>
      </c>
      <c r="F348" s="351">
        <f t="shared" si="48"/>
        <v>45391</v>
      </c>
      <c r="G348" s="351">
        <f t="shared" si="41"/>
        <v>45392</v>
      </c>
      <c r="H348" s="351">
        <v>45390</v>
      </c>
      <c r="I348" s="351">
        <v>45390</v>
      </c>
      <c r="J348" s="351" t="s">
        <v>450</v>
      </c>
      <c r="K348" s="351" t="s">
        <v>115</v>
      </c>
      <c r="L348" s="349" t="s">
        <v>909</v>
      </c>
      <c r="M348" s="349">
        <v>310002000</v>
      </c>
      <c r="N348" s="380" t="s">
        <v>476</v>
      </c>
      <c r="O348" s="351" t="s">
        <v>484</v>
      </c>
      <c r="P348" s="351" t="s">
        <v>20</v>
      </c>
      <c r="Q348" s="351" t="s">
        <v>114</v>
      </c>
      <c r="R348" s="349" t="s">
        <v>22</v>
      </c>
      <c r="S348" s="381">
        <v>28000</v>
      </c>
      <c r="T348" s="352">
        <f>ROUNDUP(IF(C348="180ml",VLOOKUP(M348,Master!A:D,4,0)*S348,IF(VLOOKUP(M348,Master!A:D,4,0)=1,S348,IF(S348&lt;=25000,S348*90%,VLOOKUP(M348,Master!A:D,4,0)*S348))),0)</f>
        <v>23800</v>
      </c>
      <c r="U348" s="353"/>
      <c r="V348" s="353"/>
      <c r="W348" s="353"/>
      <c r="X348" s="352"/>
      <c r="Y348" s="354">
        <f t="shared" si="49"/>
        <v>23800</v>
      </c>
      <c r="Z348" s="355">
        <f t="shared" si="50"/>
        <v>0.85</v>
      </c>
    </row>
    <row r="349" spans="1:27" s="356" customFormat="1" ht="24.75" customHeight="1">
      <c r="A349" s="349" t="str">
        <f t="shared" si="45"/>
        <v>9323 ASEPTIC 2(WANGMOUNG)</v>
      </c>
      <c r="B349" s="349" t="str">
        <f t="shared" si="52"/>
        <v>Green Tea</v>
      </c>
      <c r="C349" s="349" t="str">
        <f>VLOOKUP(M349,Master!A:C,3,0)</f>
        <v>350ml</v>
      </c>
      <c r="D349" s="350">
        <f t="shared" si="46"/>
        <v>194.44444444444446</v>
      </c>
      <c r="E349" s="350">
        <f t="shared" si="47"/>
        <v>175</v>
      </c>
      <c r="F349" s="351">
        <f t="shared" si="48"/>
        <v>45391</v>
      </c>
      <c r="G349" s="351">
        <f t="shared" si="41"/>
        <v>45392</v>
      </c>
      <c r="H349" s="351">
        <v>45390</v>
      </c>
      <c r="I349" s="351">
        <v>45390</v>
      </c>
      <c r="J349" s="351" t="s">
        <v>450</v>
      </c>
      <c r="K349" s="351" t="s">
        <v>115</v>
      </c>
      <c r="L349" s="349" t="s">
        <v>1040</v>
      </c>
      <c r="M349" s="349">
        <v>310002641</v>
      </c>
      <c r="N349" s="380" t="s">
        <v>119</v>
      </c>
      <c r="O349" s="351" t="s">
        <v>484</v>
      </c>
      <c r="P349" s="351" t="s">
        <v>21</v>
      </c>
      <c r="Q349" s="351" t="s">
        <v>114</v>
      </c>
      <c r="R349" s="349" t="s">
        <v>292</v>
      </c>
      <c r="S349" s="381">
        <v>14000</v>
      </c>
      <c r="T349" s="352">
        <f>ROUNDUP(IF(C349="180ml",VLOOKUP(M349,Master!A:D,4,0)*S349,IF(VLOOKUP(M349,Master!A:D,4,0)=1,S349,IF(S349&lt;=25000,S349*90%,VLOOKUP(M349,Master!A:D,4,0)*S349))),0)</f>
        <v>12600</v>
      </c>
      <c r="U349" s="353"/>
      <c r="V349" s="353"/>
      <c r="W349" s="353"/>
      <c r="X349" s="352"/>
      <c r="Y349" s="354">
        <f t="shared" si="49"/>
        <v>12600</v>
      </c>
      <c r="Z349" s="355">
        <f t="shared" si="50"/>
        <v>0.9</v>
      </c>
    </row>
    <row r="350" spans="1:27" s="356" customFormat="1" ht="24.75" customHeight="1">
      <c r="A350" s="349" t="str">
        <f t="shared" si="45"/>
        <v>9323 ASEPTIC 2(WANGMOUNG)</v>
      </c>
      <c r="B350" s="349" t="str">
        <f t="shared" si="52"/>
        <v>Green Tea</v>
      </c>
      <c r="C350" s="349" t="str">
        <f>VLOOKUP(M350,Master!A:C,3,0)</f>
        <v>380ml</v>
      </c>
      <c r="D350" s="350">
        <f t="shared" si="46"/>
        <v>1.0833333333333333</v>
      </c>
      <c r="E350" s="350">
        <f t="shared" si="47"/>
        <v>0.98611111111111116</v>
      </c>
      <c r="F350" s="351">
        <f t="shared" si="48"/>
        <v>45391</v>
      </c>
      <c r="G350" s="351">
        <f t="shared" si="41"/>
        <v>45392</v>
      </c>
      <c r="H350" s="351">
        <v>45390</v>
      </c>
      <c r="I350" s="351">
        <v>45390</v>
      </c>
      <c r="J350" s="351" t="s">
        <v>450</v>
      </c>
      <c r="K350" s="351" t="s">
        <v>115</v>
      </c>
      <c r="L350" s="349" t="s">
        <v>1041</v>
      </c>
      <c r="M350" s="349">
        <v>310002142</v>
      </c>
      <c r="N350" s="380" t="s">
        <v>56</v>
      </c>
      <c r="O350" s="351" t="s">
        <v>484</v>
      </c>
      <c r="P350" s="351" t="s">
        <v>21</v>
      </c>
      <c r="Q350" s="351" t="s">
        <v>114</v>
      </c>
      <c r="R350" s="349" t="s">
        <v>292</v>
      </c>
      <c r="S350" s="381">
        <v>78</v>
      </c>
      <c r="T350" s="352">
        <f>ROUNDUP(IF(C350="180ml",VLOOKUP(M350,Master!A:D,4,0)*S350,IF(VLOOKUP(M350,Master!A:D,4,0)=1,S350,IF(S350&lt;=25000,S350*90%,VLOOKUP(M350,Master!A:D,4,0)*S350))),0)</f>
        <v>71</v>
      </c>
      <c r="U350" s="353"/>
      <c r="V350" s="353"/>
      <c r="W350" s="353"/>
      <c r="X350" s="352"/>
      <c r="Y350" s="354">
        <f t="shared" si="49"/>
        <v>71</v>
      </c>
      <c r="Z350" s="355">
        <f t="shared" si="50"/>
        <v>0.91025641025641024</v>
      </c>
    </row>
    <row r="351" spans="1:27" s="356" customFormat="1" ht="24.75" customHeight="1">
      <c r="A351" s="349" t="str">
        <f t="shared" si="45"/>
        <v>9323 ASEPTIC 2(WANGMOUNG)</v>
      </c>
      <c r="B351" s="349" t="str">
        <f t="shared" si="52"/>
        <v>Green Tea</v>
      </c>
      <c r="C351" s="349" t="str">
        <f>VLOOKUP(M351,Master!A:C,3,0)</f>
        <v>380ml</v>
      </c>
      <c r="D351" s="350">
        <f t="shared" si="46"/>
        <v>81.013888888888886</v>
      </c>
      <c r="E351" s="350">
        <f t="shared" si="47"/>
        <v>72.916666666666671</v>
      </c>
      <c r="F351" s="351">
        <f t="shared" si="48"/>
        <v>45391</v>
      </c>
      <c r="G351" s="351">
        <f t="shared" si="41"/>
        <v>45392</v>
      </c>
      <c r="H351" s="351">
        <v>45390</v>
      </c>
      <c r="I351" s="351">
        <v>45390</v>
      </c>
      <c r="J351" s="351" t="s">
        <v>450</v>
      </c>
      <c r="K351" s="351" t="s">
        <v>115</v>
      </c>
      <c r="L351" s="349" t="s">
        <v>1042</v>
      </c>
      <c r="M351" s="349">
        <v>310002142</v>
      </c>
      <c r="N351" s="380" t="s">
        <v>56</v>
      </c>
      <c r="O351" s="351" t="s">
        <v>484</v>
      </c>
      <c r="P351" s="351" t="s">
        <v>20</v>
      </c>
      <c r="Q351" s="351" t="s">
        <v>114</v>
      </c>
      <c r="R351" s="349" t="s">
        <v>292</v>
      </c>
      <c r="S351" s="381">
        <v>5833</v>
      </c>
      <c r="T351" s="352">
        <f>ROUNDUP(IF(C351="180ml",VLOOKUP(M351,Master!A:D,4,0)*S351,IF(VLOOKUP(M351,Master!A:D,4,0)=1,S351,IF(S351&lt;=25000,S351*90%,VLOOKUP(M351,Master!A:D,4,0)*S351))),0)</f>
        <v>5250</v>
      </c>
      <c r="U351" s="353"/>
      <c r="V351" s="353"/>
      <c r="W351" s="353"/>
      <c r="X351" s="352"/>
      <c r="Y351" s="354">
        <f t="shared" si="49"/>
        <v>5250</v>
      </c>
      <c r="Z351" s="355">
        <f t="shared" si="50"/>
        <v>0.90005143151037204</v>
      </c>
    </row>
    <row r="352" spans="1:27" s="356" customFormat="1" ht="24.75" customHeight="1">
      <c r="A352" s="349" t="str">
        <f t="shared" si="45"/>
        <v>9321 UHT</v>
      </c>
      <c r="B352" s="349" t="str">
        <f t="shared" si="52"/>
        <v>Green Tea</v>
      </c>
      <c r="C352" s="349" t="str">
        <f>VLOOKUP(M352,Master!A:C,3,0)</f>
        <v>180ml</v>
      </c>
      <c r="D352" s="350">
        <f t="shared" si="46"/>
        <v>93.375</v>
      </c>
      <c r="E352" s="350">
        <f t="shared" si="47"/>
        <v>79.375</v>
      </c>
      <c r="F352" s="351">
        <f t="shared" si="48"/>
        <v>45392</v>
      </c>
      <c r="G352" s="351">
        <f t="shared" si="41"/>
        <v>45393</v>
      </c>
      <c r="H352" s="351">
        <v>45391</v>
      </c>
      <c r="I352" s="351">
        <v>45391</v>
      </c>
      <c r="J352" s="351" t="s">
        <v>450</v>
      </c>
      <c r="K352" s="351" t="s">
        <v>19</v>
      </c>
      <c r="L352" s="349" t="s">
        <v>913</v>
      </c>
      <c r="M352" s="349">
        <v>310002953</v>
      </c>
      <c r="N352" s="380" t="s">
        <v>48</v>
      </c>
      <c r="O352" s="351" t="s">
        <v>483</v>
      </c>
      <c r="P352" s="351" t="s">
        <v>377</v>
      </c>
      <c r="Q352" s="351" t="s">
        <v>47</v>
      </c>
      <c r="R352" s="349" t="s">
        <v>340</v>
      </c>
      <c r="S352" s="381">
        <v>8217</v>
      </c>
      <c r="T352" s="352">
        <f>ROUNDUP(IF(C352="180ml",VLOOKUP(M352,Master!A:D,4,0)*S352,IF(VLOOKUP(M352,Master!A:D,4,0)=1,S352,IF(S352&lt;=25000,S352*90%,VLOOKUP(M352,Master!A:D,4,0)*S352))),0)</f>
        <v>6985</v>
      </c>
      <c r="U352" s="353"/>
      <c r="V352" s="353"/>
      <c r="W352" s="353"/>
      <c r="X352" s="352"/>
      <c r="Y352" s="354">
        <f t="shared" si="49"/>
        <v>6985</v>
      </c>
      <c r="Z352" s="355">
        <f t="shared" si="50"/>
        <v>0.85006693440428382</v>
      </c>
    </row>
    <row r="353" spans="1:27" s="356" customFormat="1" ht="24.75" customHeight="1">
      <c r="A353" s="349" t="str">
        <f t="shared" si="45"/>
        <v>9321 UHT</v>
      </c>
      <c r="B353" s="349" t="str">
        <f t="shared" si="52"/>
        <v>Green Tea</v>
      </c>
      <c r="C353" s="349" t="str">
        <f>VLOOKUP(M353,Master!A:C,3,0)</f>
        <v>180ml</v>
      </c>
      <c r="D353" s="350">
        <f t="shared" si="46"/>
        <v>38.44318181818182</v>
      </c>
      <c r="E353" s="350">
        <f t="shared" si="47"/>
        <v>32.68181818181818</v>
      </c>
      <c r="F353" s="351">
        <f t="shared" si="48"/>
        <v>45392</v>
      </c>
      <c r="G353" s="351">
        <f t="shared" si="41"/>
        <v>45393</v>
      </c>
      <c r="H353" s="351">
        <v>45391</v>
      </c>
      <c r="I353" s="351">
        <v>45391</v>
      </c>
      <c r="J353" s="351" t="s">
        <v>450</v>
      </c>
      <c r="K353" s="351" t="s">
        <v>19</v>
      </c>
      <c r="L353" s="349" t="s">
        <v>914</v>
      </c>
      <c r="M353" s="349">
        <v>310002954</v>
      </c>
      <c r="N353" s="380" t="s">
        <v>120</v>
      </c>
      <c r="O353" s="351" t="s">
        <v>483</v>
      </c>
      <c r="P353" s="351" t="s">
        <v>20</v>
      </c>
      <c r="Q353" s="351" t="s">
        <v>47</v>
      </c>
      <c r="R353" s="349" t="s">
        <v>340</v>
      </c>
      <c r="S353" s="381">
        <v>3383</v>
      </c>
      <c r="T353" s="352">
        <f>ROUNDUP(IF(C353="180ml",VLOOKUP(M353,Master!A:D,4,0)*S353,IF(VLOOKUP(M353,Master!A:D,4,0)=1,S353,IF(S353&lt;=25000,S353*90%,VLOOKUP(M353,Master!A:D,4,0)*S353))),0)</f>
        <v>2876</v>
      </c>
      <c r="U353" s="353"/>
      <c r="V353" s="353"/>
      <c r="W353" s="353"/>
      <c r="X353" s="352"/>
      <c r="Y353" s="354">
        <f t="shared" si="49"/>
        <v>2876</v>
      </c>
      <c r="Z353" s="355">
        <f t="shared" si="50"/>
        <v>0.85013301803133312</v>
      </c>
    </row>
    <row r="354" spans="1:27" s="356" customFormat="1" ht="24.75" customHeight="1">
      <c r="A354" s="349" t="str">
        <f t="shared" si="45"/>
        <v>9321 ASEPTIC 1&amp;3</v>
      </c>
      <c r="B354" s="349" t="str">
        <f t="shared" si="52"/>
        <v>Green Tea</v>
      </c>
      <c r="C354" s="349" t="str">
        <f>VLOOKUP(M354,Master!A:C,3,0)</f>
        <v>800ml</v>
      </c>
      <c r="D354" s="350">
        <f t="shared" si="46"/>
        <v>400</v>
      </c>
      <c r="E354" s="350">
        <f t="shared" si="47"/>
        <v>340</v>
      </c>
      <c r="F354" s="351">
        <f t="shared" si="48"/>
        <v>45392</v>
      </c>
      <c r="G354" s="351">
        <f t="shared" si="41"/>
        <v>45393</v>
      </c>
      <c r="H354" s="351">
        <v>45391</v>
      </c>
      <c r="I354" s="351">
        <v>45391</v>
      </c>
      <c r="J354" s="351" t="s">
        <v>450</v>
      </c>
      <c r="K354" s="351" t="s">
        <v>19</v>
      </c>
      <c r="L354" s="349" t="s">
        <v>1043</v>
      </c>
      <c r="M354" s="349">
        <v>310002002</v>
      </c>
      <c r="N354" s="380" t="s">
        <v>132</v>
      </c>
      <c r="O354" s="351" t="s">
        <v>482</v>
      </c>
      <c r="P354" s="351" t="s">
        <v>20</v>
      </c>
      <c r="Q354" s="351" t="s">
        <v>23</v>
      </c>
      <c r="R354" s="349" t="s">
        <v>327</v>
      </c>
      <c r="S354" s="381">
        <v>28000</v>
      </c>
      <c r="T354" s="352">
        <f>ROUNDUP(IF(C354="180ml",VLOOKUP(M354,Master!A:D,4,0)*S354,IF(VLOOKUP(M354,Master!A:D,4,0)=1,S354,IF(S354&lt;=25000,S354*90%,VLOOKUP(M354,Master!A:D,4,0)*S354))),0)</f>
        <v>23800</v>
      </c>
      <c r="U354" s="353"/>
      <c r="V354" s="353"/>
      <c r="W354" s="353"/>
      <c r="X354" s="352"/>
      <c r="Y354" s="354">
        <f t="shared" si="49"/>
        <v>23800</v>
      </c>
      <c r="Z354" s="355">
        <f t="shared" si="50"/>
        <v>0.85</v>
      </c>
    </row>
    <row r="355" spans="1:27" s="356" customFormat="1" ht="24.75" customHeight="1">
      <c r="A355" s="349" t="str">
        <f t="shared" si="45"/>
        <v>9321 ASEPTIC 1&amp;3</v>
      </c>
      <c r="B355" s="349" t="str">
        <f t="shared" si="52"/>
        <v>Green Tea</v>
      </c>
      <c r="C355" s="349" t="str">
        <f>VLOOKUP(M355,Master!A:C,3,0)</f>
        <v>380ml</v>
      </c>
      <c r="D355" s="350">
        <f t="shared" si="46"/>
        <v>375</v>
      </c>
      <c r="E355" s="350">
        <f t="shared" si="47"/>
        <v>318.75</v>
      </c>
      <c r="F355" s="351">
        <f t="shared" si="48"/>
        <v>45392</v>
      </c>
      <c r="G355" s="351">
        <f t="shared" si="41"/>
        <v>45393</v>
      </c>
      <c r="H355" s="351">
        <v>45391</v>
      </c>
      <c r="I355" s="351">
        <v>45391</v>
      </c>
      <c r="J355" s="351" t="s">
        <v>450</v>
      </c>
      <c r="K355" s="351" t="s">
        <v>19</v>
      </c>
      <c r="L355" s="349" t="s">
        <v>1044</v>
      </c>
      <c r="M355" s="349">
        <v>310003571</v>
      </c>
      <c r="N355" s="380" t="s">
        <v>254</v>
      </c>
      <c r="O355" s="351" t="s">
        <v>484</v>
      </c>
      <c r="P355" s="351" t="s">
        <v>377</v>
      </c>
      <c r="Q355" s="351" t="s">
        <v>23</v>
      </c>
      <c r="R355" s="349" t="s">
        <v>371</v>
      </c>
      <c r="S355" s="381">
        <v>27000</v>
      </c>
      <c r="T355" s="352">
        <f>ROUNDUP(IF(C355="180ml",VLOOKUP(M355,Master!A:D,4,0)*S355,IF(VLOOKUP(M355,Master!A:D,4,0)=1,S355,IF(S355&lt;=25000,S355*90%,VLOOKUP(M355,Master!A:D,4,0)*S355))),0)</f>
        <v>22950</v>
      </c>
      <c r="U355" s="353"/>
      <c r="V355" s="353"/>
      <c r="W355" s="353"/>
      <c r="X355" s="352"/>
      <c r="Y355" s="354">
        <f t="shared" si="49"/>
        <v>22950</v>
      </c>
      <c r="Z355" s="355">
        <f t="shared" si="50"/>
        <v>0.85</v>
      </c>
    </row>
    <row r="356" spans="1:27" s="356" customFormat="1" ht="24.75" customHeight="1">
      <c r="A356" s="349" t="str">
        <f t="shared" si="45"/>
        <v>9323 ASEPTIC 2(WANGMOUNG)</v>
      </c>
      <c r="B356" s="349" t="str">
        <f t="shared" si="52"/>
        <v>Green Tea</v>
      </c>
      <c r="C356" s="349" t="str">
        <f>VLOOKUP(M356,Master!A:C,3,0)</f>
        <v>500ml</v>
      </c>
      <c r="D356" s="350">
        <f t="shared" si="46"/>
        <v>49.388888888888886</v>
      </c>
      <c r="E356" s="350">
        <f t="shared" si="47"/>
        <v>44.462962962962962</v>
      </c>
      <c r="F356" s="351">
        <f t="shared" si="48"/>
        <v>45392</v>
      </c>
      <c r="G356" s="351">
        <f t="shared" si="41"/>
        <v>45393</v>
      </c>
      <c r="H356" s="351">
        <v>45391</v>
      </c>
      <c r="I356" s="351">
        <v>45391</v>
      </c>
      <c r="J356" s="351" t="s">
        <v>450</v>
      </c>
      <c r="K356" s="351" t="s">
        <v>115</v>
      </c>
      <c r="L356" s="349" t="s">
        <v>915</v>
      </c>
      <c r="M356" s="349">
        <v>310002000</v>
      </c>
      <c r="N356" s="380" t="s">
        <v>476</v>
      </c>
      <c r="O356" s="351" t="s">
        <v>484</v>
      </c>
      <c r="P356" s="351" t="s">
        <v>20</v>
      </c>
      <c r="Q356" s="351" t="s">
        <v>114</v>
      </c>
      <c r="R356" s="349" t="s">
        <v>22</v>
      </c>
      <c r="S356" s="381">
        <v>2667</v>
      </c>
      <c r="T356" s="352">
        <f>ROUNDUP(IF(C356="180ml",VLOOKUP(M356,Master!A:D,4,0)*S356,IF(VLOOKUP(M356,Master!A:D,4,0)=1,S356,IF(S356&lt;=25000,S356*90%,VLOOKUP(M356,Master!A:D,4,0)*S356))),0)</f>
        <v>2401</v>
      </c>
      <c r="U356" s="353"/>
      <c r="V356" s="353"/>
      <c r="W356" s="353"/>
      <c r="X356" s="352"/>
      <c r="Y356" s="354">
        <f t="shared" si="49"/>
        <v>2401</v>
      </c>
      <c r="Z356" s="355">
        <f t="shared" si="50"/>
        <v>0.90026246719160108</v>
      </c>
    </row>
    <row r="357" spans="1:27" s="356" customFormat="1" ht="24.75" customHeight="1">
      <c r="A357" s="349" t="str">
        <f t="shared" si="45"/>
        <v>9323 ASEPTIC 2(WANGMOUNG)</v>
      </c>
      <c r="B357" s="349" t="str">
        <f t="shared" si="52"/>
        <v>Green Tea</v>
      </c>
      <c r="C357" s="349" t="str">
        <f>VLOOKUP(M357,Master!A:C,3,0)</f>
        <v>400ml</v>
      </c>
      <c r="D357" s="350">
        <f t="shared" si="46"/>
        <v>17.263888888888889</v>
      </c>
      <c r="E357" s="350">
        <f t="shared" si="47"/>
        <v>17.263888888888889</v>
      </c>
      <c r="F357" s="351">
        <f t="shared" si="48"/>
        <v>45392</v>
      </c>
      <c r="G357" s="351">
        <f t="shared" si="41"/>
        <v>45393</v>
      </c>
      <c r="H357" s="351">
        <v>45391</v>
      </c>
      <c r="I357" s="351">
        <v>45391</v>
      </c>
      <c r="J357" s="351" t="s">
        <v>450</v>
      </c>
      <c r="K357" s="351" t="s">
        <v>115</v>
      </c>
      <c r="L357" s="349" t="s">
        <v>911</v>
      </c>
      <c r="M357" s="349">
        <v>310003183</v>
      </c>
      <c r="N357" s="380" t="s">
        <v>186</v>
      </c>
      <c r="O357" s="351" t="s">
        <v>484</v>
      </c>
      <c r="P357" s="351" t="s">
        <v>20</v>
      </c>
      <c r="Q357" s="351" t="s">
        <v>114</v>
      </c>
      <c r="R357" s="349" t="s">
        <v>22</v>
      </c>
      <c r="S357" s="381">
        <v>1243</v>
      </c>
      <c r="T357" s="352">
        <f>ROUNDUP(IF(C357="180ml",VLOOKUP(M357,Master!A:D,4,0)*S357,IF(VLOOKUP(M357,Master!A:D,4,0)=1,S357,IF(S357&lt;=25000,S357*90%,VLOOKUP(M357,Master!A:D,4,0)*S357))),0)</f>
        <v>1243</v>
      </c>
      <c r="U357" s="353"/>
      <c r="V357" s="353"/>
      <c r="W357" s="353"/>
      <c r="X357" s="352"/>
      <c r="Y357" s="354">
        <f t="shared" si="49"/>
        <v>1243</v>
      </c>
      <c r="Z357" s="355">
        <f t="shared" si="50"/>
        <v>1</v>
      </c>
    </row>
    <row r="358" spans="1:27" s="356" customFormat="1" ht="24.75" customHeight="1">
      <c r="A358" s="349" t="str">
        <f t="shared" si="45"/>
        <v>9323 ASEPTIC 2(WANGMOUNG)</v>
      </c>
      <c r="B358" s="349" t="str">
        <f t="shared" si="52"/>
        <v>Green Tea</v>
      </c>
      <c r="C358" s="349" t="str">
        <f>VLOOKUP(M358,Master!A:C,3,0)</f>
        <v>400ml</v>
      </c>
      <c r="D358" s="350">
        <f t="shared" si="46"/>
        <v>7.7777777777777777</v>
      </c>
      <c r="E358" s="350">
        <f t="shared" si="47"/>
        <v>7.7777777777777777</v>
      </c>
      <c r="F358" s="351">
        <f t="shared" si="48"/>
        <v>45392</v>
      </c>
      <c r="G358" s="351">
        <f t="shared" si="41"/>
        <v>45393</v>
      </c>
      <c r="H358" s="351">
        <v>45391</v>
      </c>
      <c r="I358" s="351">
        <v>45391</v>
      </c>
      <c r="J358" s="351" t="s">
        <v>450</v>
      </c>
      <c r="K358" s="351" t="s">
        <v>115</v>
      </c>
      <c r="L358" s="349" t="s">
        <v>912</v>
      </c>
      <c r="M358" s="349">
        <v>310002906</v>
      </c>
      <c r="N358" s="380" t="s">
        <v>104</v>
      </c>
      <c r="O358" s="351" t="s">
        <v>484</v>
      </c>
      <c r="P358" s="351" t="s">
        <v>20</v>
      </c>
      <c r="Q358" s="351" t="s">
        <v>114</v>
      </c>
      <c r="R358" s="349" t="s">
        <v>22</v>
      </c>
      <c r="S358" s="381">
        <v>560</v>
      </c>
      <c r="T358" s="352">
        <f>ROUNDUP(IF(C358="180ml",VLOOKUP(M358,Master!A:D,4,0)*S358,IF(VLOOKUP(M358,Master!A:D,4,0)=1,S358,IF(S358&lt;=25000,S358*90%,VLOOKUP(M358,Master!A:D,4,0)*S358))),0)</f>
        <v>560</v>
      </c>
      <c r="U358" s="353"/>
      <c r="V358" s="353"/>
      <c r="W358" s="353"/>
      <c r="X358" s="352"/>
      <c r="Y358" s="354">
        <f t="shared" si="49"/>
        <v>560</v>
      </c>
      <c r="Z358" s="355">
        <f t="shared" si="50"/>
        <v>1</v>
      </c>
    </row>
    <row r="359" spans="1:27" s="356" customFormat="1" ht="24.75" customHeight="1">
      <c r="A359" s="349" t="str">
        <f t="shared" si="45"/>
        <v>9323 ASEPTIC 2(WANGMOUNG)</v>
      </c>
      <c r="B359" s="349" t="str">
        <f t="shared" si="52"/>
        <v>Green Tea</v>
      </c>
      <c r="C359" s="349" t="str">
        <f>VLOOKUP(M359,Master!A:C,3,0)</f>
        <v>380ml</v>
      </c>
      <c r="D359" s="350">
        <f t="shared" si="46"/>
        <v>388.88888888888891</v>
      </c>
      <c r="E359" s="350">
        <f t="shared" si="47"/>
        <v>330.55555555555554</v>
      </c>
      <c r="F359" s="351">
        <f t="shared" si="48"/>
        <v>45392</v>
      </c>
      <c r="G359" s="351">
        <f t="shared" si="41"/>
        <v>45393</v>
      </c>
      <c r="H359" s="351">
        <v>45391</v>
      </c>
      <c r="I359" s="351">
        <v>45391</v>
      </c>
      <c r="J359" s="351" t="s">
        <v>450</v>
      </c>
      <c r="K359" s="351" t="s">
        <v>115</v>
      </c>
      <c r="L359" s="349" t="s">
        <v>1045</v>
      </c>
      <c r="M359" s="349">
        <v>310002142</v>
      </c>
      <c r="N359" s="380" t="s">
        <v>56</v>
      </c>
      <c r="O359" s="351" t="s">
        <v>484</v>
      </c>
      <c r="P359" s="351" t="s">
        <v>20</v>
      </c>
      <c r="Q359" s="351" t="s">
        <v>114</v>
      </c>
      <c r="R359" s="349" t="s">
        <v>292</v>
      </c>
      <c r="S359" s="381">
        <v>28000</v>
      </c>
      <c r="T359" s="352">
        <f>ROUNDUP(IF(C359="180ml",VLOOKUP(M359,Master!A:D,4,0)*S359,IF(VLOOKUP(M359,Master!A:D,4,0)=1,S359,IF(S359&lt;=25000,S359*90%,VLOOKUP(M359,Master!A:D,4,0)*S359))),0)</f>
        <v>23800</v>
      </c>
      <c r="U359" s="353"/>
      <c r="V359" s="353"/>
      <c r="W359" s="353"/>
      <c r="X359" s="352"/>
      <c r="Y359" s="354">
        <f t="shared" si="49"/>
        <v>23800</v>
      </c>
      <c r="Z359" s="355">
        <f t="shared" si="50"/>
        <v>0.85</v>
      </c>
    </row>
    <row r="360" spans="1:27" s="356" customFormat="1" ht="24.75" customHeight="1">
      <c r="A360" s="349" t="str">
        <f t="shared" si="45"/>
        <v>9321 UHT</v>
      </c>
      <c r="B360" s="349" t="str">
        <f t="shared" si="52"/>
        <v>Green Tea</v>
      </c>
      <c r="C360" s="349" t="str">
        <f>VLOOKUP(M360,Master!A:C,3,0)</f>
        <v>180ml</v>
      </c>
      <c r="D360" s="350">
        <f t="shared" si="46"/>
        <v>71.397727272727266</v>
      </c>
      <c r="E360" s="350">
        <f t="shared" si="47"/>
        <v>60.69318181818182</v>
      </c>
      <c r="F360" s="351">
        <f t="shared" si="48"/>
        <v>45393</v>
      </c>
      <c r="G360" s="351">
        <f t="shared" si="41"/>
        <v>45394</v>
      </c>
      <c r="H360" s="351">
        <v>45392</v>
      </c>
      <c r="I360" s="351">
        <v>45392</v>
      </c>
      <c r="J360" s="351" t="s">
        <v>450</v>
      </c>
      <c r="K360" s="351" t="s">
        <v>19</v>
      </c>
      <c r="L360" s="349" t="s">
        <v>917</v>
      </c>
      <c r="M360" s="349">
        <v>310002951</v>
      </c>
      <c r="N360" s="380" t="s">
        <v>124</v>
      </c>
      <c r="O360" s="351" t="s">
        <v>483</v>
      </c>
      <c r="P360" s="351" t="s">
        <v>377</v>
      </c>
      <c r="Q360" s="351" t="s">
        <v>47</v>
      </c>
      <c r="R360" s="349" t="s">
        <v>340</v>
      </c>
      <c r="S360" s="381">
        <v>6283</v>
      </c>
      <c r="T360" s="352">
        <f>ROUNDUP(IF(C360="180ml",VLOOKUP(M360,Master!A:D,4,0)*S360,IF(VLOOKUP(M360,Master!A:D,4,0)=1,S360,IF(S360&lt;=25000,S360*90%,VLOOKUP(M360,Master!A:D,4,0)*S360))),0)</f>
        <v>5341</v>
      </c>
      <c r="U360" s="353"/>
      <c r="V360" s="353"/>
      <c r="W360" s="353"/>
      <c r="X360" s="352"/>
      <c r="Y360" s="354">
        <f t="shared" si="49"/>
        <v>5341</v>
      </c>
      <c r="Z360" s="355">
        <f t="shared" si="50"/>
        <v>0.85007162183670226</v>
      </c>
    </row>
    <row r="361" spans="1:27" s="356" customFormat="1" ht="24.75" customHeight="1">
      <c r="A361" s="349" t="str">
        <f t="shared" si="45"/>
        <v>9321 UHT</v>
      </c>
      <c r="B361" s="349" t="str">
        <f t="shared" si="52"/>
        <v>Green Tea</v>
      </c>
      <c r="C361" s="349" t="str">
        <f>VLOOKUP(M361,Master!A:C,3,0)</f>
        <v>180ml</v>
      </c>
      <c r="D361" s="350">
        <f t="shared" si="46"/>
        <v>38.44318181818182</v>
      </c>
      <c r="E361" s="350">
        <f t="shared" si="47"/>
        <v>32.68181818181818</v>
      </c>
      <c r="F361" s="351">
        <f t="shared" si="48"/>
        <v>45393</v>
      </c>
      <c r="G361" s="351">
        <f t="shared" si="41"/>
        <v>45394</v>
      </c>
      <c r="H361" s="351">
        <v>45392</v>
      </c>
      <c r="I361" s="351">
        <v>45392</v>
      </c>
      <c r="J361" s="351" t="s">
        <v>450</v>
      </c>
      <c r="K361" s="351" t="s">
        <v>19</v>
      </c>
      <c r="L361" s="349" t="s">
        <v>918</v>
      </c>
      <c r="M361" s="349">
        <v>310002954</v>
      </c>
      <c r="N361" s="380" t="s">
        <v>120</v>
      </c>
      <c r="O361" s="351" t="s">
        <v>483</v>
      </c>
      <c r="P361" s="351" t="s">
        <v>20</v>
      </c>
      <c r="Q361" s="351" t="s">
        <v>47</v>
      </c>
      <c r="R361" s="349" t="s">
        <v>340</v>
      </c>
      <c r="S361" s="381">
        <v>3383</v>
      </c>
      <c r="T361" s="352">
        <f>ROUNDUP(IF(C361="180ml",VLOOKUP(M361,Master!A:D,4,0)*S361,IF(VLOOKUP(M361,Master!A:D,4,0)=1,S361,IF(S361&lt;=25000,S361*90%,VLOOKUP(M361,Master!A:D,4,0)*S361))),0)</f>
        <v>2876</v>
      </c>
      <c r="U361" s="353"/>
      <c r="V361" s="353"/>
      <c r="W361" s="353"/>
      <c r="X361" s="352"/>
      <c r="Y361" s="354">
        <f t="shared" si="49"/>
        <v>2876</v>
      </c>
      <c r="Z361" s="355">
        <f t="shared" si="50"/>
        <v>0.85013301803133312</v>
      </c>
    </row>
    <row r="362" spans="1:27" s="356" customFormat="1" ht="24.75" customHeight="1">
      <c r="A362" s="349" t="str">
        <f t="shared" si="45"/>
        <v>9321 ASEPTIC 1&amp;3</v>
      </c>
      <c r="B362" s="349" t="str">
        <f t="shared" si="52"/>
        <v>Green Tea</v>
      </c>
      <c r="C362" s="349" t="str">
        <f>VLOOKUP(M362,Master!A:C,3,0)</f>
        <v>800ml</v>
      </c>
      <c r="D362" s="350">
        <f t="shared" si="46"/>
        <v>400</v>
      </c>
      <c r="E362" s="350">
        <f t="shared" si="47"/>
        <v>340</v>
      </c>
      <c r="F362" s="351">
        <f t="shared" si="48"/>
        <v>45393</v>
      </c>
      <c r="G362" s="351">
        <f t="shared" si="41"/>
        <v>45394</v>
      </c>
      <c r="H362" s="351">
        <v>45392</v>
      </c>
      <c r="I362" s="351">
        <v>45392</v>
      </c>
      <c r="J362" s="351" t="s">
        <v>450</v>
      </c>
      <c r="K362" s="351" t="s">
        <v>19</v>
      </c>
      <c r="L362" s="349" t="s">
        <v>1046</v>
      </c>
      <c r="M362" s="349">
        <v>310002002</v>
      </c>
      <c r="N362" s="380" t="s">
        <v>132</v>
      </c>
      <c r="O362" s="351" t="s">
        <v>482</v>
      </c>
      <c r="P362" s="351" t="s">
        <v>20</v>
      </c>
      <c r="Q362" s="351" t="s">
        <v>23</v>
      </c>
      <c r="R362" s="349" t="s">
        <v>327</v>
      </c>
      <c r="S362" s="381">
        <v>28000</v>
      </c>
      <c r="T362" s="352">
        <f>ROUNDUP(IF(C362="180ml",VLOOKUP(M362,Master!A:D,4,0)*S362,IF(VLOOKUP(M362,Master!A:D,4,0)=1,S362,IF(S362&lt;=25000,S362*90%,VLOOKUP(M362,Master!A:D,4,0)*S362))),0)</f>
        <v>23800</v>
      </c>
      <c r="U362" s="353"/>
      <c r="V362" s="353"/>
      <c r="W362" s="353"/>
      <c r="X362" s="352"/>
      <c r="Y362" s="354">
        <f t="shared" si="49"/>
        <v>23800</v>
      </c>
      <c r="Z362" s="355">
        <f t="shared" si="50"/>
        <v>0.85</v>
      </c>
      <c r="AA362" s="357"/>
    </row>
    <row r="363" spans="1:27" s="356" customFormat="1" ht="24.75" customHeight="1">
      <c r="A363" s="349" t="str">
        <f t="shared" si="45"/>
        <v>9321 ASEPTIC 1&amp;3</v>
      </c>
      <c r="B363" s="349" t="str">
        <f t="shared" si="52"/>
        <v>Green Tea</v>
      </c>
      <c r="C363" s="349" t="str">
        <f>VLOOKUP(M363,Master!A:C,3,0)</f>
        <v>380ml</v>
      </c>
      <c r="D363" s="350">
        <f t="shared" si="46"/>
        <v>375</v>
      </c>
      <c r="E363" s="350">
        <f t="shared" si="47"/>
        <v>318.75</v>
      </c>
      <c r="F363" s="351">
        <f t="shared" si="48"/>
        <v>45393</v>
      </c>
      <c r="G363" s="351">
        <f t="shared" si="41"/>
        <v>45394</v>
      </c>
      <c r="H363" s="351">
        <v>45392</v>
      </c>
      <c r="I363" s="351">
        <v>45392</v>
      </c>
      <c r="J363" s="351" t="s">
        <v>450</v>
      </c>
      <c r="K363" s="351" t="s">
        <v>19</v>
      </c>
      <c r="L363" s="349" t="s">
        <v>1047</v>
      </c>
      <c r="M363" s="349">
        <v>310003571</v>
      </c>
      <c r="N363" s="380" t="s">
        <v>254</v>
      </c>
      <c r="O363" s="351" t="s">
        <v>484</v>
      </c>
      <c r="P363" s="351" t="s">
        <v>377</v>
      </c>
      <c r="Q363" s="351" t="s">
        <v>23</v>
      </c>
      <c r="R363" s="349" t="s">
        <v>371</v>
      </c>
      <c r="S363" s="381">
        <v>27000</v>
      </c>
      <c r="T363" s="352">
        <f>ROUNDUP(IF(C363="180ml",VLOOKUP(M363,Master!A:D,4,0)*S363,IF(VLOOKUP(M363,Master!A:D,4,0)=1,S363,IF(S363&lt;=25000,S363*90%,VLOOKUP(M363,Master!A:D,4,0)*S363))),0)</f>
        <v>22950</v>
      </c>
      <c r="U363" s="353"/>
      <c r="V363" s="353"/>
      <c r="W363" s="353"/>
      <c r="X363" s="352"/>
      <c r="Y363" s="354">
        <f t="shared" si="49"/>
        <v>22950</v>
      </c>
      <c r="Z363" s="355">
        <f t="shared" si="50"/>
        <v>0.85</v>
      </c>
      <c r="AA363" s="357"/>
    </row>
    <row r="364" spans="1:27" s="356" customFormat="1" ht="24.75" customHeight="1">
      <c r="A364" s="349" t="str">
        <f t="shared" si="45"/>
        <v>9323 ASEPTIC 2(WANGMOUNG)</v>
      </c>
      <c r="B364" s="349" t="str">
        <f t="shared" si="52"/>
        <v>Green Tea</v>
      </c>
      <c r="C364" s="349" t="str">
        <f>VLOOKUP(M364,Master!A:C,3,0)</f>
        <v>400ml</v>
      </c>
      <c r="D364" s="350">
        <f t="shared" si="46"/>
        <v>50</v>
      </c>
      <c r="E364" s="350">
        <f t="shared" si="47"/>
        <v>50</v>
      </c>
      <c r="F364" s="351">
        <f t="shared" si="48"/>
        <v>45393</v>
      </c>
      <c r="G364" s="351">
        <f t="shared" si="41"/>
        <v>45394</v>
      </c>
      <c r="H364" s="351">
        <v>45392</v>
      </c>
      <c r="I364" s="351">
        <v>45392</v>
      </c>
      <c r="J364" s="351" t="s">
        <v>450</v>
      </c>
      <c r="K364" s="351" t="s">
        <v>115</v>
      </c>
      <c r="L364" s="349" t="s">
        <v>919</v>
      </c>
      <c r="M364" s="349">
        <v>310003704</v>
      </c>
      <c r="N364" s="380" t="s">
        <v>328</v>
      </c>
      <c r="O364" s="351" t="s">
        <v>484</v>
      </c>
      <c r="P364" s="351" t="s">
        <v>20</v>
      </c>
      <c r="Q364" s="351" t="s">
        <v>114</v>
      </c>
      <c r="R364" s="349" t="s">
        <v>22</v>
      </c>
      <c r="S364" s="381">
        <v>3600</v>
      </c>
      <c r="T364" s="352">
        <f>ROUNDUP(IF(C364="180ml",VLOOKUP(M364,Master!A:D,4,0)*S364,IF(VLOOKUP(M364,Master!A:D,4,0)=1,S364,IF(S364&lt;=25000,S364*90%,VLOOKUP(M364,Master!A:D,4,0)*S364))),0)</f>
        <v>3600</v>
      </c>
      <c r="U364" s="353"/>
      <c r="V364" s="353"/>
      <c r="W364" s="353"/>
      <c r="X364" s="352"/>
      <c r="Y364" s="354">
        <f t="shared" si="49"/>
        <v>3600</v>
      </c>
      <c r="Z364" s="355">
        <f t="shared" si="50"/>
        <v>1</v>
      </c>
    </row>
    <row r="365" spans="1:27" s="356" customFormat="1" ht="24.75" customHeight="1">
      <c r="A365" s="349" t="str">
        <f t="shared" si="45"/>
        <v>9323 ASEPTIC 2(WANGMOUNG)</v>
      </c>
      <c r="B365" s="349" t="str">
        <f t="shared" si="52"/>
        <v>Green Tea</v>
      </c>
      <c r="C365" s="349" t="str">
        <f>VLOOKUP(M365,Master!A:C,3,0)</f>
        <v>400ml</v>
      </c>
      <c r="D365" s="350">
        <f t="shared" si="46"/>
        <v>25</v>
      </c>
      <c r="E365" s="350">
        <f t="shared" si="47"/>
        <v>25</v>
      </c>
      <c r="F365" s="351">
        <f t="shared" si="48"/>
        <v>45393</v>
      </c>
      <c r="G365" s="351">
        <f t="shared" si="41"/>
        <v>45394</v>
      </c>
      <c r="H365" s="351">
        <v>45392</v>
      </c>
      <c r="I365" s="351">
        <v>45392</v>
      </c>
      <c r="J365" s="351" t="s">
        <v>450</v>
      </c>
      <c r="K365" s="351" t="s">
        <v>115</v>
      </c>
      <c r="L365" s="349" t="s">
        <v>916</v>
      </c>
      <c r="M365" s="349">
        <v>310003703</v>
      </c>
      <c r="N365" s="380" t="s">
        <v>329</v>
      </c>
      <c r="O365" s="351" t="s">
        <v>484</v>
      </c>
      <c r="P365" s="351" t="s">
        <v>20</v>
      </c>
      <c r="Q365" s="351" t="s">
        <v>114</v>
      </c>
      <c r="R365" s="349" t="s">
        <v>22</v>
      </c>
      <c r="S365" s="381">
        <v>1800</v>
      </c>
      <c r="T365" s="352">
        <f>ROUNDUP(IF(C365="180ml",VLOOKUP(M365,Master!A:D,4,0)*S365,IF(VLOOKUP(M365,Master!A:D,4,0)=1,S365,IF(S365&lt;=25000,S365*90%,VLOOKUP(M365,Master!A:D,4,0)*S365))),0)</f>
        <v>1800</v>
      </c>
      <c r="U365" s="353"/>
      <c r="V365" s="353"/>
      <c r="W365" s="353"/>
      <c r="X365" s="352"/>
      <c r="Y365" s="354">
        <f t="shared" si="49"/>
        <v>1800</v>
      </c>
      <c r="Z365" s="355">
        <f t="shared" si="50"/>
        <v>1</v>
      </c>
    </row>
    <row r="366" spans="1:27" s="356" customFormat="1" ht="24.75" customHeight="1">
      <c r="A366" s="349" t="str">
        <f t="shared" si="45"/>
        <v>9323 ASEPTIC 2(WANGMOUNG)</v>
      </c>
      <c r="B366" s="349" t="str">
        <f t="shared" si="52"/>
        <v>Green Tea</v>
      </c>
      <c r="C366" s="349" t="str">
        <f>VLOOKUP(M366,Master!A:C,3,0)</f>
        <v>380ml</v>
      </c>
      <c r="D366" s="350">
        <f t="shared" si="46"/>
        <v>155.09722222222223</v>
      </c>
      <c r="E366" s="350">
        <f t="shared" si="47"/>
        <v>139.59722222222223</v>
      </c>
      <c r="F366" s="351">
        <f t="shared" si="48"/>
        <v>45393</v>
      </c>
      <c r="G366" s="351">
        <f t="shared" si="41"/>
        <v>45394</v>
      </c>
      <c r="H366" s="351">
        <v>45392</v>
      </c>
      <c r="I366" s="351">
        <v>45392</v>
      </c>
      <c r="J366" s="351" t="s">
        <v>450</v>
      </c>
      <c r="K366" s="351" t="s">
        <v>115</v>
      </c>
      <c r="L366" s="349" t="s">
        <v>1048</v>
      </c>
      <c r="M366" s="349">
        <v>310002142</v>
      </c>
      <c r="N366" s="380" t="s">
        <v>56</v>
      </c>
      <c r="O366" s="351" t="s">
        <v>484</v>
      </c>
      <c r="P366" s="351" t="s">
        <v>20</v>
      </c>
      <c r="Q366" s="351" t="s">
        <v>114</v>
      </c>
      <c r="R366" s="349" t="s">
        <v>292</v>
      </c>
      <c r="S366" s="381">
        <v>11167</v>
      </c>
      <c r="T366" s="352">
        <f>ROUNDUP(IF(C366="180ml",VLOOKUP(M366,Master!A:D,4,0)*S366,IF(VLOOKUP(M366,Master!A:D,4,0)=1,S366,IF(S366&lt;=25000,S366*90%,VLOOKUP(M366,Master!A:D,4,0)*S366))),0)</f>
        <v>10051</v>
      </c>
      <c r="U366" s="353"/>
      <c r="V366" s="353"/>
      <c r="W366" s="353"/>
      <c r="X366" s="352"/>
      <c r="Y366" s="354">
        <f t="shared" si="49"/>
        <v>10051</v>
      </c>
      <c r="Z366" s="355">
        <f t="shared" si="50"/>
        <v>0.90006268469597928</v>
      </c>
    </row>
    <row r="367" spans="1:27" s="356" customFormat="1" ht="24.75" customHeight="1">
      <c r="A367" s="349" t="str">
        <f t="shared" si="45"/>
        <v>9323 ASEPTIC 2(WANGMOUNG)</v>
      </c>
      <c r="B367" s="349" t="str">
        <f t="shared" si="52"/>
        <v>Green Tea</v>
      </c>
      <c r="C367" s="349" t="str">
        <f>VLOOKUP(M367,Master!A:C,3,0)</f>
        <v>380ml</v>
      </c>
      <c r="D367" s="350">
        <f t="shared" si="46"/>
        <v>13.930555555555555</v>
      </c>
      <c r="E367" s="350">
        <f t="shared" si="47"/>
        <v>12.541666666666666</v>
      </c>
      <c r="F367" s="351">
        <f t="shared" si="48"/>
        <v>45393</v>
      </c>
      <c r="G367" s="351">
        <f t="shared" si="41"/>
        <v>45394</v>
      </c>
      <c r="H367" s="351">
        <v>45392</v>
      </c>
      <c r="I367" s="351">
        <v>45392</v>
      </c>
      <c r="J367" s="351" t="s">
        <v>450</v>
      </c>
      <c r="K367" s="351" t="s">
        <v>115</v>
      </c>
      <c r="L367" s="349" t="s">
        <v>1049</v>
      </c>
      <c r="M367" s="349">
        <v>310002013</v>
      </c>
      <c r="N367" s="380" t="s">
        <v>490</v>
      </c>
      <c r="O367" s="351" t="s">
        <v>484</v>
      </c>
      <c r="P367" s="351" t="s">
        <v>21</v>
      </c>
      <c r="Q367" s="351" t="s">
        <v>114</v>
      </c>
      <c r="R367" s="349" t="s">
        <v>292</v>
      </c>
      <c r="S367" s="381">
        <v>1003</v>
      </c>
      <c r="T367" s="352">
        <f>ROUNDUP(IF(C367="180ml",VLOOKUP(M367,Master!A:D,4,0)*S367,IF(VLOOKUP(M367,Master!A:D,4,0)=1,S367,IF(S367&lt;=25000,S367*90%,VLOOKUP(M367,Master!A:D,4,0)*S367))),0)</f>
        <v>903</v>
      </c>
      <c r="U367" s="353"/>
      <c r="V367" s="353"/>
      <c r="W367" s="353"/>
      <c r="X367" s="352"/>
      <c r="Y367" s="354">
        <f t="shared" si="49"/>
        <v>903</v>
      </c>
      <c r="Z367" s="355">
        <f t="shared" si="50"/>
        <v>0.90029910269192426</v>
      </c>
    </row>
    <row r="368" spans="1:27" s="356" customFormat="1" ht="24.75" customHeight="1">
      <c r="A368" s="349" t="str">
        <f t="shared" si="45"/>
        <v>9323 ASEPTIC 2(WANGMOUNG)</v>
      </c>
      <c r="B368" s="349" t="str">
        <f t="shared" si="52"/>
        <v>Green Tea</v>
      </c>
      <c r="C368" s="349" t="str">
        <f>VLOOKUP(M368,Master!A:C,3,0)</f>
        <v>380ml</v>
      </c>
      <c r="D368" s="350">
        <f t="shared" si="46"/>
        <v>113.43055555555556</v>
      </c>
      <c r="E368" s="350">
        <f t="shared" si="47"/>
        <v>102.09722222222223</v>
      </c>
      <c r="F368" s="351">
        <f t="shared" si="48"/>
        <v>45393</v>
      </c>
      <c r="G368" s="351">
        <f t="shared" si="41"/>
        <v>45394</v>
      </c>
      <c r="H368" s="351">
        <v>45392</v>
      </c>
      <c r="I368" s="351">
        <v>45392</v>
      </c>
      <c r="J368" s="351" t="s">
        <v>450</v>
      </c>
      <c r="K368" s="351" t="s">
        <v>115</v>
      </c>
      <c r="L368" s="349" t="s">
        <v>1050</v>
      </c>
      <c r="M368" s="349">
        <v>310002013</v>
      </c>
      <c r="N368" s="380" t="s">
        <v>490</v>
      </c>
      <c r="O368" s="351" t="s">
        <v>484</v>
      </c>
      <c r="P368" s="351" t="s">
        <v>20</v>
      </c>
      <c r="Q368" s="351" t="s">
        <v>114</v>
      </c>
      <c r="R368" s="349" t="s">
        <v>292</v>
      </c>
      <c r="S368" s="381">
        <v>8167</v>
      </c>
      <c r="T368" s="352">
        <f>ROUNDUP(IF(C368="180ml",VLOOKUP(M368,Master!A:D,4,0)*S368,IF(VLOOKUP(M368,Master!A:D,4,0)=1,S368,IF(S368&lt;=25000,S368*90%,VLOOKUP(M368,Master!A:D,4,0)*S368))),0)</f>
        <v>7351</v>
      </c>
      <c r="U368" s="353"/>
      <c r="V368" s="353"/>
      <c r="W368" s="353"/>
      <c r="X368" s="352"/>
      <c r="Y368" s="354">
        <f t="shared" si="49"/>
        <v>7351</v>
      </c>
      <c r="Z368" s="355">
        <f t="shared" si="50"/>
        <v>0.90008571078731481</v>
      </c>
    </row>
    <row r="369" spans="1:26" s="356" customFormat="1" ht="24.75" customHeight="1">
      <c r="A369" s="349" t="str">
        <f t="shared" ref="A369:A432" si="53">IF(C369="180ml","9321 UHT",IF(K369="9322","9322 Amatanakorn",IF(AND(C369="600ml",K369="9321"),"9321 Navanakorn",IF(K369="9321","9321 ASEPTIC 1&amp;3",IF(K369="9323","9323 ASEPTIC 2(WANGMOUNG)",IF(K369=9111,"Beerthip (BB)",""))))))</f>
        <v>9321 UHT</v>
      </c>
      <c r="B369" s="349" t="str">
        <f t="shared" si="52"/>
        <v>Green Tea</v>
      </c>
      <c r="C369" s="349" t="str">
        <f>VLOOKUP(M369,Master!A:C,3,0)</f>
        <v>180ml</v>
      </c>
      <c r="D369" s="350">
        <f t="shared" ref="D369:D432" si="54">IF(C369="180ml",S369/88,IF(C369="180ml Milk",S369/70,IF(C369="320ml",S369/104,IF(C369="350ml",S369/72,IF(C369="380ml",S369/72,IF(C369="400ml",S369/72,IF(C369="500ml",S369/54,IF(C369="475ml",S369/54,IF(C369="600ml",S369/150,IF(C369="800ml",S369/70,IF(C369="1500ml",S369/112)))))))))))</f>
        <v>65.909090909090907</v>
      </c>
      <c r="E369" s="350">
        <f t="shared" ref="E369:E432" si="55">IF(C369="180ml",T369/88,IF(C369="180ml Milk",T369/70,IF(C369="320ml",T369/104,IF(C369="350ml",T369/72,IF(C369="380ml",T369/72,IF(C369="400ml",T369/72,IF(C369="500ml",T369/54,IF(C369="475ml",T369/54,IF(C369="600ml",T369/150,IF(C369="800ml",T369/70,IF(C369="1500ml",T369/112)))))))))))</f>
        <v>56.022727272727273</v>
      </c>
      <c r="F369" s="351">
        <f t="shared" ref="F369:F432" si="56">IF(RIGHT(N369,5)="(TFB)",H369+6,IF(RIGHT(N369,5)="(UPT)",H369+5,IF(B369="Water Crystal",H369+1,IF(B369="Water Chang",H369+2,IF(B369="Milk Nestle'",H369+12,IF(B369="Milk FNN",H369+14,IF(B369="Chakulza",H369+6,H369+1)))))))</f>
        <v>45394</v>
      </c>
      <c r="G369" s="351">
        <f t="shared" ref="G369:G432" si="57">F369+1</f>
        <v>45395</v>
      </c>
      <c r="H369" s="351">
        <v>45393</v>
      </c>
      <c r="I369" s="351">
        <v>45393</v>
      </c>
      <c r="J369" s="351" t="s">
        <v>450</v>
      </c>
      <c r="K369" s="351" t="s">
        <v>19</v>
      </c>
      <c r="L369" s="349" t="s">
        <v>923</v>
      </c>
      <c r="M369" s="349">
        <v>310002952</v>
      </c>
      <c r="N369" s="380" t="s">
        <v>140</v>
      </c>
      <c r="O369" s="351" t="s">
        <v>483</v>
      </c>
      <c r="P369" s="351" t="s">
        <v>20</v>
      </c>
      <c r="Q369" s="351" t="s">
        <v>47</v>
      </c>
      <c r="R369" s="349" t="s">
        <v>340</v>
      </c>
      <c r="S369" s="381">
        <v>5800</v>
      </c>
      <c r="T369" s="352">
        <f>ROUNDUP(IF(C369="180ml",VLOOKUP(M369,Master!A:D,4,0)*S369,IF(VLOOKUP(M369,Master!A:D,4,0)=1,S369,IF(S369&lt;=25000,S369*90%,VLOOKUP(M369,Master!A:D,4,0)*S369))),0)</f>
        <v>4930</v>
      </c>
      <c r="U369" s="353"/>
      <c r="V369" s="353"/>
      <c r="W369" s="353"/>
      <c r="X369" s="352"/>
      <c r="Y369" s="354">
        <f t="shared" ref="Y369:Y432" si="58">T369-SUM(U369:X369)</f>
        <v>4930</v>
      </c>
      <c r="Z369" s="355">
        <f t="shared" ref="Z369:Z432" si="59">T369/S369</f>
        <v>0.85</v>
      </c>
    </row>
    <row r="370" spans="1:26" s="356" customFormat="1" ht="24.75" customHeight="1">
      <c r="A370" s="349" t="str">
        <f t="shared" si="53"/>
        <v>9321 UHT</v>
      </c>
      <c r="B370" s="349" t="str">
        <f t="shared" si="52"/>
        <v>Green Tea</v>
      </c>
      <c r="C370" s="349" t="str">
        <f>VLOOKUP(M370,Master!A:C,3,0)</f>
        <v>180ml</v>
      </c>
      <c r="D370" s="350">
        <f t="shared" si="54"/>
        <v>43.94318181818182</v>
      </c>
      <c r="E370" s="350">
        <f t="shared" si="55"/>
        <v>37.352272727272727</v>
      </c>
      <c r="F370" s="351">
        <f t="shared" si="56"/>
        <v>45394</v>
      </c>
      <c r="G370" s="351">
        <f t="shared" si="57"/>
        <v>45395</v>
      </c>
      <c r="H370" s="351">
        <v>45393</v>
      </c>
      <c r="I370" s="351">
        <v>45393</v>
      </c>
      <c r="J370" s="351" t="s">
        <v>450</v>
      </c>
      <c r="K370" s="351" t="s">
        <v>19</v>
      </c>
      <c r="L370" s="349" t="s">
        <v>924</v>
      </c>
      <c r="M370" s="349">
        <v>310003080</v>
      </c>
      <c r="N370" s="380" t="s">
        <v>57</v>
      </c>
      <c r="O370" s="351" t="s">
        <v>483</v>
      </c>
      <c r="P370" s="351" t="s">
        <v>377</v>
      </c>
      <c r="Q370" s="351" t="s">
        <v>47</v>
      </c>
      <c r="R370" s="349" t="s">
        <v>340</v>
      </c>
      <c r="S370" s="381">
        <v>3867</v>
      </c>
      <c r="T370" s="352">
        <f>ROUNDUP(IF(C370="180ml",VLOOKUP(M370,Master!A:D,4,0)*S370,IF(VLOOKUP(M370,Master!A:D,4,0)=1,S370,IF(S370&lt;=25000,S370*90%,VLOOKUP(M370,Master!A:D,4,0)*S370))),0)</f>
        <v>3287</v>
      </c>
      <c r="U370" s="353"/>
      <c r="V370" s="353"/>
      <c r="W370" s="353"/>
      <c r="X370" s="352"/>
      <c r="Y370" s="354">
        <f t="shared" si="58"/>
        <v>3287</v>
      </c>
      <c r="Z370" s="355">
        <f t="shared" si="59"/>
        <v>0.85001292991983446</v>
      </c>
    </row>
    <row r="371" spans="1:26" s="356" customFormat="1" ht="24.75" customHeight="1">
      <c r="A371" s="349" t="str">
        <f t="shared" si="53"/>
        <v>9321 ASEPTIC 1&amp;3</v>
      </c>
      <c r="B371" s="349" t="str">
        <f t="shared" si="52"/>
        <v>Green Tea</v>
      </c>
      <c r="C371" s="349" t="str">
        <f>VLOOKUP(M371,Master!A:C,3,0)</f>
        <v>800ml</v>
      </c>
      <c r="D371" s="350">
        <f t="shared" si="54"/>
        <v>400</v>
      </c>
      <c r="E371" s="350">
        <f t="shared" si="55"/>
        <v>340</v>
      </c>
      <c r="F371" s="351">
        <f t="shared" si="56"/>
        <v>45394</v>
      </c>
      <c r="G371" s="351">
        <f t="shared" si="57"/>
        <v>45395</v>
      </c>
      <c r="H371" s="351">
        <v>45393</v>
      </c>
      <c r="I371" s="351">
        <v>45393</v>
      </c>
      <c r="J371" s="351" t="s">
        <v>450</v>
      </c>
      <c r="K371" s="351" t="s">
        <v>19</v>
      </c>
      <c r="L371" s="349" t="s">
        <v>1051</v>
      </c>
      <c r="M371" s="349">
        <v>310002002</v>
      </c>
      <c r="N371" s="380" t="s">
        <v>132</v>
      </c>
      <c r="O371" s="351" t="s">
        <v>482</v>
      </c>
      <c r="P371" s="351" t="s">
        <v>20</v>
      </c>
      <c r="Q371" s="351" t="s">
        <v>23</v>
      </c>
      <c r="R371" s="349" t="s">
        <v>327</v>
      </c>
      <c r="S371" s="381">
        <v>28000</v>
      </c>
      <c r="T371" s="352">
        <f>ROUNDUP(IF(C371="180ml",VLOOKUP(M371,Master!A:D,4,0)*S371,IF(VLOOKUP(M371,Master!A:D,4,0)=1,S371,IF(S371&lt;=25000,S371*90%,VLOOKUP(M371,Master!A:D,4,0)*S371))),0)</f>
        <v>23800</v>
      </c>
      <c r="U371" s="353"/>
      <c r="V371" s="353"/>
      <c r="W371" s="353"/>
      <c r="X371" s="352"/>
      <c r="Y371" s="354">
        <f t="shared" si="58"/>
        <v>23800</v>
      </c>
      <c r="Z371" s="355">
        <f t="shared" si="59"/>
        <v>0.85</v>
      </c>
    </row>
    <row r="372" spans="1:26" s="356" customFormat="1" ht="24.75" customHeight="1">
      <c r="A372" s="349" t="str">
        <f t="shared" si="53"/>
        <v>9321 ASEPTIC 1&amp;3</v>
      </c>
      <c r="B372" s="349" t="str">
        <f t="shared" si="52"/>
        <v>Green Tea</v>
      </c>
      <c r="C372" s="349" t="str">
        <f>VLOOKUP(M372,Master!A:C,3,0)</f>
        <v>380ml</v>
      </c>
      <c r="D372" s="350">
        <f t="shared" si="54"/>
        <v>375</v>
      </c>
      <c r="E372" s="350">
        <f t="shared" si="55"/>
        <v>318.75</v>
      </c>
      <c r="F372" s="351">
        <f t="shared" si="56"/>
        <v>45394</v>
      </c>
      <c r="G372" s="351">
        <f t="shared" si="57"/>
        <v>45395</v>
      </c>
      <c r="H372" s="351">
        <v>45393</v>
      </c>
      <c r="I372" s="351">
        <v>45393</v>
      </c>
      <c r="J372" s="351" t="s">
        <v>450</v>
      </c>
      <c r="K372" s="351" t="s">
        <v>19</v>
      </c>
      <c r="L372" s="349" t="s">
        <v>1052</v>
      </c>
      <c r="M372" s="349">
        <v>310003571</v>
      </c>
      <c r="N372" s="380" t="s">
        <v>254</v>
      </c>
      <c r="O372" s="351" t="s">
        <v>484</v>
      </c>
      <c r="P372" s="351" t="s">
        <v>377</v>
      </c>
      <c r="Q372" s="351" t="s">
        <v>23</v>
      </c>
      <c r="R372" s="349" t="s">
        <v>371</v>
      </c>
      <c r="S372" s="381">
        <v>27000</v>
      </c>
      <c r="T372" s="352">
        <f>ROUNDUP(IF(C372="180ml",VLOOKUP(M372,Master!A:D,4,0)*S372,IF(VLOOKUP(M372,Master!A:D,4,0)=1,S372,IF(S372&lt;=25000,S372*90%,VLOOKUP(M372,Master!A:D,4,0)*S372))),0)</f>
        <v>22950</v>
      </c>
      <c r="U372" s="353"/>
      <c r="V372" s="353"/>
      <c r="W372" s="353"/>
      <c r="X372" s="352"/>
      <c r="Y372" s="354">
        <f t="shared" si="58"/>
        <v>22950</v>
      </c>
      <c r="Z372" s="355">
        <f t="shared" si="59"/>
        <v>0.85</v>
      </c>
    </row>
    <row r="373" spans="1:26" s="356" customFormat="1" ht="24.75" customHeight="1">
      <c r="A373" s="349" t="str">
        <f t="shared" si="53"/>
        <v>9323 ASEPTIC 2(WANGMOUNG)</v>
      </c>
      <c r="B373" s="349" t="str">
        <f t="shared" si="52"/>
        <v>Green Tea</v>
      </c>
      <c r="C373" s="349" t="str">
        <f>VLOOKUP(M373,Master!A:C,3,0)</f>
        <v>400ml</v>
      </c>
      <c r="D373" s="350">
        <f t="shared" si="54"/>
        <v>8.3333333333333339</v>
      </c>
      <c r="E373" s="350">
        <f t="shared" si="55"/>
        <v>8.3333333333333339</v>
      </c>
      <c r="F373" s="351">
        <f t="shared" si="56"/>
        <v>45394</v>
      </c>
      <c r="G373" s="351">
        <f t="shared" si="57"/>
        <v>45395</v>
      </c>
      <c r="H373" s="351">
        <v>45393</v>
      </c>
      <c r="I373" s="351">
        <v>45393</v>
      </c>
      <c r="J373" s="351" t="s">
        <v>450</v>
      </c>
      <c r="K373" s="351" t="s">
        <v>115</v>
      </c>
      <c r="L373" s="349" t="s">
        <v>920</v>
      </c>
      <c r="M373" s="349">
        <v>310003341</v>
      </c>
      <c r="N373" s="380" t="s">
        <v>188</v>
      </c>
      <c r="O373" s="351" t="s">
        <v>484</v>
      </c>
      <c r="P373" s="351" t="s">
        <v>20</v>
      </c>
      <c r="Q373" s="351" t="s">
        <v>114</v>
      </c>
      <c r="R373" s="349" t="s">
        <v>22</v>
      </c>
      <c r="S373" s="381">
        <v>600</v>
      </c>
      <c r="T373" s="352">
        <f>ROUNDUP(IF(C373="180ml",VLOOKUP(M373,Master!A:D,4,0)*S373,IF(VLOOKUP(M373,Master!A:D,4,0)=1,S373,IF(S373&lt;=25000,S373*90%,VLOOKUP(M373,Master!A:D,4,0)*S373))),0)</f>
        <v>600</v>
      </c>
      <c r="U373" s="353"/>
      <c r="V373" s="353"/>
      <c r="W373" s="353"/>
      <c r="X373" s="352"/>
      <c r="Y373" s="354">
        <f t="shared" si="58"/>
        <v>600</v>
      </c>
      <c r="Z373" s="355">
        <f t="shared" si="59"/>
        <v>1</v>
      </c>
    </row>
    <row r="374" spans="1:26" s="356" customFormat="1" ht="24.75" customHeight="1">
      <c r="A374" s="349" t="str">
        <f t="shared" si="53"/>
        <v>9323 ASEPTIC 2(WANGMOUNG)</v>
      </c>
      <c r="B374" s="349" t="str">
        <f t="shared" si="52"/>
        <v>Green Tea</v>
      </c>
      <c r="C374" s="349" t="str">
        <f>VLOOKUP(M374,Master!A:C,3,0)</f>
        <v>400ml</v>
      </c>
      <c r="D374" s="350">
        <f t="shared" si="54"/>
        <v>25</v>
      </c>
      <c r="E374" s="350">
        <f t="shared" si="55"/>
        <v>25</v>
      </c>
      <c r="F374" s="351">
        <f t="shared" si="56"/>
        <v>45394</v>
      </c>
      <c r="G374" s="351">
        <f t="shared" si="57"/>
        <v>45395</v>
      </c>
      <c r="H374" s="351">
        <v>45393</v>
      </c>
      <c r="I374" s="351">
        <v>45393</v>
      </c>
      <c r="J374" s="351" t="s">
        <v>450</v>
      </c>
      <c r="K374" s="351" t="s">
        <v>115</v>
      </c>
      <c r="L374" s="349" t="s">
        <v>921</v>
      </c>
      <c r="M374" s="349">
        <v>310003725</v>
      </c>
      <c r="N374" s="380" t="s">
        <v>299</v>
      </c>
      <c r="O374" s="351" t="s">
        <v>484</v>
      </c>
      <c r="P374" s="351" t="s">
        <v>20</v>
      </c>
      <c r="Q374" s="351" t="s">
        <v>114</v>
      </c>
      <c r="R374" s="349" t="s">
        <v>22</v>
      </c>
      <c r="S374" s="381">
        <v>1800</v>
      </c>
      <c r="T374" s="352">
        <f>ROUNDUP(IF(C374="180ml",VLOOKUP(M374,Master!A:D,4,0)*S374,IF(VLOOKUP(M374,Master!A:D,4,0)=1,S374,IF(S374&lt;=25000,S374*90%,VLOOKUP(M374,Master!A:D,4,0)*S374))),0)</f>
        <v>1800</v>
      </c>
      <c r="U374" s="353"/>
      <c r="V374" s="353"/>
      <c r="W374" s="353"/>
      <c r="X374" s="352"/>
      <c r="Y374" s="354">
        <f t="shared" si="58"/>
        <v>1800</v>
      </c>
      <c r="Z374" s="355">
        <f t="shared" si="59"/>
        <v>1</v>
      </c>
    </row>
    <row r="375" spans="1:26" s="356" customFormat="1" ht="24.75" customHeight="1">
      <c r="A375" s="349" t="str">
        <f t="shared" si="53"/>
        <v>9323 ASEPTIC 2(WANGMOUNG)</v>
      </c>
      <c r="B375" s="349" t="str">
        <f t="shared" si="52"/>
        <v>Green Tea</v>
      </c>
      <c r="C375" s="349" t="str">
        <f>VLOOKUP(M375,Master!A:C,3,0)</f>
        <v>400ml</v>
      </c>
      <c r="D375" s="350">
        <f t="shared" si="54"/>
        <v>50</v>
      </c>
      <c r="E375" s="350">
        <f t="shared" si="55"/>
        <v>50</v>
      </c>
      <c r="F375" s="351">
        <f t="shared" si="56"/>
        <v>45394</v>
      </c>
      <c r="G375" s="351">
        <f t="shared" si="57"/>
        <v>45395</v>
      </c>
      <c r="H375" s="351">
        <v>45393</v>
      </c>
      <c r="I375" s="351">
        <v>45393</v>
      </c>
      <c r="J375" s="351" t="s">
        <v>450</v>
      </c>
      <c r="K375" s="351" t="s">
        <v>115</v>
      </c>
      <c r="L375" s="349" t="s">
        <v>922</v>
      </c>
      <c r="M375" s="349">
        <v>310003722</v>
      </c>
      <c r="N375" s="380" t="s">
        <v>300</v>
      </c>
      <c r="O375" s="351" t="s">
        <v>484</v>
      </c>
      <c r="P375" s="351" t="s">
        <v>20</v>
      </c>
      <c r="Q375" s="351" t="s">
        <v>114</v>
      </c>
      <c r="R375" s="349" t="s">
        <v>22</v>
      </c>
      <c r="S375" s="381">
        <v>3600</v>
      </c>
      <c r="T375" s="352">
        <f>ROUNDUP(IF(C375="180ml",VLOOKUP(M375,Master!A:D,4,0)*S375,IF(VLOOKUP(M375,Master!A:D,4,0)=1,S375,IF(S375&lt;=25000,S375*90%,VLOOKUP(M375,Master!A:D,4,0)*S375))),0)</f>
        <v>3600</v>
      </c>
      <c r="U375" s="353"/>
      <c r="V375" s="353"/>
      <c r="W375" s="353"/>
      <c r="X375" s="352"/>
      <c r="Y375" s="354">
        <f t="shared" si="58"/>
        <v>3600</v>
      </c>
      <c r="Z375" s="355">
        <f t="shared" si="59"/>
        <v>1</v>
      </c>
    </row>
    <row r="376" spans="1:26" s="356" customFormat="1" ht="24.75" customHeight="1">
      <c r="A376" s="349" t="str">
        <f t="shared" si="53"/>
        <v>9323 ASEPTIC 2(WANGMOUNG)</v>
      </c>
      <c r="B376" s="349" t="str">
        <f t="shared" si="52"/>
        <v>Green Tea</v>
      </c>
      <c r="C376" s="349" t="str">
        <f>VLOOKUP(M376,Master!A:C,3,0)</f>
        <v>380ml</v>
      </c>
      <c r="D376" s="350">
        <f t="shared" si="54"/>
        <v>388.88888888888891</v>
      </c>
      <c r="E376" s="350">
        <f t="shared" si="55"/>
        <v>330.55555555555554</v>
      </c>
      <c r="F376" s="351">
        <f t="shared" si="56"/>
        <v>45394</v>
      </c>
      <c r="G376" s="351">
        <f t="shared" si="57"/>
        <v>45395</v>
      </c>
      <c r="H376" s="351">
        <v>45393</v>
      </c>
      <c r="I376" s="351">
        <v>45393</v>
      </c>
      <c r="J376" s="351" t="s">
        <v>450</v>
      </c>
      <c r="K376" s="351" t="s">
        <v>115</v>
      </c>
      <c r="L376" s="349" t="s">
        <v>1053</v>
      </c>
      <c r="M376" s="349">
        <v>310002013</v>
      </c>
      <c r="N376" s="380" t="s">
        <v>490</v>
      </c>
      <c r="O376" s="351" t="s">
        <v>484</v>
      </c>
      <c r="P376" s="351" t="s">
        <v>20</v>
      </c>
      <c r="Q376" s="351" t="s">
        <v>114</v>
      </c>
      <c r="R376" s="349" t="s">
        <v>292</v>
      </c>
      <c r="S376" s="381">
        <v>28000</v>
      </c>
      <c r="T376" s="352">
        <f>ROUNDUP(IF(C376="180ml",VLOOKUP(M376,Master!A:D,4,0)*S376,IF(VLOOKUP(M376,Master!A:D,4,0)=1,S376,IF(S376&lt;=25000,S376*90%,VLOOKUP(M376,Master!A:D,4,0)*S376))),0)</f>
        <v>23800</v>
      </c>
      <c r="U376" s="353"/>
      <c r="V376" s="353"/>
      <c r="W376" s="353"/>
      <c r="X376" s="352"/>
      <c r="Y376" s="354">
        <f t="shared" si="58"/>
        <v>23800</v>
      </c>
      <c r="Z376" s="355">
        <f t="shared" si="59"/>
        <v>0.85</v>
      </c>
    </row>
    <row r="377" spans="1:26" s="356" customFormat="1" ht="24.75" customHeight="1">
      <c r="A377" s="349" t="str">
        <f t="shared" si="53"/>
        <v>9321 UHT</v>
      </c>
      <c r="B377" s="349" t="str">
        <f t="shared" si="52"/>
        <v>Green Tea</v>
      </c>
      <c r="C377" s="349" t="str">
        <f>VLOOKUP(M377,Master!A:C,3,0)</f>
        <v>180ml</v>
      </c>
      <c r="D377" s="350">
        <f t="shared" si="54"/>
        <v>87.875</v>
      </c>
      <c r="E377" s="350">
        <f t="shared" si="55"/>
        <v>74.704545454545453</v>
      </c>
      <c r="F377" s="351">
        <f t="shared" si="56"/>
        <v>45395</v>
      </c>
      <c r="G377" s="351">
        <f t="shared" si="57"/>
        <v>45396</v>
      </c>
      <c r="H377" s="351">
        <v>45394</v>
      </c>
      <c r="I377" s="351">
        <v>45394</v>
      </c>
      <c r="J377" s="351" t="s">
        <v>450</v>
      </c>
      <c r="K377" s="351" t="s">
        <v>19</v>
      </c>
      <c r="L377" s="349" t="s">
        <v>926</v>
      </c>
      <c r="M377" s="349">
        <v>310003079</v>
      </c>
      <c r="N377" s="380" t="s">
        <v>54</v>
      </c>
      <c r="O377" s="351" t="s">
        <v>483</v>
      </c>
      <c r="P377" s="351" t="s">
        <v>681</v>
      </c>
      <c r="Q377" s="351" t="s">
        <v>47</v>
      </c>
      <c r="R377" s="349" t="s">
        <v>340</v>
      </c>
      <c r="S377" s="381">
        <v>7733</v>
      </c>
      <c r="T377" s="352">
        <f>ROUNDUP(IF(C377="180ml",VLOOKUP(M377,Master!A:D,4,0)*S377,IF(VLOOKUP(M377,Master!A:D,4,0)=1,S377,IF(S377&lt;=25000,S377*90%,VLOOKUP(M377,Master!A:D,4,0)*S377))),0)</f>
        <v>6574</v>
      </c>
      <c r="U377" s="353"/>
      <c r="V377" s="353"/>
      <c r="W377" s="353"/>
      <c r="X377" s="352"/>
      <c r="Y377" s="354">
        <f t="shared" si="58"/>
        <v>6574</v>
      </c>
      <c r="Z377" s="355">
        <f t="shared" si="59"/>
        <v>0.85012285012285016</v>
      </c>
    </row>
    <row r="378" spans="1:26" s="356" customFormat="1" ht="24.75" customHeight="1">
      <c r="A378" s="349" t="str">
        <f t="shared" si="53"/>
        <v>9321 UHT</v>
      </c>
      <c r="B378" s="349" t="str">
        <f t="shared" si="52"/>
        <v>Green Tea</v>
      </c>
      <c r="C378" s="349" t="str">
        <f>VLOOKUP(M378,Master!A:C,3,0)</f>
        <v>180ml</v>
      </c>
      <c r="D378" s="350">
        <f t="shared" si="54"/>
        <v>21.96590909090909</v>
      </c>
      <c r="E378" s="350">
        <f t="shared" si="55"/>
        <v>18.681818181818183</v>
      </c>
      <c r="F378" s="351">
        <f t="shared" si="56"/>
        <v>45395</v>
      </c>
      <c r="G378" s="351">
        <f t="shared" si="57"/>
        <v>45396</v>
      </c>
      <c r="H378" s="351">
        <v>45394</v>
      </c>
      <c r="I378" s="351">
        <v>45394</v>
      </c>
      <c r="J378" s="351" t="s">
        <v>450</v>
      </c>
      <c r="K378" s="351" t="s">
        <v>19</v>
      </c>
      <c r="L378" s="349" t="s">
        <v>927</v>
      </c>
      <c r="M378" s="349">
        <v>310002950</v>
      </c>
      <c r="N378" s="380" t="s">
        <v>151</v>
      </c>
      <c r="O378" s="351" t="s">
        <v>483</v>
      </c>
      <c r="P378" s="351" t="s">
        <v>377</v>
      </c>
      <c r="Q378" s="351" t="s">
        <v>47</v>
      </c>
      <c r="R378" s="349" t="s">
        <v>340</v>
      </c>
      <c r="S378" s="381">
        <v>1933</v>
      </c>
      <c r="T378" s="352">
        <f>ROUNDUP(IF(C378="180ml",VLOOKUP(M378,Master!A:D,4,0)*S378,IF(VLOOKUP(M378,Master!A:D,4,0)=1,S378,IF(S378&lt;=25000,S378*90%,VLOOKUP(M378,Master!A:D,4,0)*S378))),0)</f>
        <v>1644</v>
      </c>
      <c r="U378" s="353"/>
      <c r="V378" s="353"/>
      <c r="W378" s="353"/>
      <c r="X378" s="352"/>
      <c r="Y378" s="354">
        <f t="shared" si="58"/>
        <v>1644</v>
      </c>
      <c r="Z378" s="355">
        <f t="shared" si="59"/>
        <v>0.85049146404552511</v>
      </c>
    </row>
    <row r="379" spans="1:26" s="356" customFormat="1" ht="24.75" customHeight="1">
      <c r="A379" s="349" t="str">
        <f t="shared" si="53"/>
        <v>9321 ASEPTIC 1&amp;3</v>
      </c>
      <c r="B379" s="349" t="str">
        <f t="shared" si="52"/>
        <v>Green Tea</v>
      </c>
      <c r="C379" s="349" t="str">
        <f>VLOOKUP(M379,Master!A:C,3,0)</f>
        <v>800ml</v>
      </c>
      <c r="D379" s="350">
        <f t="shared" si="54"/>
        <v>250</v>
      </c>
      <c r="E379" s="350">
        <f t="shared" si="55"/>
        <v>225</v>
      </c>
      <c r="F379" s="351">
        <f t="shared" si="56"/>
        <v>45395</v>
      </c>
      <c r="G379" s="351">
        <f t="shared" si="57"/>
        <v>45396</v>
      </c>
      <c r="H379" s="351">
        <v>45394</v>
      </c>
      <c r="I379" s="351">
        <v>45394</v>
      </c>
      <c r="J379" s="351" t="s">
        <v>450</v>
      </c>
      <c r="K379" s="351" t="s">
        <v>19</v>
      </c>
      <c r="L379" s="349" t="s">
        <v>1054</v>
      </c>
      <c r="M379" s="349">
        <v>310002002</v>
      </c>
      <c r="N379" s="380" t="s">
        <v>132</v>
      </c>
      <c r="O379" s="351" t="s">
        <v>482</v>
      </c>
      <c r="P379" s="351" t="s">
        <v>20</v>
      </c>
      <c r="Q379" s="351" t="s">
        <v>23</v>
      </c>
      <c r="R379" s="349" t="s">
        <v>327</v>
      </c>
      <c r="S379" s="381">
        <v>17500</v>
      </c>
      <c r="T379" s="352">
        <f>ROUNDUP(IF(C379="180ml",VLOOKUP(M379,Master!A:D,4,0)*S379,IF(VLOOKUP(M379,Master!A:D,4,0)=1,S379,IF(S379&lt;=25000,S379*90%,VLOOKUP(M379,Master!A:D,4,0)*S379))),0)</f>
        <v>15750</v>
      </c>
      <c r="U379" s="353"/>
      <c r="V379" s="353"/>
      <c r="W379" s="353"/>
      <c r="X379" s="352"/>
      <c r="Y379" s="354">
        <f t="shared" si="58"/>
        <v>15750</v>
      </c>
      <c r="Z379" s="355">
        <f t="shared" si="59"/>
        <v>0.9</v>
      </c>
    </row>
    <row r="380" spans="1:26" s="356" customFormat="1" ht="24.75" customHeight="1">
      <c r="A380" s="349" t="str">
        <f t="shared" si="53"/>
        <v>9321 ASEPTIC 1&amp;3</v>
      </c>
      <c r="B380" s="349" t="str">
        <f t="shared" si="52"/>
        <v>Green Tea</v>
      </c>
      <c r="C380" s="349" t="str">
        <f>VLOOKUP(M380,Master!A:C,3,0)</f>
        <v>800ml</v>
      </c>
      <c r="D380" s="350">
        <f t="shared" si="54"/>
        <v>16.671428571428571</v>
      </c>
      <c r="E380" s="350">
        <f t="shared" si="55"/>
        <v>15.014285714285714</v>
      </c>
      <c r="F380" s="351">
        <f t="shared" si="56"/>
        <v>45395</v>
      </c>
      <c r="G380" s="351">
        <f t="shared" si="57"/>
        <v>45396</v>
      </c>
      <c r="H380" s="351">
        <v>45394</v>
      </c>
      <c r="I380" s="351">
        <v>45394</v>
      </c>
      <c r="J380" s="351" t="s">
        <v>450</v>
      </c>
      <c r="K380" s="351" t="s">
        <v>19</v>
      </c>
      <c r="L380" s="349" t="s">
        <v>1055</v>
      </c>
      <c r="M380" s="349">
        <v>310001995</v>
      </c>
      <c r="N380" s="380" t="s">
        <v>121</v>
      </c>
      <c r="O380" s="351" t="s">
        <v>482</v>
      </c>
      <c r="P380" s="351" t="s">
        <v>20</v>
      </c>
      <c r="Q380" s="351" t="s">
        <v>23</v>
      </c>
      <c r="R380" s="349" t="s">
        <v>327</v>
      </c>
      <c r="S380" s="381">
        <v>1167</v>
      </c>
      <c r="T380" s="352">
        <f>ROUNDUP(IF(C380="180ml",VLOOKUP(M380,Master!A:D,4,0)*S380,IF(VLOOKUP(M380,Master!A:D,4,0)=1,S380,IF(S380&lt;=25000,S380*90%,VLOOKUP(M380,Master!A:D,4,0)*S380))),0)</f>
        <v>1051</v>
      </c>
      <c r="U380" s="353"/>
      <c r="V380" s="353"/>
      <c r="W380" s="353"/>
      <c r="X380" s="352"/>
      <c r="Y380" s="354">
        <f t="shared" si="58"/>
        <v>1051</v>
      </c>
      <c r="Z380" s="355">
        <f t="shared" si="59"/>
        <v>0.90059982862039423</v>
      </c>
    </row>
    <row r="381" spans="1:26" s="356" customFormat="1" ht="24.75" customHeight="1">
      <c r="A381" s="349" t="str">
        <f t="shared" si="53"/>
        <v>9321 ASEPTIC 1&amp;3</v>
      </c>
      <c r="B381" s="349" t="str">
        <f t="shared" si="52"/>
        <v>Green Tea</v>
      </c>
      <c r="C381" s="349" t="str">
        <f>VLOOKUP(M381,Master!A:C,3,0)</f>
        <v>380ml</v>
      </c>
      <c r="D381" s="350">
        <f t="shared" si="54"/>
        <v>10.416666666666666</v>
      </c>
      <c r="E381" s="350">
        <f t="shared" si="55"/>
        <v>9.375</v>
      </c>
      <c r="F381" s="351">
        <f t="shared" si="56"/>
        <v>45395</v>
      </c>
      <c r="G381" s="351">
        <f t="shared" si="57"/>
        <v>45396</v>
      </c>
      <c r="H381" s="351">
        <v>45394</v>
      </c>
      <c r="I381" s="351">
        <v>45394</v>
      </c>
      <c r="J381" s="351" t="s">
        <v>450</v>
      </c>
      <c r="K381" s="351" t="s">
        <v>19</v>
      </c>
      <c r="L381" s="349" t="s">
        <v>1056</v>
      </c>
      <c r="M381" s="349">
        <v>310003571</v>
      </c>
      <c r="N381" s="380" t="s">
        <v>254</v>
      </c>
      <c r="O381" s="351" t="s">
        <v>484</v>
      </c>
      <c r="P381" s="351" t="s">
        <v>377</v>
      </c>
      <c r="Q381" s="351" t="s">
        <v>23</v>
      </c>
      <c r="R381" s="349" t="s">
        <v>371</v>
      </c>
      <c r="S381" s="381">
        <v>750</v>
      </c>
      <c r="T381" s="352">
        <f>ROUNDUP(IF(C381="180ml",VLOOKUP(M381,Master!A:D,4,0)*S381,IF(VLOOKUP(M381,Master!A:D,4,0)=1,S381,IF(S381&lt;=25000,S381*90%,VLOOKUP(M381,Master!A:D,4,0)*S381))),0)</f>
        <v>675</v>
      </c>
      <c r="U381" s="353"/>
      <c r="V381" s="353"/>
      <c r="W381" s="353"/>
      <c r="X381" s="352"/>
      <c r="Y381" s="354">
        <f t="shared" si="58"/>
        <v>675</v>
      </c>
      <c r="Z381" s="355">
        <f t="shared" si="59"/>
        <v>0.9</v>
      </c>
    </row>
    <row r="382" spans="1:26" s="356" customFormat="1" ht="24.75" customHeight="1">
      <c r="A382" s="349" t="str">
        <f t="shared" si="53"/>
        <v>9321 ASEPTIC 1&amp;3</v>
      </c>
      <c r="B382" s="349" t="str">
        <f t="shared" si="52"/>
        <v>Green Tea</v>
      </c>
      <c r="C382" s="349" t="str">
        <f>VLOOKUP(M382,Master!A:C,3,0)</f>
        <v>350ml</v>
      </c>
      <c r="D382" s="350">
        <f t="shared" si="54"/>
        <v>187.5</v>
      </c>
      <c r="E382" s="350">
        <f t="shared" si="55"/>
        <v>168.75</v>
      </c>
      <c r="F382" s="351">
        <f t="shared" si="56"/>
        <v>45395</v>
      </c>
      <c r="G382" s="351">
        <f t="shared" si="57"/>
        <v>45396</v>
      </c>
      <c r="H382" s="351">
        <v>45394</v>
      </c>
      <c r="I382" s="351">
        <v>45394</v>
      </c>
      <c r="J382" s="351" t="s">
        <v>450</v>
      </c>
      <c r="K382" s="351" t="s">
        <v>19</v>
      </c>
      <c r="L382" s="349" t="s">
        <v>1057</v>
      </c>
      <c r="M382" s="349">
        <v>310003572</v>
      </c>
      <c r="N382" s="380" t="s">
        <v>249</v>
      </c>
      <c r="O382" s="351" t="s">
        <v>484</v>
      </c>
      <c r="P382" s="351" t="s">
        <v>377</v>
      </c>
      <c r="Q382" s="351" t="s">
        <v>23</v>
      </c>
      <c r="R382" s="349" t="s">
        <v>371</v>
      </c>
      <c r="S382" s="381">
        <v>13500</v>
      </c>
      <c r="T382" s="352">
        <f>ROUNDUP(IF(C382="180ml",VLOOKUP(M382,Master!A:D,4,0)*S382,IF(VLOOKUP(M382,Master!A:D,4,0)=1,S382,IF(S382&lt;=25000,S382*90%,VLOOKUP(M382,Master!A:D,4,0)*S382))),0)</f>
        <v>12150</v>
      </c>
      <c r="U382" s="353"/>
      <c r="V382" s="353"/>
      <c r="W382" s="353"/>
      <c r="X382" s="352"/>
      <c r="Y382" s="354">
        <f t="shared" si="58"/>
        <v>12150</v>
      </c>
      <c r="Z382" s="355">
        <f t="shared" si="59"/>
        <v>0.9</v>
      </c>
    </row>
    <row r="383" spans="1:26" s="356" customFormat="1" ht="24.75" customHeight="1">
      <c r="A383" s="349" t="str">
        <f t="shared" si="53"/>
        <v>9323 ASEPTIC 2(WANGMOUNG)</v>
      </c>
      <c r="B383" s="349" t="str">
        <f t="shared" si="52"/>
        <v>CL</v>
      </c>
      <c r="C383" s="349" t="str">
        <f>VLOOKUP(M383,Master!A:C,3,0)</f>
        <v>500ml</v>
      </c>
      <c r="D383" s="350">
        <f t="shared" si="54"/>
        <v>280.87037037037038</v>
      </c>
      <c r="E383" s="350">
        <f t="shared" si="55"/>
        <v>280.87037037037038</v>
      </c>
      <c r="F383" s="351">
        <f t="shared" si="56"/>
        <v>45395</v>
      </c>
      <c r="G383" s="351">
        <f t="shared" si="57"/>
        <v>45396</v>
      </c>
      <c r="H383" s="351">
        <v>45394</v>
      </c>
      <c r="I383" s="351">
        <v>45394</v>
      </c>
      <c r="J383" s="351" t="s">
        <v>450</v>
      </c>
      <c r="K383" s="351" t="s">
        <v>115</v>
      </c>
      <c r="L383" s="349" t="s">
        <v>925</v>
      </c>
      <c r="M383" s="349">
        <v>310002653</v>
      </c>
      <c r="N383" s="380" t="s">
        <v>166</v>
      </c>
      <c r="O383" s="351" t="s">
        <v>484</v>
      </c>
      <c r="P383" s="351" t="s">
        <v>377</v>
      </c>
      <c r="Q383" s="351" t="s">
        <v>114</v>
      </c>
      <c r="R383" s="349" t="s">
        <v>22</v>
      </c>
      <c r="S383" s="381">
        <v>15167</v>
      </c>
      <c r="T383" s="352">
        <f>ROUNDUP(IF(C383="180ml",VLOOKUP(M383,Master!A:D,4,0)*S383,IF(VLOOKUP(M383,Master!A:D,4,0)=1,S383,IF(S383&lt;=25000,S383*90%,VLOOKUP(M383,Master!A:D,4,0)*S383))),0)</f>
        <v>15167</v>
      </c>
      <c r="U383" s="353"/>
      <c r="V383" s="353"/>
      <c r="W383" s="353"/>
      <c r="X383" s="352"/>
      <c r="Y383" s="354">
        <f t="shared" si="58"/>
        <v>15167</v>
      </c>
      <c r="Z383" s="355">
        <f t="shared" si="59"/>
        <v>1</v>
      </c>
    </row>
    <row r="384" spans="1:26" s="356" customFormat="1" ht="24.75" customHeight="1">
      <c r="A384" s="349" t="str">
        <f t="shared" si="53"/>
        <v>9323 ASEPTIC 2(WANGMOUNG)</v>
      </c>
      <c r="B384" s="349" t="str">
        <f t="shared" si="52"/>
        <v>Green Tea</v>
      </c>
      <c r="C384" s="349" t="str">
        <f>VLOOKUP(M384,Master!A:C,3,0)</f>
        <v>380ml</v>
      </c>
      <c r="D384" s="350">
        <f t="shared" si="54"/>
        <v>53.236111111111114</v>
      </c>
      <c r="E384" s="350">
        <f t="shared" si="55"/>
        <v>47.916666666666664</v>
      </c>
      <c r="F384" s="351">
        <f t="shared" si="56"/>
        <v>45395</v>
      </c>
      <c r="G384" s="351">
        <f t="shared" si="57"/>
        <v>45396</v>
      </c>
      <c r="H384" s="351">
        <v>45394</v>
      </c>
      <c r="I384" s="351">
        <v>45394</v>
      </c>
      <c r="J384" s="351" t="s">
        <v>450</v>
      </c>
      <c r="K384" s="351" t="s">
        <v>115</v>
      </c>
      <c r="L384" s="349" t="s">
        <v>1058</v>
      </c>
      <c r="M384" s="349">
        <v>310002013</v>
      </c>
      <c r="N384" s="380" t="s">
        <v>490</v>
      </c>
      <c r="O384" s="351" t="s">
        <v>484</v>
      </c>
      <c r="P384" s="351" t="s">
        <v>20</v>
      </c>
      <c r="Q384" s="351" t="s">
        <v>114</v>
      </c>
      <c r="R384" s="349" t="s">
        <v>292</v>
      </c>
      <c r="S384" s="381">
        <v>3833</v>
      </c>
      <c r="T384" s="352">
        <f>ROUNDUP(IF(C384="180ml",VLOOKUP(M384,Master!A:D,4,0)*S384,IF(VLOOKUP(M384,Master!A:D,4,0)=1,S384,IF(S384&lt;=25000,S384*90%,VLOOKUP(M384,Master!A:D,4,0)*S384))),0)</f>
        <v>3450</v>
      </c>
      <c r="U384" s="353"/>
      <c r="V384" s="353"/>
      <c r="W384" s="353"/>
      <c r="X384" s="352"/>
      <c r="Y384" s="354">
        <f t="shared" si="58"/>
        <v>3450</v>
      </c>
      <c r="Z384" s="355">
        <f t="shared" si="59"/>
        <v>0.90007826767545007</v>
      </c>
    </row>
    <row r="385" spans="1:26" s="356" customFormat="1" ht="24.75" customHeight="1">
      <c r="A385" s="349" t="str">
        <f t="shared" si="53"/>
        <v>9323 ASEPTIC 2(WANGMOUNG)</v>
      </c>
      <c r="B385" s="349" t="str">
        <f t="shared" si="52"/>
        <v>Green Tea</v>
      </c>
      <c r="C385" s="349" t="str">
        <f>VLOOKUP(M385,Master!A:C,3,0)</f>
        <v>380ml</v>
      </c>
      <c r="D385" s="350">
        <f t="shared" si="54"/>
        <v>226.84722222222223</v>
      </c>
      <c r="E385" s="350">
        <f t="shared" si="55"/>
        <v>204.16666666666666</v>
      </c>
      <c r="F385" s="351">
        <f t="shared" si="56"/>
        <v>45395</v>
      </c>
      <c r="G385" s="351">
        <f t="shared" si="57"/>
        <v>45396</v>
      </c>
      <c r="H385" s="351">
        <v>45394</v>
      </c>
      <c r="I385" s="351">
        <v>45394</v>
      </c>
      <c r="J385" s="351" t="s">
        <v>450</v>
      </c>
      <c r="K385" s="351" t="s">
        <v>115</v>
      </c>
      <c r="L385" s="349" t="s">
        <v>1059</v>
      </c>
      <c r="M385" s="349">
        <v>310004339</v>
      </c>
      <c r="N385" s="380" t="s">
        <v>390</v>
      </c>
      <c r="O385" s="351" t="s">
        <v>484</v>
      </c>
      <c r="P385" s="351" t="s">
        <v>21</v>
      </c>
      <c r="Q385" s="351" t="s">
        <v>114</v>
      </c>
      <c r="R385" s="349" t="s">
        <v>292</v>
      </c>
      <c r="S385" s="381">
        <v>16333</v>
      </c>
      <c r="T385" s="352">
        <f>ROUNDUP(IF(C385="180ml",VLOOKUP(M385,Master!A:D,4,0)*S385,IF(VLOOKUP(M385,Master!A:D,4,0)=1,S385,IF(S385&lt;=25000,S385*90%,VLOOKUP(M385,Master!A:D,4,0)*S385))),0)</f>
        <v>14700</v>
      </c>
      <c r="U385" s="353"/>
      <c r="V385" s="353"/>
      <c r="W385" s="353"/>
      <c r="X385" s="352"/>
      <c r="Y385" s="354">
        <f t="shared" si="58"/>
        <v>14700</v>
      </c>
      <c r="Z385" s="355">
        <f t="shared" si="59"/>
        <v>0.90001836772179022</v>
      </c>
    </row>
    <row r="386" spans="1:26" s="356" customFormat="1" ht="24.75" customHeight="1">
      <c r="A386" s="349" t="str">
        <f t="shared" si="53"/>
        <v>9321 UHT</v>
      </c>
      <c r="B386" s="349" t="str">
        <f t="shared" si="52"/>
        <v>Green Tea</v>
      </c>
      <c r="C386" s="349" t="str">
        <f>VLOOKUP(M386,Master!A:C,3,0)</f>
        <v>180ml</v>
      </c>
      <c r="D386" s="350">
        <f t="shared" si="54"/>
        <v>38.44318181818182</v>
      </c>
      <c r="E386" s="350">
        <f t="shared" si="55"/>
        <v>32.68181818181818</v>
      </c>
      <c r="F386" s="351">
        <f t="shared" si="56"/>
        <v>45396</v>
      </c>
      <c r="G386" s="351">
        <f t="shared" si="57"/>
        <v>45397</v>
      </c>
      <c r="H386" s="351">
        <v>45395</v>
      </c>
      <c r="I386" s="351">
        <v>45395</v>
      </c>
      <c r="J386" s="351" t="s">
        <v>450</v>
      </c>
      <c r="K386" s="351" t="s">
        <v>19</v>
      </c>
      <c r="L386" s="349" t="s">
        <v>929</v>
      </c>
      <c r="M386" s="349">
        <v>310002949</v>
      </c>
      <c r="N386" s="380" t="s">
        <v>122</v>
      </c>
      <c r="O386" s="351" t="s">
        <v>483</v>
      </c>
      <c r="P386" s="351" t="s">
        <v>377</v>
      </c>
      <c r="Q386" s="351" t="s">
        <v>47</v>
      </c>
      <c r="R386" s="349" t="s">
        <v>340</v>
      </c>
      <c r="S386" s="381">
        <v>3383</v>
      </c>
      <c r="T386" s="352">
        <f>ROUNDUP(IF(C386="180ml",VLOOKUP(M386,Master!A:D,4,0)*S386,IF(VLOOKUP(M386,Master!A:D,4,0)=1,S386,IF(S386&lt;=25000,S386*90%,VLOOKUP(M386,Master!A:D,4,0)*S386))),0)</f>
        <v>2876</v>
      </c>
      <c r="U386" s="353"/>
      <c r="V386" s="353"/>
      <c r="W386" s="353"/>
      <c r="X386" s="352"/>
      <c r="Y386" s="354">
        <f t="shared" si="58"/>
        <v>2876</v>
      </c>
      <c r="Z386" s="355">
        <f t="shared" si="59"/>
        <v>0.85013301803133312</v>
      </c>
    </row>
    <row r="387" spans="1:26" s="356" customFormat="1" ht="24.75" customHeight="1">
      <c r="A387" s="349" t="str">
        <f t="shared" si="53"/>
        <v>9321 ASEPTIC 1&amp;3</v>
      </c>
      <c r="B387" s="349" t="str">
        <f t="shared" si="52"/>
        <v>Green Tea</v>
      </c>
      <c r="C387" s="349" t="str">
        <f>VLOOKUP(M387,Master!A:C,3,0)</f>
        <v>800ml</v>
      </c>
      <c r="D387" s="350">
        <f t="shared" si="54"/>
        <v>400</v>
      </c>
      <c r="E387" s="350">
        <f t="shared" si="55"/>
        <v>340</v>
      </c>
      <c r="F387" s="351">
        <f t="shared" si="56"/>
        <v>45396</v>
      </c>
      <c r="G387" s="351">
        <f t="shared" si="57"/>
        <v>45397</v>
      </c>
      <c r="H387" s="351">
        <v>45395</v>
      </c>
      <c r="I387" s="351">
        <v>45395</v>
      </c>
      <c r="J387" s="351" t="s">
        <v>450</v>
      </c>
      <c r="K387" s="351" t="s">
        <v>19</v>
      </c>
      <c r="L387" s="349" t="s">
        <v>1060</v>
      </c>
      <c r="M387" s="349">
        <v>310001995</v>
      </c>
      <c r="N387" s="380" t="s">
        <v>121</v>
      </c>
      <c r="O387" s="351" t="s">
        <v>482</v>
      </c>
      <c r="P387" s="351" t="s">
        <v>20</v>
      </c>
      <c r="Q387" s="351" t="s">
        <v>23</v>
      </c>
      <c r="R387" s="349" t="s">
        <v>327</v>
      </c>
      <c r="S387" s="381">
        <v>28000</v>
      </c>
      <c r="T387" s="352">
        <f>ROUNDUP(IF(C387="180ml",VLOOKUP(M387,Master!A:D,4,0)*S387,IF(VLOOKUP(M387,Master!A:D,4,0)=1,S387,IF(S387&lt;=25000,S387*90%,VLOOKUP(M387,Master!A:D,4,0)*S387))),0)</f>
        <v>23800</v>
      </c>
      <c r="U387" s="353"/>
      <c r="V387" s="353"/>
      <c r="W387" s="353"/>
      <c r="X387" s="352"/>
      <c r="Y387" s="354">
        <f t="shared" si="58"/>
        <v>23800</v>
      </c>
      <c r="Z387" s="355">
        <f t="shared" si="59"/>
        <v>0.85</v>
      </c>
    </row>
    <row r="388" spans="1:26" s="356" customFormat="1" ht="24.75" customHeight="1">
      <c r="A388" s="349" t="str">
        <f t="shared" si="53"/>
        <v>9321 ASEPTIC 1&amp;3</v>
      </c>
      <c r="B388" s="349" t="str">
        <f t="shared" si="52"/>
        <v>Green Tea</v>
      </c>
      <c r="C388" s="349" t="str">
        <f>VLOOKUP(M388,Master!A:C,3,0)</f>
        <v>350ml</v>
      </c>
      <c r="D388" s="350">
        <f t="shared" si="54"/>
        <v>375</v>
      </c>
      <c r="E388" s="350">
        <f t="shared" si="55"/>
        <v>318.75</v>
      </c>
      <c r="F388" s="351">
        <f t="shared" si="56"/>
        <v>45396</v>
      </c>
      <c r="G388" s="351">
        <f t="shared" si="57"/>
        <v>45397</v>
      </c>
      <c r="H388" s="351">
        <v>45395</v>
      </c>
      <c r="I388" s="351">
        <v>45395</v>
      </c>
      <c r="J388" s="351" t="s">
        <v>450</v>
      </c>
      <c r="K388" s="351" t="s">
        <v>19</v>
      </c>
      <c r="L388" s="349" t="s">
        <v>1061</v>
      </c>
      <c r="M388" s="349">
        <v>310003572</v>
      </c>
      <c r="N388" s="380" t="s">
        <v>249</v>
      </c>
      <c r="O388" s="351" t="s">
        <v>484</v>
      </c>
      <c r="P388" s="351" t="s">
        <v>377</v>
      </c>
      <c r="Q388" s="351" t="s">
        <v>23</v>
      </c>
      <c r="R388" s="349" t="s">
        <v>371</v>
      </c>
      <c r="S388" s="381">
        <v>27000</v>
      </c>
      <c r="T388" s="352">
        <f>ROUNDUP(IF(C388="180ml",VLOOKUP(M388,Master!A:D,4,0)*S388,IF(VLOOKUP(M388,Master!A:D,4,0)=1,S388,IF(S388&lt;=25000,S388*90%,VLOOKUP(M388,Master!A:D,4,0)*S388))),0)</f>
        <v>22950</v>
      </c>
      <c r="U388" s="353"/>
      <c r="V388" s="353"/>
      <c r="W388" s="353"/>
      <c r="X388" s="352"/>
      <c r="Y388" s="354">
        <f t="shared" si="58"/>
        <v>22950</v>
      </c>
      <c r="Z388" s="355">
        <f t="shared" si="59"/>
        <v>0.85</v>
      </c>
    </row>
    <row r="389" spans="1:26" s="356" customFormat="1" ht="24.75" customHeight="1">
      <c r="A389" s="349" t="str">
        <f t="shared" si="53"/>
        <v>9323 ASEPTIC 2(WANGMOUNG)</v>
      </c>
      <c r="B389" s="349" t="str">
        <f t="shared" si="52"/>
        <v>EX</v>
      </c>
      <c r="C389" s="349" t="str">
        <f>VLOOKUP(M389,Master!A:C,3,0)</f>
        <v>500ml</v>
      </c>
      <c r="D389" s="350">
        <f t="shared" si="54"/>
        <v>21.611111111111111</v>
      </c>
      <c r="E389" s="350">
        <f t="shared" si="55"/>
        <v>21.611111111111111</v>
      </c>
      <c r="F389" s="351">
        <f t="shared" si="56"/>
        <v>45396</v>
      </c>
      <c r="G389" s="351">
        <f t="shared" si="57"/>
        <v>45397</v>
      </c>
      <c r="H389" s="351">
        <v>45395</v>
      </c>
      <c r="I389" s="351">
        <v>45395</v>
      </c>
      <c r="J389" s="351" t="s">
        <v>450</v>
      </c>
      <c r="K389" s="351" t="s">
        <v>115</v>
      </c>
      <c r="L389" s="349" t="s">
        <v>928</v>
      </c>
      <c r="M389" s="349">
        <v>310003399</v>
      </c>
      <c r="N389" s="380" t="s">
        <v>214</v>
      </c>
      <c r="O389" s="351" t="s">
        <v>484</v>
      </c>
      <c r="P389" s="351" t="s">
        <v>21</v>
      </c>
      <c r="Q389" s="351" t="s">
        <v>114</v>
      </c>
      <c r="R389" s="349" t="s">
        <v>22</v>
      </c>
      <c r="S389" s="381">
        <v>1167</v>
      </c>
      <c r="T389" s="352">
        <f>ROUNDUP(IF(C389="180ml",VLOOKUP(M389,Master!A:D,4,0)*S389,IF(VLOOKUP(M389,Master!A:D,4,0)=1,S389,IF(S389&lt;=25000,S389*90%,VLOOKUP(M389,Master!A:D,4,0)*S389))),0)</f>
        <v>1167</v>
      </c>
      <c r="U389" s="353"/>
      <c r="V389" s="353"/>
      <c r="W389" s="353"/>
      <c r="X389" s="352"/>
      <c r="Y389" s="354">
        <f t="shared" si="58"/>
        <v>1167</v>
      </c>
      <c r="Z389" s="355">
        <f t="shared" si="59"/>
        <v>1</v>
      </c>
    </row>
    <row r="390" spans="1:26" s="356" customFormat="1" ht="24.75" customHeight="1">
      <c r="A390" s="349" t="str">
        <f t="shared" si="53"/>
        <v>9323 ASEPTIC 2(WANGMOUNG)</v>
      </c>
      <c r="B390" s="349" t="str">
        <f t="shared" si="52"/>
        <v>Green Tea</v>
      </c>
      <c r="C390" s="349" t="str">
        <f>VLOOKUP(M390,Master!A:C,3,0)</f>
        <v>380ml</v>
      </c>
      <c r="D390" s="350">
        <f t="shared" si="54"/>
        <v>50.930555555555557</v>
      </c>
      <c r="E390" s="350">
        <f t="shared" si="55"/>
        <v>45.847222222222221</v>
      </c>
      <c r="F390" s="351">
        <f t="shared" si="56"/>
        <v>45396</v>
      </c>
      <c r="G390" s="351">
        <f t="shared" si="57"/>
        <v>45397</v>
      </c>
      <c r="H390" s="351">
        <v>45395</v>
      </c>
      <c r="I390" s="351">
        <v>45395</v>
      </c>
      <c r="J390" s="351" t="s">
        <v>450</v>
      </c>
      <c r="K390" s="351" t="s">
        <v>115</v>
      </c>
      <c r="L390" s="349" t="s">
        <v>1062</v>
      </c>
      <c r="M390" s="349">
        <v>310004339</v>
      </c>
      <c r="N390" s="380" t="s">
        <v>390</v>
      </c>
      <c r="O390" s="351" t="s">
        <v>484</v>
      </c>
      <c r="P390" s="351" t="s">
        <v>21</v>
      </c>
      <c r="Q390" s="351" t="s">
        <v>114</v>
      </c>
      <c r="R390" s="349" t="s">
        <v>292</v>
      </c>
      <c r="S390" s="381">
        <v>3667</v>
      </c>
      <c r="T390" s="352">
        <f>ROUNDUP(IF(C390="180ml",VLOOKUP(M390,Master!A:D,4,0)*S390,IF(VLOOKUP(M390,Master!A:D,4,0)=1,S390,IF(S390&lt;=25000,S390*90%,VLOOKUP(M390,Master!A:D,4,0)*S390))),0)</f>
        <v>3301</v>
      </c>
      <c r="U390" s="353"/>
      <c r="V390" s="353"/>
      <c r="W390" s="353"/>
      <c r="X390" s="352"/>
      <c r="Y390" s="354">
        <f t="shared" si="58"/>
        <v>3301</v>
      </c>
      <c r="Z390" s="355">
        <f t="shared" si="59"/>
        <v>0.90019089173711486</v>
      </c>
    </row>
    <row r="391" spans="1:26" s="356" customFormat="1" ht="24.75" customHeight="1">
      <c r="A391" s="349" t="str">
        <f t="shared" si="53"/>
        <v>9323 ASEPTIC 2(WANGMOUNG)</v>
      </c>
      <c r="B391" s="349" t="str">
        <f t="shared" si="52"/>
        <v>Green Tea</v>
      </c>
      <c r="C391" s="349" t="str">
        <f>VLOOKUP(M391,Master!A:C,3,0)</f>
        <v>350ml</v>
      </c>
      <c r="D391" s="350">
        <f t="shared" si="54"/>
        <v>166.66666666666666</v>
      </c>
      <c r="E391" s="350">
        <f t="shared" si="55"/>
        <v>166.66666666666666</v>
      </c>
      <c r="F391" s="351">
        <f t="shared" si="56"/>
        <v>45396</v>
      </c>
      <c r="G391" s="351">
        <f t="shared" si="57"/>
        <v>45397</v>
      </c>
      <c r="H391" s="351">
        <v>45395</v>
      </c>
      <c r="I391" s="351">
        <v>45395</v>
      </c>
      <c r="J391" s="351" t="s">
        <v>450</v>
      </c>
      <c r="K391" s="351" t="s">
        <v>115</v>
      </c>
      <c r="L391" s="349" t="s">
        <v>1063</v>
      </c>
      <c r="M391" s="349">
        <v>310004338</v>
      </c>
      <c r="N391" s="380" t="s">
        <v>406</v>
      </c>
      <c r="O391" s="351" t="s">
        <v>484</v>
      </c>
      <c r="P391" s="351" t="s">
        <v>21</v>
      </c>
      <c r="Q391" s="351" t="s">
        <v>114</v>
      </c>
      <c r="R391" s="349" t="s">
        <v>292</v>
      </c>
      <c r="S391" s="381">
        <v>12000</v>
      </c>
      <c r="T391" s="352">
        <f>ROUNDUP(IF(C391="180ml",VLOOKUP(M391,Master!A:D,4,0)*S391,IF(VLOOKUP(M391,Master!A:D,4,0)=1,S391,IF(S391&lt;=25000,S391*90%,VLOOKUP(M391,Master!A:D,4,0)*S391))),0)</f>
        <v>12000</v>
      </c>
      <c r="U391" s="353"/>
      <c r="V391" s="353"/>
      <c r="W391" s="353"/>
      <c r="X391" s="352"/>
      <c r="Y391" s="354">
        <f t="shared" si="58"/>
        <v>12000</v>
      </c>
      <c r="Z391" s="355">
        <f t="shared" si="59"/>
        <v>1</v>
      </c>
    </row>
    <row r="392" spans="1:26" s="356" customFormat="1" ht="24.75" customHeight="1">
      <c r="A392" s="349" t="str">
        <f t="shared" si="53"/>
        <v>9323 ASEPTIC 2(WANGMOUNG)</v>
      </c>
      <c r="B392" s="349" t="str">
        <f t="shared" si="52"/>
        <v>CL</v>
      </c>
      <c r="C392" s="349" t="str">
        <f>VLOOKUP(M392,Master!A:C,3,0)</f>
        <v>500ml</v>
      </c>
      <c r="D392" s="350">
        <f t="shared" si="54"/>
        <v>316.35185185185185</v>
      </c>
      <c r="E392" s="350">
        <f t="shared" si="55"/>
        <v>316.35185185185185</v>
      </c>
      <c r="F392" s="351">
        <f t="shared" si="56"/>
        <v>45396</v>
      </c>
      <c r="G392" s="351">
        <f t="shared" si="57"/>
        <v>45397</v>
      </c>
      <c r="H392" s="351">
        <v>45395</v>
      </c>
      <c r="I392" s="351">
        <v>45395</v>
      </c>
      <c r="J392" s="351" t="s">
        <v>450</v>
      </c>
      <c r="K392" s="351" t="s">
        <v>115</v>
      </c>
      <c r="L392" s="349" t="s">
        <v>930</v>
      </c>
      <c r="M392" s="349">
        <v>310002653</v>
      </c>
      <c r="N392" s="380" t="s">
        <v>166</v>
      </c>
      <c r="O392" s="351" t="s">
        <v>484</v>
      </c>
      <c r="P392" s="351" t="s">
        <v>377</v>
      </c>
      <c r="Q392" s="351" t="s">
        <v>114</v>
      </c>
      <c r="R392" s="349" t="s">
        <v>22</v>
      </c>
      <c r="S392" s="381">
        <v>17083</v>
      </c>
      <c r="T392" s="352">
        <f>ROUNDUP(IF(C392="180ml",VLOOKUP(M392,Master!A:D,4,0)*S392,IF(VLOOKUP(M392,Master!A:D,4,0)=1,S392,IF(S392&lt;=25000,S392*90%,VLOOKUP(M392,Master!A:D,4,0)*S392))),0)</f>
        <v>17083</v>
      </c>
      <c r="U392" s="353"/>
      <c r="V392" s="353"/>
      <c r="W392" s="353"/>
      <c r="X392" s="352"/>
      <c r="Y392" s="354">
        <f t="shared" si="58"/>
        <v>17083</v>
      </c>
      <c r="Z392" s="355">
        <f t="shared" si="59"/>
        <v>1</v>
      </c>
    </row>
    <row r="393" spans="1:26" s="356" customFormat="1" ht="24.75" customHeight="1">
      <c r="A393" s="349" t="str">
        <f t="shared" si="53"/>
        <v>9321 ASEPTIC 1&amp;3</v>
      </c>
      <c r="B393" s="349" t="str">
        <f t="shared" si="52"/>
        <v>Green Tea</v>
      </c>
      <c r="C393" s="349" t="str">
        <f>VLOOKUP(M393,Master!A:C,3,0)</f>
        <v>800ml</v>
      </c>
      <c r="D393" s="350">
        <f t="shared" si="54"/>
        <v>390.47142857142859</v>
      </c>
      <c r="E393" s="350">
        <f t="shared" si="55"/>
        <v>331.91428571428571</v>
      </c>
      <c r="F393" s="351">
        <f t="shared" si="56"/>
        <v>45397</v>
      </c>
      <c r="G393" s="351">
        <f t="shared" si="57"/>
        <v>45398</v>
      </c>
      <c r="H393" s="351">
        <v>45396</v>
      </c>
      <c r="I393" s="351">
        <v>45396</v>
      </c>
      <c r="J393" s="351" t="s">
        <v>450</v>
      </c>
      <c r="K393" s="351" t="s">
        <v>19</v>
      </c>
      <c r="L393" s="349" t="s">
        <v>1064</v>
      </c>
      <c r="M393" s="349">
        <v>310001995</v>
      </c>
      <c r="N393" s="380" t="s">
        <v>121</v>
      </c>
      <c r="O393" s="351" t="s">
        <v>482</v>
      </c>
      <c r="P393" s="351" t="s">
        <v>20</v>
      </c>
      <c r="Q393" s="351" t="s">
        <v>23</v>
      </c>
      <c r="R393" s="349" t="s">
        <v>327</v>
      </c>
      <c r="S393" s="381">
        <v>27333</v>
      </c>
      <c r="T393" s="352">
        <f>ROUNDUP(IF(C393="180ml",VLOOKUP(M393,Master!A:D,4,0)*S393,IF(VLOOKUP(M393,Master!A:D,4,0)=1,S393,IF(S393&lt;=25000,S393*90%,VLOOKUP(M393,Master!A:D,4,0)*S393))),0)</f>
        <v>23234</v>
      </c>
      <c r="U393" s="353"/>
      <c r="V393" s="353"/>
      <c r="W393" s="353"/>
      <c r="X393" s="352"/>
      <c r="Y393" s="354">
        <f t="shared" si="58"/>
        <v>23234</v>
      </c>
      <c r="Z393" s="355">
        <f t="shared" si="59"/>
        <v>0.85003475652142102</v>
      </c>
    </row>
    <row r="394" spans="1:26" s="356" customFormat="1" ht="24.75" customHeight="1">
      <c r="A394" s="349" t="str">
        <f t="shared" si="53"/>
        <v>9321 ASEPTIC 1&amp;3</v>
      </c>
      <c r="B394" s="349" t="str">
        <f t="shared" si="52"/>
        <v>Green Tea</v>
      </c>
      <c r="C394" s="349" t="str">
        <f>VLOOKUP(M394,Master!A:C,3,0)</f>
        <v>350ml</v>
      </c>
      <c r="D394" s="350">
        <f t="shared" si="54"/>
        <v>375</v>
      </c>
      <c r="E394" s="350">
        <f t="shared" si="55"/>
        <v>318.75</v>
      </c>
      <c r="F394" s="351">
        <f t="shared" si="56"/>
        <v>45397</v>
      </c>
      <c r="G394" s="351">
        <f t="shared" si="57"/>
        <v>45398</v>
      </c>
      <c r="H394" s="351">
        <v>45396</v>
      </c>
      <c r="I394" s="351">
        <v>45396</v>
      </c>
      <c r="J394" s="351" t="s">
        <v>450</v>
      </c>
      <c r="K394" s="351" t="s">
        <v>19</v>
      </c>
      <c r="L394" s="349" t="s">
        <v>1065</v>
      </c>
      <c r="M394" s="349">
        <v>310003572</v>
      </c>
      <c r="N394" s="380" t="s">
        <v>249</v>
      </c>
      <c r="O394" s="351" t="s">
        <v>484</v>
      </c>
      <c r="P394" s="351" t="s">
        <v>377</v>
      </c>
      <c r="Q394" s="351" t="s">
        <v>23</v>
      </c>
      <c r="R394" s="349" t="s">
        <v>371</v>
      </c>
      <c r="S394" s="381">
        <v>27000</v>
      </c>
      <c r="T394" s="352">
        <f>ROUNDUP(IF(C394="180ml",VLOOKUP(M394,Master!A:D,4,0)*S394,IF(VLOOKUP(M394,Master!A:D,4,0)=1,S394,IF(S394&lt;=25000,S394*90%,VLOOKUP(M394,Master!A:D,4,0)*S394))),0)</f>
        <v>22950</v>
      </c>
      <c r="U394" s="353"/>
      <c r="V394" s="353"/>
      <c r="W394" s="353"/>
      <c r="X394" s="352"/>
      <c r="Y394" s="354">
        <f t="shared" si="58"/>
        <v>22950</v>
      </c>
      <c r="Z394" s="355">
        <f t="shared" si="59"/>
        <v>0.85</v>
      </c>
    </row>
    <row r="395" spans="1:26" s="356" customFormat="1" ht="24.75" customHeight="1">
      <c r="A395" s="349" t="str">
        <f t="shared" si="53"/>
        <v>9323 ASEPTIC 2(WANGMOUNG)</v>
      </c>
      <c r="B395" s="349" t="str">
        <f t="shared" si="52"/>
        <v>Green Tea</v>
      </c>
      <c r="C395" s="349" t="str">
        <f>VLOOKUP(M395,Master!A:C,3,0)</f>
        <v>380ml</v>
      </c>
      <c r="D395" s="350">
        <f t="shared" si="54"/>
        <v>347.22222222222223</v>
      </c>
      <c r="E395" s="350">
        <f t="shared" si="55"/>
        <v>347.22222222222223</v>
      </c>
      <c r="F395" s="351">
        <f t="shared" si="56"/>
        <v>45397</v>
      </c>
      <c r="G395" s="351">
        <f t="shared" si="57"/>
        <v>45398</v>
      </c>
      <c r="H395" s="351">
        <v>45396</v>
      </c>
      <c r="I395" s="351">
        <v>45396</v>
      </c>
      <c r="J395" s="351" t="s">
        <v>450</v>
      </c>
      <c r="K395" s="351" t="s">
        <v>115</v>
      </c>
      <c r="L395" s="349" t="s">
        <v>1066</v>
      </c>
      <c r="M395" s="349">
        <v>310004069</v>
      </c>
      <c r="N395" s="380" t="s">
        <v>350</v>
      </c>
      <c r="O395" s="351" t="s">
        <v>484</v>
      </c>
      <c r="P395" s="351" t="s">
        <v>21</v>
      </c>
      <c r="Q395" s="351" t="s">
        <v>114</v>
      </c>
      <c r="R395" s="349" t="s">
        <v>292</v>
      </c>
      <c r="S395" s="381">
        <v>25000</v>
      </c>
      <c r="T395" s="352">
        <f>ROUNDUP(IF(C395="180ml",VLOOKUP(M395,Master!A:D,4,0)*S395,IF(VLOOKUP(M395,Master!A:D,4,0)=1,S395,IF(S395&lt;=25000,S395*90%,VLOOKUP(M395,Master!A:D,4,0)*S395))),0)</f>
        <v>25000</v>
      </c>
      <c r="U395" s="353"/>
      <c r="V395" s="353"/>
      <c r="W395" s="353"/>
      <c r="X395" s="352"/>
      <c r="Y395" s="354">
        <f t="shared" si="58"/>
        <v>25000</v>
      </c>
      <c r="Z395" s="355">
        <f t="shared" si="59"/>
        <v>1</v>
      </c>
    </row>
    <row r="396" spans="1:26" s="356" customFormat="1" ht="24.75" customHeight="1">
      <c r="A396" s="349" t="str">
        <f t="shared" si="53"/>
        <v>9323 ASEPTIC 2(WANGMOUNG)</v>
      </c>
      <c r="B396" s="349" t="str">
        <f t="shared" si="52"/>
        <v>EX</v>
      </c>
      <c r="C396" s="349" t="str">
        <f>VLOOKUP(M396,Master!A:C,3,0)</f>
        <v>500ml</v>
      </c>
      <c r="D396" s="350">
        <f t="shared" si="54"/>
        <v>11.203703703703704</v>
      </c>
      <c r="E396" s="350">
        <f t="shared" si="55"/>
        <v>11.203703703703704</v>
      </c>
      <c r="F396" s="351">
        <f t="shared" si="56"/>
        <v>45397</v>
      </c>
      <c r="G396" s="351">
        <f t="shared" si="57"/>
        <v>45398</v>
      </c>
      <c r="H396" s="351">
        <v>45396</v>
      </c>
      <c r="I396" s="351">
        <v>45396</v>
      </c>
      <c r="J396" s="351" t="s">
        <v>450</v>
      </c>
      <c r="K396" s="351" t="s">
        <v>115</v>
      </c>
      <c r="L396" s="349" t="s">
        <v>931</v>
      </c>
      <c r="M396" s="349">
        <v>310003399</v>
      </c>
      <c r="N396" s="380" t="s">
        <v>214</v>
      </c>
      <c r="O396" s="351" t="s">
        <v>484</v>
      </c>
      <c r="P396" s="351" t="s">
        <v>21</v>
      </c>
      <c r="Q396" s="351" t="s">
        <v>114</v>
      </c>
      <c r="R396" s="349" t="s">
        <v>22</v>
      </c>
      <c r="S396" s="381">
        <v>605</v>
      </c>
      <c r="T396" s="352">
        <f>ROUNDUP(IF(C396="180ml",VLOOKUP(M396,Master!A:D,4,0)*S396,IF(VLOOKUP(M396,Master!A:D,4,0)=1,S396,IF(S396&lt;=25000,S396*90%,VLOOKUP(M396,Master!A:D,4,0)*S396))),0)</f>
        <v>605</v>
      </c>
      <c r="U396" s="353"/>
      <c r="V396" s="353"/>
      <c r="W396" s="353"/>
      <c r="X396" s="352"/>
      <c r="Y396" s="354">
        <f t="shared" si="58"/>
        <v>605</v>
      </c>
      <c r="Z396" s="355">
        <f t="shared" si="59"/>
        <v>1</v>
      </c>
    </row>
    <row r="397" spans="1:26" s="356" customFormat="1" ht="24.75" customHeight="1">
      <c r="A397" s="349" t="str">
        <f t="shared" si="53"/>
        <v>9323 ASEPTIC 2(WANGMOUNG)</v>
      </c>
      <c r="B397" s="349" t="str">
        <f t="shared" si="52"/>
        <v>LA</v>
      </c>
      <c r="C397" s="349" t="str">
        <f>VLOOKUP(M397,Master!A:C,3,0)</f>
        <v>500ml</v>
      </c>
      <c r="D397" s="350">
        <f t="shared" si="54"/>
        <v>496.90740740740739</v>
      </c>
      <c r="E397" s="350">
        <f t="shared" si="55"/>
        <v>422.38888888888891</v>
      </c>
      <c r="F397" s="351">
        <f t="shared" si="56"/>
        <v>45397</v>
      </c>
      <c r="G397" s="351">
        <f t="shared" si="57"/>
        <v>45398</v>
      </c>
      <c r="H397" s="351">
        <v>45396</v>
      </c>
      <c r="I397" s="351">
        <v>45396</v>
      </c>
      <c r="J397" s="351" t="s">
        <v>450</v>
      </c>
      <c r="K397" s="351" t="s">
        <v>115</v>
      </c>
      <c r="L397" s="349" t="s">
        <v>932</v>
      </c>
      <c r="M397" s="349">
        <v>310002900</v>
      </c>
      <c r="N397" s="380" t="s">
        <v>117</v>
      </c>
      <c r="O397" s="351" t="s">
        <v>484</v>
      </c>
      <c r="P397" s="351" t="s">
        <v>21</v>
      </c>
      <c r="Q397" s="351" t="s">
        <v>114</v>
      </c>
      <c r="R397" s="349" t="s">
        <v>22</v>
      </c>
      <c r="S397" s="381">
        <v>26833</v>
      </c>
      <c r="T397" s="352">
        <f>ROUNDUP(IF(C397="180ml",VLOOKUP(M397,Master!A:D,4,0)*S397,IF(VLOOKUP(M397,Master!A:D,4,0)=1,S397,IF(S397&lt;=25000,S397*90%,VLOOKUP(M397,Master!A:D,4,0)*S397))),0)</f>
        <v>22809</v>
      </c>
      <c r="U397" s="353"/>
      <c r="V397" s="353"/>
      <c r="W397" s="353"/>
      <c r="X397" s="352"/>
      <c r="Y397" s="354">
        <f t="shared" si="58"/>
        <v>22809</v>
      </c>
      <c r="Z397" s="355">
        <f t="shared" si="59"/>
        <v>0.85003540416651135</v>
      </c>
    </row>
    <row r="398" spans="1:26" s="356" customFormat="1" ht="24.75" customHeight="1">
      <c r="A398" s="349" t="str">
        <f t="shared" si="53"/>
        <v>9321 ASEPTIC 1&amp;3</v>
      </c>
      <c r="B398" s="349" t="str">
        <f t="shared" si="52"/>
        <v>Green Tea</v>
      </c>
      <c r="C398" s="349" t="str">
        <f>VLOOKUP(M398,Master!A:C,3,0)</f>
        <v>800ml</v>
      </c>
      <c r="D398" s="350">
        <f t="shared" si="54"/>
        <v>50</v>
      </c>
      <c r="E398" s="350">
        <f t="shared" si="55"/>
        <v>45</v>
      </c>
      <c r="F398" s="351">
        <f t="shared" si="56"/>
        <v>45398</v>
      </c>
      <c r="G398" s="351">
        <f t="shared" si="57"/>
        <v>45399</v>
      </c>
      <c r="H398" s="351">
        <v>45397</v>
      </c>
      <c r="I398" s="351">
        <v>45397</v>
      </c>
      <c r="J398" s="351" t="s">
        <v>450</v>
      </c>
      <c r="K398" s="351" t="s">
        <v>19</v>
      </c>
      <c r="L398" s="349" t="s">
        <v>1067</v>
      </c>
      <c r="M398" s="349">
        <v>310001995</v>
      </c>
      <c r="N398" s="380" t="s">
        <v>121</v>
      </c>
      <c r="O398" s="351" t="s">
        <v>482</v>
      </c>
      <c r="P398" s="351" t="s">
        <v>20</v>
      </c>
      <c r="Q398" s="351" t="s">
        <v>23</v>
      </c>
      <c r="R398" s="349" t="s">
        <v>327</v>
      </c>
      <c r="S398" s="381">
        <v>3500</v>
      </c>
      <c r="T398" s="352">
        <f>ROUNDUP(IF(C398="180ml",VLOOKUP(M398,Master!A:D,4,0)*S398,IF(VLOOKUP(M398,Master!A:D,4,0)=1,S398,IF(S398&lt;=25000,S398*90%,VLOOKUP(M398,Master!A:D,4,0)*S398))),0)</f>
        <v>3150</v>
      </c>
      <c r="U398" s="353"/>
      <c r="V398" s="353"/>
      <c r="W398" s="353"/>
      <c r="X398" s="352"/>
      <c r="Y398" s="354">
        <f t="shared" si="58"/>
        <v>3150</v>
      </c>
      <c r="Z398" s="355">
        <f t="shared" si="59"/>
        <v>0.9</v>
      </c>
    </row>
    <row r="399" spans="1:26" s="356" customFormat="1" ht="24.75" customHeight="1">
      <c r="A399" s="349" t="str">
        <f t="shared" si="53"/>
        <v>9321 ASEPTIC 1&amp;3</v>
      </c>
      <c r="B399" s="349" t="str">
        <f t="shared" si="52"/>
        <v>Green Tea</v>
      </c>
      <c r="C399" s="349" t="str">
        <f>VLOOKUP(M399,Master!A:C,3,0)</f>
        <v>500ml</v>
      </c>
      <c r="D399" s="350">
        <f t="shared" si="54"/>
        <v>37.037037037037038</v>
      </c>
      <c r="E399" s="350">
        <f t="shared" si="55"/>
        <v>33.333333333333336</v>
      </c>
      <c r="F399" s="351">
        <f t="shared" si="56"/>
        <v>45398</v>
      </c>
      <c r="G399" s="351">
        <f t="shared" si="57"/>
        <v>45399</v>
      </c>
      <c r="H399" s="351">
        <v>45397</v>
      </c>
      <c r="I399" s="351">
        <v>45397</v>
      </c>
      <c r="J399" s="351" t="s">
        <v>450</v>
      </c>
      <c r="K399" s="351" t="s">
        <v>19</v>
      </c>
      <c r="L399" s="349" t="s">
        <v>1068</v>
      </c>
      <c r="M399" s="349">
        <v>310001993</v>
      </c>
      <c r="N399" s="380" t="s">
        <v>156</v>
      </c>
      <c r="O399" s="351" t="s">
        <v>484</v>
      </c>
      <c r="P399" s="351" t="s">
        <v>472</v>
      </c>
      <c r="Q399" s="351" t="s">
        <v>23</v>
      </c>
      <c r="R399" s="349" t="s">
        <v>327</v>
      </c>
      <c r="S399" s="381">
        <v>2000</v>
      </c>
      <c r="T399" s="352">
        <f>ROUNDUP(IF(C399="180ml",VLOOKUP(M399,Master!A:D,4,0)*S399,IF(VLOOKUP(M399,Master!A:D,4,0)=1,S399,IF(S399&lt;=25000,S399*90%,VLOOKUP(M399,Master!A:D,4,0)*S399))),0)</f>
        <v>1800</v>
      </c>
      <c r="U399" s="353"/>
      <c r="V399" s="353"/>
      <c r="W399" s="353"/>
      <c r="X399" s="352"/>
      <c r="Y399" s="354">
        <f t="shared" si="58"/>
        <v>1800</v>
      </c>
      <c r="Z399" s="355">
        <f t="shared" si="59"/>
        <v>0.9</v>
      </c>
    </row>
    <row r="400" spans="1:26" s="356" customFormat="1" ht="24.75" customHeight="1">
      <c r="A400" s="349" t="str">
        <f t="shared" si="53"/>
        <v>9321 ASEPTIC 1&amp;3</v>
      </c>
      <c r="B400" s="349" t="str">
        <f t="shared" si="52"/>
        <v>Green Tea</v>
      </c>
      <c r="C400" s="349" t="str">
        <f>VLOOKUP(M400,Master!A:C,3,0)</f>
        <v>500ml</v>
      </c>
      <c r="D400" s="350">
        <f t="shared" si="54"/>
        <v>243.83333333333334</v>
      </c>
      <c r="E400" s="350">
        <f t="shared" si="55"/>
        <v>219.46296296296296</v>
      </c>
      <c r="F400" s="351">
        <f t="shared" si="56"/>
        <v>45398</v>
      </c>
      <c r="G400" s="351">
        <f t="shared" si="57"/>
        <v>45399</v>
      </c>
      <c r="H400" s="351">
        <v>45397</v>
      </c>
      <c r="I400" s="351">
        <v>45397</v>
      </c>
      <c r="J400" s="351" t="s">
        <v>450</v>
      </c>
      <c r="K400" s="351" t="s">
        <v>19</v>
      </c>
      <c r="L400" s="349" t="s">
        <v>1069</v>
      </c>
      <c r="M400" s="349">
        <v>310001994</v>
      </c>
      <c r="N400" s="380" t="s">
        <v>478</v>
      </c>
      <c r="O400" s="351" t="s">
        <v>484</v>
      </c>
      <c r="P400" s="351" t="s">
        <v>501</v>
      </c>
      <c r="Q400" s="351" t="s">
        <v>23</v>
      </c>
      <c r="R400" s="349" t="s">
        <v>327</v>
      </c>
      <c r="S400" s="381">
        <v>13167</v>
      </c>
      <c r="T400" s="352">
        <f>ROUNDUP(IF(C400="180ml",VLOOKUP(M400,Master!A:D,4,0)*S400,IF(VLOOKUP(M400,Master!A:D,4,0)=1,S400,IF(S400&lt;=25000,S400*90%,VLOOKUP(M400,Master!A:D,4,0)*S400))),0)</f>
        <v>11851</v>
      </c>
      <c r="U400" s="353"/>
      <c r="V400" s="353"/>
      <c r="W400" s="353"/>
      <c r="X400" s="352"/>
      <c r="Y400" s="354">
        <f t="shared" si="58"/>
        <v>11851</v>
      </c>
      <c r="Z400" s="355">
        <f t="shared" si="59"/>
        <v>0.90005316321105799</v>
      </c>
    </row>
    <row r="401" spans="1:26" s="356" customFormat="1" ht="24.75" customHeight="1">
      <c r="A401" s="349" t="str">
        <f t="shared" si="53"/>
        <v>9321 ASEPTIC 1&amp;3</v>
      </c>
      <c r="B401" s="349" t="str">
        <f t="shared" si="52"/>
        <v>Green Tea</v>
      </c>
      <c r="C401" s="349" t="str">
        <f>VLOOKUP(M401,Master!A:C,3,0)</f>
        <v>350ml</v>
      </c>
      <c r="D401" s="350">
        <f t="shared" si="54"/>
        <v>375</v>
      </c>
      <c r="E401" s="350">
        <f t="shared" si="55"/>
        <v>318.75</v>
      </c>
      <c r="F401" s="351">
        <f t="shared" si="56"/>
        <v>45398</v>
      </c>
      <c r="G401" s="351">
        <f t="shared" si="57"/>
        <v>45399</v>
      </c>
      <c r="H401" s="351">
        <v>45397</v>
      </c>
      <c r="I401" s="351">
        <v>45397</v>
      </c>
      <c r="J401" s="351" t="s">
        <v>450</v>
      </c>
      <c r="K401" s="351" t="s">
        <v>19</v>
      </c>
      <c r="L401" s="349" t="s">
        <v>1070</v>
      </c>
      <c r="M401" s="349">
        <v>310003572</v>
      </c>
      <c r="N401" s="380" t="s">
        <v>249</v>
      </c>
      <c r="O401" s="351" t="s">
        <v>484</v>
      </c>
      <c r="P401" s="351" t="s">
        <v>377</v>
      </c>
      <c r="Q401" s="351" t="s">
        <v>23</v>
      </c>
      <c r="R401" s="349" t="s">
        <v>371</v>
      </c>
      <c r="S401" s="381">
        <v>27000</v>
      </c>
      <c r="T401" s="352">
        <f>ROUNDUP(IF(C401="180ml",VLOOKUP(M401,Master!A:D,4,0)*S401,IF(VLOOKUP(M401,Master!A:D,4,0)=1,S401,IF(S401&lt;=25000,S401*90%,VLOOKUP(M401,Master!A:D,4,0)*S401))),0)</f>
        <v>22950</v>
      </c>
      <c r="U401" s="353"/>
      <c r="V401" s="353"/>
      <c r="W401" s="353"/>
      <c r="X401" s="352"/>
      <c r="Y401" s="354">
        <f t="shared" si="58"/>
        <v>22950</v>
      </c>
      <c r="Z401" s="355">
        <f t="shared" si="59"/>
        <v>0.85</v>
      </c>
    </row>
    <row r="402" spans="1:26" s="356" customFormat="1" ht="24.75" customHeight="1">
      <c r="A402" s="349" t="str">
        <f t="shared" si="53"/>
        <v>9323 ASEPTIC 2(WANGMOUNG)</v>
      </c>
      <c r="B402" s="349" t="str">
        <f t="shared" si="52"/>
        <v>LA</v>
      </c>
      <c r="C402" s="349" t="str">
        <f>VLOOKUP(M402,Master!A:C,3,0)</f>
        <v>500ml</v>
      </c>
      <c r="D402" s="350">
        <f t="shared" si="54"/>
        <v>58.648148148148145</v>
      </c>
      <c r="E402" s="350">
        <f t="shared" si="55"/>
        <v>52.796296296296298</v>
      </c>
      <c r="F402" s="351">
        <f t="shared" si="56"/>
        <v>45398</v>
      </c>
      <c r="G402" s="351">
        <f t="shared" si="57"/>
        <v>45399</v>
      </c>
      <c r="H402" s="351">
        <v>45397</v>
      </c>
      <c r="I402" s="351">
        <v>45397</v>
      </c>
      <c r="J402" s="351" t="s">
        <v>450</v>
      </c>
      <c r="K402" s="351" t="s">
        <v>115</v>
      </c>
      <c r="L402" s="349" t="s">
        <v>933</v>
      </c>
      <c r="M402" s="349">
        <v>310002900</v>
      </c>
      <c r="N402" s="380" t="s">
        <v>117</v>
      </c>
      <c r="O402" s="351" t="s">
        <v>484</v>
      </c>
      <c r="P402" s="351" t="s">
        <v>21</v>
      </c>
      <c r="Q402" s="351" t="s">
        <v>114</v>
      </c>
      <c r="R402" s="349" t="s">
        <v>22</v>
      </c>
      <c r="S402" s="381">
        <v>3167</v>
      </c>
      <c r="T402" s="352">
        <f>ROUNDUP(IF(C402="180ml",VLOOKUP(M402,Master!A:D,4,0)*S402,IF(VLOOKUP(M402,Master!A:D,4,0)=1,S402,IF(S402&lt;=25000,S402*90%,VLOOKUP(M402,Master!A:D,4,0)*S402))),0)</f>
        <v>2851</v>
      </c>
      <c r="U402" s="353"/>
      <c r="V402" s="353"/>
      <c r="W402" s="353"/>
      <c r="X402" s="352"/>
      <c r="Y402" s="354">
        <f t="shared" si="58"/>
        <v>2851</v>
      </c>
      <c r="Z402" s="355">
        <f t="shared" si="59"/>
        <v>0.90022102936532999</v>
      </c>
    </row>
    <row r="403" spans="1:26" s="356" customFormat="1" ht="24.75" customHeight="1">
      <c r="A403" s="349" t="str">
        <f t="shared" si="53"/>
        <v>9323 ASEPTIC 2(WANGMOUNG)</v>
      </c>
      <c r="B403" s="349" t="str">
        <f t="shared" si="52"/>
        <v>Green Tea</v>
      </c>
      <c r="C403" s="349" t="str">
        <f>VLOOKUP(M403,Master!A:C,3,0)</f>
        <v>350ml</v>
      </c>
      <c r="D403" s="350">
        <f t="shared" si="54"/>
        <v>138.88888888888889</v>
      </c>
      <c r="E403" s="350">
        <f t="shared" si="55"/>
        <v>125</v>
      </c>
      <c r="F403" s="351">
        <f t="shared" si="56"/>
        <v>45398</v>
      </c>
      <c r="G403" s="351">
        <f t="shared" si="57"/>
        <v>45399</v>
      </c>
      <c r="H403" s="351">
        <v>45397</v>
      </c>
      <c r="I403" s="351">
        <v>45397</v>
      </c>
      <c r="J403" s="351" t="s">
        <v>450</v>
      </c>
      <c r="K403" s="351" t="s">
        <v>115</v>
      </c>
      <c r="L403" s="349" t="s">
        <v>1071</v>
      </c>
      <c r="M403" s="349">
        <v>310002642</v>
      </c>
      <c r="N403" s="380" t="s">
        <v>118</v>
      </c>
      <c r="O403" s="351" t="s">
        <v>484</v>
      </c>
      <c r="P403" s="351" t="s">
        <v>681</v>
      </c>
      <c r="Q403" s="351" t="s">
        <v>114</v>
      </c>
      <c r="R403" s="349" t="s">
        <v>292</v>
      </c>
      <c r="S403" s="381">
        <v>10000</v>
      </c>
      <c r="T403" s="352">
        <f>ROUNDUP(IF(C403="180ml",VLOOKUP(M403,Master!A:D,4,0)*S403,IF(VLOOKUP(M403,Master!A:D,4,0)=1,S403,IF(S403&lt;=25000,S403*90%,VLOOKUP(M403,Master!A:D,4,0)*S403))),0)</f>
        <v>9000</v>
      </c>
      <c r="U403" s="353"/>
      <c r="V403" s="353"/>
      <c r="W403" s="353"/>
      <c r="X403" s="352"/>
      <c r="Y403" s="354">
        <f t="shared" si="58"/>
        <v>9000</v>
      </c>
      <c r="Z403" s="355">
        <f t="shared" si="59"/>
        <v>0.9</v>
      </c>
    </row>
    <row r="404" spans="1:26" s="356" customFormat="1" ht="24.75" customHeight="1">
      <c r="A404" s="349" t="str">
        <f t="shared" si="53"/>
        <v>9323 ASEPTIC 2(WANGMOUNG)</v>
      </c>
      <c r="B404" s="349" t="str">
        <f t="shared" si="52"/>
        <v>Green Tea</v>
      </c>
      <c r="C404" s="349" t="str">
        <f>VLOOKUP(M404,Master!A:C,3,0)</f>
        <v>350ml</v>
      </c>
      <c r="D404" s="350">
        <f t="shared" si="54"/>
        <v>168.98611111111111</v>
      </c>
      <c r="E404" s="350">
        <f t="shared" si="55"/>
        <v>152.09722222222223</v>
      </c>
      <c r="F404" s="351">
        <f t="shared" si="56"/>
        <v>45398</v>
      </c>
      <c r="G404" s="351">
        <f t="shared" si="57"/>
        <v>45399</v>
      </c>
      <c r="H404" s="351">
        <v>45397</v>
      </c>
      <c r="I404" s="351">
        <v>45397</v>
      </c>
      <c r="J404" s="351" t="s">
        <v>450</v>
      </c>
      <c r="K404" s="351" t="s">
        <v>115</v>
      </c>
      <c r="L404" s="349" t="s">
        <v>1072</v>
      </c>
      <c r="M404" s="349">
        <v>310002641</v>
      </c>
      <c r="N404" s="380" t="s">
        <v>119</v>
      </c>
      <c r="O404" s="351" t="s">
        <v>484</v>
      </c>
      <c r="P404" s="351" t="s">
        <v>681</v>
      </c>
      <c r="Q404" s="351" t="s">
        <v>114</v>
      </c>
      <c r="R404" s="349" t="s">
        <v>292</v>
      </c>
      <c r="S404" s="381">
        <v>12167</v>
      </c>
      <c r="T404" s="352">
        <f>ROUNDUP(IF(C404="180ml",VLOOKUP(M404,Master!A:D,4,0)*S404,IF(VLOOKUP(M404,Master!A:D,4,0)=1,S404,IF(S404&lt;=25000,S404*90%,VLOOKUP(M404,Master!A:D,4,0)*S404))),0)</f>
        <v>10951</v>
      </c>
      <c r="U404" s="353"/>
      <c r="V404" s="353"/>
      <c r="W404" s="353"/>
      <c r="X404" s="352"/>
      <c r="Y404" s="354">
        <f t="shared" si="58"/>
        <v>10951</v>
      </c>
      <c r="Z404" s="355">
        <f t="shared" si="59"/>
        <v>0.90005753267033783</v>
      </c>
    </row>
    <row r="405" spans="1:26" s="356" customFormat="1" ht="24.75" customHeight="1">
      <c r="A405" s="349" t="str">
        <f t="shared" si="53"/>
        <v>9323 ASEPTIC 2(WANGMOUNG)</v>
      </c>
      <c r="B405" s="349" t="str">
        <f t="shared" si="52"/>
        <v>CL</v>
      </c>
      <c r="C405" s="349" t="str">
        <f>VLOOKUP(M405,Master!A:C,3,0)</f>
        <v>500ml</v>
      </c>
      <c r="D405" s="350">
        <f t="shared" si="54"/>
        <v>447.51851851851853</v>
      </c>
      <c r="E405" s="350">
        <f t="shared" si="55"/>
        <v>402.77777777777777</v>
      </c>
      <c r="F405" s="351">
        <f t="shared" si="56"/>
        <v>45398</v>
      </c>
      <c r="G405" s="351">
        <f t="shared" si="57"/>
        <v>45399</v>
      </c>
      <c r="H405" s="351">
        <v>45397</v>
      </c>
      <c r="I405" s="351">
        <v>45397</v>
      </c>
      <c r="J405" s="351" t="s">
        <v>450</v>
      </c>
      <c r="K405" s="351" t="s">
        <v>115</v>
      </c>
      <c r="L405" s="349" t="s">
        <v>934</v>
      </c>
      <c r="M405" s="349">
        <v>310002654</v>
      </c>
      <c r="N405" s="380" t="s">
        <v>46</v>
      </c>
      <c r="O405" s="351" t="s">
        <v>484</v>
      </c>
      <c r="P405" s="351" t="s">
        <v>21</v>
      </c>
      <c r="Q405" s="351" t="s">
        <v>114</v>
      </c>
      <c r="R405" s="349" t="s">
        <v>22</v>
      </c>
      <c r="S405" s="381">
        <v>24166</v>
      </c>
      <c r="T405" s="352">
        <f>ROUNDUP(IF(C405="180ml",VLOOKUP(M405,Master!A:D,4,0)*S405,IF(VLOOKUP(M405,Master!A:D,4,0)=1,S405,IF(S405&lt;=25000,S405*90%,VLOOKUP(M405,Master!A:D,4,0)*S405))),0)</f>
        <v>21750</v>
      </c>
      <c r="U405" s="353"/>
      <c r="V405" s="353"/>
      <c r="W405" s="353"/>
      <c r="X405" s="352"/>
      <c r="Y405" s="354">
        <f t="shared" si="58"/>
        <v>21750</v>
      </c>
      <c r="Z405" s="355">
        <f t="shared" si="59"/>
        <v>0.90002482827112473</v>
      </c>
    </row>
    <row r="406" spans="1:26" s="356" customFormat="1" ht="24.75" customHeight="1">
      <c r="A406" s="349" t="str">
        <f t="shared" si="53"/>
        <v>9321 ASEPTIC 1&amp;3</v>
      </c>
      <c r="B406" s="349" t="str">
        <f t="shared" si="52"/>
        <v>Green Tea</v>
      </c>
      <c r="C406" s="349" t="str">
        <f>VLOOKUP(M406,Master!A:C,3,0)</f>
        <v>500ml</v>
      </c>
      <c r="D406" s="350">
        <f t="shared" si="54"/>
        <v>404.31481481481484</v>
      </c>
      <c r="E406" s="350">
        <f t="shared" si="55"/>
        <v>363.88888888888891</v>
      </c>
      <c r="F406" s="351">
        <f t="shared" si="56"/>
        <v>45399</v>
      </c>
      <c r="G406" s="351">
        <f t="shared" si="57"/>
        <v>45400</v>
      </c>
      <c r="H406" s="351">
        <v>45398</v>
      </c>
      <c r="I406" s="351">
        <v>45398</v>
      </c>
      <c r="J406" s="351" t="s">
        <v>450</v>
      </c>
      <c r="K406" s="351" t="s">
        <v>19</v>
      </c>
      <c r="L406" s="349" t="s">
        <v>1073</v>
      </c>
      <c r="M406" s="349">
        <v>310001994</v>
      </c>
      <c r="N406" s="380" t="s">
        <v>478</v>
      </c>
      <c r="O406" s="351" t="s">
        <v>484</v>
      </c>
      <c r="P406" s="351" t="s">
        <v>501</v>
      </c>
      <c r="Q406" s="351" t="s">
        <v>23</v>
      </c>
      <c r="R406" s="349" t="s">
        <v>327</v>
      </c>
      <c r="S406" s="381">
        <v>21833</v>
      </c>
      <c r="T406" s="352">
        <f>ROUNDUP(IF(C406="180ml",VLOOKUP(M406,Master!A:D,4,0)*S406,IF(VLOOKUP(M406,Master!A:D,4,0)=1,S406,IF(S406&lt;=25000,S406*90%,VLOOKUP(M406,Master!A:D,4,0)*S406))),0)</f>
        <v>19650</v>
      </c>
      <c r="U406" s="353"/>
      <c r="V406" s="353"/>
      <c r="W406" s="353"/>
      <c r="X406" s="352"/>
      <c r="Y406" s="354">
        <f t="shared" si="58"/>
        <v>19650</v>
      </c>
      <c r="Z406" s="355">
        <f t="shared" si="59"/>
        <v>0.90001374066779649</v>
      </c>
    </row>
    <row r="407" spans="1:26" s="356" customFormat="1" ht="24.75" customHeight="1">
      <c r="A407" s="349" t="str">
        <f t="shared" si="53"/>
        <v>9321 ASEPTIC 1&amp;3</v>
      </c>
      <c r="B407" s="349" t="str">
        <f t="shared" si="52"/>
        <v>EX</v>
      </c>
      <c r="C407" s="349" t="str">
        <f>VLOOKUP(M407,Master!A:C,3,0)</f>
        <v>500ml</v>
      </c>
      <c r="D407" s="350">
        <f t="shared" si="54"/>
        <v>5.0370370370370372</v>
      </c>
      <c r="E407" s="350">
        <f t="shared" si="55"/>
        <v>5.0370370370370372</v>
      </c>
      <c r="F407" s="351">
        <f t="shared" si="56"/>
        <v>45399</v>
      </c>
      <c r="G407" s="351">
        <f t="shared" si="57"/>
        <v>45400</v>
      </c>
      <c r="H407" s="351">
        <v>45398</v>
      </c>
      <c r="I407" s="351">
        <v>45398</v>
      </c>
      <c r="J407" s="351" t="s">
        <v>450</v>
      </c>
      <c r="K407" s="351" t="s">
        <v>19</v>
      </c>
      <c r="L407" s="349" t="s">
        <v>1074</v>
      </c>
      <c r="M407" s="349">
        <v>310003400</v>
      </c>
      <c r="N407" s="380" t="s">
        <v>215</v>
      </c>
      <c r="O407" s="351" t="s">
        <v>484</v>
      </c>
      <c r="P407" s="351" t="s">
        <v>21</v>
      </c>
      <c r="Q407" s="351" t="s">
        <v>23</v>
      </c>
      <c r="R407" s="349" t="s">
        <v>327</v>
      </c>
      <c r="S407" s="381">
        <v>272</v>
      </c>
      <c r="T407" s="352">
        <f>ROUNDUP(IF(C407="180ml",VLOOKUP(M407,Master!A:D,4,0)*S407,IF(VLOOKUP(M407,Master!A:D,4,0)=1,S407,IF(S407&lt;=25000,S407*90%,VLOOKUP(M407,Master!A:D,4,0)*S407))),0)</f>
        <v>272</v>
      </c>
      <c r="U407" s="353"/>
      <c r="V407" s="353"/>
      <c r="W407" s="353"/>
      <c r="X407" s="352"/>
      <c r="Y407" s="354">
        <f t="shared" si="58"/>
        <v>272</v>
      </c>
      <c r="Z407" s="355">
        <f t="shared" si="59"/>
        <v>1</v>
      </c>
    </row>
    <row r="408" spans="1:26" s="356" customFormat="1" ht="24.75" customHeight="1">
      <c r="A408" s="349" t="str">
        <f t="shared" si="53"/>
        <v>9321 ASEPTIC 1&amp;3</v>
      </c>
      <c r="B408" s="349" t="str">
        <f t="shared" ref="B408:B471" si="60">IF(RIGHT(N408,4)="(CL)","CL",IF(RIGHT(N408,2)="5L","EX",IF(RIGHT(N408,4)="tut)","EX",IF(RIGHT(N408,2)="CL","CL",IF(RIGHT(N408,5)="CLM)","CL",IF(RIGHT(N408,4)="(LA)","LA",IF(RIGHT(N408,4)="(MM)","MM",IF(RIGHT(N408,2)="MM","MM",IF(RIGHT(N408,2)="LA","LA",IF(RIGHT(N408,7)="Crystal","Water Crystal",IF(RIGHT(N408,5)="Chang","Water Chang",IF(LEFT(N408,3)="Mag","Magnolia",IF(LEFT(N408,3)="MNL","Magnolia",IF(LEFT(N408,8)="Chakulza","Chakulza",IF(LEFT(N408,5)="Oishi","Green Tea",IF(LEFT(N408,3)="Jub","Green Tea",IF(LEFT(N408,3)="Spe","Gift Set","Milk Nestle")))))))))))))))))</f>
        <v>LA</v>
      </c>
      <c r="C408" s="349" t="str">
        <f>VLOOKUP(M408,Master!A:C,3,0)</f>
        <v>500ml</v>
      </c>
      <c r="D408" s="350">
        <f t="shared" si="54"/>
        <v>43.203703703703702</v>
      </c>
      <c r="E408" s="350">
        <f t="shared" si="55"/>
        <v>43.203703703703702</v>
      </c>
      <c r="F408" s="351">
        <f t="shared" si="56"/>
        <v>45399</v>
      </c>
      <c r="G408" s="351">
        <f t="shared" si="57"/>
        <v>45400</v>
      </c>
      <c r="H408" s="351">
        <v>45398</v>
      </c>
      <c r="I408" s="351">
        <v>45398</v>
      </c>
      <c r="J408" s="351" t="s">
        <v>450</v>
      </c>
      <c r="K408" s="351" t="s">
        <v>19</v>
      </c>
      <c r="L408" s="349" t="s">
        <v>1075</v>
      </c>
      <c r="M408" s="349">
        <v>310004444</v>
      </c>
      <c r="N408" s="380" t="s">
        <v>465</v>
      </c>
      <c r="O408" s="351" t="s">
        <v>484</v>
      </c>
      <c r="P408" s="351" t="s">
        <v>21</v>
      </c>
      <c r="Q408" s="351" t="s">
        <v>23</v>
      </c>
      <c r="R408" s="349" t="s">
        <v>327</v>
      </c>
      <c r="S408" s="381">
        <v>2333</v>
      </c>
      <c r="T408" s="352">
        <f>ROUNDUP(IF(C408="180ml",VLOOKUP(M408,Master!A:D,4,0)*S408,IF(VLOOKUP(M408,Master!A:D,4,0)=1,S408,IF(S408&lt;=25000,S408*90%,VLOOKUP(M408,Master!A:D,4,0)*S408))),0)</f>
        <v>2333</v>
      </c>
      <c r="U408" s="353"/>
      <c r="V408" s="353"/>
      <c r="W408" s="353"/>
      <c r="X408" s="352"/>
      <c r="Y408" s="354">
        <f t="shared" si="58"/>
        <v>2333</v>
      </c>
      <c r="Z408" s="355">
        <f t="shared" si="59"/>
        <v>1</v>
      </c>
    </row>
    <row r="409" spans="1:26" s="356" customFormat="1" ht="24.75" customHeight="1">
      <c r="A409" s="349" t="str">
        <f t="shared" si="53"/>
        <v>9321 ASEPTIC 1&amp;3</v>
      </c>
      <c r="B409" s="349" t="str">
        <f t="shared" si="60"/>
        <v>Green Tea</v>
      </c>
      <c r="C409" s="349" t="str">
        <f>VLOOKUP(M409,Master!A:C,3,0)</f>
        <v>350ml</v>
      </c>
      <c r="D409" s="350">
        <f t="shared" si="54"/>
        <v>227.43055555555554</v>
      </c>
      <c r="E409" s="350">
        <f t="shared" si="55"/>
        <v>204.69444444444446</v>
      </c>
      <c r="F409" s="351">
        <f t="shared" si="56"/>
        <v>45399</v>
      </c>
      <c r="G409" s="351">
        <f t="shared" si="57"/>
        <v>45400</v>
      </c>
      <c r="H409" s="351">
        <v>45398</v>
      </c>
      <c r="I409" s="351">
        <v>45398</v>
      </c>
      <c r="J409" s="351" t="s">
        <v>450</v>
      </c>
      <c r="K409" s="351" t="s">
        <v>19</v>
      </c>
      <c r="L409" s="349" t="s">
        <v>1076</v>
      </c>
      <c r="M409" s="349">
        <v>310003572</v>
      </c>
      <c r="N409" s="380" t="s">
        <v>249</v>
      </c>
      <c r="O409" s="351" t="s">
        <v>484</v>
      </c>
      <c r="P409" s="351" t="s">
        <v>377</v>
      </c>
      <c r="Q409" s="351" t="s">
        <v>23</v>
      </c>
      <c r="R409" s="349" t="s">
        <v>371</v>
      </c>
      <c r="S409" s="381">
        <v>16375</v>
      </c>
      <c r="T409" s="352">
        <f>ROUNDUP(IF(C409="180ml",VLOOKUP(M409,Master!A:D,4,0)*S409,IF(VLOOKUP(M409,Master!A:D,4,0)=1,S409,IF(S409&lt;=25000,S409*90%,VLOOKUP(M409,Master!A:D,4,0)*S409))),0)</f>
        <v>14738</v>
      </c>
      <c r="U409" s="353"/>
      <c r="V409" s="353"/>
      <c r="W409" s="353"/>
      <c r="X409" s="352"/>
      <c r="Y409" s="354">
        <f t="shared" si="58"/>
        <v>14738</v>
      </c>
      <c r="Z409" s="355">
        <f t="shared" si="59"/>
        <v>0.900030534351145</v>
      </c>
    </row>
    <row r="410" spans="1:26" s="356" customFormat="1" ht="24.75" customHeight="1">
      <c r="A410" s="349" t="str">
        <f t="shared" si="53"/>
        <v>9321 ASEPTIC 1&amp;3</v>
      </c>
      <c r="B410" s="349" t="str">
        <f t="shared" si="60"/>
        <v>Green Tea</v>
      </c>
      <c r="C410" s="349" t="str">
        <f>VLOOKUP(M410,Master!A:C,3,0)</f>
        <v>350ml</v>
      </c>
      <c r="D410" s="350">
        <f t="shared" si="54"/>
        <v>133.68055555555554</v>
      </c>
      <c r="E410" s="350">
        <f t="shared" si="55"/>
        <v>120.31944444444444</v>
      </c>
      <c r="F410" s="351">
        <f t="shared" si="56"/>
        <v>45399</v>
      </c>
      <c r="G410" s="351">
        <f t="shared" si="57"/>
        <v>45400</v>
      </c>
      <c r="H410" s="351">
        <v>45398</v>
      </c>
      <c r="I410" s="351">
        <v>45398</v>
      </c>
      <c r="J410" s="351" t="s">
        <v>450</v>
      </c>
      <c r="K410" s="351" t="s">
        <v>19</v>
      </c>
      <c r="L410" s="349" t="s">
        <v>1077</v>
      </c>
      <c r="M410" s="349">
        <v>310003573</v>
      </c>
      <c r="N410" s="380" t="s">
        <v>257</v>
      </c>
      <c r="O410" s="351" t="s">
        <v>484</v>
      </c>
      <c r="P410" s="351" t="s">
        <v>377</v>
      </c>
      <c r="Q410" s="351" t="s">
        <v>23</v>
      </c>
      <c r="R410" s="349" t="s">
        <v>371</v>
      </c>
      <c r="S410" s="381">
        <v>9625</v>
      </c>
      <c r="T410" s="352">
        <f>ROUNDUP(IF(C410="180ml",VLOOKUP(M410,Master!A:D,4,0)*S410,IF(VLOOKUP(M410,Master!A:D,4,0)=1,S410,IF(S410&lt;=25000,S410*90%,VLOOKUP(M410,Master!A:D,4,0)*S410))),0)</f>
        <v>8663</v>
      </c>
      <c r="U410" s="353"/>
      <c r="V410" s="353"/>
      <c r="W410" s="353"/>
      <c r="X410" s="352"/>
      <c r="Y410" s="354">
        <f t="shared" si="58"/>
        <v>8663</v>
      </c>
      <c r="Z410" s="355">
        <f t="shared" si="59"/>
        <v>0.9000519480519481</v>
      </c>
    </row>
    <row r="411" spans="1:26" s="356" customFormat="1" ht="24.75" customHeight="1">
      <c r="A411" s="349" t="str">
        <f t="shared" si="53"/>
        <v>9323 ASEPTIC 2(WANGMOUNG)</v>
      </c>
      <c r="B411" s="349" t="str">
        <f t="shared" si="60"/>
        <v>Green Tea</v>
      </c>
      <c r="C411" s="349" t="str">
        <f>VLOOKUP(M411,Master!A:C,3,0)</f>
        <v>350ml</v>
      </c>
      <c r="D411" s="350">
        <f t="shared" si="54"/>
        <v>138.88888888888889</v>
      </c>
      <c r="E411" s="350">
        <f t="shared" si="55"/>
        <v>125</v>
      </c>
      <c r="F411" s="351">
        <f t="shared" si="56"/>
        <v>45399</v>
      </c>
      <c r="G411" s="351">
        <f t="shared" si="57"/>
        <v>45400</v>
      </c>
      <c r="H411" s="351">
        <v>45398</v>
      </c>
      <c r="I411" s="351">
        <v>45398</v>
      </c>
      <c r="J411" s="351" t="s">
        <v>450</v>
      </c>
      <c r="K411" s="351" t="s">
        <v>115</v>
      </c>
      <c r="L411" s="349" t="s">
        <v>1078</v>
      </c>
      <c r="M411" s="349">
        <v>310002642</v>
      </c>
      <c r="N411" s="380" t="s">
        <v>118</v>
      </c>
      <c r="O411" s="351" t="s">
        <v>484</v>
      </c>
      <c r="P411" s="351" t="s">
        <v>681</v>
      </c>
      <c r="Q411" s="351" t="s">
        <v>114</v>
      </c>
      <c r="R411" s="349" t="s">
        <v>292</v>
      </c>
      <c r="S411" s="381">
        <v>10000</v>
      </c>
      <c r="T411" s="352">
        <f>ROUNDUP(IF(C411="180ml",VLOOKUP(M411,Master!A:D,4,0)*S411,IF(VLOOKUP(M411,Master!A:D,4,0)=1,S411,IF(S411&lt;=25000,S411*90%,VLOOKUP(M411,Master!A:D,4,0)*S411))),0)</f>
        <v>9000</v>
      </c>
      <c r="U411" s="353"/>
      <c r="V411" s="353"/>
      <c r="W411" s="353"/>
      <c r="X411" s="352"/>
      <c r="Y411" s="354">
        <f t="shared" si="58"/>
        <v>9000</v>
      </c>
      <c r="Z411" s="355">
        <f t="shared" si="59"/>
        <v>0.9</v>
      </c>
    </row>
    <row r="412" spans="1:26" s="356" customFormat="1" ht="24.75" customHeight="1">
      <c r="A412" s="349" t="str">
        <f t="shared" si="53"/>
        <v>9323 ASEPTIC 2(WANGMOUNG)</v>
      </c>
      <c r="B412" s="349" t="str">
        <f t="shared" si="60"/>
        <v>Green Tea</v>
      </c>
      <c r="C412" s="349" t="str">
        <f>VLOOKUP(M412,Master!A:C,3,0)</f>
        <v>350ml</v>
      </c>
      <c r="D412" s="350">
        <f t="shared" si="54"/>
        <v>250</v>
      </c>
      <c r="E412" s="350">
        <f t="shared" si="55"/>
        <v>225</v>
      </c>
      <c r="F412" s="351">
        <f t="shared" si="56"/>
        <v>45399</v>
      </c>
      <c r="G412" s="351">
        <f t="shared" si="57"/>
        <v>45400</v>
      </c>
      <c r="H412" s="351">
        <v>45398</v>
      </c>
      <c r="I412" s="351">
        <v>45398</v>
      </c>
      <c r="J412" s="351" t="s">
        <v>450</v>
      </c>
      <c r="K412" s="351" t="s">
        <v>115</v>
      </c>
      <c r="L412" s="349" t="s">
        <v>1079</v>
      </c>
      <c r="M412" s="349">
        <v>310002641</v>
      </c>
      <c r="N412" s="380" t="s">
        <v>119</v>
      </c>
      <c r="O412" s="351" t="s">
        <v>484</v>
      </c>
      <c r="P412" s="351" t="s">
        <v>681</v>
      </c>
      <c r="Q412" s="351" t="s">
        <v>114</v>
      </c>
      <c r="R412" s="349" t="s">
        <v>292</v>
      </c>
      <c r="S412" s="381">
        <v>18000</v>
      </c>
      <c r="T412" s="352">
        <f>ROUNDUP(IF(C412="180ml",VLOOKUP(M412,Master!A:D,4,0)*S412,IF(VLOOKUP(M412,Master!A:D,4,0)=1,S412,IF(S412&lt;=25000,S412*90%,VLOOKUP(M412,Master!A:D,4,0)*S412))),0)</f>
        <v>16200</v>
      </c>
      <c r="U412" s="353"/>
      <c r="V412" s="353"/>
      <c r="W412" s="353"/>
      <c r="X412" s="352"/>
      <c r="Y412" s="354">
        <f t="shared" si="58"/>
        <v>16200</v>
      </c>
      <c r="Z412" s="355">
        <f t="shared" si="59"/>
        <v>0.9</v>
      </c>
    </row>
    <row r="413" spans="1:26" s="356" customFormat="1" ht="24.75" customHeight="1">
      <c r="A413" s="349" t="str">
        <f t="shared" si="53"/>
        <v>9323 ASEPTIC 2(WANGMOUNG)</v>
      </c>
      <c r="B413" s="349" t="str">
        <f t="shared" si="60"/>
        <v>CL</v>
      </c>
      <c r="C413" s="349" t="str">
        <f>VLOOKUP(M413,Master!A:C,3,0)</f>
        <v>500ml</v>
      </c>
      <c r="D413" s="350">
        <f t="shared" si="54"/>
        <v>518.51851851851848</v>
      </c>
      <c r="E413" s="350">
        <f t="shared" si="55"/>
        <v>440.74074074074076</v>
      </c>
      <c r="F413" s="351">
        <f t="shared" si="56"/>
        <v>45399</v>
      </c>
      <c r="G413" s="351">
        <f t="shared" si="57"/>
        <v>45400</v>
      </c>
      <c r="H413" s="351">
        <v>45398</v>
      </c>
      <c r="I413" s="351">
        <v>45398</v>
      </c>
      <c r="J413" s="351" t="s">
        <v>450</v>
      </c>
      <c r="K413" s="351" t="s">
        <v>115</v>
      </c>
      <c r="L413" s="349" t="s">
        <v>935</v>
      </c>
      <c r="M413" s="349">
        <v>310002654</v>
      </c>
      <c r="N413" s="380" t="s">
        <v>46</v>
      </c>
      <c r="O413" s="351" t="s">
        <v>484</v>
      </c>
      <c r="P413" s="351" t="s">
        <v>21</v>
      </c>
      <c r="Q413" s="351" t="s">
        <v>114</v>
      </c>
      <c r="R413" s="349" t="s">
        <v>22</v>
      </c>
      <c r="S413" s="381">
        <v>28000</v>
      </c>
      <c r="T413" s="352">
        <f>ROUNDUP(IF(C413="180ml",VLOOKUP(M413,Master!A:D,4,0)*S413,IF(VLOOKUP(M413,Master!A:D,4,0)=1,S413,IF(S413&lt;=25000,S413*90%,VLOOKUP(M413,Master!A:D,4,0)*S413))),0)</f>
        <v>23800</v>
      </c>
      <c r="U413" s="353"/>
      <c r="V413" s="353"/>
      <c r="W413" s="353"/>
      <c r="X413" s="352"/>
      <c r="Y413" s="354">
        <f t="shared" si="58"/>
        <v>23800</v>
      </c>
      <c r="Z413" s="355">
        <f t="shared" si="59"/>
        <v>0.85</v>
      </c>
    </row>
    <row r="414" spans="1:26" s="356" customFormat="1" ht="24.75" customHeight="1">
      <c r="A414" s="349" t="str">
        <f t="shared" si="53"/>
        <v>9321 ASEPTIC 1&amp;3</v>
      </c>
      <c r="B414" s="349" t="str">
        <f t="shared" si="60"/>
        <v>LA</v>
      </c>
      <c r="C414" s="349" t="str">
        <f>VLOOKUP(M414,Master!A:C,3,0)</f>
        <v>500ml</v>
      </c>
      <c r="D414" s="350">
        <f t="shared" si="54"/>
        <v>327.16666666666669</v>
      </c>
      <c r="E414" s="350">
        <f t="shared" si="55"/>
        <v>327.16666666666669</v>
      </c>
      <c r="F414" s="351">
        <f t="shared" si="56"/>
        <v>45400</v>
      </c>
      <c r="G414" s="351">
        <f t="shared" si="57"/>
        <v>45401</v>
      </c>
      <c r="H414" s="351">
        <v>45399</v>
      </c>
      <c r="I414" s="351">
        <v>45399</v>
      </c>
      <c r="J414" s="351" t="s">
        <v>450</v>
      </c>
      <c r="K414" s="351" t="s">
        <v>19</v>
      </c>
      <c r="L414" s="349" t="s">
        <v>1080</v>
      </c>
      <c r="M414" s="349">
        <v>310004444</v>
      </c>
      <c r="N414" s="380" t="s">
        <v>465</v>
      </c>
      <c r="O414" s="351" t="s">
        <v>484</v>
      </c>
      <c r="P414" s="351" t="s">
        <v>21</v>
      </c>
      <c r="Q414" s="351" t="s">
        <v>23</v>
      </c>
      <c r="R414" s="349" t="s">
        <v>327</v>
      </c>
      <c r="S414" s="381">
        <v>17667</v>
      </c>
      <c r="T414" s="352">
        <f>ROUNDUP(IF(C414="180ml",VLOOKUP(M414,Master!A:D,4,0)*S414,IF(VLOOKUP(M414,Master!A:D,4,0)=1,S414,IF(S414&lt;=25000,S414*90%,VLOOKUP(M414,Master!A:D,4,0)*S414))),0)</f>
        <v>17667</v>
      </c>
      <c r="U414" s="353"/>
      <c r="V414" s="353"/>
      <c r="W414" s="353"/>
      <c r="X414" s="352"/>
      <c r="Y414" s="354">
        <f t="shared" si="58"/>
        <v>17667</v>
      </c>
      <c r="Z414" s="355">
        <f t="shared" si="59"/>
        <v>1</v>
      </c>
    </row>
    <row r="415" spans="1:26" s="356" customFormat="1" ht="24.75" customHeight="1">
      <c r="A415" s="349" t="str">
        <f t="shared" si="53"/>
        <v>9321 ASEPTIC 1&amp;3</v>
      </c>
      <c r="B415" s="349" t="str">
        <f t="shared" si="60"/>
        <v>Green Tea</v>
      </c>
      <c r="C415" s="349" t="str">
        <f>VLOOKUP(M415,Master!A:C,3,0)</f>
        <v>350ml</v>
      </c>
      <c r="D415" s="350">
        <f t="shared" si="54"/>
        <v>375</v>
      </c>
      <c r="E415" s="350">
        <f t="shared" si="55"/>
        <v>318.75</v>
      </c>
      <c r="F415" s="351">
        <f t="shared" si="56"/>
        <v>45400</v>
      </c>
      <c r="G415" s="351">
        <f t="shared" si="57"/>
        <v>45401</v>
      </c>
      <c r="H415" s="351">
        <v>45399</v>
      </c>
      <c r="I415" s="351">
        <v>45399</v>
      </c>
      <c r="J415" s="351" t="s">
        <v>450</v>
      </c>
      <c r="K415" s="351" t="s">
        <v>19</v>
      </c>
      <c r="L415" s="349" t="s">
        <v>1081</v>
      </c>
      <c r="M415" s="349">
        <v>310003573</v>
      </c>
      <c r="N415" s="380" t="s">
        <v>257</v>
      </c>
      <c r="O415" s="351" t="s">
        <v>484</v>
      </c>
      <c r="P415" s="351" t="s">
        <v>377</v>
      </c>
      <c r="Q415" s="351" t="s">
        <v>23</v>
      </c>
      <c r="R415" s="349" t="s">
        <v>371</v>
      </c>
      <c r="S415" s="381">
        <v>27000</v>
      </c>
      <c r="T415" s="352">
        <f>ROUNDUP(IF(C415="180ml",VLOOKUP(M415,Master!A:D,4,0)*S415,IF(VLOOKUP(M415,Master!A:D,4,0)=1,S415,IF(S415&lt;=25000,S415*90%,VLOOKUP(M415,Master!A:D,4,0)*S415))),0)</f>
        <v>22950</v>
      </c>
      <c r="U415" s="353"/>
      <c r="V415" s="353"/>
      <c r="W415" s="353"/>
      <c r="X415" s="352"/>
      <c r="Y415" s="354">
        <f t="shared" si="58"/>
        <v>22950</v>
      </c>
      <c r="Z415" s="355">
        <f t="shared" si="59"/>
        <v>0.85</v>
      </c>
    </row>
    <row r="416" spans="1:26" s="356" customFormat="1" ht="24.75" customHeight="1">
      <c r="A416" s="349" t="str">
        <f t="shared" si="53"/>
        <v>9322 Amatanakorn</v>
      </c>
      <c r="B416" s="349" t="str">
        <f t="shared" si="60"/>
        <v>Water Crystal</v>
      </c>
      <c r="C416" s="349" t="str">
        <f>VLOOKUP(M416,Master!A:C,3,0)</f>
        <v>600ml</v>
      </c>
      <c r="D416" s="350">
        <f t="shared" si="54"/>
        <v>89.25333333333333</v>
      </c>
      <c r="E416" s="350">
        <f t="shared" si="55"/>
        <v>80.333333333333329</v>
      </c>
      <c r="F416" s="351">
        <f t="shared" si="56"/>
        <v>45400</v>
      </c>
      <c r="G416" s="351">
        <f t="shared" si="57"/>
        <v>45401</v>
      </c>
      <c r="H416" s="351">
        <v>45399</v>
      </c>
      <c r="I416" s="351">
        <v>45399</v>
      </c>
      <c r="J416" s="351" t="s">
        <v>450</v>
      </c>
      <c r="K416" s="351" t="s">
        <v>375</v>
      </c>
      <c r="L416" s="349" t="s">
        <v>891</v>
      </c>
      <c r="M416" s="349">
        <v>310001586</v>
      </c>
      <c r="N416" s="380" t="s">
        <v>415</v>
      </c>
      <c r="O416" s="351" t="s">
        <v>482</v>
      </c>
      <c r="P416" s="351" t="s">
        <v>377</v>
      </c>
      <c r="Q416" s="351" t="s">
        <v>114</v>
      </c>
      <c r="R416" s="349" t="s">
        <v>22</v>
      </c>
      <c r="S416" s="381">
        <v>13388</v>
      </c>
      <c r="T416" s="352">
        <f>ROUNDUP(IF(C416="180ml",VLOOKUP(M416,Master!A:D,4,0)*S416,IF(VLOOKUP(M416,Master!A:D,4,0)=1,S416,IF(S416&lt;=25000,S416*90%,VLOOKUP(M416,Master!A:D,4,0)*S416))),0)</f>
        <v>12050</v>
      </c>
      <c r="U416" s="353"/>
      <c r="V416" s="353"/>
      <c r="W416" s="353"/>
      <c r="X416" s="352"/>
      <c r="Y416" s="354">
        <f t="shared" si="58"/>
        <v>12050</v>
      </c>
      <c r="Z416" s="355">
        <f t="shared" si="59"/>
        <v>0.90005975500448165</v>
      </c>
    </row>
    <row r="417" spans="1:26" s="356" customFormat="1" ht="24.75" customHeight="1">
      <c r="A417" s="349" t="str">
        <f t="shared" si="53"/>
        <v>9323 ASEPTIC 2(WANGMOUNG)</v>
      </c>
      <c r="B417" s="349" t="str">
        <f t="shared" si="60"/>
        <v>CL</v>
      </c>
      <c r="C417" s="349" t="str">
        <f>VLOOKUP(M417,Master!A:C,3,0)</f>
        <v>500ml</v>
      </c>
      <c r="D417" s="350">
        <f t="shared" si="54"/>
        <v>518.51851851851848</v>
      </c>
      <c r="E417" s="350">
        <f t="shared" si="55"/>
        <v>440.74074074074076</v>
      </c>
      <c r="F417" s="351">
        <f t="shared" si="56"/>
        <v>45400</v>
      </c>
      <c r="G417" s="351">
        <f t="shared" si="57"/>
        <v>45401</v>
      </c>
      <c r="H417" s="351">
        <v>45399</v>
      </c>
      <c r="I417" s="351">
        <v>45399</v>
      </c>
      <c r="J417" s="351" t="s">
        <v>450</v>
      </c>
      <c r="K417" s="351" t="s">
        <v>115</v>
      </c>
      <c r="L417" s="349" t="s">
        <v>936</v>
      </c>
      <c r="M417" s="349">
        <v>310002654</v>
      </c>
      <c r="N417" s="380" t="s">
        <v>46</v>
      </c>
      <c r="O417" s="351" t="s">
        <v>484</v>
      </c>
      <c r="P417" s="351" t="s">
        <v>21</v>
      </c>
      <c r="Q417" s="351" t="s">
        <v>114</v>
      </c>
      <c r="R417" s="349" t="s">
        <v>22</v>
      </c>
      <c r="S417" s="381">
        <v>28000</v>
      </c>
      <c r="T417" s="352">
        <f>ROUNDUP(IF(C417="180ml",VLOOKUP(M417,Master!A:D,4,0)*S417,IF(VLOOKUP(M417,Master!A:D,4,0)=1,S417,IF(S417&lt;=25000,S417*90%,VLOOKUP(M417,Master!A:D,4,0)*S417))),0)</f>
        <v>23800</v>
      </c>
      <c r="U417" s="353"/>
      <c r="V417" s="353"/>
      <c r="W417" s="353"/>
      <c r="X417" s="352"/>
      <c r="Y417" s="354">
        <f t="shared" si="58"/>
        <v>23800</v>
      </c>
      <c r="Z417" s="355">
        <f t="shared" si="59"/>
        <v>0.85</v>
      </c>
    </row>
    <row r="418" spans="1:26" s="356" customFormat="1" ht="24.75" customHeight="1">
      <c r="A418" s="349" t="str">
        <f t="shared" si="53"/>
        <v>9323 ASEPTIC 2(WANGMOUNG)</v>
      </c>
      <c r="B418" s="349" t="str">
        <f t="shared" si="60"/>
        <v>Green Tea</v>
      </c>
      <c r="C418" s="349" t="str">
        <f>VLOOKUP(M418,Master!A:C,3,0)</f>
        <v>350ml</v>
      </c>
      <c r="D418" s="350">
        <f t="shared" si="54"/>
        <v>138.88888888888889</v>
      </c>
      <c r="E418" s="350">
        <f t="shared" si="55"/>
        <v>125</v>
      </c>
      <c r="F418" s="351">
        <f t="shared" si="56"/>
        <v>45400</v>
      </c>
      <c r="G418" s="351">
        <f t="shared" si="57"/>
        <v>45401</v>
      </c>
      <c r="H418" s="351">
        <v>45399</v>
      </c>
      <c r="I418" s="351">
        <v>45399</v>
      </c>
      <c r="J418" s="351" t="s">
        <v>450</v>
      </c>
      <c r="K418" s="351" t="s">
        <v>115</v>
      </c>
      <c r="L418" s="349" t="s">
        <v>1082</v>
      </c>
      <c r="M418" s="349">
        <v>310002642</v>
      </c>
      <c r="N418" s="380" t="s">
        <v>118</v>
      </c>
      <c r="O418" s="351" t="s">
        <v>484</v>
      </c>
      <c r="P418" s="351" t="s">
        <v>21</v>
      </c>
      <c r="Q418" s="351" t="s">
        <v>114</v>
      </c>
      <c r="R418" s="349" t="s">
        <v>292</v>
      </c>
      <c r="S418" s="381">
        <v>10000</v>
      </c>
      <c r="T418" s="352">
        <f>ROUNDUP(IF(C418="180ml",VLOOKUP(M418,Master!A:D,4,0)*S418,IF(VLOOKUP(M418,Master!A:D,4,0)=1,S418,IF(S418&lt;=25000,S418*90%,VLOOKUP(M418,Master!A:D,4,0)*S418))),0)</f>
        <v>9000</v>
      </c>
      <c r="U418" s="353"/>
      <c r="V418" s="353"/>
      <c r="W418" s="353"/>
      <c r="X418" s="352"/>
      <c r="Y418" s="354">
        <f t="shared" si="58"/>
        <v>9000</v>
      </c>
      <c r="Z418" s="355">
        <f t="shared" si="59"/>
        <v>0.9</v>
      </c>
    </row>
    <row r="419" spans="1:26" s="356" customFormat="1" ht="24.75" customHeight="1">
      <c r="A419" s="349" t="str">
        <f t="shared" si="53"/>
        <v>9323 ASEPTIC 2(WANGMOUNG)</v>
      </c>
      <c r="B419" s="349" t="str">
        <f t="shared" si="60"/>
        <v>Green Tea</v>
      </c>
      <c r="C419" s="349" t="str">
        <f>VLOOKUP(M419,Master!A:C,3,0)</f>
        <v>350ml</v>
      </c>
      <c r="D419" s="350">
        <f t="shared" si="54"/>
        <v>250</v>
      </c>
      <c r="E419" s="350">
        <f t="shared" si="55"/>
        <v>225</v>
      </c>
      <c r="F419" s="351">
        <f t="shared" si="56"/>
        <v>45400</v>
      </c>
      <c r="G419" s="351">
        <f t="shared" si="57"/>
        <v>45401</v>
      </c>
      <c r="H419" s="351">
        <v>45399</v>
      </c>
      <c r="I419" s="351">
        <v>45399</v>
      </c>
      <c r="J419" s="351" t="s">
        <v>450</v>
      </c>
      <c r="K419" s="351" t="s">
        <v>115</v>
      </c>
      <c r="L419" s="349" t="s">
        <v>1083</v>
      </c>
      <c r="M419" s="349">
        <v>310002641</v>
      </c>
      <c r="N419" s="380" t="s">
        <v>119</v>
      </c>
      <c r="O419" s="351" t="s">
        <v>484</v>
      </c>
      <c r="P419" s="351" t="s">
        <v>21</v>
      </c>
      <c r="Q419" s="351" t="s">
        <v>114</v>
      </c>
      <c r="R419" s="349" t="s">
        <v>292</v>
      </c>
      <c r="S419" s="381">
        <v>18000</v>
      </c>
      <c r="T419" s="352">
        <f>ROUNDUP(IF(C419="180ml",VLOOKUP(M419,Master!A:D,4,0)*S419,IF(VLOOKUP(M419,Master!A:D,4,0)=1,S419,IF(S419&lt;=25000,S419*90%,VLOOKUP(M419,Master!A:D,4,0)*S419))),0)</f>
        <v>16200</v>
      </c>
      <c r="U419" s="353"/>
      <c r="V419" s="353"/>
      <c r="W419" s="353"/>
      <c r="X419" s="352"/>
      <c r="Y419" s="354">
        <f t="shared" si="58"/>
        <v>16200</v>
      </c>
      <c r="Z419" s="355">
        <f t="shared" si="59"/>
        <v>0.9</v>
      </c>
    </row>
    <row r="420" spans="1:26" s="356" customFormat="1" ht="24.75" customHeight="1">
      <c r="A420" s="349" t="str">
        <f t="shared" si="53"/>
        <v>9321 ASEPTIC 1&amp;3</v>
      </c>
      <c r="B420" s="349" t="str">
        <f t="shared" si="60"/>
        <v>EX</v>
      </c>
      <c r="C420" s="349" t="str">
        <f>VLOOKUP(M420,Master!A:C,3,0)</f>
        <v>500ml</v>
      </c>
      <c r="D420" s="350">
        <f t="shared" si="54"/>
        <v>44.481481481481481</v>
      </c>
      <c r="E420" s="350">
        <f t="shared" si="55"/>
        <v>44.481481481481481</v>
      </c>
      <c r="F420" s="351">
        <f t="shared" si="56"/>
        <v>45401</v>
      </c>
      <c r="G420" s="351">
        <f t="shared" si="57"/>
        <v>45402</v>
      </c>
      <c r="H420" s="351">
        <v>45400</v>
      </c>
      <c r="I420" s="351">
        <v>45400</v>
      </c>
      <c r="J420" s="351" t="s">
        <v>450</v>
      </c>
      <c r="K420" s="351" t="s">
        <v>19</v>
      </c>
      <c r="L420" s="349" t="s">
        <v>1084</v>
      </c>
      <c r="M420" s="349">
        <v>310002702</v>
      </c>
      <c r="N420" s="380" t="s">
        <v>126</v>
      </c>
      <c r="O420" s="351" t="s">
        <v>484</v>
      </c>
      <c r="P420" s="351" t="s">
        <v>21</v>
      </c>
      <c r="Q420" s="351" t="s">
        <v>23</v>
      </c>
      <c r="R420" s="349" t="s">
        <v>327</v>
      </c>
      <c r="S420" s="381">
        <v>2402</v>
      </c>
      <c r="T420" s="352">
        <f>ROUNDUP(IF(C420="180ml",VLOOKUP(M420,Master!A:D,4,0)*S420,IF(VLOOKUP(M420,Master!A:D,4,0)=1,S420,IF(S420&lt;=25000,S420*90%,VLOOKUP(M420,Master!A:D,4,0)*S420))),0)</f>
        <v>2402</v>
      </c>
      <c r="U420" s="353"/>
      <c r="V420" s="353"/>
      <c r="W420" s="353"/>
      <c r="X420" s="352"/>
      <c r="Y420" s="354">
        <f t="shared" si="58"/>
        <v>2402</v>
      </c>
      <c r="Z420" s="355">
        <f t="shared" si="59"/>
        <v>1</v>
      </c>
    </row>
    <row r="421" spans="1:26" s="356" customFormat="1" ht="24.75" customHeight="1">
      <c r="A421" s="349" t="str">
        <f t="shared" si="53"/>
        <v>9321 ASEPTIC 1&amp;3</v>
      </c>
      <c r="B421" s="349" t="str">
        <f t="shared" si="60"/>
        <v>Green Tea</v>
      </c>
      <c r="C421" s="349" t="str">
        <f>VLOOKUP(M421,Master!A:C,3,0)</f>
        <v>500ml</v>
      </c>
      <c r="D421" s="350">
        <f t="shared" si="54"/>
        <v>9.9074074074074066</v>
      </c>
      <c r="E421" s="350">
        <f t="shared" si="55"/>
        <v>8.9259259259259256</v>
      </c>
      <c r="F421" s="351">
        <f t="shared" si="56"/>
        <v>45401</v>
      </c>
      <c r="G421" s="351">
        <f t="shared" si="57"/>
        <v>45402</v>
      </c>
      <c r="H421" s="351">
        <v>45400</v>
      </c>
      <c r="I421" s="351">
        <v>45400</v>
      </c>
      <c r="J421" s="351" t="s">
        <v>450</v>
      </c>
      <c r="K421" s="351" t="s">
        <v>19</v>
      </c>
      <c r="L421" s="349" t="s">
        <v>1085</v>
      </c>
      <c r="M421" s="349">
        <v>310002015</v>
      </c>
      <c r="N421" s="380" t="s">
        <v>462</v>
      </c>
      <c r="O421" s="351" t="s">
        <v>484</v>
      </c>
      <c r="P421" s="351" t="s">
        <v>20</v>
      </c>
      <c r="Q421" s="351" t="s">
        <v>23</v>
      </c>
      <c r="R421" s="349" t="s">
        <v>327</v>
      </c>
      <c r="S421" s="381">
        <v>535</v>
      </c>
      <c r="T421" s="352">
        <f>ROUNDUP(IF(C421="180ml",VLOOKUP(M421,Master!A:D,4,0)*S421,IF(VLOOKUP(M421,Master!A:D,4,0)=1,S421,IF(S421&lt;=25000,S421*90%,VLOOKUP(M421,Master!A:D,4,0)*S421))),0)</f>
        <v>482</v>
      </c>
      <c r="U421" s="353"/>
      <c r="V421" s="353"/>
      <c r="W421" s="353"/>
      <c r="X421" s="352"/>
      <c r="Y421" s="354">
        <f t="shared" si="58"/>
        <v>482</v>
      </c>
      <c r="Z421" s="355">
        <f t="shared" si="59"/>
        <v>0.90093457943925237</v>
      </c>
    </row>
    <row r="422" spans="1:26" s="356" customFormat="1" ht="24.75" customHeight="1">
      <c r="A422" s="349" t="str">
        <f t="shared" si="53"/>
        <v>9321 ASEPTIC 1&amp;3</v>
      </c>
      <c r="B422" s="349" t="str">
        <f t="shared" si="60"/>
        <v>LA</v>
      </c>
      <c r="C422" s="349" t="str">
        <f>VLOOKUP(M422,Master!A:C,3,0)</f>
        <v>500ml</v>
      </c>
      <c r="D422" s="350">
        <f t="shared" si="54"/>
        <v>453.7037037037037</v>
      </c>
      <c r="E422" s="350">
        <f t="shared" si="55"/>
        <v>453.7037037037037</v>
      </c>
      <c r="F422" s="351">
        <f t="shared" si="56"/>
        <v>45401</v>
      </c>
      <c r="G422" s="351">
        <f t="shared" si="57"/>
        <v>45402</v>
      </c>
      <c r="H422" s="351">
        <v>45400</v>
      </c>
      <c r="I422" s="351">
        <v>45400</v>
      </c>
      <c r="J422" s="351" t="s">
        <v>450</v>
      </c>
      <c r="K422" s="351" t="s">
        <v>19</v>
      </c>
      <c r="L422" s="349" t="s">
        <v>1086</v>
      </c>
      <c r="M422" s="349">
        <v>310004443</v>
      </c>
      <c r="N422" s="380" t="s">
        <v>466</v>
      </c>
      <c r="O422" s="351" t="s">
        <v>484</v>
      </c>
      <c r="P422" s="351" t="s">
        <v>21</v>
      </c>
      <c r="Q422" s="351" t="s">
        <v>23</v>
      </c>
      <c r="R422" s="349" t="s">
        <v>327</v>
      </c>
      <c r="S422" s="381">
        <v>24500</v>
      </c>
      <c r="T422" s="352">
        <f>ROUNDUP(IF(C422="180ml",VLOOKUP(M422,Master!A:D,4,0)*S422,IF(VLOOKUP(M422,Master!A:D,4,0)=1,S422,IF(S422&lt;=25000,S422*90%,VLOOKUP(M422,Master!A:D,4,0)*S422))),0)</f>
        <v>24500</v>
      </c>
      <c r="U422" s="353"/>
      <c r="V422" s="353"/>
      <c r="W422" s="353"/>
      <c r="X422" s="352"/>
      <c r="Y422" s="354">
        <f t="shared" si="58"/>
        <v>24500</v>
      </c>
      <c r="Z422" s="355">
        <f t="shared" si="59"/>
        <v>1</v>
      </c>
    </row>
    <row r="423" spans="1:26" s="356" customFormat="1" ht="24.75" customHeight="1">
      <c r="A423" s="349" t="str">
        <f t="shared" si="53"/>
        <v>9321 ASEPTIC 1&amp;3</v>
      </c>
      <c r="B423" s="349" t="str">
        <f t="shared" si="60"/>
        <v>Green Tea</v>
      </c>
      <c r="C423" s="349" t="str">
        <f>VLOOKUP(M423,Master!A:C,3,0)</f>
        <v>350ml</v>
      </c>
      <c r="D423" s="350">
        <f t="shared" si="54"/>
        <v>185.76388888888889</v>
      </c>
      <c r="E423" s="350">
        <f t="shared" si="55"/>
        <v>167.19444444444446</v>
      </c>
      <c r="F423" s="351">
        <f t="shared" si="56"/>
        <v>45401</v>
      </c>
      <c r="G423" s="351">
        <f t="shared" si="57"/>
        <v>45402</v>
      </c>
      <c r="H423" s="351">
        <v>45400</v>
      </c>
      <c r="I423" s="351">
        <v>45400</v>
      </c>
      <c r="J423" s="351" t="s">
        <v>450</v>
      </c>
      <c r="K423" s="351" t="s">
        <v>19</v>
      </c>
      <c r="L423" s="349" t="s">
        <v>1087</v>
      </c>
      <c r="M423" s="349">
        <v>310003573</v>
      </c>
      <c r="N423" s="380" t="s">
        <v>257</v>
      </c>
      <c r="O423" s="351" t="s">
        <v>484</v>
      </c>
      <c r="P423" s="351" t="s">
        <v>377</v>
      </c>
      <c r="Q423" s="351" t="s">
        <v>23</v>
      </c>
      <c r="R423" s="349" t="s">
        <v>371</v>
      </c>
      <c r="S423" s="381">
        <v>13375</v>
      </c>
      <c r="T423" s="352">
        <f>ROUNDUP(IF(C423="180ml",VLOOKUP(M423,Master!A:D,4,0)*S423,IF(VLOOKUP(M423,Master!A:D,4,0)=1,S423,IF(S423&lt;=25000,S423*90%,VLOOKUP(M423,Master!A:D,4,0)*S423))),0)</f>
        <v>12038</v>
      </c>
      <c r="U423" s="353"/>
      <c r="V423" s="353"/>
      <c r="W423" s="353"/>
      <c r="X423" s="352"/>
      <c r="Y423" s="354">
        <f t="shared" si="58"/>
        <v>12038</v>
      </c>
      <c r="Z423" s="355">
        <f t="shared" si="59"/>
        <v>0.90003738317757009</v>
      </c>
    </row>
    <row r="424" spans="1:26" s="356" customFormat="1" ht="24.75" customHeight="1">
      <c r="A424" s="349" t="str">
        <f t="shared" si="53"/>
        <v>9321 ASEPTIC 1&amp;3</v>
      </c>
      <c r="B424" s="349" t="str">
        <f t="shared" si="60"/>
        <v>Green Tea</v>
      </c>
      <c r="C424" s="349" t="str">
        <f>VLOOKUP(M424,Master!A:C,3,0)</f>
        <v>350ml</v>
      </c>
      <c r="D424" s="350">
        <f t="shared" si="54"/>
        <v>15.625</v>
      </c>
      <c r="E424" s="350">
        <f t="shared" si="55"/>
        <v>14.069444444444445</v>
      </c>
      <c r="F424" s="351">
        <f t="shared" si="56"/>
        <v>45401</v>
      </c>
      <c r="G424" s="351">
        <f t="shared" si="57"/>
        <v>45402</v>
      </c>
      <c r="H424" s="351">
        <v>45400</v>
      </c>
      <c r="I424" s="351">
        <v>45400</v>
      </c>
      <c r="J424" s="351" t="s">
        <v>450</v>
      </c>
      <c r="K424" s="351" t="s">
        <v>19</v>
      </c>
      <c r="L424" s="349" t="s">
        <v>1088</v>
      </c>
      <c r="M424" s="349">
        <v>310003572</v>
      </c>
      <c r="N424" s="380" t="s">
        <v>249</v>
      </c>
      <c r="O424" s="351" t="s">
        <v>484</v>
      </c>
      <c r="P424" s="351" t="s">
        <v>377</v>
      </c>
      <c r="Q424" s="351" t="s">
        <v>23</v>
      </c>
      <c r="R424" s="349" t="s">
        <v>371</v>
      </c>
      <c r="S424" s="381">
        <v>1125</v>
      </c>
      <c r="T424" s="352">
        <f>ROUNDUP(IF(C424="180ml",VLOOKUP(M424,Master!A:D,4,0)*S424,IF(VLOOKUP(M424,Master!A:D,4,0)=1,S424,IF(S424&lt;=25000,S424*90%,VLOOKUP(M424,Master!A:D,4,0)*S424))),0)</f>
        <v>1013</v>
      </c>
      <c r="U424" s="353"/>
      <c r="V424" s="353"/>
      <c r="W424" s="353"/>
      <c r="X424" s="352"/>
      <c r="Y424" s="354">
        <f t="shared" si="58"/>
        <v>1013</v>
      </c>
      <c r="Z424" s="355">
        <f t="shared" si="59"/>
        <v>0.90044444444444449</v>
      </c>
    </row>
    <row r="425" spans="1:26" s="356" customFormat="1" ht="24.75" customHeight="1">
      <c r="A425" s="349" t="str">
        <f t="shared" si="53"/>
        <v>9322 Amatanakorn</v>
      </c>
      <c r="B425" s="349" t="str">
        <f t="shared" si="60"/>
        <v>Water Crystal</v>
      </c>
      <c r="C425" s="349" t="str">
        <f>VLOOKUP(M425,Master!A:C,3,0)</f>
        <v>600ml</v>
      </c>
      <c r="D425" s="350">
        <f t="shared" si="54"/>
        <v>126</v>
      </c>
      <c r="E425" s="350">
        <f t="shared" si="55"/>
        <v>113.4</v>
      </c>
      <c r="F425" s="351">
        <f t="shared" si="56"/>
        <v>45401</v>
      </c>
      <c r="G425" s="351">
        <f t="shared" si="57"/>
        <v>45402</v>
      </c>
      <c r="H425" s="351">
        <v>45400</v>
      </c>
      <c r="I425" s="351">
        <v>45400</v>
      </c>
      <c r="J425" s="351" t="s">
        <v>450</v>
      </c>
      <c r="K425" s="351" t="s">
        <v>375</v>
      </c>
      <c r="L425" s="349" t="s">
        <v>892</v>
      </c>
      <c r="M425" s="349">
        <v>310001586</v>
      </c>
      <c r="N425" s="380" t="s">
        <v>415</v>
      </c>
      <c r="O425" s="351" t="s">
        <v>482</v>
      </c>
      <c r="P425" s="351" t="s">
        <v>377</v>
      </c>
      <c r="Q425" s="351" t="s">
        <v>114</v>
      </c>
      <c r="R425" s="349" t="s">
        <v>22</v>
      </c>
      <c r="S425" s="381">
        <v>18900</v>
      </c>
      <c r="T425" s="352">
        <f>ROUNDUP(IF(C425="180ml",VLOOKUP(M425,Master!A:D,4,0)*S425,IF(VLOOKUP(M425,Master!A:D,4,0)=1,S425,IF(S425&lt;=25000,S425*90%,VLOOKUP(M425,Master!A:D,4,0)*S425))),0)</f>
        <v>17010</v>
      </c>
      <c r="U425" s="353"/>
      <c r="V425" s="353"/>
      <c r="W425" s="353"/>
      <c r="X425" s="352"/>
      <c r="Y425" s="354">
        <f t="shared" si="58"/>
        <v>17010</v>
      </c>
      <c r="Z425" s="355">
        <f t="shared" si="59"/>
        <v>0.9</v>
      </c>
    </row>
    <row r="426" spans="1:26" s="356" customFormat="1" ht="24.75" customHeight="1">
      <c r="A426" s="349" t="str">
        <f t="shared" si="53"/>
        <v>9323 ASEPTIC 2(WANGMOUNG)</v>
      </c>
      <c r="B426" s="349" t="str">
        <f t="shared" si="60"/>
        <v>Green Tea</v>
      </c>
      <c r="C426" s="349" t="str">
        <f>VLOOKUP(M426,Master!A:C,3,0)</f>
        <v>350ml</v>
      </c>
      <c r="D426" s="350">
        <f t="shared" si="54"/>
        <v>138.88888888888889</v>
      </c>
      <c r="E426" s="350">
        <f t="shared" si="55"/>
        <v>125</v>
      </c>
      <c r="F426" s="351">
        <f t="shared" si="56"/>
        <v>45401</v>
      </c>
      <c r="G426" s="351">
        <f t="shared" si="57"/>
        <v>45402</v>
      </c>
      <c r="H426" s="351">
        <v>45400</v>
      </c>
      <c r="I426" s="351">
        <v>45400</v>
      </c>
      <c r="J426" s="351" t="s">
        <v>450</v>
      </c>
      <c r="K426" s="351" t="s">
        <v>115</v>
      </c>
      <c r="L426" s="349" t="s">
        <v>1089</v>
      </c>
      <c r="M426" s="349">
        <v>310002642</v>
      </c>
      <c r="N426" s="380" t="s">
        <v>118</v>
      </c>
      <c r="O426" s="351" t="s">
        <v>484</v>
      </c>
      <c r="P426" s="351" t="s">
        <v>21</v>
      </c>
      <c r="Q426" s="351" t="s">
        <v>114</v>
      </c>
      <c r="R426" s="349" t="s">
        <v>292</v>
      </c>
      <c r="S426" s="381">
        <v>10000</v>
      </c>
      <c r="T426" s="352">
        <f>ROUNDUP(IF(C426="180ml",VLOOKUP(M426,Master!A:D,4,0)*S426,IF(VLOOKUP(M426,Master!A:D,4,0)=1,S426,IF(S426&lt;=25000,S426*90%,VLOOKUP(M426,Master!A:D,4,0)*S426))),0)</f>
        <v>9000</v>
      </c>
      <c r="U426" s="353"/>
      <c r="V426" s="353"/>
      <c r="W426" s="353"/>
      <c r="X426" s="352"/>
      <c r="Y426" s="354">
        <f t="shared" si="58"/>
        <v>9000</v>
      </c>
      <c r="Z426" s="355">
        <f t="shared" si="59"/>
        <v>0.9</v>
      </c>
    </row>
    <row r="427" spans="1:26" s="356" customFormat="1" ht="24.75" customHeight="1">
      <c r="A427" s="349" t="str">
        <f t="shared" si="53"/>
        <v>9323 ASEPTIC 2(WANGMOUNG)</v>
      </c>
      <c r="B427" s="349" t="str">
        <f t="shared" si="60"/>
        <v>Green Tea</v>
      </c>
      <c r="C427" s="349" t="str">
        <f>VLOOKUP(M427,Master!A:C,3,0)</f>
        <v>350ml</v>
      </c>
      <c r="D427" s="350">
        <f t="shared" si="54"/>
        <v>250</v>
      </c>
      <c r="E427" s="350">
        <f t="shared" si="55"/>
        <v>225</v>
      </c>
      <c r="F427" s="351">
        <f t="shared" si="56"/>
        <v>45401</v>
      </c>
      <c r="G427" s="351">
        <f t="shared" si="57"/>
        <v>45402</v>
      </c>
      <c r="H427" s="351">
        <v>45400</v>
      </c>
      <c r="I427" s="351">
        <v>45400</v>
      </c>
      <c r="J427" s="351" t="s">
        <v>450</v>
      </c>
      <c r="K427" s="351" t="s">
        <v>115</v>
      </c>
      <c r="L427" s="349" t="s">
        <v>1090</v>
      </c>
      <c r="M427" s="349">
        <v>310002641</v>
      </c>
      <c r="N427" s="380" t="s">
        <v>119</v>
      </c>
      <c r="O427" s="351" t="s">
        <v>484</v>
      </c>
      <c r="P427" s="351" t="s">
        <v>21</v>
      </c>
      <c r="Q427" s="351" t="s">
        <v>114</v>
      </c>
      <c r="R427" s="349" t="s">
        <v>292</v>
      </c>
      <c r="S427" s="381">
        <v>18000</v>
      </c>
      <c r="T427" s="352">
        <f>ROUNDUP(IF(C427="180ml",VLOOKUP(M427,Master!A:D,4,0)*S427,IF(VLOOKUP(M427,Master!A:D,4,0)=1,S427,IF(S427&lt;=25000,S427*90%,VLOOKUP(M427,Master!A:D,4,0)*S427))),0)</f>
        <v>16200</v>
      </c>
      <c r="U427" s="353"/>
      <c r="V427" s="353"/>
      <c r="W427" s="353"/>
      <c r="X427" s="352"/>
      <c r="Y427" s="354">
        <f t="shared" si="58"/>
        <v>16200</v>
      </c>
      <c r="Z427" s="355">
        <f t="shared" si="59"/>
        <v>0.9</v>
      </c>
    </row>
    <row r="428" spans="1:26" s="356" customFormat="1" ht="24.75" customHeight="1">
      <c r="A428" s="349" t="str">
        <f t="shared" si="53"/>
        <v>9323 ASEPTIC 2(WANGMOUNG)</v>
      </c>
      <c r="B428" s="349" t="str">
        <f t="shared" si="60"/>
        <v>CL</v>
      </c>
      <c r="C428" s="349" t="str">
        <f>VLOOKUP(M428,Master!A:C,3,0)</f>
        <v>500ml</v>
      </c>
      <c r="D428" s="350">
        <f t="shared" si="54"/>
        <v>518.51851851851848</v>
      </c>
      <c r="E428" s="350">
        <f t="shared" si="55"/>
        <v>440.74074074074076</v>
      </c>
      <c r="F428" s="351">
        <f t="shared" si="56"/>
        <v>45401</v>
      </c>
      <c r="G428" s="351">
        <f t="shared" si="57"/>
        <v>45402</v>
      </c>
      <c r="H428" s="351">
        <v>45400</v>
      </c>
      <c r="I428" s="351">
        <v>45400</v>
      </c>
      <c r="J428" s="351" t="s">
        <v>450</v>
      </c>
      <c r="K428" s="351" t="s">
        <v>115</v>
      </c>
      <c r="L428" s="349" t="s">
        <v>937</v>
      </c>
      <c r="M428" s="349">
        <v>310002654</v>
      </c>
      <c r="N428" s="380" t="s">
        <v>46</v>
      </c>
      <c r="O428" s="351" t="s">
        <v>484</v>
      </c>
      <c r="P428" s="351" t="s">
        <v>21</v>
      </c>
      <c r="Q428" s="351" t="s">
        <v>114</v>
      </c>
      <c r="R428" s="349" t="s">
        <v>22</v>
      </c>
      <c r="S428" s="381">
        <v>28000</v>
      </c>
      <c r="T428" s="352">
        <f>ROUNDUP(IF(C428="180ml",VLOOKUP(M428,Master!A:D,4,0)*S428,IF(VLOOKUP(M428,Master!A:D,4,0)=1,S428,IF(S428&lt;=25000,S428*90%,VLOOKUP(M428,Master!A:D,4,0)*S428))),0)</f>
        <v>23800</v>
      </c>
      <c r="U428" s="353"/>
      <c r="V428" s="353"/>
      <c r="W428" s="353"/>
      <c r="X428" s="352"/>
      <c r="Y428" s="354">
        <f t="shared" si="58"/>
        <v>23800</v>
      </c>
      <c r="Z428" s="355">
        <f t="shared" si="59"/>
        <v>0.85</v>
      </c>
    </row>
    <row r="429" spans="1:26" s="356" customFormat="1" ht="24.75" customHeight="1">
      <c r="A429" s="349" t="str">
        <f t="shared" si="53"/>
        <v>9321 ASEPTIC 1&amp;3</v>
      </c>
      <c r="B429" s="349" t="str">
        <f t="shared" si="60"/>
        <v>LA</v>
      </c>
      <c r="C429" s="349" t="str">
        <f>VLOOKUP(M429,Master!A:C,3,0)</f>
        <v>500ml</v>
      </c>
      <c r="D429" s="350">
        <f t="shared" si="54"/>
        <v>101.85185185185185</v>
      </c>
      <c r="E429" s="350">
        <f t="shared" si="55"/>
        <v>101.85185185185185</v>
      </c>
      <c r="F429" s="351">
        <f t="shared" si="56"/>
        <v>45402</v>
      </c>
      <c r="G429" s="351">
        <f t="shared" si="57"/>
        <v>45403</v>
      </c>
      <c r="H429" s="351">
        <v>45401</v>
      </c>
      <c r="I429" s="351">
        <v>45401</v>
      </c>
      <c r="J429" s="351" t="s">
        <v>450</v>
      </c>
      <c r="K429" s="351" t="s">
        <v>19</v>
      </c>
      <c r="L429" s="349" t="s">
        <v>1091</v>
      </c>
      <c r="M429" s="349">
        <v>310004443</v>
      </c>
      <c r="N429" s="380" t="s">
        <v>466</v>
      </c>
      <c r="O429" s="351" t="s">
        <v>484</v>
      </c>
      <c r="P429" s="351" t="s">
        <v>21</v>
      </c>
      <c r="Q429" s="351" t="s">
        <v>23</v>
      </c>
      <c r="R429" s="349" t="s">
        <v>327</v>
      </c>
      <c r="S429" s="381">
        <v>5500</v>
      </c>
      <c r="T429" s="352">
        <f>ROUNDUP(IF(C429="180ml",VLOOKUP(M429,Master!A:D,4,0)*S429,IF(VLOOKUP(M429,Master!A:D,4,0)=1,S429,IF(S429&lt;=25000,S429*90%,VLOOKUP(M429,Master!A:D,4,0)*S429))),0)</f>
        <v>5500</v>
      </c>
      <c r="U429" s="353"/>
      <c r="V429" s="353"/>
      <c r="W429" s="353"/>
      <c r="X429" s="352"/>
      <c r="Y429" s="354">
        <f t="shared" si="58"/>
        <v>5500</v>
      </c>
      <c r="Z429" s="355">
        <f t="shared" si="59"/>
        <v>1</v>
      </c>
    </row>
    <row r="430" spans="1:26" s="356" customFormat="1" ht="24.75" customHeight="1">
      <c r="A430" s="349" t="str">
        <f t="shared" si="53"/>
        <v>9321 ASEPTIC 1&amp;3</v>
      </c>
      <c r="B430" s="349" t="str">
        <f t="shared" si="60"/>
        <v>Green Tea</v>
      </c>
      <c r="C430" s="349" t="str">
        <f>VLOOKUP(M430,Master!A:C,3,0)</f>
        <v>500ml</v>
      </c>
      <c r="D430" s="350">
        <f t="shared" si="54"/>
        <v>92.592592592592595</v>
      </c>
      <c r="E430" s="350">
        <f t="shared" si="55"/>
        <v>83.333333333333329</v>
      </c>
      <c r="F430" s="351">
        <f t="shared" si="56"/>
        <v>45402</v>
      </c>
      <c r="G430" s="351">
        <f t="shared" si="57"/>
        <v>45403</v>
      </c>
      <c r="H430" s="351">
        <v>45401</v>
      </c>
      <c r="I430" s="351">
        <v>45401</v>
      </c>
      <c r="J430" s="351" t="s">
        <v>450</v>
      </c>
      <c r="K430" s="351" t="s">
        <v>19</v>
      </c>
      <c r="L430" s="349" t="s">
        <v>1092</v>
      </c>
      <c r="M430" s="349">
        <v>310002016</v>
      </c>
      <c r="N430" s="380" t="s">
        <v>152</v>
      </c>
      <c r="O430" s="351" t="s">
        <v>484</v>
      </c>
      <c r="P430" s="351" t="s">
        <v>20</v>
      </c>
      <c r="Q430" s="351" t="s">
        <v>23</v>
      </c>
      <c r="R430" s="349" t="s">
        <v>327</v>
      </c>
      <c r="S430" s="381">
        <v>5000</v>
      </c>
      <c r="T430" s="352">
        <f>ROUNDUP(IF(C430="180ml",VLOOKUP(M430,Master!A:D,4,0)*S430,IF(VLOOKUP(M430,Master!A:D,4,0)=1,S430,IF(S430&lt;=25000,S430*90%,VLOOKUP(M430,Master!A:D,4,0)*S430))),0)</f>
        <v>4500</v>
      </c>
      <c r="U430" s="353"/>
      <c r="V430" s="353"/>
      <c r="W430" s="353"/>
      <c r="X430" s="352"/>
      <c r="Y430" s="354">
        <f t="shared" si="58"/>
        <v>4500</v>
      </c>
      <c r="Z430" s="355">
        <f t="shared" si="59"/>
        <v>0.9</v>
      </c>
    </row>
    <row r="431" spans="1:26" s="356" customFormat="1" ht="24.75" customHeight="1">
      <c r="A431" s="349" t="str">
        <f t="shared" si="53"/>
        <v>9321 ASEPTIC 1&amp;3</v>
      </c>
      <c r="B431" s="349" t="str">
        <f t="shared" si="60"/>
        <v>Green Tea</v>
      </c>
      <c r="C431" s="349" t="str">
        <f>VLOOKUP(M431,Master!A:C,3,0)</f>
        <v>500ml</v>
      </c>
      <c r="D431" s="350">
        <f t="shared" si="54"/>
        <v>317.90740740740739</v>
      </c>
      <c r="E431" s="350">
        <f t="shared" si="55"/>
        <v>286.12962962962962</v>
      </c>
      <c r="F431" s="351">
        <f t="shared" si="56"/>
        <v>45402</v>
      </c>
      <c r="G431" s="351">
        <f t="shared" si="57"/>
        <v>45403</v>
      </c>
      <c r="H431" s="351">
        <v>45401</v>
      </c>
      <c r="I431" s="351">
        <v>45401</v>
      </c>
      <c r="J431" s="351" t="s">
        <v>450</v>
      </c>
      <c r="K431" s="351" t="s">
        <v>19</v>
      </c>
      <c r="L431" s="349" t="s">
        <v>1093</v>
      </c>
      <c r="M431" s="349">
        <v>310002015</v>
      </c>
      <c r="N431" s="380" t="s">
        <v>462</v>
      </c>
      <c r="O431" s="351" t="s">
        <v>484</v>
      </c>
      <c r="P431" s="351" t="s">
        <v>377</v>
      </c>
      <c r="Q431" s="351" t="s">
        <v>23</v>
      </c>
      <c r="R431" s="349" t="s">
        <v>327</v>
      </c>
      <c r="S431" s="381">
        <v>17167</v>
      </c>
      <c r="T431" s="352">
        <f>ROUNDUP(IF(C431="180ml",VLOOKUP(M431,Master!A:D,4,0)*S431,IF(VLOOKUP(M431,Master!A:D,4,0)=1,S431,IF(S431&lt;=25000,S431*90%,VLOOKUP(M431,Master!A:D,4,0)*S431))),0)</f>
        <v>15451</v>
      </c>
      <c r="U431" s="353"/>
      <c r="V431" s="353"/>
      <c r="W431" s="353"/>
      <c r="X431" s="352"/>
      <c r="Y431" s="354">
        <f t="shared" si="58"/>
        <v>15451</v>
      </c>
      <c r="Z431" s="355">
        <f t="shared" si="59"/>
        <v>0.90004077590726395</v>
      </c>
    </row>
    <row r="432" spans="1:26" s="356" customFormat="1" ht="24.75" customHeight="1">
      <c r="A432" s="349" t="str">
        <f t="shared" si="53"/>
        <v>9321 ASEPTIC 1&amp;3</v>
      </c>
      <c r="B432" s="349" t="str">
        <f t="shared" si="60"/>
        <v>Green Tea</v>
      </c>
      <c r="C432" s="349" t="str">
        <f>VLOOKUP(M432,Master!A:C,3,0)</f>
        <v>350ml</v>
      </c>
      <c r="D432" s="350">
        <f t="shared" si="54"/>
        <v>375</v>
      </c>
      <c r="E432" s="350">
        <f t="shared" si="55"/>
        <v>318.75</v>
      </c>
      <c r="F432" s="351">
        <f t="shared" si="56"/>
        <v>45402</v>
      </c>
      <c r="G432" s="351">
        <f t="shared" si="57"/>
        <v>45403</v>
      </c>
      <c r="H432" s="351">
        <v>45401</v>
      </c>
      <c r="I432" s="351">
        <v>45401</v>
      </c>
      <c r="J432" s="351" t="s">
        <v>450</v>
      </c>
      <c r="K432" s="351" t="s">
        <v>19</v>
      </c>
      <c r="L432" s="349" t="s">
        <v>1094</v>
      </c>
      <c r="M432" s="349">
        <v>310003572</v>
      </c>
      <c r="N432" s="380" t="s">
        <v>249</v>
      </c>
      <c r="O432" s="351" t="s">
        <v>484</v>
      </c>
      <c r="P432" s="351" t="s">
        <v>377</v>
      </c>
      <c r="Q432" s="351" t="s">
        <v>23</v>
      </c>
      <c r="R432" s="349" t="s">
        <v>371</v>
      </c>
      <c r="S432" s="381">
        <v>27000</v>
      </c>
      <c r="T432" s="352">
        <f>ROUNDUP(IF(C432="180ml",VLOOKUP(M432,Master!A:D,4,0)*S432,IF(VLOOKUP(M432,Master!A:D,4,0)=1,S432,IF(S432&lt;=25000,S432*90%,VLOOKUP(M432,Master!A:D,4,0)*S432))),0)</f>
        <v>22950</v>
      </c>
      <c r="U432" s="353"/>
      <c r="V432" s="353"/>
      <c r="W432" s="353"/>
      <c r="X432" s="352"/>
      <c r="Y432" s="354">
        <f t="shared" si="58"/>
        <v>22950</v>
      </c>
      <c r="Z432" s="355">
        <f t="shared" si="59"/>
        <v>0.85</v>
      </c>
    </row>
    <row r="433" spans="1:26" s="356" customFormat="1" ht="24.75" customHeight="1">
      <c r="A433" s="349" t="str">
        <f t="shared" si="45"/>
        <v>9322 Amatanakorn</v>
      </c>
      <c r="B433" s="349" t="str">
        <f t="shared" si="60"/>
        <v>Water Crystal</v>
      </c>
      <c r="C433" s="349" t="str">
        <f>VLOOKUP(M433,Master!A:C,3,0)</f>
        <v>600ml</v>
      </c>
      <c r="D433" s="350">
        <f t="shared" si="46"/>
        <v>126</v>
      </c>
      <c r="E433" s="350">
        <f t="shared" si="47"/>
        <v>113.4</v>
      </c>
      <c r="F433" s="351">
        <f t="shared" si="48"/>
        <v>45402</v>
      </c>
      <c r="G433" s="351">
        <f t="shared" si="41"/>
        <v>45403</v>
      </c>
      <c r="H433" s="351">
        <v>45401</v>
      </c>
      <c r="I433" s="351">
        <v>45401</v>
      </c>
      <c r="J433" s="351" t="s">
        <v>450</v>
      </c>
      <c r="K433" s="351" t="s">
        <v>375</v>
      </c>
      <c r="L433" s="349" t="s">
        <v>893</v>
      </c>
      <c r="M433" s="349">
        <v>310001586</v>
      </c>
      <c r="N433" s="380" t="s">
        <v>415</v>
      </c>
      <c r="O433" s="351" t="s">
        <v>482</v>
      </c>
      <c r="P433" s="351" t="s">
        <v>377</v>
      </c>
      <c r="Q433" s="351" t="s">
        <v>114</v>
      </c>
      <c r="R433" s="349" t="s">
        <v>22</v>
      </c>
      <c r="S433" s="381">
        <v>18900</v>
      </c>
      <c r="T433" s="352">
        <f>ROUNDUP(IF(C433="180ml",VLOOKUP(M433,Master!A:D,4,0)*S433,IF(VLOOKUP(M433,Master!A:D,4,0)=1,S433,IF(S433&lt;=25000,S433*90%,VLOOKUP(M433,Master!A:D,4,0)*S433))),0)</f>
        <v>17010</v>
      </c>
      <c r="U433" s="353"/>
      <c r="V433" s="353"/>
      <c r="W433" s="353"/>
      <c r="X433" s="352"/>
      <c r="Y433" s="354">
        <f t="shared" si="49"/>
        <v>17010</v>
      </c>
      <c r="Z433" s="355">
        <f t="shared" si="50"/>
        <v>0.9</v>
      </c>
    </row>
    <row r="434" spans="1:26" s="356" customFormat="1" ht="24.75" customHeight="1">
      <c r="A434" s="349" t="str">
        <f t="shared" si="45"/>
        <v>9323 ASEPTIC 2(WANGMOUNG)</v>
      </c>
      <c r="B434" s="349" t="str">
        <f t="shared" si="60"/>
        <v>Green Tea</v>
      </c>
      <c r="C434" s="349" t="str">
        <f>VLOOKUP(M434,Master!A:C,3,0)</f>
        <v>350ml</v>
      </c>
      <c r="D434" s="350">
        <f t="shared" si="46"/>
        <v>388.88888888888891</v>
      </c>
      <c r="E434" s="350">
        <f t="shared" si="47"/>
        <v>330.55555555555554</v>
      </c>
      <c r="F434" s="351">
        <f t="shared" si="48"/>
        <v>45402</v>
      </c>
      <c r="G434" s="351">
        <f t="shared" si="41"/>
        <v>45403</v>
      </c>
      <c r="H434" s="351">
        <v>45401</v>
      </c>
      <c r="I434" s="351">
        <v>45401</v>
      </c>
      <c r="J434" s="351" t="s">
        <v>450</v>
      </c>
      <c r="K434" s="351" t="s">
        <v>115</v>
      </c>
      <c r="L434" s="349" t="s">
        <v>1095</v>
      </c>
      <c r="M434" s="349">
        <v>310002641</v>
      </c>
      <c r="N434" s="380" t="s">
        <v>119</v>
      </c>
      <c r="O434" s="351" t="s">
        <v>484</v>
      </c>
      <c r="P434" s="351" t="s">
        <v>21</v>
      </c>
      <c r="Q434" s="351" t="s">
        <v>114</v>
      </c>
      <c r="R434" s="349" t="s">
        <v>292</v>
      </c>
      <c r="S434" s="381">
        <v>28000</v>
      </c>
      <c r="T434" s="352">
        <f>ROUNDUP(IF(C434="180ml",VLOOKUP(M434,Master!A:D,4,0)*S434,IF(VLOOKUP(M434,Master!A:D,4,0)=1,S434,IF(S434&lt;=25000,S434*90%,VLOOKUP(M434,Master!A:D,4,0)*S434))),0)</f>
        <v>23800</v>
      </c>
      <c r="U434" s="353"/>
      <c r="V434" s="353"/>
      <c r="W434" s="353"/>
      <c r="X434" s="352"/>
      <c r="Y434" s="354">
        <f t="shared" si="49"/>
        <v>23800</v>
      </c>
      <c r="Z434" s="355">
        <f t="shared" si="50"/>
        <v>0.85</v>
      </c>
    </row>
    <row r="435" spans="1:26" s="356" customFormat="1" ht="24.75" customHeight="1">
      <c r="A435" s="349" t="str">
        <f t="shared" si="45"/>
        <v>9323 ASEPTIC 2(WANGMOUNG)</v>
      </c>
      <c r="B435" s="349" t="str">
        <f t="shared" si="60"/>
        <v>CL</v>
      </c>
      <c r="C435" s="349" t="str">
        <f>VLOOKUP(M435,Master!A:C,3,0)</f>
        <v>500ml</v>
      </c>
      <c r="D435" s="350">
        <f t="shared" si="46"/>
        <v>518.51851851851848</v>
      </c>
      <c r="E435" s="350">
        <f t="shared" si="47"/>
        <v>440.74074074074076</v>
      </c>
      <c r="F435" s="351">
        <f t="shared" si="48"/>
        <v>45402</v>
      </c>
      <c r="G435" s="351">
        <f t="shared" si="41"/>
        <v>45403</v>
      </c>
      <c r="H435" s="351">
        <v>45401</v>
      </c>
      <c r="I435" s="351">
        <v>45401</v>
      </c>
      <c r="J435" s="351" t="s">
        <v>450</v>
      </c>
      <c r="K435" s="351" t="s">
        <v>115</v>
      </c>
      <c r="L435" s="349" t="s">
        <v>938</v>
      </c>
      <c r="M435" s="349">
        <v>310002654</v>
      </c>
      <c r="N435" s="380" t="s">
        <v>46</v>
      </c>
      <c r="O435" s="351" t="s">
        <v>484</v>
      </c>
      <c r="P435" s="351" t="s">
        <v>21</v>
      </c>
      <c r="Q435" s="351" t="s">
        <v>114</v>
      </c>
      <c r="R435" s="349" t="s">
        <v>22</v>
      </c>
      <c r="S435" s="381">
        <v>28000</v>
      </c>
      <c r="T435" s="352">
        <f>ROUNDUP(IF(C435="180ml",VLOOKUP(M435,Master!A:D,4,0)*S435,IF(VLOOKUP(M435,Master!A:D,4,0)=1,S435,IF(S435&lt;=25000,S435*90%,VLOOKUP(M435,Master!A:D,4,0)*S435))),0)</f>
        <v>23800</v>
      </c>
      <c r="U435" s="353"/>
      <c r="V435" s="353"/>
      <c r="W435" s="353"/>
      <c r="X435" s="352"/>
      <c r="Y435" s="354">
        <f t="shared" si="49"/>
        <v>23800</v>
      </c>
      <c r="Z435" s="355">
        <f t="shared" si="50"/>
        <v>0.85</v>
      </c>
    </row>
    <row r="436" spans="1:26" s="356" customFormat="1" ht="24.75" customHeight="1">
      <c r="A436" s="349" t="str">
        <f t="shared" si="45"/>
        <v>9321 ASEPTIC 1&amp;3</v>
      </c>
      <c r="B436" s="349" t="str">
        <f t="shared" si="60"/>
        <v>Green Tea</v>
      </c>
      <c r="C436" s="349" t="str">
        <f>VLOOKUP(M436,Master!A:C,3,0)</f>
        <v>500ml</v>
      </c>
      <c r="D436" s="350">
        <f t="shared" si="46"/>
        <v>185.18518518518519</v>
      </c>
      <c r="E436" s="350">
        <f t="shared" si="47"/>
        <v>166.66666666666666</v>
      </c>
      <c r="F436" s="351">
        <f t="shared" si="48"/>
        <v>45403</v>
      </c>
      <c r="G436" s="351">
        <f t="shared" si="41"/>
        <v>45404</v>
      </c>
      <c r="H436" s="351">
        <v>45402</v>
      </c>
      <c r="I436" s="351">
        <v>45402</v>
      </c>
      <c r="J436" s="351" t="s">
        <v>450</v>
      </c>
      <c r="K436" s="351" t="s">
        <v>19</v>
      </c>
      <c r="L436" s="349" t="s">
        <v>1096</v>
      </c>
      <c r="M436" s="349">
        <v>310002016</v>
      </c>
      <c r="N436" s="380" t="s">
        <v>152</v>
      </c>
      <c r="O436" s="351" t="s">
        <v>484</v>
      </c>
      <c r="P436" s="351" t="s">
        <v>20</v>
      </c>
      <c r="Q436" s="351" t="s">
        <v>23</v>
      </c>
      <c r="R436" s="349" t="s">
        <v>327</v>
      </c>
      <c r="S436" s="381">
        <v>10000</v>
      </c>
      <c r="T436" s="352">
        <f>ROUNDUP(IF(C436="180ml",VLOOKUP(M436,Master!A:D,4,0)*S436,IF(VLOOKUP(M436,Master!A:D,4,0)=1,S436,IF(S436&lt;=25000,S436*90%,VLOOKUP(M436,Master!A:D,4,0)*S436))),0)</f>
        <v>9000</v>
      </c>
      <c r="U436" s="353"/>
      <c r="V436" s="353"/>
      <c r="W436" s="353"/>
      <c r="X436" s="352"/>
      <c r="Y436" s="354">
        <f t="shared" si="49"/>
        <v>9000</v>
      </c>
      <c r="Z436" s="355">
        <f t="shared" si="50"/>
        <v>0.9</v>
      </c>
    </row>
    <row r="437" spans="1:26" s="356" customFormat="1" ht="24.75" customHeight="1">
      <c r="A437" s="349" t="str">
        <f t="shared" si="45"/>
        <v>9321 ASEPTIC 1&amp;3</v>
      </c>
      <c r="B437" s="349" t="str">
        <f t="shared" si="60"/>
        <v>Green Tea</v>
      </c>
      <c r="C437" s="349" t="str">
        <f>VLOOKUP(M437,Master!A:C,3,0)</f>
        <v>500ml</v>
      </c>
      <c r="D437" s="350">
        <f t="shared" si="46"/>
        <v>333.33333333333331</v>
      </c>
      <c r="E437" s="350">
        <f t="shared" si="47"/>
        <v>300</v>
      </c>
      <c r="F437" s="351">
        <f t="shared" si="48"/>
        <v>45403</v>
      </c>
      <c r="G437" s="351">
        <f t="shared" si="41"/>
        <v>45404</v>
      </c>
      <c r="H437" s="351">
        <v>45402</v>
      </c>
      <c r="I437" s="351">
        <v>45402</v>
      </c>
      <c r="J437" s="351" t="s">
        <v>450</v>
      </c>
      <c r="K437" s="351" t="s">
        <v>19</v>
      </c>
      <c r="L437" s="349" t="s">
        <v>1097</v>
      </c>
      <c r="M437" s="349">
        <v>310002015</v>
      </c>
      <c r="N437" s="380" t="s">
        <v>462</v>
      </c>
      <c r="O437" s="351" t="s">
        <v>484</v>
      </c>
      <c r="P437" s="351" t="s">
        <v>377</v>
      </c>
      <c r="Q437" s="351" t="s">
        <v>23</v>
      </c>
      <c r="R437" s="349" t="s">
        <v>327</v>
      </c>
      <c r="S437" s="381">
        <v>18000</v>
      </c>
      <c r="T437" s="352">
        <f>ROUNDUP(IF(C437="180ml",VLOOKUP(M437,Master!A:D,4,0)*S437,IF(VLOOKUP(M437,Master!A:D,4,0)=1,S437,IF(S437&lt;=25000,S437*90%,VLOOKUP(M437,Master!A:D,4,0)*S437))),0)</f>
        <v>16200</v>
      </c>
      <c r="U437" s="353"/>
      <c r="V437" s="353"/>
      <c r="W437" s="353"/>
      <c r="X437" s="352"/>
      <c r="Y437" s="354">
        <f t="shared" si="49"/>
        <v>16200</v>
      </c>
      <c r="Z437" s="355">
        <f t="shared" si="50"/>
        <v>0.9</v>
      </c>
    </row>
    <row r="438" spans="1:26" s="356" customFormat="1" ht="24.75" customHeight="1">
      <c r="A438" s="349" t="str">
        <f t="shared" si="45"/>
        <v>9321 ASEPTIC 1&amp;3</v>
      </c>
      <c r="B438" s="349" t="str">
        <f t="shared" si="60"/>
        <v>Green Tea</v>
      </c>
      <c r="C438" s="349" t="str">
        <f>VLOOKUP(M438,Master!A:C,3,0)</f>
        <v>350ml</v>
      </c>
      <c r="D438" s="350">
        <f t="shared" si="46"/>
        <v>375</v>
      </c>
      <c r="E438" s="350">
        <f t="shared" si="47"/>
        <v>318.75</v>
      </c>
      <c r="F438" s="351">
        <f t="shared" si="48"/>
        <v>45403</v>
      </c>
      <c r="G438" s="351">
        <f t="shared" si="41"/>
        <v>45404</v>
      </c>
      <c r="H438" s="351">
        <v>45402</v>
      </c>
      <c r="I438" s="351">
        <v>45402</v>
      </c>
      <c r="J438" s="351" t="s">
        <v>450</v>
      </c>
      <c r="K438" s="351" t="s">
        <v>19</v>
      </c>
      <c r="L438" s="349" t="s">
        <v>1098</v>
      </c>
      <c r="M438" s="349">
        <v>310003572</v>
      </c>
      <c r="N438" s="380" t="s">
        <v>249</v>
      </c>
      <c r="O438" s="351" t="s">
        <v>484</v>
      </c>
      <c r="P438" s="351" t="s">
        <v>377</v>
      </c>
      <c r="Q438" s="351" t="s">
        <v>23</v>
      </c>
      <c r="R438" s="349" t="s">
        <v>371</v>
      </c>
      <c r="S438" s="381">
        <v>27000</v>
      </c>
      <c r="T438" s="352">
        <f>ROUNDUP(IF(C438="180ml",VLOOKUP(M438,Master!A:D,4,0)*S438,IF(VLOOKUP(M438,Master!A:D,4,0)=1,S438,IF(S438&lt;=25000,S438*90%,VLOOKUP(M438,Master!A:D,4,0)*S438))),0)</f>
        <v>22950</v>
      </c>
      <c r="U438" s="353"/>
      <c r="V438" s="353"/>
      <c r="W438" s="353"/>
      <c r="X438" s="352"/>
      <c r="Y438" s="354">
        <f t="shared" si="49"/>
        <v>22950</v>
      </c>
      <c r="Z438" s="355">
        <f t="shared" si="50"/>
        <v>0.85</v>
      </c>
    </row>
    <row r="439" spans="1:26" s="356" customFormat="1" ht="24.75" customHeight="1">
      <c r="A439" s="349" t="str">
        <f t="shared" si="45"/>
        <v>9322 Amatanakorn</v>
      </c>
      <c r="B439" s="349" t="str">
        <f t="shared" si="60"/>
        <v>Water Crystal</v>
      </c>
      <c r="C439" s="349" t="str">
        <f>VLOOKUP(M439,Master!A:C,3,0)</f>
        <v>600ml</v>
      </c>
      <c r="D439" s="350">
        <f t="shared" si="46"/>
        <v>126</v>
      </c>
      <c r="E439" s="350">
        <f t="shared" si="47"/>
        <v>113.4</v>
      </c>
      <c r="F439" s="351">
        <f t="shared" si="48"/>
        <v>45403</v>
      </c>
      <c r="G439" s="351">
        <f t="shared" si="41"/>
        <v>45404</v>
      </c>
      <c r="H439" s="351">
        <v>45402</v>
      </c>
      <c r="I439" s="351">
        <v>45402</v>
      </c>
      <c r="J439" s="351" t="s">
        <v>450</v>
      </c>
      <c r="K439" s="351" t="s">
        <v>375</v>
      </c>
      <c r="L439" s="349" t="s">
        <v>894</v>
      </c>
      <c r="M439" s="349">
        <v>310001586</v>
      </c>
      <c r="N439" s="380" t="s">
        <v>415</v>
      </c>
      <c r="O439" s="351" t="s">
        <v>482</v>
      </c>
      <c r="P439" s="351" t="s">
        <v>377</v>
      </c>
      <c r="Q439" s="351" t="s">
        <v>114</v>
      </c>
      <c r="R439" s="349" t="s">
        <v>22</v>
      </c>
      <c r="S439" s="381">
        <v>18900</v>
      </c>
      <c r="T439" s="352">
        <f>ROUNDUP(IF(C439="180ml",VLOOKUP(M439,Master!A:D,4,0)*S439,IF(VLOOKUP(M439,Master!A:D,4,0)=1,S439,IF(S439&lt;=25000,S439*90%,VLOOKUP(M439,Master!A:D,4,0)*S439))),0)</f>
        <v>17010</v>
      </c>
      <c r="U439" s="353"/>
      <c r="V439" s="353"/>
      <c r="W439" s="353"/>
      <c r="X439" s="352"/>
      <c r="Y439" s="354">
        <f t="shared" si="49"/>
        <v>17010</v>
      </c>
      <c r="Z439" s="355">
        <f t="shared" si="50"/>
        <v>0.9</v>
      </c>
    </row>
    <row r="440" spans="1:26" s="356" customFormat="1" ht="24.75" customHeight="1">
      <c r="A440" s="349" t="str">
        <f t="shared" si="45"/>
        <v>9323 ASEPTIC 2(WANGMOUNG)</v>
      </c>
      <c r="B440" s="349" t="str">
        <f t="shared" si="60"/>
        <v>CL</v>
      </c>
      <c r="C440" s="349" t="str">
        <f>VLOOKUP(M440,Master!A:C,3,0)</f>
        <v>500ml</v>
      </c>
      <c r="D440" s="350">
        <f t="shared" si="46"/>
        <v>496.90740740740739</v>
      </c>
      <c r="E440" s="350">
        <f t="shared" si="47"/>
        <v>422.38888888888891</v>
      </c>
      <c r="F440" s="351">
        <f t="shared" si="48"/>
        <v>45403</v>
      </c>
      <c r="G440" s="351">
        <f t="shared" si="41"/>
        <v>45404</v>
      </c>
      <c r="H440" s="351">
        <v>45402</v>
      </c>
      <c r="I440" s="351">
        <v>45402</v>
      </c>
      <c r="J440" s="351" t="s">
        <v>450</v>
      </c>
      <c r="K440" s="351" t="s">
        <v>115</v>
      </c>
      <c r="L440" s="349" t="s">
        <v>939</v>
      </c>
      <c r="M440" s="349">
        <v>310002654</v>
      </c>
      <c r="N440" s="380" t="s">
        <v>46</v>
      </c>
      <c r="O440" s="351" t="s">
        <v>484</v>
      </c>
      <c r="P440" s="351" t="s">
        <v>21</v>
      </c>
      <c r="Q440" s="351" t="s">
        <v>114</v>
      </c>
      <c r="R440" s="349" t="s">
        <v>22</v>
      </c>
      <c r="S440" s="381">
        <v>26833</v>
      </c>
      <c r="T440" s="352">
        <f>ROUNDUP(IF(C440="180ml",VLOOKUP(M440,Master!A:D,4,0)*S440,IF(VLOOKUP(M440,Master!A:D,4,0)=1,S440,IF(S440&lt;=25000,S440*90%,VLOOKUP(M440,Master!A:D,4,0)*S440))),0)</f>
        <v>22809</v>
      </c>
      <c r="U440" s="353"/>
      <c r="V440" s="353"/>
      <c r="W440" s="353"/>
      <c r="X440" s="352"/>
      <c r="Y440" s="354">
        <f t="shared" si="49"/>
        <v>22809</v>
      </c>
      <c r="Z440" s="355">
        <f t="shared" si="50"/>
        <v>0.85003540416651135</v>
      </c>
    </row>
    <row r="441" spans="1:26" s="356" customFormat="1" ht="24.75" customHeight="1">
      <c r="A441" s="349" t="str">
        <f t="shared" si="45"/>
        <v>9323 ASEPTIC 2(WANGMOUNG)</v>
      </c>
      <c r="B441" s="349" t="str">
        <f t="shared" si="60"/>
        <v>Green Tea</v>
      </c>
      <c r="C441" s="349" t="str">
        <f>VLOOKUP(M441,Master!A:C,3,0)</f>
        <v>350ml</v>
      </c>
      <c r="D441" s="350">
        <f t="shared" si="46"/>
        <v>388.88888888888891</v>
      </c>
      <c r="E441" s="350">
        <f t="shared" si="47"/>
        <v>330.55555555555554</v>
      </c>
      <c r="F441" s="351">
        <f t="shared" si="48"/>
        <v>45403</v>
      </c>
      <c r="G441" s="351">
        <f t="shared" si="41"/>
        <v>45404</v>
      </c>
      <c r="H441" s="351">
        <v>45402</v>
      </c>
      <c r="I441" s="351">
        <v>45402</v>
      </c>
      <c r="J441" s="351" t="s">
        <v>450</v>
      </c>
      <c r="K441" s="351" t="s">
        <v>115</v>
      </c>
      <c r="L441" s="349" t="s">
        <v>1099</v>
      </c>
      <c r="M441" s="349">
        <v>310002641</v>
      </c>
      <c r="N441" s="380" t="s">
        <v>119</v>
      </c>
      <c r="O441" s="351" t="s">
        <v>484</v>
      </c>
      <c r="P441" s="351" t="s">
        <v>21</v>
      </c>
      <c r="Q441" s="351" t="s">
        <v>114</v>
      </c>
      <c r="R441" s="349" t="s">
        <v>292</v>
      </c>
      <c r="S441" s="381">
        <v>28000</v>
      </c>
      <c r="T441" s="352">
        <f>ROUNDUP(IF(C441="180ml",VLOOKUP(M441,Master!A:D,4,0)*S441,IF(VLOOKUP(M441,Master!A:D,4,0)=1,S441,IF(S441&lt;=25000,S441*90%,VLOOKUP(M441,Master!A:D,4,0)*S441))),0)</f>
        <v>23800</v>
      </c>
      <c r="U441" s="353"/>
      <c r="V441" s="353"/>
      <c r="W441" s="353"/>
      <c r="X441" s="352"/>
      <c r="Y441" s="354">
        <f t="shared" si="49"/>
        <v>23800</v>
      </c>
      <c r="Z441" s="355">
        <f t="shared" si="50"/>
        <v>0.85</v>
      </c>
    </row>
    <row r="442" spans="1:26" s="356" customFormat="1" ht="24.75" customHeight="1">
      <c r="A442" s="349" t="str">
        <f t="shared" si="45"/>
        <v>9321 UHT</v>
      </c>
      <c r="B442" s="349" t="str">
        <f t="shared" si="60"/>
        <v>Green Tea</v>
      </c>
      <c r="C442" s="349" t="str">
        <f>VLOOKUP(M442,Master!A:C,3,0)</f>
        <v>180ml</v>
      </c>
      <c r="D442" s="350">
        <f t="shared" si="46"/>
        <v>93.375</v>
      </c>
      <c r="E442" s="350">
        <f t="shared" si="47"/>
        <v>79.375</v>
      </c>
      <c r="F442" s="351">
        <f t="shared" si="48"/>
        <v>45404</v>
      </c>
      <c r="G442" s="351">
        <f t="shared" si="41"/>
        <v>45405</v>
      </c>
      <c r="H442" s="351">
        <v>45403</v>
      </c>
      <c r="I442" s="351">
        <v>45403</v>
      </c>
      <c r="J442" s="351" t="s">
        <v>450</v>
      </c>
      <c r="K442" s="351" t="s">
        <v>19</v>
      </c>
      <c r="L442" s="349" t="s">
        <v>940</v>
      </c>
      <c r="M442" s="349">
        <v>310002953</v>
      </c>
      <c r="N442" s="380" t="s">
        <v>48</v>
      </c>
      <c r="O442" s="351" t="s">
        <v>483</v>
      </c>
      <c r="P442" s="351" t="s">
        <v>377</v>
      </c>
      <c r="Q442" s="351" t="s">
        <v>47</v>
      </c>
      <c r="R442" s="349" t="s">
        <v>340</v>
      </c>
      <c r="S442" s="381">
        <v>8217</v>
      </c>
      <c r="T442" s="352">
        <f>ROUNDUP(IF(C442="180ml",VLOOKUP(M442,Master!A:D,4,0)*S442,IF(VLOOKUP(M442,Master!A:D,4,0)=1,S442,IF(S442&lt;=25000,S442*90%,VLOOKUP(M442,Master!A:D,4,0)*S442))),0)</f>
        <v>6985</v>
      </c>
      <c r="U442" s="353"/>
      <c r="V442" s="353"/>
      <c r="W442" s="353"/>
      <c r="X442" s="352"/>
      <c r="Y442" s="354">
        <f t="shared" si="49"/>
        <v>6985</v>
      </c>
      <c r="Z442" s="355">
        <f t="shared" si="50"/>
        <v>0.85006693440428382</v>
      </c>
    </row>
    <row r="443" spans="1:26" s="356" customFormat="1" ht="24.75" customHeight="1">
      <c r="A443" s="349" t="str">
        <f t="shared" si="45"/>
        <v>9321 ASEPTIC 1&amp;3</v>
      </c>
      <c r="B443" s="349" t="str">
        <f t="shared" si="60"/>
        <v>Green Tea</v>
      </c>
      <c r="C443" s="349" t="str">
        <f>VLOOKUP(M443,Master!A:C,3,0)</f>
        <v>500ml</v>
      </c>
      <c r="D443" s="350">
        <f t="shared" si="46"/>
        <v>185.18518518518519</v>
      </c>
      <c r="E443" s="350">
        <f t="shared" si="47"/>
        <v>166.66666666666666</v>
      </c>
      <c r="F443" s="351">
        <f t="shared" si="48"/>
        <v>45404</v>
      </c>
      <c r="G443" s="351">
        <f t="shared" si="41"/>
        <v>45405</v>
      </c>
      <c r="H443" s="351">
        <v>45403</v>
      </c>
      <c r="I443" s="351">
        <v>45403</v>
      </c>
      <c r="J443" s="351" t="s">
        <v>450</v>
      </c>
      <c r="K443" s="351" t="s">
        <v>19</v>
      </c>
      <c r="L443" s="349" t="s">
        <v>1100</v>
      </c>
      <c r="M443" s="349">
        <v>310002016</v>
      </c>
      <c r="N443" s="380" t="s">
        <v>152</v>
      </c>
      <c r="O443" s="351" t="s">
        <v>484</v>
      </c>
      <c r="P443" s="351" t="s">
        <v>20</v>
      </c>
      <c r="Q443" s="351" t="s">
        <v>23</v>
      </c>
      <c r="R443" s="349" t="s">
        <v>327</v>
      </c>
      <c r="S443" s="381">
        <v>10000</v>
      </c>
      <c r="T443" s="352">
        <f>ROUNDUP(IF(C443="180ml",VLOOKUP(M443,Master!A:D,4,0)*S443,IF(VLOOKUP(M443,Master!A:D,4,0)=1,S443,IF(S443&lt;=25000,S443*90%,VLOOKUP(M443,Master!A:D,4,0)*S443))),0)</f>
        <v>9000</v>
      </c>
      <c r="U443" s="353"/>
      <c r="V443" s="353"/>
      <c r="W443" s="353"/>
      <c r="X443" s="352"/>
      <c r="Y443" s="354">
        <f t="shared" si="49"/>
        <v>9000</v>
      </c>
      <c r="Z443" s="355">
        <f t="shared" si="50"/>
        <v>0.9</v>
      </c>
    </row>
    <row r="444" spans="1:26" s="356" customFormat="1" ht="24.75" customHeight="1">
      <c r="A444" s="349" t="str">
        <f t="shared" si="45"/>
        <v>9321 ASEPTIC 1&amp;3</v>
      </c>
      <c r="B444" s="349" t="str">
        <f t="shared" si="60"/>
        <v>Green Tea</v>
      </c>
      <c r="C444" s="349" t="str">
        <f>VLOOKUP(M444,Master!A:C,3,0)</f>
        <v>500ml</v>
      </c>
      <c r="D444" s="350">
        <f t="shared" si="46"/>
        <v>333.33333333333331</v>
      </c>
      <c r="E444" s="350">
        <f t="shared" si="47"/>
        <v>300</v>
      </c>
      <c r="F444" s="351">
        <f t="shared" si="48"/>
        <v>45404</v>
      </c>
      <c r="G444" s="351">
        <f t="shared" si="41"/>
        <v>45405</v>
      </c>
      <c r="H444" s="351">
        <v>45403</v>
      </c>
      <c r="I444" s="351">
        <v>45403</v>
      </c>
      <c r="J444" s="351" t="s">
        <v>450</v>
      </c>
      <c r="K444" s="351" t="s">
        <v>19</v>
      </c>
      <c r="L444" s="349" t="s">
        <v>1101</v>
      </c>
      <c r="M444" s="349">
        <v>310002015</v>
      </c>
      <c r="N444" s="380" t="s">
        <v>462</v>
      </c>
      <c r="O444" s="351" t="s">
        <v>484</v>
      </c>
      <c r="P444" s="351" t="s">
        <v>377</v>
      </c>
      <c r="Q444" s="351" t="s">
        <v>23</v>
      </c>
      <c r="R444" s="349" t="s">
        <v>327</v>
      </c>
      <c r="S444" s="381">
        <v>18000</v>
      </c>
      <c r="T444" s="352">
        <f>ROUNDUP(IF(C444="180ml",VLOOKUP(M444,Master!A:D,4,0)*S444,IF(VLOOKUP(M444,Master!A:D,4,0)=1,S444,IF(S444&lt;=25000,S444*90%,VLOOKUP(M444,Master!A:D,4,0)*S444))),0)</f>
        <v>16200</v>
      </c>
      <c r="U444" s="353"/>
      <c r="V444" s="353"/>
      <c r="W444" s="353"/>
      <c r="X444" s="352"/>
      <c r="Y444" s="354">
        <f t="shared" si="49"/>
        <v>16200</v>
      </c>
      <c r="Z444" s="355">
        <f t="shared" si="50"/>
        <v>0.9</v>
      </c>
    </row>
    <row r="445" spans="1:26" s="356" customFormat="1" ht="24.75" customHeight="1">
      <c r="A445" s="349" t="str">
        <f t="shared" si="45"/>
        <v>9321 ASEPTIC 1&amp;3</v>
      </c>
      <c r="B445" s="349" t="str">
        <f t="shared" si="60"/>
        <v>Green Tea</v>
      </c>
      <c r="C445" s="349" t="str">
        <f>VLOOKUP(M445,Master!A:C,3,0)</f>
        <v>350ml</v>
      </c>
      <c r="D445" s="350">
        <f t="shared" si="46"/>
        <v>375</v>
      </c>
      <c r="E445" s="350">
        <f t="shared" si="47"/>
        <v>318.75</v>
      </c>
      <c r="F445" s="351">
        <f t="shared" si="48"/>
        <v>45404</v>
      </c>
      <c r="G445" s="351">
        <f t="shared" si="41"/>
        <v>45405</v>
      </c>
      <c r="H445" s="351">
        <v>45403</v>
      </c>
      <c r="I445" s="351">
        <v>45403</v>
      </c>
      <c r="J445" s="351" t="s">
        <v>450</v>
      </c>
      <c r="K445" s="351" t="s">
        <v>19</v>
      </c>
      <c r="L445" s="349" t="s">
        <v>1102</v>
      </c>
      <c r="M445" s="349">
        <v>310003572</v>
      </c>
      <c r="N445" s="380" t="s">
        <v>249</v>
      </c>
      <c r="O445" s="351" t="s">
        <v>484</v>
      </c>
      <c r="P445" s="351" t="s">
        <v>377</v>
      </c>
      <c r="Q445" s="351" t="s">
        <v>23</v>
      </c>
      <c r="R445" s="349" t="s">
        <v>371</v>
      </c>
      <c r="S445" s="381">
        <v>27000</v>
      </c>
      <c r="T445" s="352">
        <f>ROUNDUP(IF(C445="180ml",VLOOKUP(M445,Master!A:D,4,0)*S445,IF(VLOOKUP(M445,Master!A:D,4,0)=1,S445,IF(S445&lt;=25000,S445*90%,VLOOKUP(M445,Master!A:D,4,0)*S445))),0)</f>
        <v>22950</v>
      </c>
      <c r="U445" s="353"/>
      <c r="V445" s="353"/>
      <c r="W445" s="353"/>
      <c r="X445" s="352"/>
      <c r="Y445" s="354">
        <f t="shared" si="49"/>
        <v>22950</v>
      </c>
      <c r="Z445" s="355">
        <f t="shared" si="50"/>
        <v>0.85</v>
      </c>
    </row>
    <row r="446" spans="1:26" s="356" customFormat="1" ht="24.75" customHeight="1">
      <c r="A446" s="349" t="str">
        <f t="shared" si="45"/>
        <v>9322 Amatanakorn</v>
      </c>
      <c r="B446" s="349" t="str">
        <f t="shared" si="60"/>
        <v>Water Crystal</v>
      </c>
      <c r="C446" s="349" t="str">
        <f>VLOOKUP(M446,Master!A:C,3,0)</f>
        <v>600ml</v>
      </c>
      <c r="D446" s="350">
        <f t="shared" si="46"/>
        <v>62.4</v>
      </c>
      <c r="E446" s="350">
        <f t="shared" si="47"/>
        <v>56.16</v>
      </c>
      <c r="F446" s="351">
        <f t="shared" si="48"/>
        <v>45404</v>
      </c>
      <c r="G446" s="351">
        <f t="shared" si="41"/>
        <v>45405</v>
      </c>
      <c r="H446" s="351">
        <v>45403</v>
      </c>
      <c r="I446" s="351">
        <v>45403</v>
      </c>
      <c r="J446" s="351" t="s">
        <v>450</v>
      </c>
      <c r="K446" s="351" t="s">
        <v>375</v>
      </c>
      <c r="L446" s="349" t="s">
        <v>895</v>
      </c>
      <c r="M446" s="349">
        <v>310001586</v>
      </c>
      <c r="N446" s="380" t="s">
        <v>415</v>
      </c>
      <c r="O446" s="351" t="s">
        <v>482</v>
      </c>
      <c r="P446" s="351" t="s">
        <v>377</v>
      </c>
      <c r="Q446" s="351" t="s">
        <v>114</v>
      </c>
      <c r="R446" s="349" t="s">
        <v>22</v>
      </c>
      <c r="S446" s="381">
        <v>9360</v>
      </c>
      <c r="T446" s="352">
        <f>ROUNDUP(IF(C446="180ml",VLOOKUP(M446,Master!A:D,4,0)*S446,IF(VLOOKUP(M446,Master!A:D,4,0)=1,S446,IF(S446&lt;=25000,S446*90%,VLOOKUP(M446,Master!A:D,4,0)*S446))),0)</f>
        <v>8424</v>
      </c>
      <c r="U446" s="353"/>
      <c r="V446" s="353"/>
      <c r="W446" s="353"/>
      <c r="X446" s="352"/>
      <c r="Y446" s="354">
        <f t="shared" si="49"/>
        <v>8424</v>
      </c>
      <c r="Z446" s="355">
        <f t="shared" si="50"/>
        <v>0.9</v>
      </c>
    </row>
    <row r="447" spans="1:26" s="356" customFormat="1" ht="24.75" customHeight="1">
      <c r="A447" s="349" t="str">
        <f t="shared" si="36"/>
        <v>9323 ASEPTIC 2(WANGMOUNG)</v>
      </c>
      <c r="B447" s="349" t="str">
        <f t="shared" si="60"/>
        <v>Green Tea</v>
      </c>
      <c r="C447" s="349" t="str">
        <f>VLOOKUP(M447,Master!A:C,3,0)</f>
        <v>350ml</v>
      </c>
      <c r="D447" s="350">
        <f t="shared" si="38"/>
        <v>32.402777777777779</v>
      </c>
      <c r="E447" s="350">
        <f t="shared" si="39"/>
        <v>29.166666666666668</v>
      </c>
      <c r="F447" s="351">
        <f t="shared" si="40"/>
        <v>45404</v>
      </c>
      <c r="G447" s="351">
        <f t="shared" si="41"/>
        <v>45405</v>
      </c>
      <c r="H447" s="351">
        <v>45403</v>
      </c>
      <c r="I447" s="351">
        <v>45403</v>
      </c>
      <c r="J447" s="351" t="s">
        <v>450</v>
      </c>
      <c r="K447" s="351" t="s">
        <v>115</v>
      </c>
      <c r="L447" s="349" t="s">
        <v>1103</v>
      </c>
      <c r="M447" s="349">
        <v>310002641</v>
      </c>
      <c r="N447" s="380" t="s">
        <v>119</v>
      </c>
      <c r="O447" s="351" t="s">
        <v>484</v>
      </c>
      <c r="P447" s="351" t="s">
        <v>21</v>
      </c>
      <c r="Q447" s="351" t="s">
        <v>114</v>
      </c>
      <c r="R447" s="349" t="s">
        <v>292</v>
      </c>
      <c r="S447" s="381">
        <v>2333</v>
      </c>
      <c r="T447" s="352">
        <f>ROUNDUP(IF(C447="180ml",VLOOKUP(M447,Master!A:D,4,0)*S447,IF(VLOOKUP(M447,Master!A:D,4,0)=1,S447,IF(S447&lt;=25000,S447*90%,VLOOKUP(M447,Master!A:D,4,0)*S447))),0)</f>
        <v>2100</v>
      </c>
      <c r="U447" s="353"/>
      <c r="V447" s="353"/>
      <c r="W447" s="353"/>
      <c r="X447" s="352"/>
      <c r="Y447" s="354">
        <f t="shared" si="43"/>
        <v>2100</v>
      </c>
      <c r="Z447" s="355">
        <f t="shared" si="44"/>
        <v>0.9001285897985426</v>
      </c>
    </row>
    <row r="448" spans="1:26" s="356" customFormat="1" ht="24.75" customHeight="1">
      <c r="A448" s="349" t="str">
        <f t="shared" si="36"/>
        <v>9323 ASEPTIC 2(WANGMOUNG)</v>
      </c>
      <c r="B448" s="349" t="str">
        <f t="shared" si="60"/>
        <v>Green Tea</v>
      </c>
      <c r="C448" s="349" t="str">
        <f>VLOOKUP(M448,Master!A:C,3,0)</f>
        <v>380ml</v>
      </c>
      <c r="D448" s="350">
        <f t="shared" si="38"/>
        <v>21.152777777777779</v>
      </c>
      <c r="E448" s="350">
        <f t="shared" si="39"/>
        <v>19.041666666666668</v>
      </c>
      <c r="F448" s="351">
        <f t="shared" si="40"/>
        <v>45404</v>
      </c>
      <c r="G448" s="351">
        <f t="shared" si="41"/>
        <v>45405</v>
      </c>
      <c r="H448" s="351">
        <v>45403</v>
      </c>
      <c r="I448" s="351">
        <v>45403</v>
      </c>
      <c r="J448" s="351" t="s">
        <v>450</v>
      </c>
      <c r="K448" s="351" t="s">
        <v>115</v>
      </c>
      <c r="L448" s="349" t="s">
        <v>1104</v>
      </c>
      <c r="M448" s="349">
        <v>310001991</v>
      </c>
      <c r="N448" s="380" t="s">
        <v>136</v>
      </c>
      <c r="O448" s="351" t="s">
        <v>484</v>
      </c>
      <c r="P448" s="351" t="s">
        <v>21</v>
      </c>
      <c r="Q448" s="351" t="s">
        <v>114</v>
      </c>
      <c r="R448" s="349" t="s">
        <v>292</v>
      </c>
      <c r="S448" s="381">
        <v>1523</v>
      </c>
      <c r="T448" s="352">
        <f>ROUNDUP(IF(C448="180ml",VLOOKUP(M448,Master!A:D,4,0)*S448,IF(VLOOKUP(M448,Master!A:D,4,0)=1,S448,IF(S448&lt;=25000,S448*90%,VLOOKUP(M448,Master!A:D,4,0)*S448))),0)</f>
        <v>1371</v>
      </c>
      <c r="U448" s="353"/>
      <c r="V448" s="353"/>
      <c r="W448" s="353"/>
      <c r="X448" s="352"/>
      <c r="Y448" s="354">
        <f t="shared" si="43"/>
        <v>1371</v>
      </c>
      <c r="Z448" s="355">
        <f t="shared" si="44"/>
        <v>0.90019697964543666</v>
      </c>
    </row>
    <row r="449" spans="1:27" s="356" customFormat="1" ht="24.75" customHeight="1">
      <c r="A449" s="349" t="str">
        <f t="shared" si="36"/>
        <v>9323 ASEPTIC 2(WANGMOUNG)</v>
      </c>
      <c r="B449" s="349" t="str">
        <f t="shared" si="60"/>
        <v>Green Tea</v>
      </c>
      <c r="C449" s="349" t="str">
        <f>VLOOKUP(M449,Master!A:C,3,0)</f>
        <v>380ml</v>
      </c>
      <c r="D449" s="350">
        <f t="shared" si="38"/>
        <v>69.444444444444443</v>
      </c>
      <c r="E449" s="350">
        <f t="shared" si="39"/>
        <v>62.5</v>
      </c>
      <c r="F449" s="351">
        <f t="shared" si="40"/>
        <v>45404</v>
      </c>
      <c r="G449" s="351">
        <f t="shared" si="41"/>
        <v>45405</v>
      </c>
      <c r="H449" s="351">
        <v>45403</v>
      </c>
      <c r="I449" s="351">
        <v>45403</v>
      </c>
      <c r="J449" s="351" t="s">
        <v>450</v>
      </c>
      <c r="K449" s="351" t="s">
        <v>115</v>
      </c>
      <c r="L449" s="349" t="s">
        <v>1105</v>
      </c>
      <c r="M449" s="349">
        <v>310001991</v>
      </c>
      <c r="N449" s="380" t="s">
        <v>136</v>
      </c>
      <c r="O449" s="351" t="s">
        <v>484</v>
      </c>
      <c r="P449" s="351" t="s">
        <v>20</v>
      </c>
      <c r="Q449" s="351" t="s">
        <v>114</v>
      </c>
      <c r="R449" s="349" t="s">
        <v>292</v>
      </c>
      <c r="S449" s="381">
        <v>5000</v>
      </c>
      <c r="T449" s="352">
        <f>ROUNDUP(IF(C449="180ml",VLOOKUP(M449,Master!A:D,4,0)*S449,IF(VLOOKUP(M449,Master!A:D,4,0)=1,S449,IF(S449&lt;=25000,S449*90%,VLOOKUP(M449,Master!A:D,4,0)*S449))),0)</f>
        <v>4500</v>
      </c>
      <c r="U449" s="353"/>
      <c r="V449" s="353"/>
      <c r="W449" s="353"/>
      <c r="X449" s="352"/>
      <c r="Y449" s="354">
        <f t="shared" si="43"/>
        <v>4500</v>
      </c>
      <c r="Z449" s="355">
        <f t="shared" si="44"/>
        <v>0.9</v>
      </c>
    </row>
    <row r="450" spans="1:27" s="356" customFormat="1" ht="24.75" customHeight="1">
      <c r="A450" s="349" t="str">
        <f t="shared" si="36"/>
        <v>9323 ASEPTIC 2(WANGMOUNG)</v>
      </c>
      <c r="B450" s="349" t="str">
        <f t="shared" si="60"/>
        <v>Green Tea</v>
      </c>
      <c r="C450" s="349" t="str">
        <f>VLOOKUP(M450,Master!A:C,3,0)</f>
        <v>350ml</v>
      </c>
      <c r="D450" s="350">
        <f t="shared" si="38"/>
        <v>64.819444444444443</v>
      </c>
      <c r="E450" s="350">
        <f t="shared" si="39"/>
        <v>58.347222222222221</v>
      </c>
      <c r="F450" s="351">
        <f t="shared" si="40"/>
        <v>45404</v>
      </c>
      <c r="G450" s="351">
        <f t="shared" si="41"/>
        <v>45405</v>
      </c>
      <c r="H450" s="351">
        <v>45403</v>
      </c>
      <c r="I450" s="351">
        <v>45403</v>
      </c>
      <c r="J450" s="351" t="s">
        <v>450</v>
      </c>
      <c r="K450" s="351" t="s">
        <v>115</v>
      </c>
      <c r="L450" s="349" t="s">
        <v>1106</v>
      </c>
      <c r="M450" s="349">
        <v>310002644</v>
      </c>
      <c r="N450" s="380" t="s">
        <v>142</v>
      </c>
      <c r="O450" s="351" t="s">
        <v>484</v>
      </c>
      <c r="P450" s="351" t="s">
        <v>531</v>
      </c>
      <c r="Q450" s="351" t="s">
        <v>114</v>
      </c>
      <c r="R450" s="349" t="s">
        <v>292</v>
      </c>
      <c r="S450" s="381">
        <v>4667</v>
      </c>
      <c r="T450" s="352">
        <f>ROUNDUP(IF(C450="180ml",VLOOKUP(M450,Master!A:D,4,0)*S450,IF(VLOOKUP(M450,Master!A:D,4,0)=1,S450,IF(S450&lt;=25000,S450*90%,VLOOKUP(M450,Master!A:D,4,0)*S450))),0)</f>
        <v>4201</v>
      </c>
      <c r="U450" s="353"/>
      <c r="V450" s="353"/>
      <c r="W450" s="353"/>
      <c r="X450" s="352"/>
      <c r="Y450" s="354">
        <f t="shared" si="43"/>
        <v>4201</v>
      </c>
      <c r="Z450" s="355">
        <f t="shared" si="44"/>
        <v>0.90014998928647949</v>
      </c>
    </row>
    <row r="451" spans="1:27" s="356" customFormat="1" ht="24.75" customHeight="1">
      <c r="A451" s="349" t="str">
        <f t="shared" si="36"/>
        <v>9323 ASEPTIC 2(WANGMOUNG)</v>
      </c>
      <c r="B451" s="349" t="str">
        <f t="shared" si="60"/>
        <v>Green Tea</v>
      </c>
      <c r="C451" s="349" t="str">
        <f>VLOOKUP(M451,Master!A:C,3,0)</f>
        <v>500ml</v>
      </c>
      <c r="D451" s="350">
        <f t="shared" si="38"/>
        <v>277.77777777777777</v>
      </c>
      <c r="E451" s="350">
        <f t="shared" si="39"/>
        <v>250</v>
      </c>
      <c r="F451" s="351">
        <f t="shared" si="40"/>
        <v>45404</v>
      </c>
      <c r="G451" s="351">
        <f t="shared" si="41"/>
        <v>45405</v>
      </c>
      <c r="H451" s="351">
        <v>45403</v>
      </c>
      <c r="I451" s="351">
        <v>45403</v>
      </c>
      <c r="J451" s="351" t="s">
        <v>450</v>
      </c>
      <c r="K451" s="351" t="s">
        <v>115</v>
      </c>
      <c r="L451" s="349" t="s">
        <v>941</v>
      </c>
      <c r="M451" s="349">
        <v>310002001</v>
      </c>
      <c r="N451" s="380" t="s">
        <v>53</v>
      </c>
      <c r="O451" s="351" t="s">
        <v>484</v>
      </c>
      <c r="P451" s="351" t="s">
        <v>20</v>
      </c>
      <c r="Q451" s="351" t="s">
        <v>114</v>
      </c>
      <c r="R451" s="349" t="s">
        <v>22</v>
      </c>
      <c r="S451" s="381">
        <v>15000</v>
      </c>
      <c r="T451" s="352">
        <f>ROUNDUP(IF(C451="180ml",VLOOKUP(M451,Master!A:D,4,0)*S451,IF(VLOOKUP(M451,Master!A:D,4,0)=1,S451,IF(S451&lt;=25000,S451*90%,VLOOKUP(M451,Master!A:D,4,0)*S451))),0)</f>
        <v>13500</v>
      </c>
      <c r="U451" s="353"/>
      <c r="V451" s="353"/>
      <c r="W451" s="353"/>
      <c r="X451" s="352"/>
      <c r="Y451" s="354">
        <f t="shared" si="43"/>
        <v>13500</v>
      </c>
      <c r="Z451" s="355">
        <f t="shared" si="44"/>
        <v>0.9</v>
      </c>
    </row>
    <row r="452" spans="1:27" s="356" customFormat="1" ht="24.75" customHeight="1">
      <c r="A452" s="349" t="str">
        <f t="shared" si="36"/>
        <v>9323 ASEPTIC 2(WANGMOUNG)</v>
      </c>
      <c r="B452" s="349" t="str">
        <f t="shared" si="60"/>
        <v>Green Tea</v>
      </c>
      <c r="C452" s="349" t="str">
        <f>VLOOKUP(M452,Master!A:C,3,0)</f>
        <v>500ml</v>
      </c>
      <c r="D452" s="350">
        <f t="shared" si="38"/>
        <v>80.259259259259252</v>
      </c>
      <c r="E452" s="350">
        <f t="shared" si="39"/>
        <v>72.240740740740748</v>
      </c>
      <c r="F452" s="351">
        <f t="shared" si="40"/>
        <v>45404</v>
      </c>
      <c r="G452" s="351">
        <f t="shared" si="41"/>
        <v>45405</v>
      </c>
      <c r="H452" s="351">
        <v>45403</v>
      </c>
      <c r="I452" s="351">
        <v>45403</v>
      </c>
      <c r="J452" s="351" t="s">
        <v>450</v>
      </c>
      <c r="K452" s="351" t="s">
        <v>115</v>
      </c>
      <c r="L452" s="349" t="s">
        <v>942</v>
      </c>
      <c r="M452" s="349">
        <v>310002000</v>
      </c>
      <c r="N452" s="380" t="s">
        <v>476</v>
      </c>
      <c r="O452" s="351" t="s">
        <v>484</v>
      </c>
      <c r="P452" s="351" t="s">
        <v>20</v>
      </c>
      <c r="Q452" s="351" t="s">
        <v>114</v>
      </c>
      <c r="R452" s="349" t="s">
        <v>22</v>
      </c>
      <c r="S452" s="381">
        <v>4334</v>
      </c>
      <c r="T452" s="352">
        <f>ROUNDUP(IF(C452="180ml",VLOOKUP(M452,Master!A:D,4,0)*S452,IF(VLOOKUP(M452,Master!A:D,4,0)=1,S452,IF(S452&lt;=25000,S452*90%,VLOOKUP(M452,Master!A:D,4,0)*S452))),0)</f>
        <v>3901</v>
      </c>
      <c r="U452" s="353"/>
      <c r="V452" s="353"/>
      <c r="W452" s="353"/>
      <c r="X452" s="352"/>
      <c r="Y452" s="354">
        <f t="shared" si="43"/>
        <v>3901</v>
      </c>
      <c r="Z452" s="355">
        <f t="shared" si="44"/>
        <v>0.90009229349330877</v>
      </c>
    </row>
    <row r="453" spans="1:27" s="356" customFormat="1" ht="24.75" customHeight="1">
      <c r="A453" s="349" t="str">
        <f t="shared" si="36"/>
        <v>9321 UHT</v>
      </c>
      <c r="B453" s="349" t="str">
        <f t="shared" si="60"/>
        <v>Green Tea</v>
      </c>
      <c r="C453" s="349" t="str">
        <f>VLOOKUP(M453,Master!A:C,3,0)</f>
        <v>180ml</v>
      </c>
      <c r="D453" s="350">
        <f t="shared" si="38"/>
        <v>109.84090909090909</v>
      </c>
      <c r="E453" s="350">
        <f t="shared" si="39"/>
        <v>93.375</v>
      </c>
      <c r="F453" s="351">
        <f t="shared" si="40"/>
        <v>45405</v>
      </c>
      <c r="G453" s="351">
        <f t="shared" si="41"/>
        <v>45406</v>
      </c>
      <c r="H453" s="351">
        <v>45404</v>
      </c>
      <c r="I453" s="351">
        <v>45404</v>
      </c>
      <c r="J453" s="351" t="s">
        <v>450</v>
      </c>
      <c r="K453" s="351" t="s">
        <v>19</v>
      </c>
      <c r="L453" s="349" t="s">
        <v>944</v>
      </c>
      <c r="M453" s="349">
        <v>310002953</v>
      </c>
      <c r="N453" s="380" t="s">
        <v>48</v>
      </c>
      <c r="O453" s="351" t="s">
        <v>483</v>
      </c>
      <c r="P453" s="351" t="s">
        <v>377</v>
      </c>
      <c r="Q453" s="351" t="s">
        <v>47</v>
      </c>
      <c r="R453" s="349" t="s">
        <v>340</v>
      </c>
      <c r="S453" s="381">
        <v>9666</v>
      </c>
      <c r="T453" s="352">
        <f>ROUNDUP(IF(C453="180ml",VLOOKUP(M453,Master!A:D,4,0)*S453,IF(VLOOKUP(M453,Master!A:D,4,0)=1,S453,IF(S453&lt;=25000,S453*90%,VLOOKUP(M453,Master!A:D,4,0)*S453))),0)</f>
        <v>8217</v>
      </c>
      <c r="U453" s="353"/>
      <c r="V453" s="353"/>
      <c r="W453" s="353"/>
      <c r="X453" s="352"/>
      <c r="Y453" s="354">
        <f t="shared" si="43"/>
        <v>8217</v>
      </c>
      <c r="Z453" s="355">
        <f t="shared" si="44"/>
        <v>0.85009310986964615</v>
      </c>
    </row>
    <row r="454" spans="1:27" s="356" customFormat="1" ht="24.75" customHeight="1">
      <c r="A454" s="349" t="str">
        <f t="shared" si="36"/>
        <v>9321 ASEPTIC 1&amp;3</v>
      </c>
      <c r="B454" s="349" t="str">
        <f t="shared" si="60"/>
        <v>Green Tea</v>
      </c>
      <c r="C454" s="349" t="str">
        <f>VLOOKUP(M454,Master!A:C,3,0)</f>
        <v>500ml</v>
      </c>
      <c r="D454" s="350">
        <f t="shared" si="38"/>
        <v>518.51851851851848</v>
      </c>
      <c r="E454" s="350">
        <f t="shared" si="39"/>
        <v>440.74074074074076</v>
      </c>
      <c r="F454" s="351">
        <f t="shared" si="40"/>
        <v>45405</v>
      </c>
      <c r="G454" s="351">
        <f t="shared" si="41"/>
        <v>45406</v>
      </c>
      <c r="H454" s="351">
        <v>45404</v>
      </c>
      <c r="I454" s="351">
        <v>45404</v>
      </c>
      <c r="J454" s="351" t="s">
        <v>450</v>
      </c>
      <c r="K454" s="351" t="s">
        <v>19</v>
      </c>
      <c r="L454" s="349" t="s">
        <v>1107</v>
      </c>
      <c r="M454" s="349">
        <v>310002015</v>
      </c>
      <c r="N454" s="380" t="s">
        <v>462</v>
      </c>
      <c r="O454" s="351" t="s">
        <v>484</v>
      </c>
      <c r="P454" s="351" t="s">
        <v>377</v>
      </c>
      <c r="Q454" s="351" t="s">
        <v>23</v>
      </c>
      <c r="R454" s="349" t="s">
        <v>327</v>
      </c>
      <c r="S454" s="381">
        <v>28000</v>
      </c>
      <c r="T454" s="352">
        <f>ROUNDUP(IF(C454="180ml",VLOOKUP(M454,Master!A:D,4,0)*S454,IF(VLOOKUP(M454,Master!A:D,4,0)=1,S454,IF(S454&lt;=25000,S454*90%,VLOOKUP(M454,Master!A:D,4,0)*S454))),0)</f>
        <v>23800</v>
      </c>
      <c r="U454" s="353"/>
      <c r="V454" s="353"/>
      <c r="W454" s="353"/>
      <c r="X454" s="352"/>
      <c r="Y454" s="354">
        <f t="shared" si="43"/>
        <v>23800</v>
      </c>
      <c r="Z454" s="355">
        <f t="shared" si="44"/>
        <v>0.85</v>
      </c>
    </row>
    <row r="455" spans="1:27" s="356" customFormat="1" ht="24.75" customHeight="1">
      <c r="A455" s="349" t="str">
        <f t="shared" si="36"/>
        <v>9321 ASEPTIC 1&amp;3</v>
      </c>
      <c r="B455" s="349" t="str">
        <f t="shared" si="60"/>
        <v>Green Tea</v>
      </c>
      <c r="C455" s="349" t="str">
        <f>VLOOKUP(M455,Master!A:C,3,0)</f>
        <v>350ml</v>
      </c>
      <c r="D455" s="350">
        <f t="shared" si="38"/>
        <v>375</v>
      </c>
      <c r="E455" s="350">
        <f t="shared" si="39"/>
        <v>318.75</v>
      </c>
      <c r="F455" s="351">
        <f t="shared" si="40"/>
        <v>45405</v>
      </c>
      <c r="G455" s="351">
        <f t="shared" si="41"/>
        <v>45406</v>
      </c>
      <c r="H455" s="351">
        <v>45404</v>
      </c>
      <c r="I455" s="351">
        <v>45404</v>
      </c>
      <c r="J455" s="351" t="s">
        <v>450</v>
      </c>
      <c r="K455" s="351" t="s">
        <v>19</v>
      </c>
      <c r="L455" s="349" t="s">
        <v>1108</v>
      </c>
      <c r="M455" s="349">
        <v>310003572</v>
      </c>
      <c r="N455" s="380" t="s">
        <v>249</v>
      </c>
      <c r="O455" s="351" t="s">
        <v>484</v>
      </c>
      <c r="P455" s="351" t="s">
        <v>377</v>
      </c>
      <c r="Q455" s="351" t="s">
        <v>23</v>
      </c>
      <c r="R455" s="349" t="s">
        <v>371</v>
      </c>
      <c r="S455" s="381">
        <v>27000</v>
      </c>
      <c r="T455" s="352">
        <f>ROUNDUP(IF(C455="180ml",VLOOKUP(M455,Master!A:D,4,0)*S455,IF(VLOOKUP(M455,Master!A:D,4,0)=1,S455,IF(S455&lt;=25000,S455*90%,VLOOKUP(M455,Master!A:D,4,0)*S455))),0)</f>
        <v>22950</v>
      </c>
      <c r="U455" s="353"/>
      <c r="V455" s="353"/>
      <c r="W455" s="353"/>
      <c r="X455" s="352"/>
      <c r="Y455" s="354">
        <f t="shared" si="43"/>
        <v>22950</v>
      </c>
      <c r="Z455" s="355">
        <f t="shared" si="44"/>
        <v>0.85</v>
      </c>
    </row>
    <row r="456" spans="1:27" s="356" customFormat="1" ht="24.75" customHeight="1">
      <c r="A456" s="349" t="str">
        <f t="shared" si="36"/>
        <v>9323 ASEPTIC 2(WANGMOUNG)</v>
      </c>
      <c r="B456" s="349" t="str">
        <f t="shared" si="60"/>
        <v>Green Tea</v>
      </c>
      <c r="C456" s="349" t="str">
        <f>VLOOKUP(M456,Master!A:C,3,0)</f>
        <v>500ml</v>
      </c>
      <c r="D456" s="350">
        <f t="shared" si="38"/>
        <v>503.07407407407408</v>
      </c>
      <c r="E456" s="350">
        <f t="shared" si="39"/>
        <v>427.62962962962962</v>
      </c>
      <c r="F456" s="351">
        <f t="shared" si="40"/>
        <v>45405</v>
      </c>
      <c r="G456" s="351">
        <f t="shared" si="41"/>
        <v>45406</v>
      </c>
      <c r="H456" s="351">
        <v>45404</v>
      </c>
      <c r="I456" s="351">
        <v>45404</v>
      </c>
      <c r="J456" s="351" t="s">
        <v>450</v>
      </c>
      <c r="K456" s="351" t="s">
        <v>115</v>
      </c>
      <c r="L456" s="349" t="s">
        <v>943</v>
      </c>
      <c r="M456" s="349">
        <v>310002000</v>
      </c>
      <c r="N456" s="380" t="s">
        <v>476</v>
      </c>
      <c r="O456" s="351" t="s">
        <v>484</v>
      </c>
      <c r="P456" s="351" t="s">
        <v>20</v>
      </c>
      <c r="Q456" s="351" t="s">
        <v>114</v>
      </c>
      <c r="R456" s="349" t="s">
        <v>22</v>
      </c>
      <c r="S456" s="381">
        <v>27166</v>
      </c>
      <c r="T456" s="352">
        <f>ROUNDUP(IF(C456="180ml",VLOOKUP(M456,Master!A:D,4,0)*S456,IF(VLOOKUP(M456,Master!A:D,4,0)=1,S456,IF(S456&lt;=25000,S456*90%,VLOOKUP(M456,Master!A:D,4,0)*S456))),0)</f>
        <v>23092</v>
      </c>
      <c r="U456" s="353"/>
      <c r="V456" s="353"/>
      <c r="W456" s="353"/>
      <c r="X456" s="352"/>
      <c r="Y456" s="354">
        <f t="shared" si="43"/>
        <v>23092</v>
      </c>
      <c r="Z456" s="355">
        <f t="shared" si="44"/>
        <v>0.85003312964735334</v>
      </c>
    </row>
    <row r="457" spans="1:27" s="356" customFormat="1" ht="24.75" customHeight="1">
      <c r="A457" s="349" t="str">
        <f t="shared" si="36"/>
        <v>9323 ASEPTIC 2(WANGMOUNG)</v>
      </c>
      <c r="B457" s="349" t="str">
        <f t="shared" si="60"/>
        <v>Green Tea</v>
      </c>
      <c r="C457" s="349" t="str">
        <f>VLOOKUP(M457,Master!A:C,3,0)</f>
        <v>350ml</v>
      </c>
      <c r="D457" s="350">
        <f t="shared" si="38"/>
        <v>388.88888888888891</v>
      </c>
      <c r="E457" s="350">
        <f t="shared" si="39"/>
        <v>330.55555555555554</v>
      </c>
      <c r="F457" s="351">
        <f t="shared" si="40"/>
        <v>45405</v>
      </c>
      <c r="G457" s="351">
        <f t="shared" si="41"/>
        <v>45406</v>
      </c>
      <c r="H457" s="351">
        <v>45404</v>
      </c>
      <c r="I457" s="351">
        <v>45404</v>
      </c>
      <c r="J457" s="351" t="s">
        <v>450</v>
      </c>
      <c r="K457" s="351" t="s">
        <v>115</v>
      </c>
      <c r="L457" s="349" t="s">
        <v>1109</v>
      </c>
      <c r="M457" s="349">
        <v>310002644</v>
      </c>
      <c r="N457" s="380" t="s">
        <v>142</v>
      </c>
      <c r="O457" s="351" t="s">
        <v>484</v>
      </c>
      <c r="P457" s="351" t="s">
        <v>531</v>
      </c>
      <c r="Q457" s="351" t="s">
        <v>114</v>
      </c>
      <c r="R457" s="349" t="s">
        <v>292</v>
      </c>
      <c r="S457" s="381">
        <v>28000</v>
      </c>
      <c r="T457" s="352">
        <f>ROUNDUP(IF(C457="180ml",VLOOKUP(M457,Master!A:D,4,0)*S457,IF(VLOOKUP(M457,Master!A:D,4,0)=1,S457,IF(S457&lt;=25000,S457*90%,VLOOKUP(M457,Master!A:D,4,0)*S457))),0)</f>
        <v>23800</v>
      </c>
      <c r="U457" s="353"/>
      <c r="V457" s="353"/>
      <c r="W457" s="353"/>
      <c r="X457" s="352"/>
      <c r="Y457" s="354">
        <f t="shared" si="43"/>
        <v>23800</v>
      </c>
      <c r="Z457" s="355">
        <f t="shared" si="44"/>
        <v>0.85</v>
      </c>
    </row>
    <row r="458" spans="1:27" s="356" customFormat="1" ht="24.75" customHeight="1">
      <c r="A458" s="349" t="str">
        <f t="shared" si="36"/>
        <v>9321 UHT</v>
      </c>
      <c r="B458" s="349" t="str">
        <f t="shared" si="60"/>
        <v>Green Tea</v>
      </c>
      <c r="C458" s="349" t="str">
        <f>VLOOKUP(M458,Master!A:C,3,0)</f>
        <v>180ml</v>
      </c>
      <c r="D458" s="350">
        <f t="shared" si="38"/>
        <v>131.81818181818181</v>
      </c>
      <c r="E458" s="350">
        <f t="shared" si="39"/>
        <v>112.04545454545455</v>
      </c>
      <c r="F458" s="351">
        <f t="shared" si="40"/>
        <v>45406</v>
      </c>
      <c r="G458" s="351">
        <f t="shared" si="41"/>
        <v>45407</v>
      </c>
      <c r="H458" s="351">
        <v>45405</v>
      </c>
      <c r="I458" s="351">
        <v>45405</v>
      </c>
      <c r="J458" s="351" t="s">
        <v>450</v>
      </c>
      <c r="K458" s="351" t="s">
        <v>19</v>
      </c>
      <c r="L458" s="349" t="s">
        <v>945</v>
      </c>
      <c r="M458" s="349">
        <v>310002953</v>
      </c>
      <c r="N458" s="380" t="s">
        <v>48</v>
      </c>
      <c r="O458" s="351" t="s">
        <v>483</v>
      </c>
      <c r="P458" s="351" t="s">
        <v>377</v>
      </c>
      <c r="Q458" s="351" t="s">
        <v>47</v>
      </c>
      <c r="R458" s="349" t="s">
        <v>340</v>
      </c>
      <c r="S458" s="381">
        <v>11600</v>
      </c>
      <c r="T458" s="352">
        <f>ROUNDUP(IF(C458="180ml",VLOOKUP(M458,Master!A:D,4,0)*S458,IF(VLOOKUP(M458,Master!A:D,4,0)=1,S458,IF(S458&lt;=25000,S458*90%,VLOOKUP(M458,Master!A:D,4,0)*S458))),0)</f>
        <v>9860</v>
      </c>
      <c r="U458" s="353"/>
      <c r="V458" s="353"/>
      <c r="W458" s="353"/>
      <c r="X458" s="352"/>
      <c r="Y458" s="354">
        <f t="shared" si="43"/>
        <v>9860</v>
      </c>
      <c r="Z458" s="355">
        <f t="shared" si="44"/>
        <v>0.85</v>
      </c>
    </row>
    <row r="459" spans="1:27" s="356" customFormat="1" ht="24.75" customHeight="1">
      <c r="A459" s="349" t="str">
        <f t="shared" si="36"/>
        <v>9321 ASEPTIC 1&amp;3</v>
      </c>
      <c r="B459" s="349" t="str">
        <f t="shared" si="60"/>
        <v>Green Tea</v>
      </c>
      <c r="C459" s="349" t="str">
        <f>VLOOKUP(M459,Master!A:C,3,0)</f>
        <v>500ml</v>
      </c>
      <c r="D459" s="350">
        <f t="shared" si="38"/>
        <v>348.75925925925924</v>
      </c>
      <c r="E459" s="350">
        <f t="shared" si="39"/>
        <v>313.88888888888891</v>
      </c>
      <c r="F459" s="351">
        <f t="shared" si="40"/>
        <v>45406</v>
      </c>
      <c r="G459" s="351">
        <f t="shared" si="41"/>
        <v>45407</v>
      </c>
      <c r="H459" s="351">
        <v>45405</v>
      </c>
      <c r="I459" s="351">
        <v>45405</v>
      </c>
      <c r="J459" s="351" t="s">
        <v>450</v>
      </c>
      <c r="K459" s="351" t="s">
        <v>19</v>
      </c>
      <c r="L459" s="349" t="s">
        <v>1110</v>
      </c>
      <c r="M459" s="349">
        <v>310002015</v>
      </c>
      <c r="N459" s="380" t="s">
        <v>462</v>
      </c>
      <c r="O459" s="351" t="s">
        <v>484</v>
      </c>
      <c r="P459" s="351" t="s">
        <v>377</v>
      </c>
      <c r="Q459" s="351" t="s">
        <v>23</v>
      </c>
      <c r="R459" s="349" t="s">
        <v>327</v>
      </c>
      <c r="S459" s="381">
        <v>18833</v>
      </c>
      <c r="T459" s="352">
        <f>ROUNDUP(IF(C459="180ml",VLOOKUP(M459,Master!A:D,4,0)*S459,IF(VLOOKUP(M459,Master!A:D,4,0)=1,S459,IF(S459&lt;=25000,S459*90%,VLOOKUP(M459,Master!A:D,4,0)*S459))),0)</f>
        <v>16950</v>
      </c>
      <c r="U459" s="353"/>
      <c r="V459" s="353"/>
      <c r="W459" s="353"/>
      <c r="X459" s="352"/>
      <c r="Y459" s="354">
        <f t="shared" si="43"/>
        <v>16950</v>
      </c>
      <c r="Z459" s="355">
        <f t="shared" si="44"/>
        <v>0.90001592948547759</v>
      </c>
    </row>
    <row r="460" spans="1:27" s="356" customFormat="1" ht="24.75" customHeight="1">
      <c r="A460" s="349" t="str">
        <f t="shared" si="36"/>
        <v>9321 ASEPTIC 1&amp;3</v>
      </c>
      <c r="B460" s="349" t="str">
        <f t="shared" si="60"/>
        <v>Green Tea</v>
      </c>
      <c r="C460" s="349" t="str">
        <f>VLOOKUP(M460,Master!A:C,3,0)</f>
        <v>350ml</v>
      </c>
      <c r="D460" s="350">
        <f t="shared" si="38"/>
        <v>312.5</v>
      </c>
      <c r="E460" s="350">
        <f t="shared" si="39"/>
        <v>281.25</v>
      </c>
      <c r="F460" s="351">
        <f t="shared" si="40"/>
        <v>45406</v>
      </c>
      <c r="G460" s="351">
        <f t="shared" si="41"/>
        <v>45407</v>
      </c>
      <c r="H460" s="351">
        <v>45405</v>
      </c>
      <c r="I460" s="351">
        <v>45405</v>
      </c>
      <c r="J460" s="351" t="s">
        <v>450</v>
      </c>
      <c r="K460" s="351" t="s">
        <v>19</v>
      </c>
      <c r="L460" s="349" t="s">
        <v>1111</v>
      </c>
      <c r="M460" s="349">
        <v>310003572</v>
      </c>
      <c r="N460" s="380" t="s">
        <v>249</v>
      </c>
      <c r="O460" s="351" t="s">
        <v>484</v>
      </c>
      <c r="P460" s="351" t="s">
        <v>377</v>
      </c>
      <c r="Q460" s="351" t="s">
        <v>23</v>
      </c>
      <c r="R460" s="349" t="s">
        <v>371</v>
      </c>
      <c r="S460" s="381">
        <v>22500</v>
      </c>
      <c r="T460" s="352">
        <f>ROUNDUP(IF(C460="180ml",VLOOKUP(M460,Master!A:D,4,0)*S460,IF(VLOOKUP(M460,Master!A:D,4,0)=1,S460,IF(S460&lt;=25000,S460*90%,VLOOKUP(M460,Master!A:D,4,0)*S460))),0)</f>
        <v>20250</v>
      </c>
      <c r="U460" s="353"/>
      <c r="V460" s="353"/>
      <c r="W460" s="353"/>
      <c r="X460" s="352"/>
      <c r="Y460" s="354">
        <f t="shared" si="43"/>
        <v>20250</v>
      </c>
      <c r="Z460" s="355">
        <f t="shared" si="44"/>
        <v>0.9</v>
      </c>
    </row>
    <row r="461" spans="1:27" s="356" customFormat="1" ht="24.75" customHeight="1">
      <c r="A461" s="349" t="str">
        <f t="shared" si="36"/>
        <v>9321 ASEPTIC 1&amp;3</v>
      </c>
      <c r="B461" s="349" t="str">
        <f t="shared" si="60"/>
        <v>Green Tea</v>
      </c>
      <c r="C461" s="349" t="str">
        <f>VLOOKUP(M461,Master!A:C,3,0)</f>
        <v>350ml</v>
      </c>
      <c r="D461" s="350">
        <f t="shared" si="38"/>
        <v>62.5</v>
      </c>
      <c r="E461" s="350">
        <f t="shared" si="39"/>
        <v>56.25</v>
      </c>
      <c r="F461" s="351">
        <f t="shared" si="40"/>
        <v>45406</v>
      </c>
      <c r="G461" s="351">
        <f t="shared" si="41"/>
        <v>45407</v>
      </c>
      <c r="H461" s="351">
        <v>45405</v>
      </c>
      <c r="I461" s="351">
        <v>45405</v>
      </c>
      <c r="J461" s="351" t="s">
        <v>450</v>
      </c>
      <c r="K461" s="351" t="s">
        <v>19</v>
      </c>
      <c r="L461" s="349" t="s">
        <v>1112</v>
      </c>
      <c r="M461" s="349">
        <v>310003573</v>
      </c>
      <c r="N461" s="380" t="s">
        <v>257</v>
      </c>
      <c r="O461" s="351" t="s">
        <v>484</v>
      </c>
      <c r="P461" s="351" t="s">
        <v>377</v>
      </c>
      <c r="Q461" s="351" t="s">
        <v>23</v>
      </c>
      <c r="R461" s="349" t="s">
        <v>371</v>
      </c>
      <c r="S461" s="381">
        <v>4500</v>
      </c>
      <c r="T461" s="352">
        <f>ROUNDUP(IF(C461="180ml",VLOOKUP(M461,Master!A:D,4,0)*S461,IF(VLOOKUP(M461,Master!A:D,4,0)=1,S461,IF(S461&lt;=25000,S461*90%,VLOOKUP(M461,Master!A:D,4,0)*S461))),0)</f>
        <v>4050</v>
      </c>
      <c r="U461" s="353"/>
      <c r="V461" s="353"/>
      <c r="W461" s="353"/>
      <c r="X461" s="352"/>
      <c r="Y461" s="354">
        <f t="shared" si="43"/>
        <v>4050</v>
      </c>
      <c r="Z461" s="355">
        <f t="shared" si="44"/>
        <v>0.9</v>
      </c>
      <c r="AA461" s="357"/>
    </row>
    <row r="462" spans="1:27" s="356" customFormat="1" ht="24.75" customHeight="1">
      <c r="A462" s="349" t="str">
        <f t="shared" si="36"/>
        <v>9323 ASEPTIC 2(WANGMOUNG)</v>
      </c>
      <c r="B462" s="349" t="str">
        <f t="shared" si="60"/>
        <v>Green Tea</v>
      </c>
      <c r="C462" s="349" t="str">
        <f>VLOOKUP(M462,Master!A:C,3,0)</f>
        <v>350ml</v>
      </c>
      <c r="D462" s="350">
        <f t="shared" si="38"/>
        <v>388.88888888888891</v>
      </c>
      <c r="E462" s="350">
        <f t="shared" si="39"/>
        <v>330.55555555555554</v>
      </c>
      <c r="F462" s="351">
        <f t="shared" si="40"/>
        <v>45406</v>
      </c>
      <c r="G462" s="351">
        <f t="shared" si="41"/>
        <v>45407</v>
      </c>
      <c r="H462" s="351">
        <v>45405</v>
      </c>
      <c r="I462" s="351">
        <v>45405</v>
      </c>
      <c r="J462" s="351" t="s">
        <v>450</v>
      </c>
      <c r="K462" s="351" t="s">
        <v>115</v>
      </c>
      <c r="L462" s="349" t="s">
        <v>1113</v>
      </c>
      <c r="M462" s="349">
        <v>310002644</v>
      </c>
      <c r="N462" s="380" t="s">
        <v>142</v>
      </c>
      <c r="O462" s="351" t="s">
        <v>484</v>
      </c>
      <c r="P462" s="351" t="s">
        <v>531</v>
      </c>
      <c r="Q462" s="351" t="s">
        <v>114</v>
      </c>
      <c r="R462" s="349" t="s">
        <v>292</v>
      </c>
      <c r="S462" s="381">
        <v>28000</v>
      </c>
      <c r="T462" s="352">
        <f>ROUNDUP(IF(C462="180ml",VLOOKUP(M462,Master!A:D,4,0)*S462,IF(VLOOKUP(M462,Master!A:D,4,0)=1,S462,IF(S462&lt;=25000,S462*90%,VLOOKUP(M462,Master!A:D,4,0)*S462))),0)</f>
        <v>23800</v>
      </c>
      <c r="U462" s="353"/>
      <c r="V462" s="353"/>
      <c r="W462" s="353"/>
      <c r="X462" s="352"/>
      <c r="Y462" s="354">
        <f t="shared" si="43"/>
        <v>23800</v>
      </c>
      <c r="Z462" s="355">
        <f t="shared" si="44"/>
        <v>0.85</v>
      </c>
      <c r="AA462" s="357"/>
    </row>
    <row r="463" spans="1:27" s="356" customFormat="1" ht="24.75" customHeight="1">
      <c r="A463" s="349" t="str">
        <f t="shared" si="36"/>
        <v>9323 ASEPTIC 2(WANGMOUNG)</v>
      </c>
      <c r="B463" s="349" t="str">
        <f t="shared" si="60"/>
        <v>Green Tea</v>
      </c>
      <c r="C463" s="349" t="str">
        <f>VLOOKUP(M463,Master!A:C,3,0)</f>
        <v>500ml</v>
      </c>
      <c r="D463" s="350">
        <f t="shared" si="38"/>
        <v>518.51851851851848</v>
      </c>
      <c r="E463" s="350">
        <f t="shared" si="39"/>
        <v>440.74074074074076</v>
      </c>
      <c r="F463" s="351">
        <f t="shared" si="40"/>
        <v>45406</v>
      </c>
      <c r="G463" s="351">
        <f t="shared" si="41"/>
        <v>45407</v>
      </c>
      <c r="H463" s="351">
        <v>45405</v>
      </c>
      <c r="I463" s="351">
        <v>45405</v>
      </c>
      <c r="J463" s="351" t="s">
        <v>450</v>
      </c>
      <c r="K463" s="351" t="s">
        <v>115</v>
      </c>
      <c r="L463" s="349" t="s">
        <v>946</v>
      </c>
      <c r="M463" s="349">
        <v>310002000</v>
      </c>
      <c r="N463" s="380" t="s">
        <v>476</v>
      </c>
      <c r="O463" s="351" t="s">
        <v>484</v>
      </c>
      <c r="P463" s="351" t="s">
        <v>20</v>
      </c>
      <c r="Q463" s="351" t="s">
        <v>114</v>
      </c>
      <c r="R463" s="349" t="s">
        <v>22</v>
      </c>
      <c r="S463" s="381">
        <v>28000</v>
      </c>
      <c r="T463" s="352">
        <f>ROUNDUP(IF(C463="180ml",VLOOKUP(M463,Master!A:D,4,0)*S463,IF(VLOOKUP(M463,Master!A:D,4,0)=1,S463,IF(S463&lt;=25000,S463*90%,VLOOKUP(M463,Master!A:D,4,0)*S463))),0)</f>
        <v>23800</v>
      </c>
      <c r="U463" s="353"/>
      <c r="V463" s="353"/>
      <c r="W463" s="353"/>
      <c r="X463" s="352"/>
      <c r="Y463" s="354">
        <f t="shared" si="43"/>
        <v>23800</v>
      </c>
      <c r="Z463" s="355">
        <f t="shared" si="44"/>
        <v>0.85</v>
      </c>
    </row>
    <row r="464" spans="1:27" s="356" customFormat="1" ht="24.75" customHeight="1">
      <c r="A464" s="349" t="str">
        <f t="shared" si="36"/>
        <v>9321 UHT</v>
      </c>
      <c r="B464" s="349" t="str">
        <f t="shared" si="60"/>
        <v>Green Tea</v>
      </c>
      <c r="C464" s="349" t="str">
        <f>VLOOKUP(M464,Master!A:C,3,0)</f>
        <v>180ml</v>
      </c>
      <c r="D464" s="350">
        <f t="shared" si="38"/>
        <v>60.420454545454547</v>
      </c>
      <c r="E464" s="350">
        <f t="shared" si="39"/>
        <v>51.363636363636367</v>
      </c>
      <c r="F464" s="351">
        <f t="shared" si="40"/>
        <v>45407</v>
      </c>
      <c r="G464" s="351">
        <f t="shared" si="41"/>
        <v>45408</v>
      </c>
      <c r="H464" s="351">
        <v>45406</v>
      </c>
      <c r="I464" s="351">
        <v>45406</v>
      </c>
      <c r="J464" s="351" t="s">
        <v>450</v>
      </c>
      <c r="K464" s="351" t="s">
        <v>19</v>
      </c>
      <c r="L464" s="349" t="s">
        <v>948</v>
      </c>
      <c r="M464" s="349">
        <v>310002953</v>
      </c>
      <c r="N464" s="380" t="s">
        <v>48</v>
      </c>
      <c r="O464" s="351" t="s">
        <v>483</v>
      </c>
      <c r="P464" s="351" t="s">
        <v>377</v>
      </c>
      <c r="Q464" s="351" t="s">
        <v>47</v>
      </c>
      <c r="R464" s="349" t="s">
        <v>340</v>
      </c>
      <c r="S464" s="381">
        <v>5317</v>
      </c>
      <c r="T464" s="352">
        <f>ROUNDUP(IF(C464="180ml",VLOOKUP(M464,Master!A:D,4,0)*S464,IF(VLOOKUP(M464,Master!A:D,4,0)=1,S464,IF(S464&lt;=25000,S464*90%,VLOOKUP(M464,Master!A:D,4,0)*S464))),0)</f>
        <v>4520</v>
      </c>
      <c r="U464" s="353"/>
      <c r="V464" s="353"/>
      <c r="W464" s="353"/>
      <c r="X464" s="352"/>
      <c r="Y464" s="354">
        <f t="shared" si="43"/>
        <v>4520</v>
      </c>
      <c r="Z464" s="355">
        <f t="shared" si="44"/>
        <v>0.85010344179048336</v>
      </c>
    </row>
    <row r="465" spans="1:27" s="356" customFormat="1" ht="24.75" customHeight="1">
      <c r="A465" s="349" t="str">
        <f t="shared" si="36"/>
        <v>9321 UHT</v>
      </c>
      <c r="B465" s="349" t="str">
        <f t="shared" si="60"/>
        <v>Green Tea</v>
      </c>
      <c r="C465" s="349" t="str">
        <f>VLOOKUP(M465,Master!A:C,3,0)</f>
        <v>180ml</v>
      </c>
      <c r="D465" s="350">
        <f t="shared" si="38"/>
        <v>49.43181818181818</v>
      </c>
      <c r="E465" s="350">
        <f t="shared" si="39"/>
        <v>42.022727272727273</v>
      </c>
      <c r="F465" s="351">
        <f t="shared" si="40"/>
        <v>45407</v>
      </c>
      <c r="G465" s="351">
        <f t="shared" si="41"/>
        <v>45408</v>
      </c>
      <c r="H465" s="351">
        <v>45406</v>
      </c>
      <c r="I465" s="351">
        <v>45406</v>
      </c>
      <c r="J465" s="351" t="s">
        <v>450</v>
      </c>
      <c r="K465" s="351" t="s">
        <v>19</v>
      </c>
      <c r="L465" s="349" t="s">
        <v>949</v>
      </c>
      <c r="M465" s="349">
        <v>310002954</v>
      </c>
      <c r="N465" s="380" t="s">
        <v>120</v>
      </c>
      <c r="O465" s="351" t="s">
        <v>483</v>
      </c>
      <c r="P465" s="351" t="s">
        <v>20</v>
      </c>
      <c r="Q465" s="351" t="s">
        <v>47</v>
      </c>
      <c r="R465" s="349" t="s">
        <v>340</v>
      </c>
      <c r="S465" s="381">
        <v>4350</v>
      </c>
      <c r="T465" s="352">
        <f>ROUNDUP(IF(C465="180ml",VLOOKUP(M465,Master!A:D,4,0)*S465,IF(VLOOKUP(M465,Master!A:D,4,0)=1,S465,IF(S465&lt;=25000,S465*90%,VLOOKUP(M465,Master!A:D,4,0)*S465))),0)</f>
        <v>3698</v>
      </c>
      <c r="U465" s="353"/>
      <c r="V465" s="353"/>
      <c r="W465" s="353"/>
      <c r="X465" s="352"/>
      <c r="Y465" s="354">
        <f t="shared" si="43"/>
        <v>3698</v>
      </c>
      <c r="Z465" s="355">
        <f t="shared" si="44"/>
        <v>0.85011494252873565</v>
      </c>
    </row>
    <row r="466" spans="1:27" s="356" customFormat="1" ht="24.75" customHeight="1">
      <c r="A466" s="349" t="str">
        <f t="shared" si="36"/>
        <v>9321 ASEPTIC 1&amp;3</v>
      </c>
      <c r="B466" s="349" t="str">
        <f t="shared" si="60"/>
        <v>Green Tea</v>
      </c>
      <c r="C466" s="349" t="str">
        <f>VLOOKUP(M466,Master!A:C,3,0)</f>
        <v>475ml</v>
      </c>
      <c r="D466" s="350">
        <f t="shared" si="38"/>
        <v>443.66666666666669</v>
      </c>
      <c r="E466" s="350">
        <f t="shared" si="39"/>
        <v>399.31481481481484</v>
      </c>
      <c r="F466" s="351">
        <f t="shared" si="40"/>
        <v>45407</v>
      </c>
      <c r="G466" s="351">
        <f t="shared" si="41"/>
        <v>45408</v>
      </c>
      <c r="H466" s="351">
        <v>45406</v>
      </c>
      <c r="I466" s="351">
        <v>45406</v>
      </c>
      <c r="J466" s="351" t="s">
        <v>450</v>
      </c>
      <c r="K466" s="351" t="s">
        <v>19</v>
      </c>
      <c r="L466" s="349" t="s">
        <v>1114</v>
      </c>
      <c r="M466" s="349">
        <v>310004209</v>
      </c>
      <c r="N466" s="380" t="s">
        <v>372</v>
      </c>
      <c r="O466" s="351" t="s">
        <v>484</v>
      </c>
      <c r="P466" s="351" t="s">
        <v>21</v>
      </c>
      <c r="Q466" s="351" t="s">
        <v>23</v>
      </c>
      <c r="R466" s="349" t="s">
        <v>327</v>
      </c>
      <c r="S466" s="381">
        <v>23958</v>
      </c>
      <c r="T466" s="352">
        <f>ROUNDUP(IF(C466="180ml",VLOOKUP(M466,Master!A:D,4,0)*S466,IF(VLOOKUP(M466,Master!A:D,4,0)=1,S466,IF(S466&lt;=25000,S466*90%,VLOOKUP(M466,Master!A:D,4,0)*S466))),0)</f>
        <v>21563</v>
      </c>
      <c r="U466" s="353"/>
      <c r="V466" s="353"/>
      <c r="W466" s="353"/>
      <c r="X466" s="352"/>
      <c r="Y466" s="354">
        <f t="shared" si="43"/>
        <v>21563</v>
      </c>
      <c r="Z466" s="355">
        <f t="shared" si="44"/>
        <v>0.90003339176892894</v>
      </c>
    </row>
    <row r="467" spans="1:27" s="356" customFormat="1" ht="24.75" customHeight="1">
      <c r="A467" s="349" t="str">
        <f t="shared" si="36"/>
        <v>9321 ASEPTIC 1&amp;3</v>
      </c>
      <c r="B467" s="349" t="str">
        <f t="shared" si="60"/>
        <v>Green Tea</v>
      </c>
      <c r="C467" s="349" t="str">
        <f>VLOOKUP(M467,Master!A:C,3,0)</f>
        <v>350ml</v>
      </c>
      <c r="D467" s="350">
        <f t="shared" si="38"/>
        <v>338.54166666666669</v>
      </c>
      <c r="E467" s="350">
        <f t="shared" si="39"/>
        <v>304.69444444444446</v>
      </c>
      <c r="F467" s="351">
        <f t="shared" si="40"/>
        <v>45407</v>
      </c>
      <c r="G467" s="351">
        <f t="shared" si="41"/>
        <v>45408</v>
      </c>
      <c r="H467" s="351">
        <v>45406</v>
      </c>
      <c r="I467" s="351">
        <v>45406</v>
      </c>
      <c r="J467" s="351" t="s">
        <v>450</v>
      </c>
      <c r="K467" s="351" t="s">
        <v>19</v>
      </c>
      <c r="L467" s="349" t="s">
        <v>1115</v>
      </c>
      <c r="M467" s="349">
        <v>310003573</v>
      </c>
      <c r="N467" s="380" t="s">
        <v>257</v>
      </c>
      <c r="O467" s="351" t="s">
        <v>484</v>
      </c>
      <c r="P467" s="351" t="s">
        <v>377</v>
      </c>
      <c r="Q467" s="351" t="s">
        <v>23</v>
      </c>
      <c r="R467" s="349" t="s">
        <v>371</v>
      </c>
      <c r="S467" s="381">
        <v>24375</v>
      </c>
      <c r="T467" s="352">
        <f>ROUNDUP(IF(C467="180ml",VLOOKUP(M467,Master!A:D,4,0)*S467,IF(VLOOKUP(M467,Master!A:D,4,0)=1,S467,IF(S467&lt;=25000,S467*90%,VLOOKUP(M467,Master!A:D,4,0)*S467))),0)</f>
        <v>21938</v>
      </c>
      <c r="U467" s="353"/>
      <c r="V467" s="353"/>
      <c r="W467" s="353"/>
      <c r="X467" s="352"/>
      <c r="Y467" s="354">
        <f t="shared" si="43"/>
        <v>21938</v>
      </c>
      <c r="Z467" s="355">
        <f t="shared" si="44"/>
        <v>0.90002051282051287</v>
      </c>
    </row>
    <row r="468" spans="1:27" s="356" customFormat="1" ht="24.75" customHeight="1">
      <c r="A468" s="349" t="str">
        <f t="shared" si="36"/>
        <v>9323 ASEPTIC 2(WANGMOUNG)</v>
      </c>
      <c r="B468" s="349" t="str">
        <f t="shared" si="60"/>
        <v>CL</v>
      </c>
      <c r="C468" s="349" t="str">
        <f>VLOOKUP(M468,Master!A:C,3,0)</f>
        <v>500ml</v>
      </c>
      <c r="D468" s="350">
        <f t="shared" si="38"/>
        <v>43.203703703703702</v>
      </c>
      <c r="E468" s="350">
        <f t="shared" si="39"/>
        <v>38.888888888888886</v>
      </c>
      <c r="F468" s="351">
        <f t="shared" si="40"/>
        <v>45407</v>
      </c>
      <c r="G468" s="351">
        <f t="shared" si="41"/>
        <v>45408</v>
      </c>
      <c r="H468" s="351">
        <v>45406</v>
      </c>
      <c r="I468" s="351">
        <v>45406</v>
      </c>
      <c r="J468" s="351" t="s">
        <v>450</v>
      </c>
      <c r="K468" s="351" t="s">
        <v>115</v>
      </c>
      <c r="L468" s="349" t="s">
        <v>947</v>
      </c>
      <c r="M468" s="349">
        <v>310002654</v>
      </c>
      <c r="N468" s="380" t="s">
        <v>46</v>
      </c>
      <c r="O468" s="351" t="s">
        <v>484</v>
      </c>
      <c r="P468" s="351" t="s">
        <v>21</v>
      </c>
      <c r="Q468" s="351" t="s">
        <v>114</v>
      </c>
      <c r="R468" s="349" t="s">
        <v>22</v>
      </c>
      <c r="S468" s="381">
        <v>2333</v>
      </c>
      <c r="T468" s="352">
        <f>ROUNDUP(IF(C468="180ml",VLOOKUP(M468,Master!A:D,4,0)*S468,IF(VLOOKUP(M468,Master!A:D,4,0)=1,S468,IF(S468&lt;=25000,S468*90%,VLOOKUP(M468,Master!A:D,4,0)*S468))),0)</f>
        <v>2100</v>
      </c>
      <c r="U468" s="353"/>
      <c r="V468" s="353"/>
      <c r="W468" s="353"/>
      <c r="X468" s="352"/>
      <c r="Y468" s="354">
        <f t="shared" si="43"/>
        <v>2100</v>
      </c>
      <c r="Z468" s="355">
        <f t="shared" si="44"/>
        <v>0.9001285897985426</v>
      </c>
    </row>
    <row r="469" spans="1:27" s="356" customFormat="1" ht="24.75" customHeight="1">
      <c r="A469" s="349" t="str">
        <f t="shared" si="36"/>
        <v>9323 ASEPTIC 2(WANGMOUNG)</v>
      </c>
      <c r="B469" s="349" t="str">
        <f t="shared" si="60"/>
        <v>Green Tea</v>
      </c>
      <c r="C469" s="349" t="str">
        <f>VLOOKUP(M469,Master!A:C,3,0)</f>
        <v>350ml</v>
      </c>
      <c r="D469" s="350">
        <f t="shared" si="38"/>
        <v>268.51388888888891</v>
      </c>
      <c r="E469" s="350">
        <f t="shared" si="39"/>
        <v>241.66666666666666</v>
      </c>
      <c r="F469" s="351">
        <f t="shared" si="40"/>
        <v>45407</v>
      </c>
      <c r="G469" s="351">
        <f t="shared" si="41"/>
        <v>45408</v>
      </c>
      <c r="H469" s="351">
        <v>45406</v>
      </c>
      <c r="I469" s="351">
        <v>45406</v>
      </c>
      <c r="J469" s="351" t="s">
        <v>450</v>
      </c>
      <c r="K469" s="351" t="s">
        <v>115</v>
      </c>
      <c r="L469" s="349" t="s">
        <v>1116</v>
      </c>
      <c r="M469" s="349">
        <v>310002644</v>
      </c>
      <c r="N469" s="380" t="s">
        <v>142</v>
      </c>
      <c r="O469" s="351" t="s">
        <v>484</v>
      </c>
      <c r="P469" s="351" t="s">
        <v>531</v>
      </c>
      <c r="Q469" s="351" t="s">
        <v>114</v>
      </c>
      <c r="R469" s="349" t="s">
        <v>292</v>
      </c>
      <c r="S469" s="381">
        <v>19333</v>
      </c>
      <c r="T469" s="352">
        <f>ROUNDUP(IF(C469="180ml",VLOOKUP(M469,Master!A:D,4,0)*S469,IF(VLOOKUP(M469,Master!A:D,4,0)=1,S469,IF(S469&lt;=25000,S469*90%,VLOOKUP(M469,Master!A:D,4,0)*S469))),0)</f>
        <v>17400</v>
      </c>
      <c r="U469" s="353"/>
      <c r="V469" s="353"/>
      <c r="W469" s="353"/>
      <c r="X469" s="352"/>
      <c r="Y469" s="354">
        <f t="shared" si="43"/>
        <v>17400</v>
      </c>
      <c r="Z469" s="355">
        <f t="shared" si="44"/>
        <v>0.90001551750892261</v>
      </c>
    </row>
    <row r="470" spans="1:27" s="356" customFormat="1" ht="24.75" customHeight="1">
      <c r="A470" s="349" t="str">
        <f t="shared" si="36"/>
        <v>9323 ASEPTIC 2(WANGMOUNG)</v>
      </c>
      <c r="B470" s="349" t="str">
        <f t="shared" si="60"/>
        <v>Green Tea</v>
      </c>
      <c r="C470" s="349" t="str">
        <f>VLOOKUP(M470,Master!A:C,3,0)</f>
        <v>350ml</v>
      </c>
      <c r="D470" s="350">
        <f t="shared" si="38"/>
        <v>16.208333333333332</v>
      </c>
      <c r="E470" s="350">
        <f t="shared" si="39"/>
        <v>14.597222222222221</v>
      </c>
      <c r="F470" s="351">
        <f t="shared" si="40"/>
        <v>45407</v>
      </c>
      <c r="G470" s="351">
        <f t="shared" si="41"/>
        <v>45408</v>
      </c>
      <c r="H470" s="351">
        <v>45406</v>
      </c>
      <c r="I470" s="351">
        <v>45406</v>
      </c>
      <c r="J470" s="351" t="s">
        <v>450</v>
      </c>
      <c r="K470" s="351" t="s">
        <v>115</v>
      </c>
      <c r="L470" s="349" t="s">
        <v>1117</v>
      </c>
      <c r="M470" s="349">
        <v>310003711</v>
      </c>
      <c r="N470" s="380" t="s">
        <v>302</v>
      </c>
      <c r="O470" s="351" t="s">
        <v>484</v>
      </c>
      <c r="P470" s="351" t="s">
        <v>21</v>
      </c>
      <c r="Q470" s="351" t="s">
        <v>114</v>
      </c>
      <c r="R470" s="349" t="s">
        <v>292</v>
      </c>
      <c r="S470" s="381">
        <v>1167</v>
      </c>
      <c r="T470" s="352">
        <f>ROUNDUP(IF(C470="180ml",VLOOKUP(M470,Master!A:D,4,0)*S470,IF(VLOOKUP(M470,Master!A:D,4,0)=1,S470,IF(S470&lt;=25000,S470*90%,VLOOKUP(M470,Master!A:D,4,0)*S470))),0)</f>
        <v>1051</v>
      </c>
      <c r="U470" s="353"/>
      <c r="V470" s="353"/>
      <c r="W470" s="353"/>
      <c r="X470" s="352"/>
      <c r="Y470" s="354">
        <f t="shared" si="43"/>
        <v>1051</v>
      </c>
      <c r="Z470" s="355">
        <f t="shared" si="44"/>
        <v>0.90059982862039423</v>
      </c>
    </row>
    <row r="471" spans="1:27" s="356" customFormat="1" ht="24.75" customHeight="1">
      <c r="A471" s="349" t="str">
        <f t="shared" si="36"/>
        <v>9323 ASEPTIC 2(WANGMOUNG)</v>
      </c>
      <c r="B471" s="349" t="str">
        <f t="shared" si="60"/>
        <v>Green Tea</v>
      </c>
      <c r="C471" s="349" t="str">
        <f>VLOOKUP(M471,Master!A:C,3,0)</f>
        <v>500ml</v>
      </c>
      <c r="D471" s="350">
        <f t="shared" si="38"/>
        <v>379.62962962962962</v>
      </c>
      <c r="E471" s="350">
        <f t="shared" si="39"/>
        <v>341.66666666666669</v>
      </c>
      <c r="F471" s="351">
        <f t="shared" si="40"/>
        <v>45407</v>
      </c>
      <c r="G471" s="351">
        <f t="shared" si="41"/>
        <v>45408</v>
      </c>
      <c r="H471" s="351">
        <v>45406</v>
      </c>
      <c r="I471" s="351">
        <v>45406</v>
      </c>
      <c r="J471" s="351" t="s">
        <v>450</v>
      </c>
      <c r="K471" s="351" t="s">
        <v>115</v>
      </c>
      <c r="L471" s="349" t="s">
        <v>950</v>
      </c>
      <c r="M471" s="349">
        <v>310002000</v>
      </c>
      <c r="N471" s="380" t="s">
        <v>476</v>
      </c>
      <c r="O471" s="351" t="s">
        <v>484</v>
      </c>
      <c r="P471" s="351" t="s">
        <v>20</v>
      </c>
      <c r="Q471" s="351" t="s">
        <v>114</v>
      </c>
      <c r="R471" s="349" t="s">
        <v>22</v>
      </c>
      <c r="S471" s="381">
        <v>20500</v>
      </c>
      <c r="T471" s="352">
        <f>ROUNDUP(IF(C471="180ml",VLOOKUP(M471,Master!A:D,4,0)*S471,IF(VLOOKUP(M471,Master!A:D,4,0)=1,S471,IF(S471&lt;=25000,S471*90%,VLOOKUP(M471,Master!A:D,4,0)*S471))),0)</f>
        <v>18450</v>
      </c>
      <c r="U471" s="353"/>
      <c r="V471" s="353"/>
      <c r="W471" s="353"/>
      <c r="X471" s="352"/>
      <c r="Y471" s="354">
        <f t="shared" si="43"/>
        <v>18450</v>
      </c>
      <c r="Z471" s="355">
        <f t="shared" si="44"/>
        <v>0.9</v>
      </c>
    </row>
    <row r="472" spans="1:27" s="356" customFormat="1" ht="24.75" customHeight="1">
      <c r="A472" s="349" t="str">
        <f t="shared" si="36"/>
        <v>9321 UHT</v>
      </c>
      <c r="B472" s="349" t="str">
        <f t="shared" ref="B472:B509" si="61">IF(RIGHT(N472,4)="(CL)","CL",IF(RIGHT(N472,2)="5L","EX",IF(RIGHT(N472,4)="tut)","EX",IF(RIGHT(N472,2)="CL","CL",IF(RIGHT(N472,5)="CLM)","CL",IF(RIGHT(N472,4)="(LA)","LA",IF(RIGHT(N472,4)="(MM)","MM",IF(RIGHT(N472,2)="MM","MM",IF(RIGHT(N472,2)="LA","LA",IF(RIGHT(N472,7)="Crystal","Water Crystal",IF(RIGHT(N472,5)="Chang","Water Chang",IF(LEFT(N472,3)="Mag","Magnolia",IF(LEFT(N472,3)="MNL","Magnolia",IF(LEFT(N472,8)="Chakulza","Chakulza",IF(LEFT(N472,5)="Oishi","Green Tea",IF(LEFT(N472,3)="Jub","Green Tea",IF(LEFT(N472,3)="Spe","Gift Set","Milk Nestle")))))))))))))))))</f>
        <v>Green Tea</v>
      </c>
      <c r="C472" s="349" t="str">
        <f>VLOOKUP(M472,Master!A:C,3,0)</f>
        <v>180ml</v>
      </c>
      <c r="D472" s="350">
        <f t="shared" si="38"/>
        <v>131.81818181818181</v>
      </c>
      <c r="E472" s="350">
        <f t="shared" si="39"/>
        <v>112.04545454545455</v>
      </c>
      <c r="F472" s="351">
        <f t="shared" si="40"/>
        <v>45408</v>
      </c>
      <c r="G472" s="351">
        <f t="shared" si="41"/>
        <v>45409</v>
      </c>
      <c r="H472" s="351">
        <v>45407</v>
      </c>
      <c r="I472" s="351">
        <v>45407</v>
      </c>
      <c r="J472" s="351" t="s">
        <v>450</v>
      </c>
      <c r="K472" s="351" t="s">
        <v>19</v>
      </c>
      <c r="L472" s="349" t="s">
        <v>951</v>
      </c>
      <c r="M472" s="349">
        <v>310002954</v>
      </c>
      <c r="N472" s="380" t="s">
        <v>120</v>
      </c>
      <c r="O472" s="351" t="s">
        <v>483</v>
      </c>
      <c r="P472" s="351" t="s">
        <v>20</v>
      </c>
      <c r="Q472" s="351" t="s">
        <v>47</v>
      </c>
      <c r="R472" s="349" t="s">
        <v>340</v>
      </c>
      <c r="S472" s="381">
        <v>11600</v>
      </c>
      <c r="T472" s="352">
        <f>ROUNDUP(IF(C472="180ml",VLOOKUP(M472,Master!A:D,4,0)*S472,IF(VLOOKUP(M472,Master!A:D,4,0)=1,S472,IF(S472&lt;=25000,S472*90%,VLOOKUP(M472,Master!A:D,4,0)*S472))),0)</f>
        <v>9860</v>
      </c>
      <c r="U472" s="353"/>
      <c r="V472" s="353"/>
      <c r="W472" s="353"/>
      <c r="X472" s="352"/>
      <c r="Y472" s="354">
        <f t="shared" si="43"/>
        <v>9860</v>
      </c>
      <c r="Z472" s="355">
        <f t="shared" si="44"/>
        <v>0.85</v>
      </c>
    </row>
    <row r="473" spans="1:27" s="356" customFormat="1" ht="24.75" customHeight="1">
      <c r="A473" s="349" t="str">
        <f t="shared" si="36"/>
        <v>9321 ASEPTIC 1&amp;3</v>
      </c>
      <c r="B473" s="349" t="str">
        <f t="shared" si="61"/>
        <v>Green Tea</v>
      </c>
      <c r="C473" s="349" t="str">
        <f>VLOOKUP(M473,Master!A:C,3,0)</f>
        <v>475ml</v>
      </c>
      <c r="D473" s="350">
        <f t="shared" si="38"/>
        <v>297.07407407407408</v>
      </c>
      <c r="E473" s="350">
        <f t="shared" si="39"/>
        <v>267.37037037037038</v>
      </c>
      <c r="F473" s="351">
        <f t="shared" si="40"/>
        <v>45408</v>
      </c>
      <c r="G473" s="351">
        <f t="shared" si="41"/>
        <v>45409</v>
      </c>
      <c r="H473" s="351">
        <v>45407</v>
      </c>
      <c r="I473" s="351">
        <v>45407</v>
      </c>
      <c r="J473" s="351" t="s">
        <v>450</v>
      </c>
      <c r="K473" s="351" t="s">
        <v>19</v>
      </c>
      <c r="L473" s="349" t="s">
        <v>1118</v>
      </c>
      <c r="M473" s="349">
        <v>310004209</v>
      </c>
      <c r="N473" s="380" t="s">
        <v>372</v>
      </c>
      <c r="O473" s="351" t="s">
        <v>484</v>
      </c>
      <c r="P473" s="351" t="s">
        <v>21</v>
      </c>
      <c r="Q473" s="351" t="s">
        <v>23</v>
      </c>
      <c r="R473" s="349" t="s">
        <v>327</v>
      </c>
      <c r="S473" s="381">
        <v>16042</v>
      </c>
      <c r="T473" s="352">
        <f>ROUNDUP(IF(C473="180ml",VLOOKUP(M473,Master!A:D,4,0)*S473,IF(VLOOKUP(M473,Master!A:D,4,0)=1,S473,IF(S473&lt;=25000,S473*90%,VLOOKUP(M473,Master!A:D,4,0)*S473))),0)</f>
        <v>14438</v>
      </c>
      <c r="U473" s="353"/>
      <c r="V473" s="353"/>
      <c r="W473" s="353"/>
      <c r="X473" s="352"/>
      <c r="Y473" s="354">
        <f t="shared" si="43"/>
        <v>14438</v>
      </c>
      <c r="Z473" s="355">
        <f t="shared" si="44"/>
        <v>0.90001246727340734</v>
      </c>
    </row>
    <row r="474" spans="1:27" s="356" customFormat="1" ht="24.75" customHeight="1">
      <c r="A474" s="349" t="str">
        <f t="shared" si="36"/>
        <v>9321 ASEPTIC 1&amp;3</v>
      </c>
      <c r="B474" s="349" t="str">
        <f t="shared" si="61"/>
        <v>Green Tea</v>
      </c>
      <c r="C474" s="349" t="str">
        <f>VLOOKUP(M474,Master!A:C,3,0)</f>
        <v>350ml</v>
      </c>
      <c r="D474" s="350">
        <f t="shared" si="38"/>
        <v>234.375</v>
      </c>
      <c r="E474" s="350">
        <f t="shared" si="39"/>
        <v>210.94444444444446</v>
      </c>
      <c r="F474" s="351">
        <f t="shared" si="40"/>
        <v>45408</v>
      </c>
      <c r="G474" s="351">
        <f t="shared" si="41"/>
        <v>45409</v>
      </c>
      <c r="H474" s="351">
        <v>45407</v>
      </c>
      <c r="I474" s="351">
        <v>45407</v>
      </c>
      <c r="J474" s="351" t="s">
        <v>450</v>
      </c>
      <c r="K474" s="351" t="s">
        <v>19</v>
      </c>
      <c r="L474" s="349" t="s">
        <v>1119</v>
      </c>
      <c r="M474" s="349">
        <v>310003572</v>
      </c>
      <c r="N474" s="380" t="s">
        <v>249</v>
      </c>
      <c r="O474" s="351" t="s">
        <v>484</v>
      </c>
      <c r="P474" s="351" t="s">
        <v>377</v>
      </c>
      <c r="Q474" s="351" t="s">
        <v>23</v>
      </c>
      <c r="R474" s="349" t="s">
        <v>371</v>
      </c>
      <c r="S474" s="381">
        <v>16875</v>
      </c>
      <c r="T474" s="352">
        <f>ROUNDUP(IF(C474="180ml",VLOOKUP(M474,Master!A:D,4,0)*S474,IF(VLOOKUP(M474,Master!A:D,4,0)=1,S474,IF(S474&lt;=25000,S474*90%,VLOOKUP(M474,Master!A:D,4,0)*S474))),0)</f>
        <v>15188</v>
      </c>
      <c r="U474" s="353"/>
      <c r="V474" s="353"/>
      <c r="W474" s="353"/>
      <c r="X474" s="352"/>
      <c r="Y474" s="354">
        <f t="shared" si="43"/>
        <v>15188</v>
      </c>
      <c r="Z474" s="355">
        <f t="shared" si="44"/>
        <v>0.90002962962962962</v>
      </c>
    </row>
    <row r="475" spans="1:27" s="356" customFormat="1" ht="24.75" customHeight="1">
      <c r="A475" s="349" t="str">
        <f t="shared" si="36"/>
        <v>9323 ASEPTIC 2(WANGMOUNG)</v>
      </c>
      <c r="B475" s="349" t="str">
        <f t="shared" si="61"/>
        <v>Green Tea</v>
      </c>
      <c r="C475" s="349" t="str">
        <f>VLOOKUP(M475,Master!A:C,3,0)</f>
        <v>350ml</v>
      </c>
      <c r="D475" s="350">
        <f t="shared" si="38"/>
        <v>138.88888888888889</v>
      </c>
      <c r="E475" s="350">
        <f t="shared" si="39"/>
        <v>125</v>
      </c>
      <c r="F475" s="351">
        <f t="shared" si="40"/>
        <v>45408</v>
      </c>
      <c r="G475" s="351">
        <f t="shared" si="41"/>
        <v>45409</v>
      </c>
      <c r="H475" s="351">
        <v>45407</v>
      </c>
      <c r="I475" s="351">
        <v>45407</v>
      </c>
      <c r="J475" s="351" t="s">
        <v>450</v>
      </c>
      <c r="K475" s="351" t="s">
        <v>115</v>
      </c>
      <c r="L475" s="349" t="s">
        <v>1120</v>
      </c>
      <c r="M475" s="349">
        <v>310003649</v>
      </c>
      <c r="N475" s="380" t="s">
        <v>261</v>
      </c>
      <c r="O475" s="351" t="s">
        <v>484</v>
      </c>
      <c r="P475" s="351" t="s">
        <v>21</v>
      </c>
      <c r="Q475" s="351" t="s">
        <v>114</v>
      </c>
      <c r="R475" s="349" t="s">
        <v>292</v>
      </c>
      <c r="S475" s="381">
        <v>10000</v>
      </c>
      <c r="T475" s="352">
        <f>ROUNDUP(IF(C475="180ml",VLOOKUP(M475,Master!A:D,4,0)*S475,IF(VLOOKUP(M475,Master!A:D,4,0)=1,S475,IF(S475&lt;=25000,S475*90%,VLOOKUP(M475,Master!A:D,4,0)*S475))),0)</f>
        <v>9000</v>
      </c>
      <c r="U475" s="353"/>
      <c r="V475" s="353"/>
      <c r="W475" s="353"/>
      <c r="X475" s="352"/>
      <c r="Y475" s="354">
        <f t="shared" si="43"/>
        <v>9000</v>
      </c>
      <c r="Z475" s="355">
        <f t="shared" si="44"/>
        <v>0.9</v>
      </c>
    </row>
    <row r="476" spans="1:27" s="356" customFormat="1" ht="24.75" customHeight="1">
      <c r="A476" s="349" t="str">
        <f t="shared" si="36"/>
        <v>9323 ASEPTIC 2(WANGMOUNG)</v>
      </c>
      <c r="B476" s="349" t="str">
        <f t="shared" si="61"/>
        <v>Green Tea</v>
      </c>
      <c r="C476" s="349" t="str">
        <f>VLOOKUP(M476,Master!A:C,3,0)</f>
        <v>350ml</v>
      </c>
      <c r="D476" s="350">
        <f t="shared" si="38"/>
        <v>250</v>
      </c>
      <c r="E476" s="350">
        <f t="shared" si="39"/>
        <v>225</v>
      </c>
      <c r="F476" s="351">
        <f t="shared" si="40"/>
        <v>45408</v>
      </c>
      <c r="G476" s="351">
        <f t="shared" si="41"/>
        <v>45409</v>
      </c>
      <c r="H476" s="351">
        <v>45407</v>
      </c>
      <c r="I476" s="351">
        <v>45407</v>
      </c>
      <c r="J476" s="351" t="s">
        <v>450</v>
      </c>
      <c r="K476" s="351" t="s">
        <v>115</v>
      </c>
      <c r="L476" s="349" t="s">
        <v>1121</v>
      </c>
      <c r="M476" s="349">
        <v>310003711</v>
      </c>
      <c r="N476" s="380" t="s">
        <v>302</v>
      </c>
      <c r="O476" s="351" t="s">
        <v>484</v>
      </c>
      <c r="P476" s="351" t="s">
        <v>21</v>
      </c>
      <c r="Q476" s="351" t="s">
        <v>114</v>
      </c>
      <c r="R476" s="349" t="s">
        <v>292</v>
      </c>
      <c r="S476" s="381">
        <v>18000</v>
      </c>
      <c r="T476" s="352">
        <f>ROUNDUP(IF(C476="180ml",VLOOKUP(M476,Master!A:D,4,0)*S476,IF(VLOOKUP(M476,Master!A:D,4,0)=1,S476,IF(S476&lt;=25000,S476*90%,VLOOKUP(M476,Master!A:D,4,0)*S476))),0)</f>
        <v>16200</v>
      </c>
      <c r="U476" s="353"/>
      <c r="V476" s="353"/>
      <c r="W476" s="353"/>
      <c r="X476" s="352"/>
      <c r="Y476" s="354">
        <f t="shared" si="43"/>
        <v>16200</v>
      </c>
      <c r="Z476" s="355">
        <f t="shared" si="44"/>
        <v>0.9</v>
      </c>
      <c r="AA476" s="357"/>
    </row>
    <row r="477" spans="1:27" s="356" customFormat="1" ht="24.75" customHeight="1">
      <c r="A477" s="349" t="str">
        <f t="shared" si="36"/>
        <v>9323 ASEPTIC 2(WANGMOUNG)</v>
      </c>
      <c r="B477" s="349" t="str">
        <f t="shared" si="61"/>
        <v>CL</v>
      </c>
      <c r="C477" s="349" t="str">
        <f>VLOOKUP(M477,Master!A:C,3,0)</f>
        <v>500ml</v>
      </c>
      <c r="D477" s="350">
        <f t="shared" si="38"/>
        <v>518.51851851851848</v>
      </c>
      <c r="E477" s="350">
        <f t="shared" si="39"/>
        <v>440.74074074074076</v>
      </c>
      <c r="F477" s="351">
        <f t="shared" si="40"/>
        <v>45408</v>
      </c>
      <c r="G477" s="351">
        <f t="shared" si="41"/>
        <v>45409</v>
      </c>
      <c r="H477" s="351">
        <v>45407</v>
      </c>
      <c r="I477" s="351">
        <v>45407</v>
      </c>
      <c r="J477" s="351" t="s">
        <v>450</v>
      </c>
      <c r="K477" s="351" t="s">
        <v>115</v>
      </c>
      <c r="L477" s="349" t="s">
        <v>952</v>
      </c>
      <c r="M477" s="349">
        <v>310002654</v>
      </c>
      <c r="N477" s="380" t="s">
        <v>46</v>
      </c>
      <c r="O477" s="351" t="s">
        <v>484</v>
      </c>
      <c r="P477" s="351" t="s">
        <v>21</v>
      </c>
      <c r="Q477" s="351" t="s">
        <v>114</v>
      </c>
      <c r="R477" s="349" t="s">
        <v>22</v>
      </c>
      <c r="S477" s="381">
        <v>28000</v>
      </c>
      <c r="T477" s="352">
        <f>ROUNDUP(IF(C477="180ml",VLOOKUP(M477,Master!A:D,4,0)*S477,IF(VLOOKUP(M477,Master!A:D,4,0)=1,S477,IF(S477&lt;=25000,S477*90%,VLOOKUP(M477,Master!A:D,4,0)*S477))),0)</f>
        <v>23800</v>
      </c>
      <c r="U477" s="353"/>
      <c r="V477" s="353"/>
      <c r="W477" s="353"/>
      <c r="X477" s="352"/>
      <c r="Y477" s="354">
        <f t="shared" si="43"/>
        <v>23800</v>
      </c>
      <c r="Z477" s="355">
        <f t="shared" si="44"/>
        <v>0.85</v>
      </c>
      <c r="AA477" s="357"/>
    </row>
    <row r="478" spans="1:27" s="356" customFormat="1" ht="24.75" customHeight="1">
      <c r="A478" s="349" t="str">
        <f t="shared" si="36"/>
        <v>9321 UHT</v>
      </c>
      <c r="B478" s="349" t="str">
        <f t="shared" si="61"/>
        <v>Green Tea</v>
      </c>
      <c r="C478" s="349" t="str">
        <f>VLOOKUP(M478,Master!A:C,3,0)</f>
        <v>180ml</v>
      </c>
      <c r="D478" s="350">
        <f t="shared" si="38"/>
        <v>60.420454545454547</v>
      </c>
      <c r="E478" s="350">
        <f t="shared" si="39"/>
        <v>51.363636363636367</v>
      </c>
      <c r="F478" s="351">
        <f t="shared" si="40"/>
        <v>45409</v>
      </c>
      <c r="G478" s="351">
        <f t="shared" si="41"/>
        <v>45410</v>
      </c>
      <c r="H478" s="351">
        <v>45408</v>
      </c>
      <c r="I478" s="351">
        <v>45408</v>
      </c>
      <c r="J478" s="351" t="s">
        <v>450</v>
      </c>
      <c r="K478" s="351" t="s">
        <v>19</v>
      </c>
      <c r="L478" s="349" t="s">
        <v>953</v>
      </c>
      <c r="M478" s="349">
        <v>310003079</v>
      </c>
      <c r="N478" s="380" t="s">
        <v>54</v>
      </c>
      <c r="O478" s="351" t="s">
        <v>483</v>
      </c>
      <c r="P478" s="351" t="s">
        <v>681</v>
      </c>
      <c r="Q478" s="351" t="s">
        <v>47</v>
      </c>
      <c r="R478" s="349" t="s">
        <v>340</v>
      </c>
      <c r="S478" s="381">
        <v>5317</v>
      </c>
      <c r="T478" s="352">
        <f>ROUNDUP(IF(C478="180ml",VLOOKUP(M478,Master!A:D,4,0)*S478,IF(VLOOKUP(M478,Master!A:D,4,0)=1,S478,IF(S478&lt;=25000,S478*90%,VLOOKUP(M478,Master!A:D,4,0)*S478))),0)</f>
        <v>4520</v>
      </c>
      <c r="U478" s="353"/>
      <c r="V478" s="353"/>
      <c r="W478" s="353"/>
      <c r="X478" s="352"/>
      <c r="Y478" s="354">
        <f t="shared" si="43"/>
        <v>4520</v>
      </c>
      <c r="Z478" s="355">
        <f t="shared" si="44"/>
        <v>0.85010344179048336</v>
      </c>
    </row>
    <row r="479" spans="1:27" s="356" customFormat="1" ht="24.75" customHeight="1">
      <c r="A479" s="349" t="str">
        <f t="shared" si="36"/>
        <v>9321 UHT</v>
      </c>
      <c r="B479" s="349" t="str">
        <f t="shared" si="61"/>
        <v>Green Tea</v>
      </c>
      <c r="C479" s="349" t="str">
        <f>VLOOKUP(M479,Master!A:C,3,0)</f>
        <v>180ml</v>
      </c>
      <c r="D479" s="350">
        <f t="shared" si="38"/>
        <v>16.477272727272727</v>
      </c>
      <c r="E479" s="350">
        <f t="shared" si="39"/>
        <v>14.011363636363637</v>
      </c>
      <c r="F479" s="351">
        <f t="shared" si="40"/>
        <v>45409</v>
      </c>
      <c r="G479" s="351">
        <f t="shared" si="41"/>
        <v>45410</v>
      </c>
      <c r="H479" s="351">
        <v>45408</v>
      </c>
      <c r="I479" s="351">
        <v>45408</v>
      </c>
      <c r="J479" s="351" t="s">
        <v>450</v>
      </c>
      <c r="K479" s="351" t="s">
        <v>19</v>
      </c>
      <c r="L479" s="349" t="s">
        <v>954</v>
      </c>
      <c r="M479" s="349">
        <v>310002954</v>
      </c>
      <c r="N479" s="380" t="s">
        <v>120</v>
      </c>
      <c r="O479" s="351" t="s">
        <v>483</v>
      </c>
      <c r="P479" s="351" t="s">
        <v>20</v>
      </c>
      <c r="Q479" s="351" t="s">
        <v>47</v>
      </c>
      <c r="R479" s="349" t="s">
        <v>340</v>
      </c>
      <c r="S479" s="381">
        <v>1450</v>
      </c>
      <c r="T479" s="352">
        <f>ROUNDUP(IF(C479="180ml",VLOOKUP(M479,Master!A:D,4,0)*S479,IF(VLOOKUP(M479,Master!A:D,4,0)=1,S479,IF(S479&lt;=25000,S479*90%,VLOOKUP(M479,Master!A:D,4,0)*S479))),0)</f>
        <v>1233</v>
      </c>
      <c r="U479" s="353"/>
      <c r="V479" s="353"/>
      <c r="W479" s="353"/>
      <c r="X479" s="352"/>
      <c r="Y479" s="354">
        <f t="shared" si="43"/>
        <v>1233</v>
      </c>
      <c r="Z479" s="355">
        <f t="shared" si="44"/>
        <v>0.85034482758620689</v>
      </c>
    </row>
    <row r="480" spans="1:27" s="356" customFormat="1" ht="24.75" customHeight="1">
      <c r="A480" s="349" t="str">
        <f t="shared" si="36"/>
        <v>9321 UHT</v>
      </c>
      <c r="B480" s="349" t="str">
        <f t="shared" si="61"/>
        <v>Green Tea</v>
      </c>
      <c r="C480" s="349" t="str">
        <f>VLOOKUP(M480,Master!A:C,3,0)</f>
        <v>180ml</v>
      </c>
      <c r="D480" s="350">
        <f t="shared" si="38"/>
        <v>32.954545454545453</v>
      </c>
      <c r="E480" s="350">
        <f t="shared" si="39"/>
        <v>28.011363636363637</v>
      </c>
      <c r="F480" s="351">
        <f t="shared" si="40"/>
        <v>45409</v>
      </c>
      <c r="G480" s="351">
        <f t="shared" si="41"/>
        <v>45410</v>
      </c>
      <c r="H480" s="351">
        <v>45408</v>
      </c>
      <c r="I480" s="351">
        <v>45408</v>
      </c>
      <c r="J480" s="351" t="s">
        <v>450</v>
      </c>
      <c r="K480" s="351" t="s">
        <v>19</v>
      </c>
      <c r="L480" s="349" t="s">
        <v>955</v>
      </c>
      <c r="M480" s="349">
        <v>310003080</v>
      </c>
      <c r="N480" s="380" t="s">
        <v>57</v>
      </c>
      <c r="O480" s="351" t="s">
        <v>483</v>
      </c>
      <c r="P480" s="351" t="s">
        <v>377</v>
      </c>
      <c r="Q480" s="351" t="s">
        <v>47</v>
      </c>
      <c r="R480" s="349" t="s">
        <v>340</v>
      </c>
      <c r="S480" s="381">
        <v>2900</v>
      </c>
      <c r="T480" s="352">
        <f>ROUNDUP(IF(C480="180ml",VLOOKUP(M480,Master!A:D,4,0)*S480,IF(VLOOKUP(M480,Master!A:D,4,0)=1,S480,IF(S480&lt;=25000,S480*90%,VLOOKUP(M480,Master!A:D,4,0)*S480))),0)</f>
        <v>2465</v>
      </c>
      <c r="U480" s="353"/>
      <c r="V480" s="353"/>
      <c r="W480" s="353"/>
      <c r="X480" s="352"/>
      <c r="Y480" s="354">
        <f t="shared" si="43"/>
        <v>2465</v>
      </c>
      <c r="Z480" s="355">
        <f t="shared" si="44"/>
        <v>0.85</v>
      </c>
    </row>
    <row r="481" spans="1:27" s="356" customFormat="1" ht="24.75" customHeight="1">
      <c r="A481" s="349" t="str">
        <f t="shared" si="36"/>
        <v>9321 ASEPTIC 1&amp;3</v>
      </c>
      <c r="B481" s="349" t="str">
        <f t="shared" si="61"/>
        <v>EX</v>
      </c>
      <c r="C481" s="349" t="str">
        <f>VLOOKUP(M481,Master!A:C,3,0)</f>
        <v>500ml</v>
      </c>
      <c r="D481" s="350">
        <f t="shared" si="38"/>
        <v>5.6296296296296298</v>
      </c>
      <c r="E481" s="350">
        <f t="shared" si="39"/>
        <v>5.6296296296296298</v>
      </c>
      <c r="F481" s="351">
        <f t="shared" si="40"/>
        <v>45409</v>
      </c>
      <c r="G481" s="351">
        <f t="shared" si="41"/>
        <v>45410</v>
      </c>
      <c r="H481" s="351">
        <v>45408</v>
      </c>
      <c r="I481" s="351">
        <v>45408</v>
      </c>
      <c r="J481" s="351" t="s">
        <v>450</v>
      </c>
      <c r="K481" s="351" t="s">
        <v>19</v>
      </c>
      <c r="L481" s="349" t="s">
        <v>1122</v>
      </c>
      <c r="M481" s="349">
        <v>310003401</v>
      </c>
      <c r="N481" s="380" t="s">
        <v>213</v>
      </c>
      <c r="O481" s="351" t="s">
        <v>484</v>
      </c>
      <c r="P481" s="351" t="s">
        <v>21</v>
      </c>
      <c r="Q481" s="351" t="s">
        <v>23</v>
      </c>
      <c r="R481" s="349" t="s">
        <v>327</v>
      </c>
      <c r="S481" s="381">
        <v>304</v>
      </c>
      <c r="T481" s="352">
        <f>ROUNDUP(IF(C481="180ml",VLOOKUP(M481,Master!A:D,4,0)*S481,IF(VLOOKUP(M481,Master!A:D,4,0)=1,S481,IF(S481&lt;=25000,S481*90%,VLOOKUP(M481,Master!A:D,4,0)*S481))),0)</f>
        <v>304</v>
      </c>
      <c r="U481" s="353"/>
      <c r="V481" s="353"/>
      <c r="W481" s="353"/>
      <c r="X481" s="352"/>
      <c r="Y481" s="354">
        <f t="shared" si="43"/>
        <v>304</v>
      </c>
      <c r="Z481" s="355">
        <f t="shared" si="44"/>
        <v>1</v>
      </c>
    </row>
    <row r="482" spans="1:27" s="356" customFormat="1" ht="24.75" customHeight="1">
      <c r="A482" s="349" t="str">
        <f t="shared" si="36"/>
        <v>9321 ASEPTIC 1&amp;3</v>
      </c>
      <c r="B482" s="349" t="str">
        <f t="shared" si="61"/>
        <v>MM</v>
      </c>
      <c r="C482" s="349" t="str">
        <f>VLOOKUP(M482,Master!A:C,3,0)</f>
        <v>500ml</v>
      </c>
      <c r="D482" s="350">
        <f t="shared" si="38"/>
        <v>42.592592592592595</v>
      </c>
      <c r="E482" s="350">
        <f t="shared" si="39"/>
        <v>42.592592592592595</v>
      </c>
      <c r="F482" s="351">
        <f t="shared" si="40"/>
        <v>45409</v>
      </c>
      <c r="G482" s="351">
        <f t="shared" si="41"/>
        <v>45410</v>
      </c>
      <c r="H482" s="351">
        <v>45408</v>
      </c>
      <c r="I482" s="351">
        <v>45408</v>
      </c>
      <c r="J482" s="351" t="s">
        <v>450</v>
      </c>
      <c r="K482" s="351" t="s">
        <v>19</v>
      </c>
      <c r="L482" s="349" t="s">
        <v>1123</v>
      </c>
      <c r="M482" s="349">
        <v>310002972</v>
      </c>
      <c r="N482" s="380" t="s">
        <v>147</v>
      </c>
      <c r="O482" s="351" t="s">
        <v>484</v>
      </c>
      <c r="P482" s="351" t="s">
        <v>21</v>
      </c>
      <c r="Q482" s="351" t="s">
        <v>23</v>
      </c>
      <c r="R482" s="349" t="s">
        <v>327</v>
      </c>
      <c r="S482" s="381">
        <v>2300</v>
      </c>
      <c r="T482" s="352">
        <f>ROUNDUP(IF(C482="180ml",VLOOKUP(M482,Master!A:D,4,0)*S482,IF(VLOOKUP(M482,Master!A:D,4,0)=1,S482,IF(S482&lt;=25000,S482*90%,VLOOKUP(M482,Master!A:D,4,0)*S482))),0)</f>
        <v>2300</v>
      </c>
      <c r="U482" s="353"/>
      <c r="V482" s="353"/>
      <c r="W482" s="353"/>
      <c r="X482" s="352"/>
      <c r="Y482" s="354">
        <f t="shared" si="43"/>
        <v>2300</v>
      </c>
      <c r="Z482" s="355">
        <f t="shared" si="44"/>
        <v>1</v>
      </c>
    </row>
    <row r="483" spans="1:27" s="356" customFormat="1" ht="24.75" customHeight="1">
      <c r="A483" s="349" t="str">
        <f t="shared" si="36"/>
        <v>9321 ASEPTIC 1&amp;3</v>
      </c>
      <c r="B483" s="349" t="str">
        <f t="shared" si="61"/>
        <v>LA</v>
      </c>
      <c r="C483" s="349" t="str">
        <f>VLOOKUP(M483,Master!A:C,3,0)</f>
        <v>500ml</v>
      </c>
      <c r="D483" s="350">
        <f t="shared" si="38"/>
        <v>453.7037037037037</v>
      </c>
      <c r="E483" s="350">
        <f t="shared" si="39"/>
        <v>453.7037037037037</v>
      </c>
      <c r="F483" s="351">
        <f t="shared" si="40"/>
        <v>45409</v>
      </c>
      <c r="G483" s="351">
        <f t="shared" si="41"/>
        <v>45410</v>
      </c>
      <c r="H483" s="351">
        <v>45408</v>
      </c>
      <c r="I483" s="351">
        <v>45408</v>
      </c>
      <c r="J483" s="351" t="s">
        <v>450</v>
      </c>
      <c r="K483" s="351" t="s">
        <v>19</v>
      </c>
      <c r="L483" s="349" t="s">
        <v>1124</v>
      </c>
      <c r="M483" s="349">
        <v>310004445</v>
      </c>
      <c r="N483" s="380" t="s">
        <v>467</v>
      </c>
      <c r="O483" s="351" t="s">
        <v>484</v>
      </c>
      <c r="P483" s="351" t="s">
        <v>21</v>
      </c>
      <c r="Q483" s="351" t="s">
        <v>23</v>
      </c>
      <c r="R483" s="349" t="s">
        <v>327</v>
      </c>
      <c r="S483" s="381">
        <v>24500</v>
      </c>
      <c r="T483" s="352">
        <f>ROUNDUP(IF(C483="180ml",VLOOKUP(M483,Master!A:D,4,0)*S483,IF(VLOOKUP(M483,Master!A:D,4,0)=1,S483,IF(S483&lt;=25000,S483*90%,VLOOKUP(M483,Master!A:D,4,0)*S483))),0)</f>
        <v>24500</v>
      </c>
      <c r="U483" s="353"/>
      <c r="V483" s="353"/>
      <c r="W483" s="353"/>
      <c r="X483" s="352"/>
      <c r="Y483" s="354">
        <f t="shared" si="43"/>
        <v>24500</v>
      </c>
      <c r="Z483" s="355">
        <f t="shared" si="44"/>
        <v>1</v>
      </c>
    </row>
    <row r="484" spans="1:27" s="356" customFormat="1" ht="24.75" customHeight="1">
      <c r="A484" s="349" t="str">
        <f t="shared" si="36"/>
        <v>9321 ASEPTIC 1&amp;3</v>
      </c>
      <c r="B484" s="349" t="str">
        <f t="shared" si="61"/>
        <v>Green Tea</v>
      </c>
      <c r="C484" s="349" t="str">
        <f>VLOOKUP(M484,Master!A:C,3,0)</f>
        <v>350ml</v>
      </c>
      <c r="D484" s="350">
        <f t="shared" si="38"/>
        <v>375</v>
      </c>
      <c r="E484" s="350">
        <f t="shared" si="39"/>
        <v>318.75</v>
      </c>
      <c r="F484" s="351">
        <f t="shared" si="40"/>
        <v>45409</v>
      </c>
      <c r="G484" s="351">
        <f t="shared" si="41"/>
        <v>45410</v>
      </c>
      <c r="H484" s="351">
        <v>45408</v>
      </c>
      <c r="I484" s="351">
        <v>45408</v>
      </c>
      <c r="J484" s="351" t="s">
        <v>450</v>
      </c>
      <c r="K484" s="351" t="s">
        <v>19</v>
      </c>
      <c r="L484" s="349" t="s">
        <v>1125</v>
      </c>
      <c r="M484" s="349">
        <v>310003572</v>
      </c>
      <c r="N484" s="380" t="s">
        <v>249</v>
      </c>
      <c r="O484" s="351" t="s">
        <v>484</v>
      </c>
      <c r="P484" s="351" t="s">
        <v>377</v>
      </c>
      <c r="Q484" s="351" t="s">
        <v>23</v>
      </c>
      <c r="R484" s="349" t="s">
        <v>371</v>
      </c>
      <c r="S484" s="381">
        <v>27000</v>
      </c>
      <c r="T484" s="352">
        <f>ROUNDUP(IF(C484="180ml",VLOOKUP(M484,Master!A:D,4,0)*S484,IF(VLOOKUP(M484,Master!A:D,4,0)=1,S484,IF(S484&lt;=25000,S484*90%,VLOOKUP(M484,Master!A:D,4,0)*S484))),0)</f>
        <v>22950</v>
      </c>
      <c r="U484" s="353"/>
      <c r="V484" s="353"/>
      <c r="W484" s="353"/>
      <c r="X484" s="352"/>
      <c r="Y484" s="354">
        <f t="shared" si="43"/>
        <v>22950</v>
      </c>
      <c r="Z484" s="355">
        <f t="shared" si="44"/>
        <v>0.85</v>
      </c>
    </row>
    <row r="485" spans="1:27" s="356" customFormat="1" ht="24.75" customHeight="1">
      <c r="A485" s="349" t="str">
        <f t="shared" si="36"/>
        <v>9323 ASEPTIC 2(WANGMOUNG)</v>
      </c>
      <c r="B485" s="349" t="str">
        <f t="shared" si="61"/>
        <v>Green Tea</v>
      </c>
      <c r="C485" s="349" t="str">
        <f>VLOOKUP(M485,Master!A:C,3,0)</f>
        <v>350ml</v>
      </c>
      <c r="D485" s="350">
        <f t="shared" si="38"/>
        <v>138.88888888888889</v>
      </c>
      <c r="E485" s="350">
        <f t="shared" si="39"/>
        <v>125</v>
      </c>
      <c r="F485" s="351">
        <f t="shared" si="40"/>
        <v>45409</v>
      </c>
      <c r="G485" s="351">
        <f t="shared" si="41"/>
        <v>45410</v>
      </c>
      <c r="H485" s="351">
        <v>45408</v>
      </c>
      <c r="I485" s="351">
        <v>45408</v>
      </c>
      <c r="J485" s="351" t="s">
        <v>450</v>
      </c>
      <c r="K485" s="351" t="s">
        <v>115</v>
      </c>
      <c r="L485" s="349" t="s">
        <v>1126</v>
      </c>
      <c r="M485" s="349">
        <v>310003649</v>
      </c>
      <c r="N485" s="380" t="s">
        <v>261</v>
      </c>
      <c r="O485" s="351" t="s">
        <v>484</v>
      </c>
      <c r="P485" s="351" t="s">
        <v>21</v>
      </c>
      <c r="Q485" s="351" t="s">
        <v>114</v>
      </c>
      <c r="R485" s="349" t="s">
        <v>292</v>
      </c>
      <c r="S485" s="381">
        <v>10000</v>
      </c>
      <c r="T485" s="352">
        <f>ROUNDUP(IF(C485="180ml",VLOOKUP(M485,Master!A:D,4,0)*S485,IF(VLOOKUP(M485,Master!A:D,4,0)=1,S485,IF(S485&lt;=25000,S485*90%,VLOOKUP(M485,Master!A:D,4,0)*S485))),0)</f>
        <v>9000</v>
      </c>
      <c r="U485" s="353"/>
      <c r="V485" s="353"/>
      <c r="W485" s="353"/>
      <c r="X485" s="352"/>
      <c r="Y485" s="354">
        <f t="shared" si="43"/>
        <v>9000</v>
      </c>
      <c r="Z485" s="355">
        <f t="shared" si="44"/>
        <v>0.9</v>
      </c>
    </row>
    <row r="486" spans="1:27" s="356" customFormat="1" ht="24.75" customHeight="1">
      <c r="A486" s="349" t="str">
        <f t="shared" si="36"/>
        <v>9323 ASEPTIC 2(WANGMOUNG)</v>
      </c>
      <c r="B486" s="349" t="str">
        <f t="shared" si="61"/>
        <v>Green Tea</v>
      </c>
      <c r="C486" s="349" t="str">
        <f>VLOOKUP(M486,Master!A:C,3,0)</f>
        <v>350ml</v>
      </c>
      <c r="D486" s="350">
        <f t="shared" si="38"/>
        <v>250</v>
      </c>
      <c r="E486" s="350">
        <f t="shared" si="39"/>
        <v>225</v>
      </c>
      <c r="F486" s="351">
        <f t="shared" si="40"/>
        <v>45409</v>
      </c>
      <c r="G486" s="351">
        <f t="shared" si="41"/>
        <v>45410</v>
      </c>
      <c r="H486" s="351">
        <v>45408</v>
      </c>
      <c r="I486" s="351">
        <v>45408</v>
      </c>
      <c r="J486" s="351" t="s">
        <v>450</v>
      </c>
      <c r="K486" s="351" t="s">
        <v>115</v>
      </c>
      <c r="L486" s="349" t="s">
        <v>1127</v>
      </c>
      <c r="M486" s="349">
        <v>310003711</v>
      </c>
      <c r="N486" s="380" t="s">
        <v>302</v>
      </c>
      <c r="O486" s="351" t="s">
        <v>484</v>
      </c>
      <c r="P486" s="351" t="s">
        <v>21</v>
      </c>
      <c r="Q486" s="351" t="s">
        <v>114</v>
      </c>
      <c r="R486" s="349" t="s">
        <v>292</v>
      </c>
      <c r="S486" s="381">
        <v>18000</v>
      </c>
      <c r="T486" s="352">
        <f>ROUNDUP(IF(C486="180ml",VLOOKUP(M486,Master!A:D,4,0)*S486,IF(VLOOKUP(M486,Master!A:D,4,0)=1,S486,IF(S486&lt;=25000,S486*90%,VLOOKUP(M486,Master!A:D,4,0)*S486))),0)</f>
        <v>16200</v>
      </c>
      <c r="U486" s="353"/>
      <c r="V486" s="353"/>
      <c r="W486" s="353"/>
      <c r="X486" s="352"/>
      <c r="Y486" s="354">
        <f t="shared" si="43"/>
        <v>16200</v>
      </c>
      <c r="Z486" s="355">
        <f t="shared" si="44"/>
        <v>0.9</v>
      </c>
    </row>
    <row r="487" spans="1:27" s="356" customFormat="1" ht="24.75" customHeight="1">
      <c r="A487" s="349" t="str">
        <f t="shared" si="36"/>
        <v>9323 ASEPTIC 2(WANGMOUNG)</v>
      </c>
      <c r="B487" s="349" t="str">
        <f t="shared" si="61"/>
        <v>CL</v>
      </c>
      <c r="C487" s="349" t="str">
        <f>VLOOKUP(M487,Master!A:C,3,0)</f>
        <v>500ml</v>
      </c>
      <c r="D487" s="350">
        <f t="shared" si="38"/>
        <v>518.51851851851848</v>
      </c>
      <c r="E487" s="350">
        <f t="shared" si="39"/>
        <v>440.74074074074076</v>
      </c>
      <c r="F487" s="351">
        <f t="shared" si="40"/>
        <v>45409</v>
      </c>
      <c r="G487" s="351">
        <f t="shared" si="41"/>
        <v>45410</v>
      </c>
      <c r="H487" s="351">
        <v>45408</v>
      </c>
      <c r="I487" s="351">
        <v>45408</v>
      </c>
      <c r="J487" s="351" t="s">
        <v>450</v>
      </c>
      <c r="K487" s="351" t="s">
        <v>115</v>
      </c>
      <c r="L487" s="349" t="s">
        <v>956</v>
      </c>
      <c r="M487" s="349">
        <v>310002654</v>
      </c>
      <c r="N487" s="380" t="s">
        <v>46</v>
      </c>
      <c r="O487" s="351" t="s">
        <v>484</v>
      </c>
      <c r="P487" s="351" t="s">
        <v>21</v>
      </c>
      <c r="Q487" s="351" t="s">
        <v>114</v>
      </c>
      <c r="R487" s="349" t="s">
        <v>22</v>
      </c>
      <c r="S487" s="381">
        <v>28000</v>
      </c>
      <c r="T487" s="352">
        <f>ROUNDUP(IF(C487="180ml",VLOOKUP(M487,Master!A:D,4,0)*S487,IF(VLOOKUP(M487,Master!A:D,4,0)=1,S487,IF(S487&lt;=25000,S487*90%,VLOOKUP(M487,Master!A:D,4,0)*S487))),0)</f>
        <v>23800</v>
      </c>
      <c r="U487" s="353"/>
      <c r="V487" s="353"/>
      <c r="W487" s="353"/>
      <c r="X487" s="352"/>
      <c r="Y487" s="354">
        <f t="shared" si="43"/>
        <v>23800</v>
      </c>
      <c r="Z487" s="355">
        <f t="shared" si="44"/>
        <v>0.85</v>
      </c>
      <c r="AA487" s="357"/>
    </row>
    <row r="488" spans="1:27" s="356" customFormat="1" ht="24.75" customHeight="1">
      <c r="A488" s="349" t="str">
        <f t="shared" si="36"/>
        <v>9321 UHT</v>
      </c>
      <c r="B488" s="349" t="str">
        <f t="shared" si="61"/>
        <v>Green Tea</v>
      </c>
      <c r="C488" s="349" t="str">
        <f>VLOOKUP(M488,Master!A:C,3,0)</f>
        <v>180ml</v>
      </c>
      <c r="D488" s="350">
        <f t="shared" si="38"/>
        <v>87.875</v>
      </c>
      <c r="E488" s="350">
        <f t="shared" si="39"/>
        <v>74.704545454545453</v>
      </c>
      <c r="F488" s="351">
        <f t="shared" si="40"/>
        <v>45410</v>
      </c>
      <c r="G488" s="351">
        <f t="shared" si="41"/>
        <v>45411</v>
      </c>
      <c r="H488" s="351">
        <v>45409</v>
      </c>
      <c r="I488" s="351">
        <v>45409</v>
      </c>
      <c r="J488" s="351" t="s">
        <v>450</v>
      </c>
      <c r="K488" s="351" t="s">
        <v>19</v>
      </c>
      <c r="L488" s="349" t="s">
        <v>958</v>
      </c>
      <c r="M488" s="349">
        <v>310003079</v>
      </c>
      <c r="N488" s="380" t="s">
        <v>54</v>
      </c>
      <c r="O488" s="351" t="s">
        <v>483</v>
      </c>
      <c r="P488" s="351" t="s">
        <v>681</v>
      </c>
      <c r="Q488" s="351" t="s">
        <v>47</v>
      </c>
      <c r="R488" s="349" t="s">
        <v>340</v>
      </c>
      <c r="S488" s="381">
        <v>7733</v>
      </c>
      <c r="T488" s="352">
        <f>ROUNDUP(IF(C488="180ml",VLOOKUP(M488,Master!A:D,4,0)*S488,IF(VLOOKUP(M488,Master!A:D,4,0)=1,S488,IF(S488&lt;=25000,S488*90%,VLOOKUP(M488,Master!A:D,4,0)*S488))),0)</f>
        <v>6574</v>
      </c>
      <c r="U488" s="353"/>
      <c r="V488" s="353"/>
      <c r="W488" s="353"/>
      <c r="X488" s="352"/>
      <c r="Y488" s="354">
        <f t="shared" si="43"/>
        <v>6574</v>
      </c>
      <c r="Z488" s="355">
        <f t="shared" si="44"/>
        <v>0.85012285012285016</v>
      </c>
      <c r="AA488" s="357"/>
    </row>
    <row r="489" spans="1:27" s="356" customFormat="1" ht="24.75" customHeight="1">
      <c r="A489" s="349" t="str">
        <f t="shared" si="36"/>
        <v>9321 UHT</v>
      </c>
      <c r="B489" s="349" t="str">
        <f t="shared" si="61"/>
        <v>Green Tea</v>
      </c>
      <c r="C489" s="349" t="str">
        <f>VLOOKUP(M489,Master!A:C,3,0)</f>
        <v>180ml</v>
      </c>
      <c r="D489" s="350">
        <f t="shared" si="38"/>
        <v>21.96590909090909</v>
      </c>
      <c r="E489" s="350">
        <f t="shared" si="39"/>
        <v>18.681818181818183</v>
      </c>
      <c r="F489" s="351">
        <f t="shared" si="40"/>
        <v>45410</v>
      </c>
      <c r="G489" s="351">
        <f t="shared" si="41"/>
        <v>45411</v>
      </c>
      <c r="H489" s="351">
        <v>45409</v>
      </c>
      <c r="I489" s="351">
        <v>45409</v>
      </c>
      <c r="J489" s="351" t="s">
        <v>450</v>
      </c>
      <c r="K489" s="351" t="s">
        <v>19</v>
      </c>
      <c r="L489" s="349" t="s">
        <v>959</v>
      </c>
      <c r="M489" s="349">
        <v>310002949</v>
      </c>
      <c r="N489" s="380" t="s">
        <v>122</v>
      </c>
      <c r="O489" s="351" t="s">
        <v>483</v>
      </c>
      <c r="P489" s="351" t="s">
        <v>377</v>
      </c>
      <c r="Q489" s="351" t="s">
        <v>47</v>
      </c>
      <c r="R489" s="349" t="s">
        <v>340</v>
      </c>
      <c r="S489" s="381">
        <v>1933</v>
      </c>
      <c r="T489" s="352">
        <f>ROUNDUP(IF(C489="180ml",VLOOKUP(M489,Master!A:D,4,0)*S489,IF(VLOOKUP(M489,Master!A:D,4,0)=1,S489,IF(S489&lt;=25000,S489*90%,VLOOKUP(M489,Master!A:D,4,0)*S489))),0)</f>
        <v>1644</v>
      </c>
      <c r="U489" s="353"/>
      <c r="V489" s="353"/>
      <c r="W489" s="353"/>
      <c r="X489" s="352"/>
      <c r="Y489" s="354">
        <f t="shared" si="43"/>
        <v>1644</v>
      </c>
      <c r="Z489" s="355">
        <f t="shared" si="44"/>
        <v>0.85049146404552511</v>
      </c>
    </row>
    <row r="490" spans="1:27" s="356" customFormat="1" ht="24.75" customHeight="1">
      <c r="A490" s="349" t="str">
        <f t="shared" si="36"/>
        <v>9321 ASEPTIC 1&amp;3</v>
      </c>
      <c r="B490" s="349" t="str">
        <f t="shared" si="61"/>
        <v>LA</v>
      </c>
      <c r="C490" s="349" t="str">
        <f>VLOOKUP(M490,Master!A:C,3,0)</f>
        <v>500ml</v>
      </c>
      <c r="D490" s="350">
        <f t="shared" si="38"/>
        <v>9.2592592592592595</v>
      </c>
      <c r="E490" s="350">
        <f t="shared" si="39"/>
        <v>9.2592592592592595</v>
      </c>
      <c r="F490" s="351">
        <f t="shared" si="40"/>
        <v>45410</v>
      </c>
      <c r="G490" s="351">
        <f t="shared" si="41"/>
        <v>45411</v>
      </c>
      <c r="H490" s="351">
        <v>45409</v>
      </c>
      <c r="I490" s="351">
        <v>45409</v>
      </c>
      <c r="J490" s="351" t="s">
        <v>450</v>
      </c>
      <c r="K490" s="351" t="s">
        <v>19</v>
      </c>
      <c r="L490" s="349" t="s">
        <v>1128</v>
      </c>
      <c r="M490" s="349">
        <v>310004445</v>
      </c>
      <c r="N490" s="380" t="s">
        <v>467</v>
      </c>
      <c r="O490" s="351" t="s">
        <v>484</v>
      </c>
      <c r="P490" s="351" t="s">
        <v>21</v>
      </c>
      <c r="Q490" s="351" t="s">
        <v>23</v>
      </c>
      <c r="R490" s="349" t="s">
        <v>327</v>
      </c>
      <c r="S490" s="381">
        <v>500</v>
      </c>
      <c r="T490" s="352">
        <f>ROUNDUP(IF(C490="180ml",VLOOKUP(M490,Master!A:D,4,0)*S490,IF(VLOOKUP(M490,Master!A:D,4,0)=1,S490,IF(S490&lt;=25000,S490*90%,VLOOKUP(M490,Master!A:D,4,0)*S490))),0)</f>
        <v>500</v>
      </c>
      <c r="U490" s="353"/>
      <c r="V490" s="353"/>
      <c r="W490" s="353"/>
      <c r="X490" s="352"/>
      <c r="Y490" s="354">
        <f t="shared" si="43"/>
        <v>500</v>
      </c>
      <c r="Z490" s="355">
        <f t="shared" si="44"/>
        <v>1</v>
      </c>
    </row>
    <row r="491" spans="1:27" s="356" customFormat="1" ht="24.75" customHeight="1">
      <c r="A491" s="349" t="str">
        <f t="shared" ref="A491:A509" si="62">IF(C491="180ml","9321 UHT",IF(K491="9322","9322 Amatanakorn",IF(AND(C491="600ml",K491="9321"),"9321 Navanakorn",IF(K491="9321","9321 ASEPTIC 1&amp;3",IF(K491="9323","9323 ASEPTIC 2(WANGMOUNG)",IF(K491=9111,"Beerthip (BB)",""))))))</f>
        <v>9321 ASEPTIC 1&amp;3</v>
      </c>
      <c r="B491" s="349" t="str">
        <f t="shared" si="61"/>
        <v>Green Tea</v>
      </c>
      <c r="C491" s="349" t="str">
        <f>VLOOKUP(M491,Master!A:C,3,0)</f>
        <v>500ml</v>
      </c>
      <c r="D491" s="350">
        <f t="shared" ref="D491:D509" si="63">IF(C491="180ml",S491/88,IF(C491="180ml Milk",S491/70,IF(C491="320ml",S491/104,IF(C491="350ml",S491/72,IF(C491="380ml",S491/72,IF(C491="400ml",S491/72,IF(C491="500ml",S491/54,IF(C491="475ml",S491/54,IF(C491="600ml",S491/150,IF(C491="800ml",S491/70,IF(C491="1500ml",S491/112)))))))))))</f>
        <v>55.555555555555557</v>
      </c>
      <c r="E491" s="350">
        <f t="shared" ref="E491:E509" si="64">IF(C491="180ml",T491/88,IF(C491="180ml Milk",T491/70,IF(C491="320ml",T491/104,IF(C491="350ml",T491/72,IF(C491="380ml",T491/72,IF(C491="400ml",T491/72,IF(C491="500ml",T491/54,IF(C491="475ml",T491/54,IF(C491="600ml",T491/150,IF(C491="800ml",T491/70,IF(C491="1500ml",T491/112)))))))))))</f>
        <v>50</v>
      </c>
      <c r="F491" s="351">
        <f t="shared" ref="F491:F509" si="65">IF(RIGHT(N491,5)="(TFB)",H491+6,IF(RIGHT(N491,5)="(UPT)",H491+5,IF(B491="Water Crystal",H491+1,IF(B491="Water Chang",H491+2,IF(B491="Milk Nestle'",H491+12,IF(B491="Milk FNN",H491+14,IF(B491="Chakulza",H491+6,H491+1)))))))</f>
        <v>45410</v>
      </c>
      <c r="G491" s="351">
        <f t="shared" ref="G491:G509" si="66">F491+1</f>
        <v>45411</v>
      </c>
      <c r="H491" s="351">
        <v>45409</v>
      </c>
      <c r="I491" s="351">
        <v>45409</v>
      </c>
      <c r="J491" s="351" t="s">
        <v>450</v>
      </c>
      <c r="K491" s="351" t="s">
        <v>19</v>
      </c>
      <c r="L491" s="349" t="s">
        <v>1129</v>
      </c>
      <c r="M491" s="349">
        <v>310001984</v>
      </c>
      <c r="N491" s="380" t="s">
        <v>455</v>
      </c>
      <c r="O491" s="351" t="s">
        <v>484</v>
      </c>
      <c r="P491" s="351" t="s">
        <v>377</v>
      </c>
      <c r="Q491" s="351" t="s">
        <v>23</v>
      </c>
      <c r="R491" s="349" t="s">
        <v>327</v>
      </c>
      <c r="S491" s="381">
        <v>3000</v>
      </c>
      <c r="T491" s="352">
        <f>ROUNDUP(IF(C491="180ml",VLOOKUP(M491,Master!A:D,4,0)*S491,IF(VLOOKUP(M491,Master!A:D,4,0)=1,S491,IF(S491&lt;=25000,S491*90%,VLOOKUP(M491,Master!A:D,4,0)*S491))),0)</f>
        <v>2700</v>
      </c>
      <c r="U491" s="353"/>
      <c r="V491" s="353"/>
      <c r="W491" s="353"/>
      <c r="X491" s="352"/>
      <c r="Y491" s="354">
        <f t="shared" ref="Y491:Y509" si="67">T491-SUM(U491:X491)</f>
        <v>2700</v>
      </c>
      <c r="Z491" s="355">
        <f t="shared" ref="Z491:Z509" si="68">T491/S491</f>
        <v>0.9</v>
      </c>
    </row>
    <row r="492" spans="1:27" s="356" customFormat="1" ht="24.75" customHeight="1">
      <c r="A492" s="349" t="str">
        <f t="shared" si="62"/>
        <v>9321 ASEPTIC 1&amp;3</v>
      </c>
      <c r="B492" s="349" t="str">
        <f t="shared" si="61"/>
        <v>Green Tea</v>
      </c>
      <c r="C492" s="349" t="str">
        <f>VLOOKUP(M492,Master!A:C,3,0)</f>
        <v>500ml</v>
      </c>
      <c r="D492" s="350">
        <f t="shared" si="63"/>
        <v>398.14814814814815</v>
      </c>
      <c r="E492" s="350">
        <f t="shared" si="64"/>
        <v>358.33333333333331</v>
      </c>
      <c r="F492" s="351">
        <f t="shared" si="65"/>
        <v>45410</v>
      </c>
      <c r="G492" s="351">
        <f t="shared" si="66"/>
        <v>45411</v>
      </c>
      <c r="H492" s="351">
        <v>45409</v>
      </c>
      <c r="I492" s="351">
        <v>45409</v>
      </c>
      <c r="J492" s="351" t="s">
        <v>450</v>
      </c>
      <c r="K492" s="351" t="s">
        <v>19</v>
      </c>
      <c r="L492" s="349" t="s">
        <v>1130</v>
      </c>
      <c r="M492" s="349">
        <v>310002099</v>
      </c>
      <c r="N492" s="380" t="s">
        <v>456</v>
      </c>
      <c r="O492" s="351" t="s">
        <v>484</v>
      </c>
      <c r="P492" s="351" t="s">
        <v>472</v>
      </c>
      <c r="Q492" s="351" t="s">
        <v>23</v>
      </c>
      <c r="R492" s="349" t="s">
        <v>327</v>
      </c>
      <c r="S492" s="381">
        <v>21500</v>
      </c>
      <c r="T492" s="352">
        <f>ROUNDUP(IF(C492="180ml",VLOOKUP(M492,Master!A:D,4,0)*S492,IF(VLOOKUP(M492,Master!A:D,4,0)=1,S492,IF(S492&lt;=25000,S492*90%,VLOOKUP(M492,Master!A:D,4,0)*S492))),0)</f>
        <v>19350</v>
      </c>
      <c r="U492" s="353"/>
      <c r="V492" s="353"/>
      <c r="W492" s="353"/>
      <c r="X492" s="352"/>
      <c r="Y492" s="354">
        <f t="shared" si="67"/>
        <v>19350</v>
      </c>
      <c r="Z492" s="355">
        <f t="shared" si="68"/>
        <v>0.9</v>
      </c>
    </row>
    <row r="493" spans="1:27" s="356" customFormat="1" ht="24.75" customHeight="1">
      <c r="A493" s="349" t="str">
        <f t="shared" si="62"/>
        <v>9321 ASEPTIC 1&amp;3</v>
      </c>
      <c r="B493" s="349" t="str">
        <f t="shared" si="61"/>
        <v>Green Tea</v>
      </c>
      <c r="C493" s="349" t="str">
        <f>VLOOKUP(M493,Master!A:C,3,0)</f>
        <v>350ml</v>
      </c>
      <c r="D493" s="350">
        <f t="shared" si="63"/>
        <v>375</v>
      </c>
      <c r="E493" s="350">
        <f t="shared" si="64"/>
        <v>318.75</v>
      </c>
      <c r="F493" s="351">
        <f t="shared" si="65"/>
        <v>45410</v>
      </c>
      <c r="G493" s="351">
        <f t="shared" si="66"/>
        <v>45411</v>
      </c>
      <c r="H493" s="351">
        <v>45409</v>
      </c>
      <c r="I493" s="351">
        <v>45409</v>
      </c>
      <c r="J493" s="351" t="s">
        <v>450</v>
      </c>
      <c r="K493" s="351" t="s">
        <v>19</v>
      </c>
      <c r="L493" s="349" t="s">
        <v>1131</v>
      </c>
      <c r="M493" s="349">
        <v>310003572</v>
      </c>
      <c r="N493" s="380" t="s">
        <v>249</v>
      </c>
      <c r="O493" s="351" t="s">
        <v>484</v>
      </c>
      <c r="P493" s="351" t="s">
        <v>377</v>
      </c>
      <c r="Q493" s="351" t="s">
        <v>23</v>
      </c>
      <c r="R493" s="349" t="s">
        <v>371</v>
      </c>
      <c r="S493" s="381">
        <v>27000</v>
      </c>
      <c r="T493" s="352">
        <f>ROUNDUP(IF(C493="180ml",VLOOKUP(M493,Master!A:D,4,0)*S493,IF(VLOOKUP(M493,Master!A:D,4,0)=1,S493,IF(S493&lt;=25000,S493*90%,VLOOKUP(M493,Master!A:D,4,0)*S493))),0)</f>
        <v>22950</v>
      </c>
      <c r="U493" s="353"/>
      <c r="V493" s="353"/>
      <c r="W493" s="353"/>
      <c r="X493" s="352"/>
      <c r="Y493" s="354">
        <f t="shared" si="67"/>
        <v>22950</v>
      </c>
      <c r="Z493" s="355">
        <f t="shared" si="68"/>
        <v>0.85</v>
      </c>
    </row>
    <row r="494" spans="1:27" s="356" customFormat="1" ht="24.75" customHeight="1">
      <c r="A494" s="349" t="str">
        <f t="shared" si="62"/>
        <v>9323 ASEPTIC 2(WANGMOUNG)</v>
      </c>
      <c r="B494" s="349" t="str">
        <f t="shared" si="61"/>
        <v>CL</v>
      </c>
      <c r="C494" s="349" t="str">
        <f>VLOOKUP(M494,Master!A:C,3,0)</f>
        <v>500ml</v>
      </c>
      <c r="D494" s="350">
        <f t="shared" si="63"/>
        <v>518.51851851851848</v>
      </c>
      <c r="E494" s="350">
        <f t="shared" si="64"/>
        <v>440.74074074074076</v>
      </c>
      <c r="F494" s="351">
        <f t="shared" si="65"/>
        <v>45410</v>
      </c>
      <c r="G494" s="351">
        <f t="shared" si="66"/>
        <v>45411</v>
      </c>
      <c r="H494" s="351">
        <v>45409</v>
      </c>
      <c r="I494" s="351">
        <v>45409</v>
      </c>
      <c r="J494" s="351" t="s">
        <v>450</v>
      </c>
      <c r="K494" s="351" t="s">
        <v>115</v>
      </c>
      <c r="L494" s="349" t="s">
        <v>957</v>
      </c>
      <c r="M494" s="349">
        <v>310002654</v>
      </c>
      <c r="N494" s="380" t="s">
        <v>46</v>
      </c>
      <c r="O494" s="351" t="s">
        <v>484</v>
      </c>
      <c r="P494" s="351" t="s">
        <v>21</v>
      </c>
      <c r="Q494" s="351" t="s">
        <v>114</v>
      </c>
      <c r="R494" s="349" t="s">
        <v>22</v>
      </c>
      <c r="S494" s="381">
        <v>28000</v>
      </c>
      <c r="T494" s="352">
        <f>ROUNDUP(IF(C494="180ml",VLOOKUP(M494,Master!A:D,4,0)*S494,IF(VLOOKUP(M494,Master!A:D,4,0)=1,S494,IF(S494&lt;=25000,S494*90%,VLOOKUP(M494,Master!A:D,4,0)*S494))),0)</f>
        <v>23800</v>
      </c>
      <c r="U494" s="353"/>
      <c r="V494" s="353"/>
      <c r="W494" s="353"/>
      <c r="X494" s="352"/>
      <c r="Y494" s="354">
        <f t="shared" si="67"/>
        <v>23800</v>
      </c>
      <c r="Z494" s="355">
        <f t="shared" si="68"/>
        <v>0.85</v>
      </c>
    </row>
    <row r="495" spans="1:27" s="356" customFormat="1" ht="24.75" customHeight="1">
      <c r="A495" s="349" t="str">
        <f t="shared" si="62"/>
        <v>9323 ASEPTIC 2(WANGMOUNG)</v>
      </c>
      <c r="B495" s="349" t="str">
        <f t="shared" si="61"/>
        <v>Green Tea</v>
      </c>
      <c r="C495" s="349" t="str">
        <f>VLOOKUP(M495,Master!A:C,3,0)</f>
        <v>350ml</v>
      </c>
      <c r="D495" s="350">
        <f t="shared" si="63"/>
        <v>388.88888888888891</v>
      </c>
      <c r="E495" s="350">
        <f t="shared" si="64"/>
        <v>330.55555555555554</v>
      </c>
      <c r="F495" s="351">
        <f t="shared" si="65"/>
        <v>45410</v>
      </c>
      <c r="G495" s="351">
        <f t="shared" si="66"/>
        <v>45411</v>
      </c>
      <c r="H495" s="351">
        <v>45409</v>
      </c>
      <c r="I495" s="351">
        <v>45409</v>
      </c>
      <c r="J495" s="351" t="s">
        <v>450</v>
      </c>
      <c r="K495" s="351" t="s">
        <v>115</v>
      </c>
      <c r="L495" s="349" t="s">
        <v>1132</v>
      </c>
      <c r="M495" s="349">
        <v>310003711</v>
      </c>
      <c r="N495" s="380" t="s">
        <v>302</v>
      </c>
      <c r="O495" s="351" t="s">
        <v>484</v>
      </c>
      <c r="P495" s="351" t="s">
        <v>21</v>
      </c>
      <c r="Q495" s="351" t="s">
        <v>114</v>
      </c>
      <c r="R495" s="349" t="s">
        <v>292</v>
      </c>
      <c r="S495" s="381">
        <v>28000</v>
      </c>
      <c r="T495" s="352">
        <f>ROUNDUP(IF(C495="180ml",VLOOKUP(M495,Master!A:D,4,0)*S495,IF(VLOOKUP(M495,Master!A:D,4,0)=1,S495,IF(S495&lt;=25000,S495*90%,VLOOKUP(M495,Master!A:D,4,0)*S495))),0)</f>
        <v>23800</v>
      </c>
      <c r="U495" s="353"/>
      <c r="V495" s="353"/>
      <c r="W495" s="353"/>
      <c r="X495" s="352"/>
      <c r="Y495" s="354">
        <f t="shared" si="67"/>
        <v>23800</v>
      </c>
      <c r="Z495" s="355">
        <f t="shared" si="68"/>
        <v>0.85</v>
      </c>
    </row>
    <row r="496" spans="1:27" s="356" customFormat="1" ht="24.75" customHeight="1">
      <c r="A496" s="349" t="str">
        <f t="shared" si="62"/>
        <v>9321 UHT</v>
      </c>
      <c r="B496" s="349" t="str">
        <f t="shared" si="61"/>
        <v>Green Tea</v>
      </c>
      <c r="C496" s="349" t="str">
        <f>VLOOKUP(M496,Master!A:C,3,0)</f>
        <v>180ml</v>
      </c>
      <c r="D496" s="350">
        <f t="shared" si="63"/>
        <v>38.44318181818182</v>
      </c>
      <c r="E496" s="350">
        <f t="shared" si="64"/>
        <v>32.68181818181818</v>
      </c>
      <c r="F496" s="351">
        <f t="shared" si="65"/>
        <v>45411</v>
      </c>
      <c r="G496" s="351">
        <f t="shared" si="66"/>
        <v>45412</v>
      </c>
      <c r="H496" s="351">
        <v>45410</v>
      </c>
      <c r="I496" s="351">
        <v>45410</v>
      </c>
      <c r="J496" s="351" t="s">
        <v>450</v>
      </c>
      <c r="K496" s="351" t="s">
        <v>19</v>
      </c>
      <c r="L496" s="349" t="s">
        <v>960</v>
      </c>
      <c r="M496" s="349">
        <v>310002949</v>
      </c>
      <c r="N496" s="380" t="s">
        <v>122</v>
      </c>
      <c r="O496" s="351" t="s">
        <v>483</v>
      </c>
      <c r="P496" s="351" t="s">
        <v>377</v>
      </c>
      <c r="Q496" s="351" t="s">
        <v>47</v>
      </c>
      <c r="R496" s="349" t="s">
        <v>340</v>
      </c>
      <c r="S496" s="381">
        <v>3383</v>
      </c>
      <c r="T496" s="352">
        <f>ROUNDUP(IF(C496="180ml",VLOOKUP(M496,Master!A:D,4,0)*S496,IF(VLOOKUP(M496,Master!A:D,4,0)=1,S496,IF(S496&lt;=25000,S496*90%,VLOOKUP(M496,Master!A:D,4,0)*S496))),0)</f>
        <v>2876</v>
      </c>
      <c r="U496" s="353"/>
      <c r="V496" s="353"/>
      <c r="W496" s="353"/>
      <c r="X496" s="352"/>
      <c r="Y496" s="354">
        <f t="shared" si="67"/>
        <v>2876</v>
      </c>
      <c r="Z496" s="355">
        <f t="shared" si="68"/>
        <v>0.85013301803133312</v>
      </c>
    </row>
    <row r="497" spans="1:27" s="356" customFormat="1" ht="24.75" customHeight="1">
      <c r="A497" s="349" t="str">
        <f t="shared" si="62"/>
        <v>9321 UHT</v>
      </c>
      <c r="B497" s="349" t="str">
        <f t="shared" si="61"/>
        <v>Green Tea</v>
      </c>
      <c r="C497" s="349" t="str">
        <f>VLOOKUP(M497,Master!A:C,3,0)</f>
        <v>180ml</v>
      </c>
      <c r="D497" s="350">
        <f t="shared" si="63"/>
        <v>27.46590909090909</v>
      </c>
      <c r="E497" s="350">
        <f t="shared" si="64"/>
        <v>23.352272727272727</v>
      </c>
      <c r="F497" s="351">
        <f t="shared" si="65"/>
        <v>45411</v>
      </c>
      <c r="G497" s="351">
        <f t="shared" si="66"/>
        <v>45412</v>
      </c>
      <c r="H497" s="351">
        <v>45410</v>
      </c>
      <c r="I497" s="351">
        <v>45410</v>
      </c>
      <c r="J497" s="351" t="s">
        <v>450</v>
      </c>
      <c r="K497" s="351" t="s">
        <v>19</v>
      </c>
      <c r="L497" s="349" t="s">
        <v>961</v>
      </c>
      <c r="M497" s="349">
        <v>310002950</v>
      </c>
      <c r="N497" s="380" t="s">
        <v>151</v>
      </c>
      <c r="O497" s="351" t="s">
        <v>483</v>
      </c>
      <c r="P497" s="351" t="s">
        <v>377</v>
      </c>
      <c r="Q497" s="351" t="s">
        <v>47</v>
      </c>
      <c r="R497" s="349" t="s">
        <v>340</v>
      </c>
      <c r="S497" s="381">
        <v>2417</v>
      </c>
      <c r="T497" s="352">
        <f>ROUNDUP(IF(C497="180ml",VLOOKUP(M497,Master!A:D,4,0)*S497,IF(VLOOKUP(M497,Master!A:D,4,0)=1,S497,IF(S497&lt;=25000,S497*90%,VLOOKUP(M497,Master!A:D,4,0)*S497))),0)</f>
        <v>2055</v>
      </c>
      <c r="U497" s="353"/>
      <c r="V497" s="353"/>
      <c r="W497" s="353"/>
      <c r="X497" s="352"/>
      <c r="Y497" s="354">
        <f t="shared" si="67"/>
        <v>2055</v>
      </c>
      <c r="Z497" s="355">
        <f t="shared" si="68"/>
        <v>0.85022755482002488</v>
      </c>
    </row>
    <row r="498" spans="1:27" s="356" customFormat="1" ht="24.75" customHeight="1">
      <c r="A498" s="349" t="str">
        <f t="shared" si="62"/>
        <v>9321 ASEPTIC 1&amp;3</v>
      </c>
      <c r="B498" s="349" t="str">
        <f t="shared" si="61"/>
        <v>Green Tea</v>
      </c>
      <c r="C498" s="349" t="str">
        <f>VLOOKUP(M498,Master!A:C,3,0)</f>
        <v>500ml</v>
      </c>
      <c r="D498" s="350">
        <f t="shared" si="63"/>
        <v>185.18518518518519</v>
      </c>
      <c r="E498" s="350">
        <f t="shared" si="64"/>
        <v>166.66666666666666</v>
      </c>
      <c r="F498" s="351">
        <f t="shared" si="65"/>
        <v>45411</v>
      </c>
      <c r="G498" s="351">
        <f t="shared" si="66"/>
        <v>45412</v>
      </c>
      <c r="H498" s="351">
        <v>45410</v>
      </c>
      <c r="I498" s="351">
        <v>45410</v>
      </c>
      <c r="J498" s="351" t="s">
        <v>450</v>
      </c>
      <c r="K498" s="351" t="s">
        <v>19</v>
      </c>
      <c r="L498" s="349" t="s">
        <v>1133</v>
      </c>
      <c r="M498" s="349">
        <v>310001984</v>
      </c>
      <c r="N498" s="380" t="s">
        <v>455</v>
      </c>
      <c r="O498" s="351" t="s">
        <v>484</v>
      </c>
      <c r="P498" s="351" t="s">
        <v>377</v>
      </c>
      <c r="Q498" s="351" t="s">
        <v>23</v>
      </c>
      <c r="R498" s="349" t="s">
        <v>327</v>
      </c>
      <c r="S498" s="381">
        <v>10000</v>
      </c>
      <c r="T498" s="352">
        <f>ROUNDUP(IF(C498="180ml",VLOOKUP(M498,Master!A:D,4,0)*S498,IF(VLOOKUP(M498,Master!A:D,4,0)=1,S498,IF(S498&lt;=25000,S498*90%,VLOOKUP(M498,Master!A:D,4,0)*S498))),0)</f>
        <v>9000</v>
      </c>
      <c r="U498" s="353"/>
      <c r="V498" s="353"/>
      <c r="W498" s="353"/>
      <c r="X498" s="352"/>
      <c r="Y498" s="354">
        <f t="shared" si="67"/>
        <v>9000</v>
      </c>
      <c r="Z498" s="355">
        <f t="shared" si="68"/>
        <v>0.9</v>
      </c>
    </row>
    <row r="499" spans="1:27" s="356" customFormat="1" ht="24.75" customHeight="1">
      <c r="A499" s="349" t="str">
        <f t="shared" si="62"/>
        <v>9321 ASEPTIC 1&amp;3</v>
      </c>
      <c r="B499" s="349" t="str">
        <f t="shared" si="61"/>
        <v>Green Tea</v>
      </c>
      <c r="C499" s="349" t="str">
        <f>VLOOKUP(M499,Master!A:C,3,0)</f>
        <v>500ml</v>
      </c>
      <c r="D499" s="350">
        <f t="shared" si="63"/>
        <v>333.33333333333331</v>
      </c>
      <c r="E499" s="350">
        <f t="shared" si="64"/>
        <v>300</v>
      </c>
      <c r="F499" s="351">
        <f t="shared" si="65"/>
        <v>45411</v>
      </c>
      <c r="G499" s="351">
        <f t="shared" si="66"/>
        <v>45412</v>
      </c>
      <c r="H499" s="351">
        <v>45410</v>
      </c>
      <c r="I499" s="351">
        <v>45410</v>
      </c>
      <c r="J499" s="351" t="s">
        <v>450</v>
      </c>
      <c r="K499" s="351" t="s">
        <v>19</v>
      </c>
      <c r="L499" s="349" t="s">
        <v>1134</v>
      </c>
      <c r="M499" s="349">
        <v>310002099</v>
      </c>
      <c r="N499" s="380" t="s">
        <v>456</v>
      </c>
      <c r="O499" s="351" t="s">
        <v>484</v>
      </c>
      <c r="P499" s="351" t="s">
        <v>472</v>
      </c>
      <c r="Q499" s="351" t="s">
        <v>23</v>
      </c>
      <c r="R499" s="349" t="s">
        <v>327</v>
      </c>
      <c r="S499" s="381">
        <v>18000</v>
      </c>
      <c r="T499" s="352">
        <f>ROUNDUP(IF(C499="180ml",VLOOKUP(M499,Master!A:D,4,0)*S499,IF(VLOOKUP(M499,Master!A:D,4,0)=1,S499,IF(S499&lt;=25000,S499*90%,VLOOKUP(M499,Master!A:D,4,0)*S499))),0)</f>
        <v>16200</v>
      </c>
      <c r="U499" s="353"/>
      <c r="V499" s="353"/>
      <c r="W499" s="353"/>
      <c r="X499" s="352"/>
      <c r="Y499" s="354">
        <f t="shared" si="67"/>
        <v>16200</v>
      </c>
      <c r="Z499" s="355">
        <f t="shared" si="68"/>
        <v>0.9</v>
      </c>
    </row>
    <row r="500" spans="1:27" s="356" customFormat="1" ht="24.75" customHeight="1">
      <c r="A500" s="349" t="str">
        <f t="shared" si="62"/>
        <v>9321 ASEPTIC 1&amp;3</v>
      </c>
      <c r="B500" s="349" t="str">
        <f t="shared" si="61"/>
        <v>Green Tea</v>
      </c>
      <c r="C500" s="349" t="str">
        <f>VLOOKUP(M500,Master!A:C,3,0)</f>
        <v>350ml</v>
      </c>
      <c r="D500" s="350">
        <f t="shared" si="63"/>
        <v>375</v>
      </c>
      <c r="E500" s="350">
        <f t="shared" si="64"/>
        <v>318.75</v>
      </c>
      <c r="F500" s="351">
        <f t="shared" si="65"/>
        <v>45411</v>
      </c>
      <c r="G500" s="351">
        <f t="shared" si="66"/>
        <v>45412</v>
      </c>
      <c r="H500" s="351">
        <v>45410</v>
      </c>
      <c r="I500" s="351">
        <v>45410</v>
      </c>
      <c r="J500" s="351" t="s">
        <v>450</v>
      </c>
      <c r="K500" s="351" t="s">
        <v>19</v>
      </c>
      <c r="L500" s="349" t="s">
        <v>1135</v>
      </c>
      <c r="M500" s="349">
        <v>310003572</v>
      </c>
      <c r="N500" s="380" t="s">
        <v>249</v>
      </c>
      <c r="O500" s="351" t="s">
        <v>484</v>
      </c>
      <c r="P500" s="351" t="s">
        <v>377</v>
      </c>
      <c r="Q500" s="351" t="s">
        <v>23</v>
      </c>
      <c r="R500" s="349" t="s">
        <v>371</v>
      </c>
      <c r="S500" s="381">
        <v>27000</v>
      </c>
      <c r="T500" s="352">
        <f>ROUNDUP(IF(C500="180ml",VLOOKUP(M500,Master!A:D,4,0)*S500,IF(VLOOKUP(M500,Master!A:D,4,0)=1,S500,IF(S500&lt;=25000,S500*90%,VLOOKUP(M500,Master!A:D,4,0)*S500))),0)</f>
        <v>22950</v>
      </c>
      <c r="U500" s="353"/>
      <c r="V500" s="353"/>
      <c r="W500" s="353"/>
      <c r="X500" s="352"/>
      <c r="Y500" s="354">
        <f t="shared" si="67"/>
        <v>22950</v>
      </c>
      <c r="Z500" s="355">
        <f t="shared" si="68"/>
        <v>0.85</v>
      </c>
    </row>
    <row r="501" spans="1:27" s="356" customFormat="1" ht="24.75" customHeight="1">
      <c r="A501" s="349" t="str">
        <f t="shared" si="62"/>
        <v>9323 ASEPTIC 2(WANGMOUNG)</v>
      </c>
      <c r="B501" s="349" t="str">
        <f t="shared" si="61"/>
        <v>Green Tea</v>
      </c>
      <c r="C501" s="349" t="str">
        <f>VLOOKUP(M501,Master!A:C,3,0)</f>
        <v>350ml</v>
      </c>
      <c r="D501" s="350">
        <f t="shared" si="63"/>
        <v>67.125</v>
      </c>
      <c r="E501" s="350">
        <f t="shared" si="64"/>
        <v>60.416666666666664</v>
      </c>
      <c r="F501" s="351">
        <f t="shared" si="65"/>
        <v>45411</v>
      </c>
      <c r="G501" s="351">
        <f t="shared" si="66"/>
        <v>45412</v>
      </c>
      <c r="H501" s="351">
        <v>45410</v>
      </c>
      <c r="I501" s="351">
        <v>45410</v>
      </c>
      <c r="J501" s="351" t="s">
        <v>450</v>
      </c>
      <c r="K501" s="351" t="s">
        <v>115</v>
      </c>
      <c r="L501" s="349" t="s">
        <v>1136</v>
      </c>
      <c r="M501" s="349">
        <v>310003711</v>
      </c>
      <c r="N501" s="380" t="s">
        <v>302</v>
      </c>
      <c r="O501" s="351" t="s">
        <v>484</v>
      </c>
      <c r="P501" s="351" t="s">
        <v>21</v>
      </c>
      <c r="Q501" s="351" t="s">
        <v>114</v>
      </c>
      <c r="R501" s="349" t="s">
        <v>292</v>
      </c>
      <c r="S501" s="381">
        <v>4833</v>
      </c>
      <c r="T501" s="352">
        <f>ROUNDUP(IF(C501="180ml",VLOOKUP(M501,Master!A:D,4,0)*S501,IF(VLOOKUP(M501,Master!A:D,4,0)=1,S501,IF(S501&lt;=25000,S501*90%,VLOOKUP(M501,Master!A:D,4,0)*S501))),0)</f>
        <v>4350</v>
      </c>
      <c r="U501" s="353"/>
      <c r="V501" s="353"/>
      <c r="W501" s="353"/>
      <c r="X501" s="352"/>
      <c r="Y501" s="354">
        <f t="shared" si="67"/>
        <v>4350</v>
      </c>
      <c r="Z501" s="355">
        <f t="shared" si="68"/>
        <v>0.90006207324643084</v>
      </c>
    </row>
    <row r="502" spans="1:27" s="356" customFormat="1" ht="24.75" customHeight="1">
      <c r="A502" s="349" t="str">
        <f t="shared" si="62"/>
        <v>9323 ASEPTIC 2(WANGMOUNG)</v>
      </c>
      <c r="B502" s="349" t="str">
        <f t="shared" si="61"/>
        <v>Green Tea</v>
      </c>
      <c r="C502" s="349" t="str">
        <f>VLOOKUP(M502,Master!A:C,3,0)</f>
        <v>380ml</v>
      </c>
      <c r="D502" s="350">
        <f t="shared" si="63"/>
        <v>180.55555555555554</v>
      </c>
      <c r="E502" s="350">
        <f t="shared" si="64"/>
        <v>162.5</v>
      </c>
      <c r="F502" s="351">
        <f t="shared" si="65"/>
        <v>45411</v>
      </c>
      <c r="G502" s="351">
        <f t="shared" si="66"/>
        <v>45412</v>
      </c>
      <c r="H502" s="351">
        <v>45410</v>
      </c>
      <c r="I502" s="351">
        <v>45410</v>
      </c>
      <c r="J502" s="351" t="s">
        <v>450</v>
      </c>
      <c r="K502" s="351" t="s">
        <v>115</v>
      </c>
      <c r="L502" s="349" t="s">
        <v>1137</v>
      </c>
      <c r="M502" s="349">
        <v>310002142</v>
      </c>
      <c r="N502" s="380" t="s">
        <v>56</v>
      </c>
      <c r="O502" s="351" t="s">
        <v>484</v>
      </c>
      <c r="P502" s="351" t="s">
        <v>20</v>
      </c>
      <c r="Q502" s="351" t="s">
        <v>114</v>
      </c>
      <c r="R502" s="349" t="s">
        <v>292</v>
      </c>
      <c r="S502" s="381">
        <v>13000</v>
      </c>
      <c r="T502" s="352">
        <f>ROUNDUP(IF(C502="180ml",VLOOKUP(M502,Master!A:D,4,0)*S502,IF(VLOOKUP(M502,Master!A:D,4,0)=1,S502,IF(S502&lt;=25000,S502*90%,VLOOKUP(M502,Master!A:D,4,0)*S502))),0)</f>
        <v>11700</v>
      </c>
      <c r="U502" s="353"/>
      <c r="V502" s="353"/>
      <c r="W502" s="353"/>
      <c r="X502" s="352"/>
      <c r="Y502" s="354">
        <f t="shared" si="67"/>
        <v>11700</v>
      </c>
      <c r="Z502" s="355">
        <f t="shared" si="68"/>
        <v>0.9</v>
      </c>
    </row>
    <row r="503" spans="1:27" s="356" customFormat="1" ht="24.75" customHeight="1">
      <c r="A503" s="349" t="str">
        <f t="shared" si="62"/>
        <v>9323 ASEPTIC 2(WANGMOUNG)</v>
      </c>
      <c r="B503" s="349" t="str">
        <f t="shared" si="61"/>
        <v>CL</v>
      </c>
      <c r="C503" s="349" t="str">
        <f>VLOOKUP(M503,Master!A:C,3,0)</f>
        <v>500ml</v>
      </c>
      <c r="D503" s="350">
        <f t="shared" si="63"/>
        <v>327.16666666666669</v>
      </c>
      <c r="E503" s="350">
        <f t="shared" si="64"/>
        <v>294.46296296296299</v>
      </c>
      <c r="F503" s="351">
        <f t="shared" si="65"/>
        <v>45411</v>
      </c>
      <c r="G503" s="351">
        <f t="shared" si="66"/>
        <v>45412</v>
      </c>
      <c r="H503" s="351">
        <v>45410</v>
      </c>
      <c r="I503" s="351">
        <v>45410</v>
      </c>
      <c r="J503" s="351" t="s">
        <v>450</v>
      </c>
      <c r="K503" s="351" t="s">
        <v>115</v>
      </c>
      <c r="L503" s="349" t="s">
        <v>962</v>
      </c>
      <c r="M503" s="349">
        <v>310002654</v>
      </c>
      <c r="N503" s="380" t="s">
        <v>46</v>
      </c>
      <c r="O503" s="351" t="s">
        <v>484</v>
      </c>
      <c r="P503" s="351" t="s">
        <v>21</v>
      </c>
      <c r="Q503" s="351" t="s">
        <v>114</v>
      </c>
      <c r="R503" s="349" t="s">
        <v>22</v>
      </c>
      <c r="S503" s="381">
        <v>17667</v>
      </c>
      <c r="T503" s="352">
        <f>ROUNDUP(IF(C503="180ml",VLOOKUP(M503,Master!A:D,4,0)*S503,IF(VLOOKUP(M503,Master!A:D,4,0)=1,S503,IF(S503&lt;=25000,S503*90%,VLOOKUP(M503,Master!A:D,4,0)*S503))),0)</f>
        <v>15901</v>
      </c>
      <c r="U503" s="353"/>
      <c r="V503" s="353"/>
      <c r="W503" s="353"/>
      <c r="X503" s="352"/>
      <c r="Y503" s="354">
        <f t="shared" si="67"/>
        <v>15901</v>
      </c>
      <c r="Z503" s="355">
        <f t="shared" si="68"/>
        <v>0.9000396218939265</v>
      </c>
    </row>
    <row r="504" spans="1:27" s="356" customFormat="1" ht="24.75" customHeight="1">
      <c r="A504" s="349" t="str">
        <f t="shared" si="62"/>
        <v>9323 ASEPTIC 2(WANGMOUNG)</v>
      </c>
      <c r="B504" s="349" t="str">
        <f t="shared" si="61"/>
        <v>LA</v>
      </c>
      <c r="C504" s="349" t="str">
        <f>VLOOKUP(M504,Master!A:C,3,0)</f>
        <v>500ml</v>
      </c>
      <c r="D504" s="350">
        <f t="shared" si="63"/>
        <v>175.92592592592592</v>
      </c>
      <c r="E504" s="350">
        <f t="shared" si="64"/>
        <v>158.33333333333334</v>
      </c>
      <c r="F504" s="351">
        <f t="shared" si="65"/>
        <v>45411</v>
      </c>
      <c r="G504" s="351">
        <f t="shared" si="66"/>
        <v>45412</v>
      </c>
      <c r="H504" s="351">
        <v>45410</v>
      </c>
      <c r="I504" s="351">
        <v>45410</v>
      </c>
      <c r="J504" s="351" t="s">
        <v>450</v>
      </c>
      <c r="K504" s="351" t="s">
        <v>115</v>
      </c>
      <c r="L504" s="349" t="s">
        <v>963</v>
      </c>
      <c r="M504" s="349">
        <v>310002900</v>
      </c>
      <c r="N504" s="380" t="s">
        <v>117</v>
      </c>
      <c r="O504" s="351" t="s">
        <v>484</v>
      </c>
      <c r="P504" s="351" t="s">
        <v>21</v>
      </c>
      <c r="Q504" s="351" t="s">
        <v>114</v>
      </c>
      <c r="R504" s="349" t="s">
        <v>22</v>
      </c>
      <c r="S504" s="381">
        <v>9500</v>
      </c>
      <c r="T504" s="352">
        <f>ROUNDUP(IF(C504="180ml",VLOOKUP(M504,Master!A:D,4,0)*S504,IF(VLOOKUP(M504,Master!A:D,4,0)=1,S504,IF(S504&lt;=25000,S504*90%,VLOOKUP(M504,Master!A:D,4,0)*S504))),0)</f>
        <v>8550</v>
      </c>
      <c r="U504" s="353"/>
      <c r="V504" s="353"/>
      <c r="W504" s="353"/>
      <c r="X504" s="352"/>
      <c r="Y504" s="354">
        <f t="shared" si="67"/>
        <v>8550</v>
      </c>
      <c r="Z504" s="355">
        <f t="shared" si="68"/>
        <v>0.9</v>
      </c>
    </row>
    <row r="505" spans="1:27" s="356" customFormat="1" ht="24.75" customHeight="1">
      <c r="A505" s="349" t="str">
        <f t="shared" si="62"/>
        <v>9321 UHT</v>
      </c>
      <c r="B505" s="349" t="str">
        <f t="shared" si="61"/>
        <v>Green Tea</v>
      </c>
      <c r="C505" s="349" t="str">
        <f>VLOOKUP(M505,Master!A:C,3,0)</f>
        <v>180ml</v>
      </c>
      <c r="D505" s="350">
        <f t="shared" si="63"/>
        <v>65.909090909090907</v>
      </c>
      <c r="E505" s="350">
        <f t="shared" si="64"/>
        <v>56.022727272727273</v>
      </c>
      <c r="F505" s="351">
        <f t="shared" si="65"/>
        <v>45412</v>
      </c>
      <c r="G505" s="351">
        <f t="shared" si="66"/>
        <v>45413</v>
      </c>
      <c r="H505" s="351">
        <v>45411</v>
      </c>
      <c r="I505" s="351">
        <v>45411</v>
      </c>
      <c r="J505" s="351" t="s">
        <v>450</v>
      </c>
      <c r="K505" s="351" t="s">
        <v>19</v>
      </c>
      <c r="L505" s="349" t="s">
        <v>965</v>
      </c>
      <c r="M505" s="349">
        <v>310002953</v>
      </c>
      <c r="N505" s="380" t="s">
        <v>48</v>
      </c>
      <c r="O505" s="351" t="s">
        <v>483</v>
      </c>
      <c r="P505" s="351" t="s">
        <v>377</v>
      </c>
      <c r="Q505" s="351" t="s">
        <v>47</v>
      </c>
      <c r="R505" s="349" t="s">
        <v>340</v>
      </c>
      <c r="S505" s="381">
        <v>5800</v>
      </c>
      <c r="T505" s="352">
        <f>ROUNDUP(IF(C505="180ml",VLOOKUP(M505,Master!A:D,4,0)*S505,IF(VLOOKUP(M505,Master!A:D,4,0)=1,S505,IF(S505&lt;=25000,S505*90%,VLOOKUP(M505,Master!A:D,4,0)*S505))),0)</f>
        <v>4930</v>
      </c>
      <c r="U505" s="353"/>
      <c r="V505" s="353"/>
      <c r="W505" s="353"/>
      <c r="X505" s="352"/>
      <c r="Y505" s="354">
        <f t="shared" si="67"/>
        <v>4930</v>
      </c>
      <c r="Z505" s="355">
        <f t="shared" si="68"/>
        <v>0.85</v>
      </c>
    </row>
    <row r="506" spans="1:27" s="356" customFormat="1" ht="24.75" customHeight="1">
      <c r="A506" s="349" t="str">
        <f t="shared" si="62"/>
        <v>9321 ASEPTIC 1&amp;3</v>
      </c>
      <c r="B506" s="349" t="str">
        <f t="shared" si="61"/>
        <v>Green Tea</v>
      </c>
      <c r="C506" s="349" t="str">
        <f>VLOOKUP(M506,Master!A:C,3,0)</f>
        <v>500ml</v>
      </c>
      <c r="D506" s="350">
        <f t="shared" si="63"/>
        <v>518.51851851851848</v>
      </c>
      <c r="E506" s="350">
        <f t="shared" si="64"/>
        <v>440.74074074074076</v>
      </c>
      <c r="F506" s="351">
        <f t="shared" si="65"/>
        <v>45412</v>
      </c>
      <c r="G506" s="351">
        <f t="shared" si="66"/>
        <v>45413</v>
      </c>
      <c r="H506" s="351">
        <v>45411</v>
      </c>
      <c r="I506" s="351">
        <v>45411</v>
      </c>
      <c r="J506" s="351" t="s">
        <v>450</v>
      </c>
      <c r="K506" s="351" t="s">
        <v>19</v>
      </c>
      <c r="L506" s="349" t="s">
        <v>1138</v>
      </c>
      <c r="M506" s="349">
        <v>310002099</v>
      </c>
      <c r="N506" s="380" t="s">
        <v>456</v>
      </c>
      <c r="O506" s="351" t="s">
        <v>484</v>
      </c>
      <c r="P506" s="351" t="s">
        <v>472</v>
      </c>
      <c r="Q506" s="351" t="s">
        <v>23</v>
      </c>
      <c r="R506" s="349" t="s">
        <v>327</v>
      </c>
      <c r="S506" s="381">
        <v>28000</v>
      </c>
      <c r="T506" s="352">
        <f>ROUNDUP(IF(C506="180ml",VLOOKUP(M506,Master!A:D,4,0)*S506,IF(VLOOKUP(M506,Master!A:D,4,0)=1,S506,IF(S506&lt;=25000,S506*90%,VLOOKUP(M506,Master!A:D,4,0)*S506))),0)</f>
        <v>23800</v>
      </c>
      <c r="U506" s="353"/>
      <c r="V506" s="353"/>
      <c r="W506" s="353"/>
      <c r="X506" s="352"/>
      <c r="Y506" s="354">
        <f t="shared" si="67"/>
        <v>23800</v>
      </c>
      <c r="Z506" s="355">
        <f t="shared" si="68"/>
        <v>0.85</v>
      </c>
    </row>
    <row r="507" spans="1:27" s="356" customFormat="1" ht="24.75" customHeight="1">
      <c r="A507" s="349" t="str">
        <f t="shared" si="62"/>
        <v>9321 ASEPTIC 1&amp;3</v>
      </c>
      <c r="B507" s="349" t="str">
        <f t="shared" si="61"/>
        <v>Green Tea</v>
      </c>
      <c r="C507" s="349" t="str">
        <f>VLOOKUP(M507,Master!A:C,3,0)</f>
        <v>350ml</v>
      </c>
      <c r="D507" s="350">
        <f t="shared" si="63"/>
        <v>154.51388888888889</v>
      </c>
      <c r="E507" s="350">
        <f t="shared" si="64"/>
        <v>139.06944444444446</v>
      </c>
      <c r="F507" s="351">
        <f t="shared" si="65"/>
        <v>45412</v>
      </c>
      <c r="G507" s="351">
        <f t="shared" si="66"/>
        <v>45413</v>
      </c>
      <c r="H507" s="351">
        <v>45411</v>
      </c>
      <c r="I507" s="351">
        <v>45411</v>
      </c>
      <c r="J507" s="351" t="s">
        <v>450</v>
      </c>
      <c r="K507" s="351" t="s">
        <v>19</v>
      </c>
      <c r="L507" s="349" t="s">
        <v>1139</v>
      </c>
      <c r="M507" s="349">
        <v>310003572</v>
      </c>
      <c r="N507" s="380" t="s">
        <v>249</v>
      </c>
      <c r="O507" s="351" t="s">
        <v>484</v>
      </c>
      <c r="P507" s="351" t="s">
        <v>377</v>
      </c>
      <c r="Q507" s="351" t="s">
        <v>23</v>
      </c>
      <c r="R507" s="349" t="s">
        <v>371</v>
      </c>
      <c r="S507" s="381">
        <v>11125</v>
      </c>
      <c r="T507" s="352">
        <f>ROUNDUP(IF(C507="180ml",VLOOKUP(M507,Master!A:D,4,0)*S507,IF(VLOOKUP(M507,Master!A:D,4,0)=1,S507,IF(S507&lt;=25000,S507*90%,VLOOKUP(M507,Master!A:D,4,0)*S507))),0)</f>
        <v>10013</v>
      </c>
      <c r="U507" s="353"/>
      <c r="V507" s="353"/>
      <c r="W507" s="353"/>
      <c r="X507" s="352"/>
      <c r="Y507" s="354">
        <f t="shared" si="67"/>
        <v>10013</v>
      </c>
      <c r="Z507" s="355">
        <f t="shared" si="68"/>
        <v>0.90004494382022471</v>
      </c>
    </row>
    <row r="508" spans="1:27" s="356" customFormat="1" ht="24.75" customHeight="1">
      <c r="A508" s="349" t="str">
        <f t="shared" si="62"/>
        <v>9321 ASEPTIC 1&amp;3</v>
      </c>
      <c r="B508" s="349" t="str">
        <f t="shared" si="61"/>
        <v>Green Tea</v>
      </c>
      <c r="C508" s="349" t="str">
        <f>VLOOKUP(M508,Master!A:C,3,0)</f>
        <v>350ml</v>
      </c>
      <c r="D508" s="350">
        <f t="shared" si="63"/>
        <v>218.75</v>
      </c>
      <c r="E508" s="350">
        <f t="shared" si="64"/>
        <v>196.875</v>
      </c>
      <c r="F508" s="351">
        <f t="shared" si="65"/>
        <v>45412</v>
      </c>
      <c r="G508" s="351">
        <f t="shared" si="66"/>
        <v>45413</v>
      </c>
      <c r="H508" s="351">
        <v>45411</v>
      </c>
      <c r="I508" s="351">
        <v>45411</v>
      </c>
      <c r="J508" s="351" t="s">
        <v>450</v>
      </c>
      <c r="K508" s="351" t="s">
        <v>19</v>
      </c>
      <c r="L508" s="349" t="s">
        <v>1140</v>
      </c>
      <c r="M508" s="349">
        <v>310003573</v>
      </c>
      <c r="N508" s="380" t="s">
        <v>257</v>
      </c>
      <c r="O508" s="351" t="s">
        <v>484</v>
      </c>
      <c r="P508" s="351" t="s">
        <v>377</v>
      </c>
      <c r="Q508" s="351" t="s">
        <v>23</v>
      </c>
      <c r="R508" s="349" t="s">
        <v>371</v>
      </c>
      <c r="S508" s="381">
        <v>15750</v>
      </c>
      <c r="T508" s="352">
        <f>ROUNDUP(IF(C508="180ml",VLOOKUP(M508,Master!A:D,4,0)*S508,IF(VLOOKUP(M508,Master!A:D,4,0)=1,S508,IF(S508&lt;=25000,S508*90%,VLOOKUP(M508,Master!A:D,4,0)*S508))),0)</f>
        <v>14175</v>
      </c>
      <c r="U508" s="353"/>
      <c r="V508" s="353"/>
      <c r="W508" s="353"/>
      <c r="X508" s="352"/>
      <c r="Y508" s="354">
        <f t="shared" si="67"/>
        <v>14175</v>
      </c>
      <c r="Z508" s="355">
        <f t="shared" si="68"/>
        <v>0.9</v>
      </c>
    </row>
    <row r="509" spans="1:27" s="356" customFormat="1" ht="24.75" customHeight="1">
      <c r="A509" s="349" t="str">
        <f t="shared" si="62"/>
        <v>9323 ASEPTIC 2(WANGMOUNG)</v>
      </c>
      <c r="B509" s="349" t="str">
        <f t="shared" si="61"/>
        <v>LA</v>
      </c>
      <c r="C509" s="349" t="str">
        <f>VLOOKUP(M509,Master!A:C,3,0)</f>
        <v>500ml</v>
      </c>
      <c r="D509" s="350">
        <f t="shared" si="63"/>
        <v>518.51851851851848</v>
      </c>
      <c r="E509" s="350">
        <f t="shared" si="64"/>
        <v>440.74074074074076</v>
      </c>
      <c r="F509" s="351">
        <f t="shared" si="65"/>
        <v>45412</v>
      </c>
      <c r="G509" s="351">
        <f t="shared" si="66"/>
        <v>45413</v>
      </c>
      <c r="H509" s="351">
        <v>45411</v>
      </c>
      <c r="I509" s="351">
        <v>45411</v>
      </c>
      <c r="J509" s="351" t="s">
        <v>450</v>
      </c>
      <c r="K509" s="351" t="s">
        <v>115</v>
      </c>
      <c r="L509" s="349" t="s">
        <v>964</v>
      </c>
      <c r="M509" s="349">
        <v>310002900</v>
      </c>
      <c r="N509" s="380" t="s">
        <v>117</v>
      </c>
      <c r="O509" s="351" t="s">
        <v>484</v>
      </c>
      <c r="P509" s="351" t="s">
        <v>21</v>
      </c>
      <c r="Q509" s="351" t="s">
        <v>114</v>
      </c>
      <c r="R509" s="349" t="s">
        <v>22</v>
      </c>
      <c r="S509" s="381">
        <v>28000</v>
      </c>
      <c r="T509" s="352">
        <f>ROUNDUP(IF(C509="180ml",VLOOKUP(M509,Master!A:D,4,0)*S509,IF(VLOOKUP(M509,Master!A:D,4,0)=1,S509,IF(S509&lt;=25000,S509*90%,VLOOKUP(M509,Master!A:D,4,0)*S509))),0)</f>
        <v>23800</v>
      </c>
      <c r="U509" s="353"/>
      <c r="V509" s="353"/>
      <c r="W509" s="353"/>
      <c r="X509" s="352"/>
      <c r="Y509" s="354">
        <f t="shared" si="67"/>
        <v>23800</v>
      </c>
      <c r="Z509" s="355">
        <f t="shared" si="68"/>
        <v>0.85</v>
      </c>
      <c r="AA509" s="357"/>
    </row>
    <row r="510" spans="1:27" s="356" customFormat="1" ht="24.75" customHeight="1">
      <c r="A510" s="349" t="str">
        <f t="shared" ref="A510:A517" si="69">IF(C510="180ml","9321 UHT",IF(K510="9322","9322 Amatanakorn",IF(AND(C510="600ml",K510="9321"),"9321 Navanakorn",IF(K510="9321","9321 ASEPTIC 1&amp;3",IF(K510="9323","9323 ASEPTIC 2(WANGMOUNG)",IF(K510=9111,"Beerthip (BB)",""))))))</f>
        <v>9323 ASEPTIC 2(WANGMOUNG)</v>
      </c>
      <c r="B510" s="349" t="str">
        <f t="shared" ref="B510:B517" si="70">IF(RIGHT(N510,4)="(CL)","CL",IF(RIGHT(N510,2)="5L","EX",IF(RIGHT(N510,4)="tut)","EX",IF(RIGHT(N510,2)="CL","CL",IF(RIGHT(N510,5)="CLM)","CL",IF(RIGHT(N510,4)="(LA)","LA",IF(RIGHT(N510,4)="(MM)","MM",IF(RIGHT(N510,2)="MM","MM",IF(RIGHT(N510,2)="LA","LA",IF(RIGHT(N510,7)="Crystal","Water Crystal",IF(RIGHT(N510,5)="Chang","Water Chang",IF(LEFT(N510,3)="Mag","Magnolia",IF(LEFT(N510,3)="MNL","Magnolia",IF(LEFT(N510,8)="Chakulza","Chakulza",IF(LEFT(N510,5)="Oishi","Green Tea",IF(LEFT(N510,3)="Jub","Green Tea",IF(LEFT(N510,3)="Spe","Gift Set","Milk Nestle")))))))))))))))))</f>
        <v>CL</v>
      </c>
      <c r="C510" s="349" t="str">
        <f>VLOOKUP(M510,Master!A:C,3,0)</f>
        <v>500ml</v>
      </c>
      <c r="D510" s="350">
        <f t="shared" ref="D510:D517" si="71">IF(C510="180ml",S510/88,IF(C510="180ml Milk",S510/70,IF(C510="320ml",S510/104,IF(C510="350ml",S510/72,IF(C510="380ml",S510/72,IF(C510="400ml",S510/72,IF(C510="500ml",S510/54,IF(C510="475ml",S510/54,IF(C510="600ml",S510/150,IF(C510="800ml",S510/70,IF(C510="1500ml",S510/112)))))))))))</f>
        <v>518.51851851851848</v>
      </c>
      <c r="E510" s="350">
        <f t="shared" ref="E510:E517" si="72">IF(C510="180ml",T510/88,IF(C510="180ml Milk",T510/70,IF(C510="320ml",T510/104,IF(C510="350ml",T510/72,IF(C510="380ml",T510/72,IF(C510="400ml",T510/72,IF(C510="500ml",T510/54,IF(C510="475ml",T510/54,IF(C510="600ml",T510/150,IF(C510="800ml",T510/70,IF(C510="1500ml",T510/112)))))))))))</f>
        <v>440.74074074074076</v>
      </c>
      <c r="F510" s="351">
        <f t="shared" ref="F510:F517" si="73">IF(RIGHT(N510,5)="(TFB)",H510+6,IF(RIGHT(N510,5)="(UPT)",H510+5,IF(B510="Water Crystal",H510+1,IF(B510="Water Chang",H510+2,IF(B510="Milk Nestle'",H510+12,IF(B510="Milk FNN",H510+14,IF(B510="Chakulza",H510+6,H510+1)))))))</f>
        <v>45412</v>
      </c>
      <c r="G510" s="351">
        <f t="shared" ref="G510:G517" si="74">F510+1</f>
        <v>45413</v>
      </c>
      <c r="H510" s="351">
        <v>45411</v>
      </c>
      <c r="I510" s="351">
        <v>45411</v>
      </c>
      <c r="J510" s="351" t="s">
        <v>450</v>
      </c>
      <c r="K510" s="351" t="s">
        <v>115</v>
      </c>
      <c r="L510" s="349" t="s">
        <v>966</v>
      </c>
      <c r="M510" s="349">
        <v>310002654</v>
      </c>
      <c r="N510" s="380" t="s">
        <v>46</v>
      </c>
      <c r="O510" s="351" t="s">
        <v>484</v>
      </c>
      <c r="P510" s="351" t="s">
        <v>21</v>
      </c>
      <c r="Q510" s="351" t="s">
        <v>114</v>
      </c>
      <c r="R510" s="349" t="s">
        <v>22</v>
      </c>
      <c r="S510" s="381">
        <v>28000</v>
      </c>
      <c r="T510" s="352">
        <f>ROUNDUP(IF(C510="180ml",VLOOKUP(M510,Master!A:D,4,0)*S510,IF(VLOOKUP(M510,Master!A:D,4,0)=1,S510,IF(S510&lt;=25000,S510*90%,VLOOKUP(M510,Master!A:D,4,0)*S510))),0)</f>
        <v>23800</v>
      </c>
      <c r="U510" s="353"/>
      <c r="V510" s="353"/>
      <c r="W510" s="353"/>
      <c r="X510" s="352"/>
      <c r="Y510" s="354">
        <f t="shared" ref="Y510:Y517" si="75">T510-SUM(U510:X510)</f>
        <v>23800</v>
      </c>
      <c r="Z510" s="355">
        <f t="shared" ref="Z510:Z517" si="76">T510/S510</f>
        <v>0.85</v>
      </c>
      <c r="AA510" s="357"/>
    </row>
    <row r="511" spans="1:27" s="356" customFormat="1" ht="24.75" customHeight="1">
      <c r="A511" s="349" t="str">
        <f t="shared" si="69"/>
        <v>9323 ASEPTIC 2(WANGMOUNG)</v>
      </c>
      <c r="B511" s="349" t="str">
        <f t="shared" si="70"/>
        <v>Green Tea</v>
      </c>
      <c r="C511" s="349" t="str">
        <f>VLOOKUP(M511,Master!A:C,3,0)</f>
        <v>380ml</v>
      </c>
      <c r="D511" s="350">
        <f t="shared" si="71"/>
        <v>333.33333333333331</v>
      </c>
      <c r="E511" s="350">
        <f t="shared" si="72"/>
        <v>300</v>
      </c>
      <c r="F511" s="351">
        <f t="shared" si="73"/>
        <v>45412</v>
      </c>
      <c r="G511" s="351">
        <f t="shared" si="74"/>
        <v>45413</v>
      </c>
      <c r="H511" s="351">
        <v>45411</v>
      </c>
      <c r="I511" s="351">
        <v>45411</v>
      </c>
      <c r="J511" s="351" t="s">
        <v>450</v>
      </c>
      <c r="K511" s="351" t="s">
        <v>115</v>
      </c>
      <c r="L511" s="349" t="s">
        <v>1141</v>
      </c>
      <c r="M511" s="349">
        <v>310002142</v>
      </c>
      <c r="N511" s="380" t="s">
        <v>56</v>
      </c>
      <c r="O511" s="351" t="s">
        <v>484</v>
      </c>
      <c r="P511" s="351" t="s">
        <v>20</v>
      </c>
      <c r="Q511" s="351" t="s">
        <v>114</v>
      </c>
      <c r="R511" s="349" t="s">
        <v>292</v>
      </c>
      <c r="S511" s="381">
        <v>24000</v>
      </c>
      <c r="T511" s="352">
        <f>ROUNDUP(IF(C511="180ml",VLOOKUP(M511,Master!A:D,4,0)*S511,IF(VLOOKUP(M511,Master!A:D,4,0)=1,S511,IF(S511&lt;=25000,S511*90%,VLOOKUP(M511,Master!A:D,4,0)*S511))),0)</f>
        <v>21600</v>
      </c>
      <c r="U511" s="353"/>
      <c r="V511" s="353"/>
      <c r="W511" s="353"/>
      <c r="X511" s="352"/>
      <c r="Y511" s="354">
        <f t="shared" si="75"/>
        <v>21600</v>
      </c>
      <c r="Z511" s="355">
        <f t="shared" si="76"/>
        <v>0.9</v>
      </c>
      <c r="AA511" s="357"/>
    </row>
    <row r="512" spans="1:27" s="356" customFormat="1" ht="24.75" customHeight="1">
      <c r="A512" s="349" t="str">
        <f t="shared" si="69"/>
        <v>9321 UHT</v>
      </c>
      <c r="B512" s="349" t="str">
        <f t="shared" si="70"/>
        <v>Green Tea</v>
      </c>
      <c r="C512" s="349" t="str">
        <f>VLOOKUP(M512,Master!A:C,3,0)</f>
        <v>180ml</v>
      </c>
      <c r="D512" s="350">
        <f t="shared" si="71"/>
        <v>131.81818181818181</v>
      </c>
      <c r="E512" s="350">
        <f t="shared" si="72"/>
        <v>112.04545454545455</v>
      </c>
      <c r="F512" s="351">
        <f t="shared" si="73"/>
        <v>45413</v>
      </c>
      <c r="G512" s="351">
        <f t="shared" si="74"/>
        <v>45414</v>
      </c>
      <c r="H512" s="351">
        <v>45412</v>
      </c>
      <c r="I512" s="351">
        <v>45412</v>
      </c>
      <c r="J512" s="351" t="s">
        <v>450</v>
      </c>
      <c r="K512" s="351" t="s">
        <v>19</v>
      </c>
      <c r="L512" s="349" t="s">
        <v>967</v>
      </c>
      <c r="M512" s="349">
        <v>310002953</v>
      </c>
      <c r="N512" s="380" t="s">
        <v>48</v>
      </c>
      <c r="O512" s="351" t="s">
        <v>483</v>
      </c>
      <c r="P512" s="351" t="s">
        <v>377</v>
      </c>
      <c r="Q512" s="351" t="s">
        <v>47</v>
      </c>
      <c r="R512" s="349" t="s">
        <v>340</v>
      </c>
      <c r="S512" s="381">
        <v>11600</v>
      </c>
      <c r="T512" s="352">
        <f>ROUNDUP(IF(C512="180ml",VLOOKUP(M512,Master!A:D,4,0)*S512,IF(VLOOKUP(M512,Master!A:D,4,0)=1,S512,IF(S512&lt;=25000,S512*90%,VLOOKUP(M512,Master!A:D,4,0)*S512))),0)</f>
        <v>9860</v>
      </c>
      <c r="U512" s="353"/>
      <c r="V512" s="353"/>
      <c r="W512" s="353"/>
      <c r="X512" s="352"/>
      <c r="Y512" s="354">
        <f t="shared" si="75"/>
        <v>9860</v>
      </c>
      <c r="Z512" s="355">
        <f t="shared" si="76"/>
        <v>0.85</v>
      </c>
      <c r="AA512" s="357"/>
    </row>
    <row r="513" spans="1:27" s="356" customFormat="1" ht="24.75" customHeight="1">
      <c r="A513" s="349" t="str">
        <f t="shared" si="69"/>
        <v>9321 ASEPTIC 1&amp;3</v>
      </c>
      <c r="B513" s="349" t="str">
        <f t="shared" si="70"/>
        <v>Green Tea</v>
      </c>
      <c r="C513" s="349" t="str">
        <f>VLOOKUP(M513,Master!A:C,3,0)</f>
        <v>500ml</v>
      </c>
      <c r="D513" s="350">
        <f t="shared" si="71"/>
        <v>46.296296296296298</v>
      </c>
      <c r="E513" s="350">
        <f t="shared" si="72"/>
        <v>41.666666666666664</v>
      </c>
      <c r="F513" s="351">
        <f t="shared" si="73"/>
        <v>45413</v>
      </c>
      <c r="G513" s="351">
        <f t="shared" si="74"/>
        <v>45414</v>
      </c>
      <c r="H513" s="351">
        <v>45412</v>
      </c>
      <c r="I513" s="351">
        <v>45412</v>
      </c>
      <c r="J513" s="351" t="s">
        <v>450</v>
      </c>
      <c r="K513" s="351" t="s">
        <v>19</v>
      </c>
      <c r="L513" s="349" t="s">
        <v>1142</v>
      </c>
      <c r="M513" s="349">
        <v>310002099</v>
      </c>
      <c r="N513" s="380" t="s">
        <v>456</v>
      </c>
      <c r="O513" s="351" t="s">
        <v>484</v>
      </c>
      <c r="P513" s="351" t="s">
        <v>472</v>
      </c>
      <c r="Q513" s="351" t="s">
        <v>23</v>
      </c>
      <c r="R513" s="349" t="s">
        <v>327</v>
      </c>
      <c r="S513" s="381">
        <v>2500</v>
      </c>
      <c r="T513" s="352">
        <f>ROUNDUP(IF(C513="180ml",VLOOKUP(M513,Master!A:D,4,0)*S513,IF(VLOOKUP(M513,Master!A:D,4,0)=1,S513,IF(S513&lt;=25000,S513*90%,VLOOKUP(M513,Master!A:D,4,0)*S513))),0)</f>
        <v>2250</v>
      </c>
      <c r="U513" s="353"/>
      <c r="V513" s="353"/>
      <c r="W513" s="353"/>
      <c r="X513" s="352"/>
      <c r="Y513" s="354">
        <f t="shared" si="75"/>
        <v>2250</v>
      </c>
      <c r="Z513" s="355">
        <f t="shared" si="76"/>
        <v>0.9</v>
      </c>
      <c r="AA513" s="357"/>
    </row>
    <row r="514" spans="1:27" s="356" customFormat="1" ht="24.75" customHeight="1">
      <c r="A514" s="349" t="str">
        <f t="shared" si="69"/>
        <v>9321 ASEPTIC 1&amp;3</v>
      </c>
      <c r="B514" s="349" t="str">
        <f t="shared" si="70"/>
        <v>Green Tea</v>
      </c>
      <c r="C514" s="349" t="str">
        <f>VLOOKUP(M514,Master!A:C,3,0)</f>
        <v>350ml</v>
      </c>
      <c r="D514" s="350">
        <f t="shared" si="71"/>
        <v>375</v>
      </c>
      <c r="E514" s="350">
        <f t="shared" si="72"/>
        <v>318.75</v>
      </c>
      <c r="F514" s="351">
        <f t="shared" si="73"/>
        <v>45413</v>
      </c>
      <c r="G514" s="351">
        <f t="shared" si="74"/>
        <v>45414</v>
      </c>
      <c r="H514" s="351">
        <v>45412</v>
      </c>
      <c r="I514" s="351">
        <v>45412</v>
      </c>
      <c r="J514" s="351" t="s">
        <v>450</v>
      </c>
      <c r="K514" s="351" t="s">
        <v>19</v>
      </c>
      <c r="L514" s="349" t="s">
        <v>1143</v>
      </c>
      <c r="M514" s="349">
        <v>310003573</v>
      </c>
      <c r="N514" s="380" t="s">
        <v>257</v>
      </c>
      <c r="O514" s="351" t="s">
        <v>484</v>
      </c>
      <c r="P514" s="351" t="s">
        <v>377</v>
      </c>
      <c r="Q514" s="351" t="s">
        <v>23</v>
      </c>
      <c r="R514" s="349" t="s">
        <v>371</v>
      </c>
      <c r="S514" s="381">
        <v>27000</v>
      </c>
      <c r="T514" s="352">
        <f>ROUNDUP(IF(C514="180ml",VLOOKUP(M514,Master!A:D,4,0)*S514,IF(VLOOKUP(M514,Master!A:D,4,0)=1,S514,IF(S514&lt;=25000,S514*90%,VLOOKUP(M514,Master!A:D,4,0)*S514))),0)</f>
        <v>22950</v>
      </c>
      <c r="U514" s="353"/>
      <c r="V514" s="353"/>
      <c r="W514" s="353"/>
      <c r="X514" s="352"/>
      <c r="Y514" s="354">
        <f t="shared" si="75"/>
        <v>22950</v>
      </c>
      <c r="Z514" s="355">
        <f t="shared" si="76"/>
        <v>0.85</v>
      </c>
      <c r="AA514" s="357"/>
    </row>
    <row r="515" spans="1:27" s="356" customFormat="1" ht="24.75" customHeight="1">
      <c r="A515" s="349" t="str">
        <f t="shared" si="69"/>
        <v>9323 ASEPTIC 2(WANGMOUNG)</v>
      </c>
      <c r="B515" s="349" t="str">
        <f t="shared" si="70"/>
        <v>LA</v>
      </c>
      <c r="C515" s="349" t="str">
        <f>VLOOKUP(M515,Master!A:C,3,0)</f>
        <v>500ml</v>
      </c>
      <c r="D515" s="350">
        <f t="shared" si="71"/>
        <v>518.51851851851848</v>
      </c>
      <c r="E515" s="350">
        <f t="shared" si="72"/>
        <v>440.74074074074076</v>
      </c>
      <c r="F515" s="351">
        <f t="shared" si="73"/>
        <v>45413</v>
      </c>
      <c r="G515" s="351">
        <f t="shared" si="74"/>
        <v>45414</v>
      </c>
      <c r="H515" s="351">
        <v>45412</v>
      </c>
      <c r="I515" s="351">
        <v>45412</v>
      </c>
      <c r="J515" s="351" t="s">
        <v>450</v>
      </c>
      <c r="K515" s="351" t="s">
        <v>115</v>
      </c>
      <c r="L515" s="349" t="s">
        <v>968</v>
      </c>
      <c r="M515" s="349">
        <v>310002900</v>
      </c>
      <c r="N515" s="380" t="s">
        <v>117</v>
      </c>
      <c r="O515" s="351" t="s">
        <v>484</v>
      </c>
      <c r="P515" s="351" t="s">
        <v>21</v>
      </c>
      <c r="Q515" s="351" t="s">
        <v>114</v>
      </c>
      <c r="R515" s="349" t="s">
        <v>22</v>
      </c>
      <c r="S515" s="381">
        <v>28000</v>
      </c>
      <c r="T515" s="352">
        <f>ROUNDUP(IF(C515="180ml",VLOOKUP(M515,Master!A:D,4,0)*S515,IF(VLOOKUP(M515,Master!A:D,4,0)=1,S515,IF(S515&lt;=25000,S515*90%,VLOOKUP(M515,Master!A:D,4,0)*S515))),0)</f>
        <v>23800</v>
      </c>
      <c r="U515" s="353"/>
      <c r="V515" s="353"/>
      <c r="W515" s="353"/>
      <c r="X515" s="352"/>
      <c r="Y515" s="354">
        <f t="shared" si="75"/>
        <v>23800</v>
      </c>
      <c r="Z515" s="355">
        <f t="shared" si="76"/>
        <v>0.85</v>
      </c>
      <c r="AA515" s="357"/>
    </row>
    <row r="516" spans="1:27" s="356" customFormat="1" ht="24.75" customHeight="1">
      <c r="A516" s="349" t="str">
        <f t="shared" si="69"/>
        <v>9323 ASEPTIC 2(WANGMOUNG)</v>
      </c>
      <c r="B516" s="349" t="str">
        <f t="shared" si="70"/>
        <v>CL</v>
      </c>
      <c r="C516" s="349" t="str">
        <f>VLOOKUP(M516,Master!A:C,3,0)</f>
        <v>500ml</v>
      </c>
      <c r="D516" s="350">
        <f t="shared" si="71"/>
        <v>518.51851851851848</v>
      </c>
      <c r="E516" s="350">
        <f t="shared" si="72"/>
        <v>440.74074074074076</v>
      </c>
      <c r="F516" s="351">
        <f t="shared" si="73"/>
        <v>45413</v>
      </c>
      <c r="G516" s="351">
        <f t="shared" si="74"/>
        <v>45414</v>
      </c>
      <c r="H516" s="351">
        <v>45412</v>
      </c>
      <c r="I516" s="351">
        <v>45412</v>
      </c>
      <c r="J516" s="351" t="s">
        <v>450</v>
      </c>
      <c r="K516" s="351" t="s">
        <v>115</v>
      </c>
      <c r="L516" s="349" t="s">
        <v>969</v>
      </c>
      <c r="M516" s="349">
        <v>310002654</v>
      </c>
      <c r="N516" s="380" t="s">
        <v>46</v>
      </c>
      <c r="O516" s="351" t="s">
        <v>484</v>
      </c>
      <c r="P516" s="351" t="s">
        <v>21</v>
      </c>
      <c r="Q516" s="351" t="s">
        <v>114</v>
      </c>
      <c r="R516" s="349" t="s">
        <v>22</v>
      </c>
      <c r="S516" s="381">
        <v>28000</v>
      </c>
      <c r="T516" s="352">
        <f>ROUNDUP(IF(C516="180ml",VLOOKUP(M516,Master!A:D,4,0)*S516,IF(VLOOKUP(M516,Master!A:D,4,0)=1,S516,IF(S516&lt;=25000,S516*90%,VLOOKUP(M516,Master!A:D,4,0)*S516))),0)</f>
        <v>23800</v>
      </c>
      <c r="U516" s="353"/>
      <c r="V516" s="353"/>
      <c r="W516" s="353"/>
      <c r="X516" s="352"/>
      <c r="Y516" s="354">
        <f t="shared" si="75"/>
        <v>23800</v>
      </c>
      <c r="Z516" s="355">
        <f t="shared" si="76"/>
        <v>0.85</v>
      </c>
      <c r="AA516" s="357"/>
    </row>
    <row r="517" spans="1:27" s="356" customFormat="1" ht="24.75" customHeight="1">
      <c r="A517" s="349" t="str">
        <f t="shared" si="69"/>
        <v>9323 ASEPTIC 2(WANGMOUNG)</v>
      </c>
      <c r="B517" s="349" t="str">
        <f t="shared" si="70"/>
        <v>Green Tea</v>
      </c>
      <c r="C517" s="349" t="str">
        <f>VLOOKUP(M517,Master!A:C,3,0)</f>
        <v>380ml</v>
      </c>
      <c r="D517" s="350">
        <f t="shared" si="71"/>
        <v>97.222222222222229</v>
      </c>
      <c r="E517" s="350">
        <f t="shared" si="72"/>
        <v>87.5</v>
      </c>
      <c r="F517" s="351">
        <f t="shared" si="73"/>
        <v>45413</v>
      </c>
      <c r="G517" s="351">
        <f t="shared" si="74"/>
        <v>45414</v>
      </c>
      <c r="H517" s="351">
        <v>45412</v>
      </c>
      <c r="I517" s="351">
        <v>45412</v>
      </c>
      <c r="J517" s="351" t="s">
        <v>450</v>
      </c>
      <c r="K517" s="351" t="s">
        <v>115</v>
      </c>
      <c r="L517" s="349" t="s">
        <v>1144</v>
      </c>
      <c r="M517" s="349">
        <v>310002142</v>
      </c>
      <c r="N517" s="380" t="s">
        <v>56</v>
      </c>
      <c r="O517" s="351" t="s">
        <v>484</v>
      </c>
      <c r="P517" s="351" t="s">
        <v>20</v>
      </c>
      <c r="Q517" s="351" t="s">
        <v>114</v>
      </c>
      <c r="R517" s="349" t="s">
        <v>292</v>
      </c>
      <c r="S517" s="381">
        <v>7000</v>
      </c>
      <c r="T517" s="352">
        <f>ROUNDUP(IF(C517="180ml",VLOOKUP(M517,Master!A:D,4,0)*S517,IF(VLOOKUP(M517,Master!A:D,4,0)=1,S517,IF(S517&lt;=25000,S517*90%,VLOOKUP(M517,Master!A:D,4,0)*S517))),0)</f>
        <v>6300</v>
      </c>
      <c r="U517" s="353"/>
      <c r="V517" s="353"/>
      <c r="W517" s="353"/>
      <c r="X517" s="352"/>
      <c r="Y517" s="354">
        <f t="shared" si="75"/>
        <v>6300</v>
      </c>
      <c r="Z517" s="355">
        <f t="shared" si="76"/>
        <v>0.9</v>
      </c>
      <c r="AA517" s="357"/>
    </row>
    <row r="518" spans="1:27" s="372" customFormat="1" ht="24.75" customHeight="1">
      <c r="A518" s="361" t="str">
        <f t="shared" ref="A518:A558" si="77">IF(C518="180ml","9321 UHT",IF(K518="9322","9322 Amatanakorn",IF(AND(C518="600ml",K518="9321"),"9321 Navanakorn",IF(K518="9321","9321 ASEPTIC 1&amp;3",IF(K518="9323","9323 ASEPTIC 2(WANGMOUNG)",IF(K518=9111,"Beerthip (BB)",""))))))</f>
        <v>Beerthip (BB)</v>
      </c>
      <c r="B518" s="361" t="s">
        <v>289</v>
      </c>
      <c r="C518" s="361" t="str">
        <f>VLOOKUP(M518,[2]Master!A:C,3,0)</f>
        <v>320ml</v>
      </c>
      <c r="D518" s="362">
        <f t="shared" ref="D518:D558" si="78">IF(C518="180ml",S518/88,IF(C518="180ml Milk",S518/70,IF(C518="320ml",S518/104,IF(C518="350ml",S518/72,IF(C518="380ml",S518/72,IF(C518="400ml",S518/72,IF(C518="500ml",S518/54,IF(C518="475ml",S518/54,IF(C518="600ml",S518/150,IF(C518="800ml",S518/70,IF(C518="1500ml",S518/112)))))))))))</f>
        <v>61.557692307692307</v>
      </c>
      <c r="E518" s="362">
        <f t="shared" ref="E518:E558" si="79">IF(C518="180ml",T518/88,IF(C518="180ml Milk",T518/70,IF(C518="320ml",T518/104,IF(C518="350ml",T518/72,IF(C518="380ml",T518/72,IF(C518="400ml",T518/72,IF(C518="500ml",T518/54,IF(C518="475ml",T518/54,IF(C518="600ml",T518/150,IF(C518="800ml",T518/70,IF(C518="1500ml",T518/112)))))))))))</f>
        <v>61.557692307692307</v>
      </c>
      <c r="F518" s="363">
        <f t="shared" ref="F518:F558" si="80">H518+6</f>
        <v>45360</v>
      </c>
      <c r="G518" s="363">
        <f t="shared" ref="G518:G558" si="81">F518</f>
        <v>45360</v>
      </c>
      <c r="H518" s="363">
        <v>45354</v>
      </c>
      <c r="I518" s="363">
        <v>45354</v>
      </c>
      <c r="J518" s="361"/>
      <c r="K518" s="361">
        <v>9111</v>
      </c>
      <c r="L518" s="361"/>
      <c r="M518" s="361">
        <v>310001198</v>
      </c>
      <c r="N518" s="364" t="str">
        <f>VLOOKUP(M518,[2]Master!A:B,2,0)</f>
        <v>Chakuza  Green tea 320 CC  Honey Lemon 1x24</v>
      </c>
      <c r="O518" s="363"/>
      <c r="P518" s="361"/>
      <c r="Q518" s="361"/>
      <c r="R518" s="361" t="s">
        <v>479</v>
      </c>
      <c r="S518" s="346">
        <v>6402</v>
      </c>
      <c r="T518" s="366">
        <f>ROUNDUP(IF(C518="180ml",VLOOKUP(M518,[2]Master!A:D,4,0)*S518,IF(VLOOKUP(M518,[2]Master!A:D,4,0)=1,S518,IF(S518&lt;=25000,S518*90%,VLOOKUP(M518,[2]Master!A:D,4,0)*S518))),0)</f>
        <v>6402</v>
      </c>
      <c r="U518" s="367"/>
      <c r="V518" s="367"/>
      <c r="W518" s="353">
        <v>0</v>
      </c>
      <c r="X518" s="368"/>
      <c r="Y518" s="369">
        <f t="shared" ref="Y518:Y557" si="82">T518-SUM(U518:X518)</f>
        <v>6402</v>
      </c>
      <c r="Z518" s="370">
        <f t="shared" ref="Z518:Z557" si="83">T518/S518</f>
        <v>1</v>
      </c>
      <c r="AA518" s="371"/>
    </row>
    <row r="519" spans="1:27" s="372" customFormat="1" ht="24.75" customHeight="1">
      <c r="A519" s="361" t="str">
        <f t="shared" si="77"/>
        <v>Beerthip (BB)</v>
      </c>
      <c r="B519" s="361" t="s">
        <v>289</v>
      </c>
      <c r="C519" s="361" t="str">
        <f>VLOOKUP(M519,[2]Master!A:C,3,0)</f>
        <v>320ml</v>
      </c>
      <c r="D519" s="362">
        <f t="shared" si="78"/>
        <v>46.07692307692308</v>
      </c>
      <c r="E519" s="362">
        <f t="shared" si="79"/>
        <v>46.07692307692308</v>
      </c>
      <c r="F519" s="363">
        <f t="shared" si="80"/>
        <v>45361</v>
      </c>
      <c r="G519" s="363">
        <f t="shared" si="81"/>
        <v>45361</v>
      </c>
      <c r="H519" s="363">
        <v>45355</v>
      </c>
      <c r="I519" s="363">
        <v>45355</v>
      </c>
      <c r="J519" s="361"/>
      <c r="K519" s="361">
        <v>9111</v>
      </c>
      <c r="L519" s="361"/>
      <c r="M519" s="361">
        <v>310001198</v>
      </c>
      <c r="N519" s="364" t="str">
        <f>VLOOKUP(M519,[2]Master!A:B,2,0)</f>
        <v>Chakuza  Green tea 320 CC  Honey Lemon 1x24</v>
      </c>
      <c r="O519" s="363"/>
      <c r="P519" s="361"/>
      <c r="Q519" s="361"/>
      <c r="R519" s="361" t="s">
        <v>479</v>
      </c>
      <c r="S519" s="346">
        <v>4792</v>
      </c>
      <c r="T519" s="366">
        <f>ROUNDUP(IF(C519="180ml",VLOOKUP(M519,[2]Master!A:D,4,0)*S519,IF(VLOOKUP(M519,[2]Master!A:D,4,0)=1,S519,IF(S519&lt;=25000,S519*90%,VLOOKUP(M519,[2]Master!A:D,4,0)*S519))),0)</f>
        <v>4792</v>
      </c>
      <c r="U519" s="367"/>
      <c r="V519" s="367"/>
      <c r="W519" s="353">
        <v>0</v>
      </c>
      <c r="X519" s="368"/>
      <c r="Y519" s="369">
        <f t="shared" si="82"/>
        <v>4792</v>
      </c>
      <c r="Z519" s="370">
        <f t="shared" si="83"/>
        <v>1</v>
      </c>
      <c r="AA519" s="371"/>
    </row>
    <row r="520" spans="1:27" s="372" customFormat="1" ht="24.75" customHeight="1">
      <c r="A520" s="361" t="str">
        <f t="shared" si="77"/>
        <v>Beerthip (BB)</v>
      </c>
      <c r="B520" s="361" t="s">
        <v>289</v>
      </c>
      <c r="C520" s="361" t="str">
        <f>VLOOKUP(M520,[2]Master!A:C,3,0)</f>
        <v>320ml</v>
      </c>
      <c r="D520" s="362">
        <f t="shared" si="78"/>
        <v>32.692307692307693</v>
      </c>
      <c r="E520" s="362">
        <f t="shared" si="79"/>
        <v>32.692307692307693</v>
      </c>
      <c r="F520" s="363">
        <f t="shared" si="80"/>
        <v>45362</v>
      </c>
      <c r="G520" s="363">
        <f t="shared" si="81"/>
        <v>45362</v>
      </c>
      <c r="H520" s="363">
        <v>45356</v>
      </c>
      <c r="I520" s="363">
        <v>45356</v>
      </c>
      <c r="J520" s="361"/>
      <c r="K520" s="361">
        <v>9111</v>
      </c>
      <c r="L520" s="361"/>
      <c r="M520" s="361">
        <v>310001198</v>
      </c>
      <c r="N520" s="364" t="str">
        <f>VLOOKUP(M520,[2]Master!A:B,2,0)</f>
        <v>Chakuza  Green tea 320 CC  Honey Lemon 1x24</v>
      </c>
      <c r="O520" s="363"/>
      <c r="P520" s="361"/>
      <c r="Q520" s="361"/>
      <c r="R520" s="361" t="s">
        <v>479</v>
      </c>
      <c r="S520" s="346">
        <v>3400</v>
      </c>
      <c r="T520" s="366">
        <f>ROUNDUP(IF(C520="180ml",VLOOKUP(M520,[2]Master!A:D,4,0)*S520,IF(VLOOKUP(M520,[2]Master!A:D,4,0)=1,S520,IF(S520&lt;=25000,S520*90%,VLOOKUP(M520,[2]Master!A:D,4,0)*S520))),0)</f>
        <v>3400</v>
      </c>
      <c r="U520" s="367"/>
      <c r="V520" s="367"/>
      <c r="W520" s="353">
        <v>0</v>
      </c>
      <c r="X520" s="368"/>
      <c r="Y520" s="369">
        <f t="shared" si="82"/>
        <v>3400</v>
      </c>
      <c r="Z520" s="370">
        <f t="shared" si="83"/>
        <v>1</v>
      </c>
      <c r="AA520" s="371"/>
    </row>
    <row r="521" spans="1:27" s="372" customFormat="1" ht="24.75" customHeight="1">
      <c r="A521" s="361" t="str">
        <f t="shared" si="77"/>
        <v>Beerthip (BB)</v>
      </c>
      <c r="B521" s="361" t="s">
        <v>289</v>
      </c>
      <c r="C521" s="361" t="str">
        <f>VLOOKUP(M521,[2]Master!A:C,3,0)</f>
        <v>320ml</v>
      </c>
      <c r="D521" s="362">
        <f t="shared" si="78"/>
        <v>31.26923076923077</v>
      </c>
      <c r="E521" s="362">
        <f t="shared" si="79"/>
        <v>31.26923076923077</v>
      </c>
      <c r="F521" s="363">
        <f>H521+6</f>
        <v>45363</v>
      </c>
      <c r="G521" s="363">
        <f t="shared" si="81"/>
        <v>45363</v>
      </c>
      <c r="H521" s="363">
        <v>45357</v>
      </c>
      <c r="I521" s="363">
        <v>45357</v>
      </c>
      <c r="J521" s="361"/>
      <c r="K521" s="361">
        <v>9111</v>
      </c>
      <c r="L521" s="361"/>
      <c r="M521" s="361">
        <v>310001198</v>
      </c>
      <c r="N521" s="364" t="str">
        <f>VLOOKUP(M521,[2]Master!A:B,2,0)</f>
        <v>Chakuza  Green tea 320 CC  Honey Lemon 1x24</v>
      </c>
      <c r="O521" s="363"/>
      <c r="P521" s="361"/>
      <c r="Q521" s="361"/>
      <c r="R521" s="361" t="s">
        <v>479</v>
      </c>
      <c r="S521" s="346">
        <v>3252</v>
      </c>
      <c r="T521" s="366">
        <f>ROUNDUP(IF(C521="180ml",VLOOKUP(M521,[2]Master!A:D,4,0)*S521,IF(VLOOKUP(M521,[2]Master!A:D,4,0)=1,S521,IF(S521&lt;=25000,S521*90%,VLOOKUP(M521,[2]Master!A:D,4,0)*S521))),0)</f>
        <v>3252</v>
      </c>
      <c r="U521" s="367"/>
      <c r="V521" s="367"/>
      <c r="W521" s="353">
        <v>0</v>
      </c>
      <c r="X521" s="368"/>
      <c r="Y521" s="369">
        <f t="shared" si="82"/>
        <v>3252</v>
      </c>
      <c r="Z521" s="370">
        <f t="shared" si="83"/>
        <v>1</v>
      </c>
      <c r="AA521" s="371"/>
    </row>
    <row r="522" spans="1:27" s="372" customFormat="1" ht="24.75" customHeight="1">
      <c r="A522" s="361" t="str">
        <f t="shared" si="77"/>
        <v>Beerthip (BB)</v>
      </c>
      <c r="B522" s="361" t="s">
        <v>289</v>
      </c>
      <c r="C522" s="361" t="str">
        <f>VLOOKUP(M522,[2]Master!A:C,3,0)</f>
        <v>320ml</v>
      </c>
      <c r="D522" s="362">
        <f t="shared" si="78"/>
        <v>124.92307692307692</v>
      </c>
      <c r="E522" s="362">
        <f t="shared" si="79"/>
        <v>124.92307692307692</v>
      </c>
      <c r="F522" s="363">
        <f t="shared" si="80"/>
        <v>45364</v>
      </c>
      <c r="G522" s="363">
        <f t="shared" si="81"/>
        <v>45364</v>
      </c>
      <c r="H522" s="363">
        <v>45358</v>
      </c>
      <c r="I522" s="363">
        <v>45358</v>
      </c>
      <c r="J522" s="361"/>
      <c r="K522" s="361">
        <v>9111</v>
      </c>
      <c r="L522" s="361"/>
      <c r="M522" s="361">
        <v>310001198</v>
      </c>
      <c r="N522" s="364" t="str">
        <f>VLOOKUP(M522,[2]Master!A:B,2,0)</f>
        <v>Chakuza  Green tea 320 CC  Honey Lemon 1x24</v>
      </c>
      <c r="O522" s="363"/>
      <c r="P522" s="361"/>
      <c r="Q522" s="361"/>
      <c r="R522" s="361" t="s">
        <v>479</v>
      </c>
      <c r="S522" s="346">
        <v>12992</v>
      </c>
      <c r="T522" s="366">
        <f>ROUNDUP(IF(C522="180ml",VLOOKUP(M522,[2]Master!A:D,4,0)*S522,IF(VLOOKUP(M522,[2]Master!A:D,4,0)=1,S522,IF(S522&lt;=25000,S522*90%,VLOOKUP(M522,[2]Master!A:D,4,0)*S522))),0)</f>
        <v>12992</v>
      </c>
      <c r="U522" s="367"/>
      <c r="V522" s="367"/>
      <c r="W522" s="353">
        <v>0</v>
      </c>
      <c r="X522" s="368"/>
      <c r="Y522" s="369">
        <f t="shared" si="82"/>
        <v>12992</v>
      </c>
      <c r="Z522" s="370">
        <f t="shared" si="83"/>
        <v>1</v>
      </c>
      <c r="AA522" s="371"/>
    </row>
    <row r="523" spans="1:27" s="372" customFormat="1" ht="24.75" customHeight="1">
      <c r="A523" s="361" t="str">
        <f t="shared" si="77"/>
        <v>Beerthip (BB)</v>
      </c>
      <c r="B523" s="361" t="s">
        <v>289</v>
      </c>
      <c r="C523" s="361" t="str">
        <f>VLOOKUP(M523,[2]Master!A:C,3,0)</f>
        <v>320ml</v>
      </c>
      <c r="D523" s="362">
        <f t="shared" si="78"/>
        <v>112.54807692307692</v>
      </c>
      <c r="E523" s="362">
        <f t="shared" si="79"/>
        <v>112.54807692307692</v>
      </c>
      <c r="F523" s="363">
        <f t="shared" si="80"/>
        <v>45365</v>
      </c>
      <c r="G523" s="363">
        <f t="shared" si="81"/>
        <v>45365</v>
      </c>
      <c r="H523" s="363">
        <v>45359</v>
      </c>
      <c r="I523" s="363">
        <v>45359</v>
      </c>
      <c r="J523" s="361"/>
      <c r="K523" s="361">
        <v>9111</v>
      </c>
      <c r="L523" s="361"/>
      <c r="M523" s="361">
        <v>310001198</v>
      </c>
      <c r="N523" s="364" t="str">
        <f>VLOOKUP(M523,[2]Master!A:B,2,0)</f>
        <v>Chakuza  Green tea 320 CC  Honey Lemon 1x24</v>
      </c>
      <c r="O523" s="363"/>
      <c r="P523" s="361"/>
      <c r="Q523" s="361"/>
      <c r="R523" s="361" t="s">
        <v>479</v>
      </c>
      <c r="S523" s="346">
        <v>11705</v>
      </c>
      <c r="T523" s="366">
        <f>ROUNDUP(IF(C523="180ml",VLOOKUP(M523,[2]Master!A:D,4,0)*S523,IF(VLOOKUP(M523,[2]Master!A:D,4,0)=1,S523,IF(S523&lt;=25000,S523*90%,VLOOKUP(M523,[2]Master!A:D,4,0)*S523))),0)</f>
        <v>11705</v>
      </c>
      <c r="U523" s="367"/>
      <c r="V523" s="367"/>
      <c r="W523" s="353">
        <v>0</v>
      </c>
      <c r="X523" s="368"/>
      <c r="Y523" s="369">
        <f t="shared" si="82"/>
        <v>11705</v>
      </c>
      <c r="Z523" s="370">
        <f t="shared" si="83"/>
        <v>1</v>
      </c>
      <c r="AA523" s="371"/>
    </row>
    <row r="524" spans="1:27" s="372" customFormat="1" ht="24.75" customHeight="1">
      <c r="A524" s="361" t="str">
        <f t="shared" si="77"/>
        <v>Beerthip (BB)</v>
      </c>
      <c r="B524" s="361" t="s">
        <v>289</v>
      </c>
      <c r="C524" s="361" t="str">
        <f>VLOOKUP(M524,[2]Master!A:C,3,0)</f>
        <v>320ml</v>
      </c>
      <c r="D524" s="362">
        <f t="shared" si="78"/>
        <v>93.615384615384613</v>
      </c>
      <c r="E524" s="362">
        <f t="shared" si="79"/>
        <v>93.615384615384613</v>
      </c>
      <c r="F524" s="363">
        <f t="shared" si="80"/>
        <v>45366</v>
      </c>
      <c r="G524" s="363">
        <f t="shared" si="81"/>
        <v>45366</v>
      </c>
      <c r="H524" s="363">
        <v>45360</v>
      </c>
      <c r="I524" s="363">
        <v>45360</v>
      </c>
      <c r="J524" s="361"/>
      <c r="K524" s="361">
        <v>9111</v>
      </c>
      <c r="L524" s="361"/>
      <c r="M524" s="361">
        <v>310001198</v>
      </c>
      <c r="N524" s="364" t="str">
        <f>VLOOKUP(M524,[2]Master!A:B,2,0)</f>
        <v>Chakuza  Green tea 320 CC  Honey Lemon 1x24</v>
      </c>
      <c r="O524" s="363"/>
      <c r="P524" s="361"/>
      <c r="Q524" s="361"/>
      <c r="R524" s="361" t="s">
        <v>479</v>
      </c>
      <c r="S524" s="346">
        <v>9736</v>
      </c>
      <c r="T524" s="366">
        <f>ROUNDUP(IF(C524="180ml",VLOOKUP(M524,[2]Master!A:D,4,0)*S524,IF(VLOOKUP(M524,[2]Master!A:D,4,0)=1,S524,IF(S524&lt;=25000,S524*90%,VLOOKUP(M524,[2]Master!A:D,4,0)*S524))),0)</f>
        <v>9736</v>
      </c>
      <c r="U524" s="367"/>
      <c r="V524" s="367"/>
      <c r="W524" s="353">
        <v>0</v>
      </c>
      <c r="X524" s="368"/>
      <c r="Y524" s="369">
        <f t="shared" si="82"/>
        <v>9736</v>
      </c>
      <c r="Z524" s="370">
        <f t="shared" si="83"/>
        <v>1</v>
      </c>
      <c r="AA524" s="371"/>
    </row>
    <row r="525" spans="1:27" s="372" customFormat="1" ht="24.45" customHeight="1">
      <c r="A525" s="361" t="str">
        <f t="shared" si="77"/>
        <v>Beerthip (BB)</v>
      </c>
      <c r="B525" s="361" t="s">
        <v>289</v>
      </c>
      <c r="C525" s="361" t="str">
        <f>VLOOKUP(M525,[2]Master!A:C,3,0)</f>
        <v>320ml</v>
      </c>
      <c r="D525" s="362">
        <f t="shared" si="78"/>
        <v>32.221153846153847</v>
      </c>
      <c r="E525" s="362">
        <f t="shared" si="79"/>
        <v>32.221153846153847</v>
      </c>
      <c r="F525" s="363">
        <f t="shared" si="80"/>
        <v>45367</v>
      </c>
      <c r="G525" s="363">
        <f t="shared" si="81"/>
        <v>45367</v>
      </c>
      <c r="H525" s="363">
        <v>45361</v>
      </c>
      <c r="I525" s="363">
        <v>45361</v>
      </c>
      <c r="J525" s="361"/>
      <c r="K525" s="361">
        <v>9111</v>
      </c>
      <c r="L525" s="361"/>
      <c r="M525" s="361">
        <v>310001198</v>
      </c>
      <c r="N525" s="364" t="str">
        <f>VLOOKUP(M525,[2]Master!A:B,2,0)</f>
        <v>Chakuza  Green tea 320 CC  Honey Lemon 1x24</v>
      </c>
      <c r="O525" s="363"/>
      <c r="P525" s="361"/>
      <c r="Q525" s="361"/>
      <c r="R525" s="361" t="s">
        <v>479</v>
      </c>
      <c r="S525" s="346">
        <v>3351</v>
      </c>
      <c r="T525" s="366">
        <f>ROUNDUP(IF(C525="180ml",VLOOKUP(M525,[2]Master!A:D,4,0)*S525,IF(VLOOKUP(M525,[2]Master!A:D,4,0)=1,S525,IF(S525&lt;=25000,S525*90%,VLOOKUP(M525,[2]Master!A:D,4,0)*S525))),0)</f>
        <v>3351</v>
      </c>
      <c r="U525" s="367"/>
      <c r="V525" s="367"/>
      <c r="W525" s="353">
        <v>0</v>
      </c>
      <c r="X525" s="368"/>
      <c r="Y525" s="369">
        <f t="shared" si="82"/>
        <v>3351</v>
      </c>
      <c r="Z525" s="370">
        <f t="shared" si="83"/>
        <v>1</v>
      </c>
      <c r="AA525" s="371"/>
    </row>
    <row r="526" spans="1:27" s="372" customFormat="1" ht="24.75" customHeight="1">
      <c r="A526" s="361" t="str">
        <f t="shared" si="77"/>
        <v>Beerthip (BB)</v>
      </c>
      <c r="B526" s="361" t="s">
        <v>289</v>
      </c>
      <c r="C526" s="361" t="str">
        <f>VLOOKUP(M526,[2]Master!A:C,3,0)</f>
        <v>320ml</v>
      </c>
      <c r="D526" s="362">
        <f t="shared" si="78"/>
        <v>43.346153846153847</v>
      </c>
      <c r="E526" s="362">
        <f t="shared" si="79"/>
        <v>43.346153846153847</v>
      </c>
      <c r="F526" s="363">
        <f t="shared" si="80"/>
        <v>45369</v>
      </c>
      <c r="G526" s="363">
        <f t="shared" si="81"/>
        <v>45369</v>
      </c>
      <c r="H526" s="363">
        <v>45363</v>
      </c>
      <c r="I526" s="363">
        <v>45363</v>
      </c>
      <c r="J526" s="361"/>
      <c r="K526" s="361">
        <v>9111</v>
      </c>
      <c r="L526" s="361"/>
      <c r="M526" s="361">
        <v>310001198</v>
      </c>
      <c r="N526" s="364" t="str">
        <f>VLOOKUP(M526,[2]Master!A:B,2,0)</f>
        <v>Chakuza  Green tea 320 CC  Honey Lemon 1x24</v>
      </c>
      <c r="O526" s="363"/>
      <c r="P526" s="361"/>
      <c r="Q526" s="361"/>
      <c r="R526" s="361" t="s">
        <v>479</v>
      </c>
      <c r="S526" s="346">
        <v>4508</v>
      </c>
      <c r="T526" s="366">
        <f>ROUNDUP(IF(C526="180ml",VLOOKUP(M526,[2]Master!A:D,4,0)*S526,IF(VLOOKUP(M526,[2]Master!A:D,4,0)=1,S526,IF(S526&lt;=25000,S526*90%,VLOOKUP(M526,[2]Master!A:D,4,0)*S526))),0)</f>
        <v>4508</v>
      </c>
      <c r="U526" s="367"/>
      <c r="V526" s="367"/>
      <c r="W526" s="353">
        <v>0</v>
      </c>
      <c r="X526" s="368"/>
      <c r="Y526" s="369">
        <f t="shared" si="82"/>
        <v>4508</v>
      </c>
      <c r="Z526" s="370">
        <f t="shared" si="83"/>
        <v>1</v>
      </c>
      <c r="AA526" s="371"/>
    </row>
    <row r="527" spans="1:27" s="372" customFormat="1" ht="24.75" customHeight="1">
      <c r="A527" s="361" t="str">
        <f t="shared" si="77"/>
        <v>Beerthip (BB)</v>
      </c>
      <c r="B527" s="361" t="s">
        <v>289</v>
      </c>
      <c r="C527" s="361" t="str">
        <f>VLOOKUP(M527,[2]Master!A:C,3,0)</f>
        <v>320ml</v>
      </c>
      <c r="D527" s="362">
        <f t="shared" si="78"/>
        <v>37.634615384615387</v>
      </c>
      <c r="E527" s="362">
        <f t="shared" si="79"/>
        <v>37.634615384615387</v>
      </c>
      <c r="F527" s="363">
        <f t="shared" si="80"/>
        <v>45370</v>
      </c>
      <c r="G527" s="363">
        <f t="shared" si="81"/>
        <v>45370</v>
      </c>
      <c r="H527" s="363">
        <v>45364</v>
      </c>
      <c r="I527" s="363">
        <v>45364</v>
      </c>
      <c r="J527" s="361"/>
      <c r="K527" s="361">
        <v>9111</v>
      </c>
      <c r="L527" s="361"/>
      <c r="M527" s="361">
        <v>310001198</v>
      </c>
      <c r="N527" s="364" t="str">
        <f>VLOOKUP(M527,[2]Master!A:B,2,0)</f>
        <v>Chakuza  Green tea 320 CC  Honey Lemon 1x24</v>
      </c>
      <c r="O527" s="363"/>
      <c r="P527" s="361"/>
      <c r="Q527" s="361"/>
      <c r="R527" s="361" t="s">
        <v>479</v>
      </c>
      <c r="S527" s="346">
        <v>3914</v>
      </c>
      <c r="T527" s="366">
        <f>ROUNDUP(IF(C527="180ml",VLOOKUP(M527,[2]Master!A:D,4,0)*S527,IF(VLOOKUP(M527,[2]Master!A:D,4,0)=1,S527,IF(S527&lt;=25000,S527*90%,VLOOKUP(M527,[2]Master!A:D,4,0)*S527))),0)</f>
        <v>3914</v>
      </c>
      <c r="U527" s="367"/>
      <c r="V527" s="367"/>
      <c r="W527" s="353">
        <v>0</v>
      </c>
      <c r="X527" s="368"/>
      <c r="Y527" s="369">
        <f t="shared" si="82"/>
        <v>3914</v>
      </c>
      <c r="Z527" s="370">
        <f t="shared" si="83"/>
        <v>1</v>
      </c>
      <c r="AA527" s="371"/>
    </row>
    <row r="528" spans="1:27" s="372" customFormat="1" ht="24.75" customHeight="1">
      <c r="A528" s="361" t="str">
        <f t="shared" si="77"/>
        <v>Beerthip (BB)</v>
      </c>
      <c r="B528" s="361" t="s">
        <v>289</v>
      </c>
      <c r="C528" s="361" t="str">
        <f>VLOOKUP(M528,[2]Master!A:C,3,0)</f>
        <v>320ml</v>
      </c>
      <c r="D528" s="362">
        <f t="shared" si="78"/>
        <v>116.25</v>
      </c>
      <c r="E528" s="362">
        <f t="shared" si="79"/>
        <v>116.25</v>
      </c>
      <c r="F528" s="363">
        <f t="shared" si="80"/>
        <v>45371</v>
      </c>
      <c r="G528" s="363">
        <f t="shared" si="81"/>
        <v>45371</v>
      </c>
      <c r="H528" s="363">
        <v>45365</v>
      </c>
      <c r="I528" s="363">
        <v>45365</v>
      </c>
      <c r="J528" s="361"/>
      <c r="K528" s="361">
        <v>9111</v>
      </c>
      <c r="L528" s="361"/>
      <c r="M528" s="361">
        <v>310001198</v>
      </c>
      <c r="N528" s="364" t="str">
        <f>VLOOKUP(M528,[2]Master!A:B,2,0)</f>
        <v>Chakuza  Green tea 320 CC  Honey Lemon 1x24</v>
      </c>
      <c r="O528" s="363"/>
      <c r="P528" s="361"/>
      <c r="Q528" s="361"/>
      <c r="R528" s="361" t="s">
        <v>479</v>
      </c>
      <c r="S528" s="383">
        <v>12090</v>
      </c>
      <c r="T528" s="366">
        <f>ROUNDUP(IF(C528="180ml",VLOOKUP(M528,[2]Master!A:D,4,0)*S528,IF(VLOOKUP(M528,[2]Master!A:D,4,0)=1,S528,IF(S528&lt;=25000,S528*90%,VLOOKUP(M528,[2]Master!A:D,4,0)*S528))),0)</f>
        <v>12090</v>
      </c>
      <c r="U528" s="367"/>
      <c r="V528" s="367"/>
      <c r="W528" s="353">
        <v>0</v>
      </c>
      <c r="X528" s="368"/>
      <c r="Y528" s="369">
        <f t="shared" si="82"/>
        <v>12090</v>
      </c>
      <c r="Z528" s="370">
        <f t="shared" si="83"/>
        <v>1</v>
      </c>
      <c r="AA528" s="373"/>
    </row>
    <row r="529" spans="1:27" s="372" customFormat="1" ht="24.75" customHeight="1">
      <c r="A529" s="361" t="str">
        <f t="shared" si="77"/>
        <v>Beerthip (BB)</v>
      </c>
      <c r="B529" s="361" t="s">
        <v>289</v>
      </c>
      <c r="C529" s="361" t="str">
        <f>VLOOKUP(M529,[2]Master!A:C,3,0)</f>
        <v>320ml</v>
      </c>
      <c r="D529" s="362">
        <f t="shared" si="78"/>
        <v>76.692307692307693</v>
      </c>
      <c r="E529" s="362">
        <f t="shared" si="79"/>
        <v>76.692307692307693</v>
      </c>
      <c r="F529" s="363">
        <f t="shared" si="80"/>
        <v>45372</v>
      </c>
      <c r="G529" s="363">
        <f t="shared" si="81"/>
        <v>45372</v>
      </c>
      <c r="H529" s="363">
        <v>45366</v>
      </c>
      <c r="I529" s="363">
        <v>45366</v>
      </c>
      <c r="J529" s="361"/>
      <c r="K529" s="361">
        <v>9111</v>
      </c>
      <c r="L529" s="361"/>
      <c r="M529" s="361">
        <v>310001198</v>
      </c>
      <c r="N529" s="364" t="str">
        <f>VLOOKUP(M529,[2]Master!A:B,2,0)</f>
        <v>Chakuza  Green tea 320 CC  Honey Lemon 1x24</v>
      </c>
      <c r="O529" s="363"/>
      <c r="P529" s="361"/>
      <c r="Q529" s="361"/>
      <c r="R529" s="361" t="s">
        <v>479</v>
      </c>
      <c r="S529" s="383">
        <v>7976</v>
      </c>
      <c r="T529" s="366">
        <f>ROUNDUP(IF(C529="180ml",VLOOKUP(M529,[2]Master!A:D,4,0)*S529,IF(VLOOKUP(M529,[2]Master!A:D,4,0)=1,S529,IF(S529&lt;=25000,S529*90%,VLOOKUP(M529,[2]Master!A:D,4,0)*S529))),0)</f>
        <v>7976</v>
      </c>
      <c r="U529" s="367"/>
      <c r="V529" s="367"/>
      <c r="W529" s="353">
        <v>0</v>
      </c>
      <c r="X529" s="368"/>
      <c r="Y529" s="369">
        <f t="shared" si="82"/>
        <v>7976</v>
      </c>
      <c r="Z529" s="370">
        <f t="shared" si="83"/>
        <v>1</v>
      </c>
      <c r="AA529" s="371"/>
    </row>
    <row r="530" spans="1:27" s="372" customFormat="1" ht="24.75" customHeight="1">
      <c r="A530" s="361" t="str">
        <f t="shared" si="77"/>
        <v>Beerthip (BB)</v>
      </c>
      <c r="B530" s="361" t="s">
        <v>289</v>
      </c>
      <c r="C530" s="361" t="str">
        <f>VLOOKUP(M530,[2]Master!A:C,3,0)</f>
        <v>320ml</v>
      </c>
      <c r="D530" s="362">
        <f t="shared" si="78"/>
        <v>109.16346153846153</v>
      </c>
      <c r="E530" s="362">
        <f t="shared" si="79"/>
        <v>109.16346153846153</v>
      </c>
      <c r="F530" s="363">
        <f t="shared" si="80"/>
        <v>45373</v>
      </c>
      <c r="G530" s="363">
        <f t="shared" si="81"/>
        <v>45373</v>
      </c>
      <c r="H530" s="363">
        <v>45367</v>
      </c>
      <c r="I530" s="363">
        <v>45367</v>
      </c>
      <c r="J530" s="361"/>
      <c r="K530" s="361">
        <v>9111</v>
      </c>
      <c r="L530" s="361"/>
      <c r="M530" s="361">
        <v>310001198</v>
      </c>
      <c r="N530" s="364" t="str">
        <f>VLOOKUP(M530,[2]Master!A:B,2,0)</f>
        <v>Chakuza  Green tea 320 CC  Honey Lemon 1x24</v>
      </c>
      <c r="O530" s="363"/>
      <c r="P530" s="361"/>
      <c r="Q530" s="361"/>
      <c r="R530" s="361" t="s">
        <v>479</v>
      </c>
      <c r="S530" s="383">
        <v>11353</v>
      </c>
      <c r="T530" s="366">
        <f>ROUNDUP(IF(C530="180ml",VLOOKUP(M530,[2]Master!A:D,4,0)*S530,IF(VLOOKUP(M530,[2]Master!A:D,4,0)=1,S530,IF(S530&lt;=25000,S530*90%,VLOOKUP(M530,[2]Master!A:D,4,0)*S530))),0)</f>
        <v>11353</v>
      </c>
      <c r="U530" s="367"/>
      <c r="V530" s="367"/>
      <c r="W530" s="353">
        <v>0</v>
      </c>
      <c r="X530" s="368"/>
      <c r="Y530" s="369">
        <f t="shared" si="82"/>
        <v>11353</v>
      </c>
      <c r="Z530" s="370">
        <f t="shared" si="83"/>
        <v>1</v>
      </c>
      <c r="AA530" s="371"/>
    </row>
    <row r="531" spans="1:27" s="372" customFormat="1" ht="24.75" customHeight="1">
      <c r="A531" s="361" t="str">
        <f t="shared" si="77"/>
        <v>Beerthip (BB)</v>
      </c>
      <c r="B531" s="361" t="s">
        <v>289</v>
      </c>
      <c r="C531" s="361" t="str">
        <f>VLOOKUP(M531,[2]Master!A:C,3,0)</f>
        <v>320ml</v>
      </c>
      <c r="D531" s="362">
        <f t="shared" si="78"/>
        <v>102.07692307692308</v>
      </c>
      <c r="E531" s="362">
        <f t="shared" si="79"/>
        <v>102.07692307692308</v>
      </c>
      <c r="F531" s="363">
        <f t="shared" si="80"/>
        <v>45374</v>
      </c>
      <c r="G531" s="363">
        <f t="shared" si="81"/>
        <v>45374</v>
      </c>
      <c r="H531" s="363">
        <v>45368</v>
      </c>
      <c r="I531" s="363">
        <v>45368</v>
      </c>
      <c r="J531" s="361"/>
      <c r="K531" s="361">
        <v>9111</v>
      </c>
      <c r="L531" s="361"/>
      <c r="M531" s="361">
        <v>310001198</v>
      </c>
      <c r="N531" s="364" t="str">
        <f>VLOOKUP(M531,[2]Master!A:B,2,0)</f>
        <v>Chakuza  Green tea 320 CC  Honey Lemon 1x24</v>
      </c>
      <c r="O531" s="363"/>
      <c r="P531" s="361"/>
      <c r="Q531" s="361"/>
      <c r="R531" s="361" t="s">
        <v>479</v>
      </c>
      <c r="S531" s="383">
        <v>10616</v>
      </c>
      <c r="T531" s="366">
        <f>ROUNDUP(IF(C531="180ml",VLOOKUP(M531,[2]Master!A:D,4,0)*S531,IF(VLOOKUP(M531,[2]Master!A:D,4,0)=1,S531,IF(S531&lt;=25000,S531*90%,VLOOKUP(M531,[2]Master!A:D,4,0)*S531))),0)</f>
        <v>10616</v>
      </c>
      <c r="U531" s="367"/>
      <c r="V531" s="367"/>
      <c r="W531" s="353">
        <v>0</v>
      </c>
      <c r="X531" s="368"/>
      <c r="Y531" s="369">
        <f t="shared" si="82"/>
        <v>10616</v>
      </c>
      <c r="Z531" s="370">
        <f t="shared" si="83"/>
        <v>1</v>
      </c>
      <c r="AA531" s="371"/>
    </row>
    <row r="532" spans="1:27" s="372" customFormat="1" ht="24.75" customHeight="1">
      <c r="A532" s="361" t="str">
        <f t="shared" si="77"/>
        <v>Beerthip (BB)</v>
      </c>
      <c r="B532" s="361" t="s">
        <v>289</v>
      </c>
      <c r="C532" s="361" t="str">
        <f>VLOOKUP(M532,[2]Master!A:C,3,0)</f>
        <v>320ml</v>
      </c>
      <c r="D532" s="362">
        <f t="shared" si="78"/>
        <v>81.567307692307693</v>
      </c>
      <c r="E532" s="362">
        <f t="shared" si="79"/>
        <v>81.567307692307693</v>
      </c>
      <c r="F532" s="363">
        <f t="shared" si="80"/>
        <v>45375</v>
      </c>
      <c r="G532" s="363">
        <f t="shared" si="81"/>
        <v>45375</v>
      </c>
      <c r="H532" s="363">
        <v>45369</v>
      </c>
      <c r="I532" s="363">
        <v>45369</v>
      </c>
      <c r="J532" s="361"/>
      <c r="K532" s="361">
        <v>9111</v>
      </c>
      <c r="L532" s="361"/>
      <c r="M532" s="361">
        <v>310001198</v>
      </c>
      <c r="N532" s="364" t="str">
        <f>VLOOKUP(M532,[2]Master!A:B,2,0)</f>
        <v>Chakuza  Green tea 320 CC  Honey Lemon 1x24</v>
      </c>
      <c r="O532" s="363"/>
      <c r="P532" s="361"/>
      <c r="Q532" s="361"/>
      <c r="R532" s="361" t="s">
        <v>479</v>
      </c>
      <c r="S532" s="382">
        <v>8483</v>
      </c>
      <c r="T532" s="366">
        <f>ROUNDUP(IF(C532="180ml",VLOOKUP(M532,[2]Master!A:D,4,0)*S532,IF(VLOOKUP(M532,[2]Master!A:D,4,0)=1,S532,IF(S532&lt;=25000,S532*90%,VLOOKUP(M532,[2]Master!A:D,4,0)*S532))),0)</f>
        <v>8483</v>
      </c>
      <c r="U532" s="367"/>
      <c r="V532" s="367"/>
      <c r="W532" s="353">
        <v>0</v>
      </c>
      <c r="X532" s="368"/>
      <c r="Y532" s="369">
        <f t="shared" si="82"/>
        <v>8483</v>
      </c>
      <c r="Z532" s="370">
        <f t="shared" si="83"/>
        <v>1</v>
      </c>
      <c r="AA532" s="371"/>
    </row>
    <row r="533" spans="1:27" s="372" customFormat="1" ht="24.75" customHeight="1">
      <c r="A533" s="361" t="str">
        <f t="shared" ref="A533" si="84">IF(C533="180ml","9321 UHT",IF(K533="9322","9322 Amatanakorn",IF(AND(C533="600ml",K533="9321"),"9321 Navanakorn",IF(K533="9321","9321 ASEPTIC 1&amp;3",IF(K533="9323","9323 ASEPTIC 2(WANGMOUNG)",IF(K533=9111,"Beerthip (BB)",""))))))</f>
        <v>Beerthip (BB)</v>
      </c>
      <c r="B533" s="361" t="s">
        <v>289</v>
      </c>
      <c r="C533" s="361" t="str">
        <f>VLOOKUP(M533,[2]Master!A:C,3,0)</f>
        <v>320ml</v>
      </c>
      <c r="D533" s="362">
        <f t="shared" ref="D533" si="85">IF(C533="180ml",S533/88,IF(C533="180ml Milk",S533/70,IF(C533="320ml",S533/104,IF(C533="350ml",S533/72,IF(C533="380ml",S533/72,IF(C533="400ml",S533/72,IF(C533="500ml",S533/54,IF(C533="475ml",S533/54,IF(C533="600ml",S533/150,IF(C533="800ml",S533/70,IF(C533="1500ml",S533/112)))))))))))</f>
        <v>116.72115384615384</v>
      </c>
      <c r="E533" s="362">
        <f t="shared" ref="E533" si="86">IF(C533="180ml",T533/88,IF(C533="180ml Milk",T533/70,IF(C533="320ml",T533/104,IF(C533="350ml",T533/72,IF(C533="380ml",T533/72,IF(C533="400ml",T533/72,IF(C533="500ml",T533/54,IF(C533="475ml",T533/54,IF(C533="600ml",T533/150,IF(C533="800ml",T533/70,IF(C533="1500ml",T533/112)))))))))))</f>
        <v>116.72115384615384</v>
      </c>
      <c r="F533" s="363">
        <f t="shared" ref="F533" si="87">H533+6</f>
        <v>45376</v>
      </c>
      <c r="G533" s="363">
        <f t="shared" ref="G533" si="88">F533</f>
        <v>45376</v>
      </c>
      <c r="H533" s="363">
        <v>45370</v>
      </c>
      <c r="I533" s="363">
        <v>45370</v>
      </c>
      <c r="J533" s="361"/>
      <c r="K533" s="361">
        <v>9111</v>
      </c>
      <c r="L533" s="361"/>
      <c r="M533" s="361">
        <v>310001198</v>
      </c>
      <c r="N533" s="364" t="str">
        <f>VLOOKUP(M533,[2]Master!A:B,2,0)</f>
        <v>Chakuza  Green tea 320 CC  Honey Lemon 1x24</v>
      </c>
      <c r="O533" s="363"/>
      <c r="P533" s="361"/>
      <c r="Q533" s="361"/>
      <c r="R533" s="361" t="s">
        <v>479</v>
      </c>
      <c r="S533" s="382">
        <v>12139</v>
      </c>
      <c r="T533" s="366">
        <f>ROUNDUP(IF(C533="180ml",VLOOKUP(M533,[2]Master!A:D,4,0)*S533,IF(VLOOKUP(M533,[2]Master!A:D,4,0)=1,S533,IF(S533&lt;=25000,S533*90%,VLOOKUP(M533,[2]Master!A:D,4,0)*S533))),0)</f>
        <v>12139</v>
      </c>
      <c r="U533" s="367"/>
      <c r="V533" s="367"/>
      <c r="W533" s="353">
        <v>0</v>
      </c>
      <c r="X533" s="368"/>
      <c r="Y533" s="369">
        <f t="shared" ref="Y533" si="89">T533-SUM(U533:X533)</f>
        <v>12139</v>
      </c>
      <c r="Z533" s="370">
        <f t="shared" ref="Z533" si="90">T533/S533</f>
        <v>1</v>
      </c>
      <c r="AA533" s="371"/>
    </row>
    <row r="534" spans="1:27" s="372" customFormat="1" ht="24.75" customHeight="1">
      <c r="A534" s="361" t="str">
        <f t="shared" si="77"/>
        <v>Beerthip (BB)</v>
      </c>
      <c r="B534" s="361" t="s">
        <v>289</v>
      </c>
      <c r="C534" s="361" t="str">
        <f>VLOOKUP(M534,[2]Master!A:C,3,0)</f>
        <v>320ml</v>
      </c>
      <c r="D534" s="362">
        <f t="shared" si="78"/>
        <v>126.50961538461539</v>
      </c>
      <c r="E534" s="362">
        <f t="shared" si="79"/>
        <v>126.50961538461539</v>
      </c>
      <c r="F534" s="363">
        <f t="shared" si="80"/>
        <v>45377</v>
      </c>
      <c r="G534" s="363">
        <f t="shared" si="81"/>
        <v>45377</v>
      </c>
      <c r="H534" s="363">
        <v>45371</v>
      </c>
      <c r="I534" s="363">
        <v>45371</v>
      </c>
      <c r="J534" s="361"/>
      <c r="K534" s="361">
        <v>9111</v>
      </c>
      <c r="L534" s="361"/>
      <c r="M534" s="361">
        <v>310001198</v>
      </c>
      <c r="N534" s="364" t="str">
        <f>VLOOKUP(M534,[2]Master!A:B,2,0)</f>
        <v>Chakuza  Green tea 320 CC  Honey Lemon 1x24</v>
      </c>
      <c r="O534" s="363"/>
      <c r="P534" s="361"/>
      <c r="Q534" s="361"/>
      <c r="R534" s="361" t="s">
        <v>479</v>
      </c>
      <c r="S534" s="382">
        <v>13157</v>
      </c>
      <c r="T534" s="366">
        <f>ROUNDUP(IF(C534="180ml",VLOOKUP(M534,[2]Master!A:D,4,0)*S534,IF(VLOOKUP(M534,[2]Master!A:D,4,0)=1,S534,IF(S534&lt;=25000,S534*90%,VLOOKUP(M534,[2]Master!A:D,4,0)*S534))),0)</f>
        <v>13157</v>
      </c>
      <c r="U534" s="367"/>
      <c r="V534" s="367"/>
      <c r="W534" s="353">
        <v>0</v>
      </c>
      <c r="X534" s="368"/>
      <c r="Y534" s="369">
        <f t="shared" si="82"/>
        <v>13157</v>
      </c>
      <c r="Z534" s="370">
        <f t="shared" si="83"/>
        <v>1</v>
      </c>
      <c r="AA534" s="373"/>
    </row>
    <row r="535" spans="1:27" s="372" customFormat="1" ht="24.75" customHeight="1">
      <c r="A535" s="361" t="str">
        <f t="shared" si="77"/>
        <v>Beerthip (BB)</v>
      </c>
      <c r="B535" s="361" t="s">
        <v>289</v>
      </c>
      <c r="C535" s="361" t="str">
        <f>VLOOKUP(M535,[2]Master!A:C,3,0)</f>
        <v>320ml</v>
      </c>
      <c r="D535" s="362">
        <f t="shared" si="78"/>
        <v>62.384615384615387</v>
      </c>
      <c r="E535" s="362">
        <f t="shared" si="79"/>
        <v>62.384615384615387</v>
      </c>
      <c r="F535" s="363">
        <f t="shared" si="80"/>
        <v>45378</v>
      </c>
      <c r="G535" s="363">
        <f t="shared" si="81"/>
        <v>45378</v>
      </c>
      <c r="H535" s="363">
        <v>45372</v>
      </c>
      <c r="I535" s="363">
        <v>45372</v>
      </c>
      <c r="J535" s="361"/>
      <c r="K535" s="361">
        <v>9111</v>
      </c>
      <c r="L535" s="361"/>
      <c r="M535" s="361">
        <v>310001198</v>
      </c>
      <c r="N535" s="364" t="str">
        <f>VLOOKUP(M535,[2]Master!A:B,2,0)</f>
        <v>Chakuza  Green tea 320 CC  Honey Lemon 1x24</v>
      </c>
      <c r="O535" s="363"/>
      <c r="P535" s="361"/>
      <c r="Q535" s="361"/>
      <c r="R535" s="361" t="s">
        <v>479</v>
      </c>
      <c r="S535" s="382">
        <v>6488</v>
      </c>
      <c r="T535" s="366">
        <f>ROUNDUP(IF(C535="180ml",VLOOKUP(M535,[2]Master!A:D,4,0)*S535,IF(VLOOKUP(M535,[2]Master!A:D,4,0)=1,S535,IF(S535&lt;=25000,S535*90%,VLOOKUP(M535,[2]Master!A:D,4,0)*S535))),0)</f>
        <v>6488</v>
      </c>
      <c r="U535" s="367"/>
      <c r="V535" s="367"/>
      <c r="W535" s="353">
        <v>0</v>
      </c>
      <c r="X535" s="368"/>
      <c r="Y535" s="369">
        <f t="shared" si="82"/>
        <v>6488</v>
      </c>
      <c r="Z535" s="370">
        <f t="shared" si="83"/>
        <v>1</v>
      </c>
      <c r="AA535" s="371"/>
    </row>
    <row r="536" spans="1:27" s="372" customFormat="1" ht="24.75" customHeight="1">
      <c r="A536" s="361" t="str">
        <f t="shared" si="77"/>
        <v>Beerthip (BB)</v>
      </c>
      <c r="B536" s="361" t="s">
        <v>289</v>
      </c>
      <c r="C536" s="361" t="str">
        <f>VLOOKUP(M536,[2]Master!A:C,3,0)</f>
        <v>320ml</v>
      </c>
      <c r="D536" s="362">
        <f t="shared" si="78"/>
        <v>110.66346153846153</v>
      </c>
      <c r="E536" s="362">
        <f t="shared" si="79"/>
        <v>110.66346153846153</v>
      </c>
      <c r="F536" s="363">
        <f t="shared" si="80"/>
        <v>45379</v>
      </c>
      <c r="G536" s="363">
        <f t="shared" si="81"/>
        <v>45379</v>
      </c>
      <c r="H536" s="363">
        <v>45373</v>
      </c>
      <c r="I536" s="363">
        <v>45373</v>
      </c>
      <c r="J536" s="361"/>
      <c r="K536" s="361">
        <v>9111</v>
      </c>
      <c r="L536" s="361"/>
      <c r="M536" s="361">
        <v>310001198</v>
      </c>
      <c r="N536" s="364" t="str">
        <f>VLOOKUP(M536,[2]Master!A:B,2,0)</f>
        <v>Chakuza  Green tea 320 CC  Honey Lemon 1x24</v>
      </c>
      <c r="O536" s="363"/>
      <c r="P536" s="361"/>
      <c r="Q536" s="361"/>
      <c r="R536" s="361" t="s">
        <v>479</v>
      </c>
      <c r="S536" s="391">
        <v>11509</v>
      </c>
      <c r="T536" s="366">
        <f>ROUNDUP(IF(C536="180ml",VLOOKUP(M536,[2]Master!A:D,4,0)*S536,IF(VLOOKUP(M536,[2]Master!A:D,4,0)=1,S536,IF(S536&lt;=25000,S536*90%,VLOOKUP(M536,[2]Master!A:D,4,0)*S536))),0)</f>
        <v>11509</v>
      </c>
      <c r="U536" s="367"/>
      <c r="V536" s="367"/>
      <c r="W536" s="353">
        <v>0</v>
      </c>
      <c r="X536" s="368"/>
      <c r="Y536" s="369">
        <f t="shared" si="82"/>
        <v>11509</v>
      </c>
      <c r="Z536" s="370">
        <f t="shared" si="83"/>
        <v>1</v>
      </c>
      <c r="AA536" s="371"/>
    </row>
    <row r="537" spans="1:27" s="372" customFormat="1" ht="24.75" customHeight="1">
      <c r="A537" s="361" t="str">
        <f t="shared" si="77"/>
        <v>Beerthip (BB)</v>
      </c>
      <c r="B537" s="361" t="s">
        <v>289</v>
      </c>
      <c r="C537" s="361" t="str">
        <f>VLOOKUP(M537,[2]Master!A:C,3,0)</f>
        <v>320ml</v>
      </c>
      <c r="D537" s="362">
        <f t="shared" si="78"/>
        <v>81.730769230769226</v>
      </c>
      <c r="E537" s="362">
        <f t="shared" si="79"/>
        <v>81.730769230769226</v>
      </c>
      <c r="F537" s="363">
        <f t="shared" si="80"/>
        <v>45380</v>
      </c>
      <c r="G537" s="363">
        <f t="shared" si="81"/>
        <v>45380</v>
      </c>
      <c r="H537" s="363">
        <v>45374</v>
      </c>
      <c r="I537" s="363">
        <v>45374</v>
      </c>
      <c r="J537" s="361"/>
      <c r="K537" s="361">
        <v>9111</v>
      </c>
      <c r="L537" s="361"/>
      <c r="M537" s="361">
        <v>310001198</v>
      </c>
      <c r="N537" s="364" t="str">
        <f>VLOOKUP(M537,[2]Master!A:B,2,0)</f>
        <v>Chakuza  Green tea 320 CC  Honey Lemon 1x24</v>
      </c>
      <c r="O537" s="363"/>
      <c r="P537" s="361"/>
      <c r="Q537" s="361"/>
      <c r="R537" s="361" t="s">
        <v>479</v>
      </c>
      <c r="S537" s="391">
        <v>8500</v>
      </c>
      <c r="T537" s="366">
        <f>ROUNDUP(IF(C537="180ml",VLOOKUP(M537,[2]Master!A:D,4,0)*S537,IF(VLOOKUP(M537,[2]Master!A:D,4,0)=1,S537,IF(S537&lt;=25000,S537*90%,VLOOKUP(M537,[2]Master!A:D,4,0)*S537))),0)</f>
        <v>8500</v>
      </c>
      <c r="U537" s="367"/>
      <c r="V537" s="367"/>
      <c r="W537" s="353">
        <v>0</v>
      </c>
      <c r="X537" s="368"/>
      <c r="Y537" s="369">
        <f t="shared" si="82"/>
        <v>8500</v>
      </c>
      <c r="Z537" s="370">
        <f t="shared" si="83"/>
        <v>1</v>
      </c>
      <c r="AA537" s="371"/>
    </row>
    <row r="538" spans="1:27" s="372" customFormat="1" ht="24.75" customHeight="1">
      <c r="A538" s="361" t="str">
        <f t="shared" si="77"/>
        <v>Beerthip (BB)</v>
      </c>
      <c r="B538" s="361" t="s">
        <v>289</v>
      </c>
      <c r="C538" s="361" t="str">
        <f>VLOOKUP(M538,[2]Master!A:C,3,0)</f>
        <v>320ml</v>
      </c>
      <c r="D538" s="362">
        <f t="shared" si="78"/>
        <v>89.92307692307692</v>
      </c>
      <c r="E538" s="362">
        <f t="shared" si="79"/>
        <v>89.92307692307692</v>
      </c>
      <c r="F538" s="363">
        <f t="shared" si="80"/>
        <v>45381</v>
      </c>
      <c r="G538" s="363">
        <f t="shared" si="81"/>
        <v>45381</v>
      </c>
      <c r="H538" s="363">
        <v>45375</v>
      </c>
      <c r="I538" s="363">
        <v>45375</v>
      </c>
      <c r="J538" s="361"/>
      <c r="K538" s="361">
        <v>9111</v>
      </c>
      <c r="L538" s="361"/>
      <c r="M538" s="361">
        <v>310001198</v>
      </c>
      <c r="N538" s="364" t="str">
        <f>VLOOKUP(M538,[2]Master!A:B,2,0)</f>
        <v>Chakuza  Green tea 320 CC  Honey Lemon 1x24</v>
      </c>
      <c r="O538" s="363"/>
      <c r="P538" s="361"/>
      <c r="Q538" s="361"/>
      <c r="R538" s="361" t="s">
        <v>479</v>
      </c>
      <c r="S538" s="391">
        <v>9352</v>
      </c>
      <c r="T538" s="366">
        <f>ROUNDUP(IF(C538="180ml",VLOOKUP(M538,[2]Master!A:D,4,0)*S538,IF(VLOOKUP(M538,[2]Master!A:D,4,0)=1,S538,IF(S538&lt;=25000,S538*90%,VLOOKUP(M538,[2]Master!A:D,4,0)*S538))),0)</f>
        <v>9352</v>
      </c>
      <c r="U538" s="367"/>
      <c r="V538" s="367"/>
      <c r="W538" s="353">
        <v>0</v>
      </c>
      <c r="X538" s="368"/>
      <c r="Y538" s="369">
        <f t="shared" si="82"/>
        <v>9352</v>
      </c>
      <c r="Z538" s="370">
        <f t="shared" si="83"/>
        <v>1</v>
      </c>
      <c r="AA538" s="371"/>
    </row>
    <row r="539" spans="1:27" s="372" customFormat="1" ht="24.75" customHeight="1">
      <c r="A539" s="361" t="str">
        <f t="shared" si="77"/>
        <v>Beerthip (BB)</v>
      </c>
      <c r="B539" s="361" t="s">
        <v>289</v>
      </c>
      <c r="C539" s="361" t="str">
        <f>VLOOKUP(M539,[2]Master!A:C,3,0)</f>
        <v>320ml</v>
      </c>
      <c r="D539" s="362">
        <f t="shared" si="78"/>
        <v>107.98076923076923</v>
      </c>
      <c r="E539" s="362">
        <f t="shared" si="79"/>
        <v>107.98076923076923</v>
      </c>
      <c r="F539" s="363">
        <f t="shared" si="80"/>
        <v>45382</v>
      </c>
      <c r="G539" s="363">
        <f t="shared" si="81"/>
        <v>45382</v>
      </c>
      <c r="H539" s="363">
        <v>45376</v>
      </c>
      <c r="I539" s="363">
        <v>45376</v>
      </c>
      <c r="J539" s="361"/>
      <c r="K539" s="361">
        <v>9111</v>
      </c>
      <c r="L539" s="361"/>
      <c r="M539" s="361">
        <v>310001198</v>
      </c>
      <c r="N539" s="364" t="str">
        <f>VLOOKUP(M539,[2]Master!A:B,2,0)</f>
        <v>Chakuza  Green tea 320 CC  Honey Lemon 1x24</v>
      </c>
      <c r="O539" s="363"/>
      <c r="P539" s="361"/>
      <c r="Q539" s="361"/>
      <c r="R539" s="361" t="s">
        <v>479</v>
      </c>
      <c r="S539" s="398">
        <v>11230</v>
      </c>
      <c r="T539" s="366">
        <f>ROUNDUP(IF(C539="180ml",VLOOKUP(M539,[2]Master!A:D,4,0)*S539,IF(VLOOKUP(M539,[2]Master!A:D,4,0)=1,S539,IF(S539&lt;=25000,S539*90%,VLOOKUP(M539,[2]Master!A:D,4,0)*S539))),0)</f>
        <v>11230</v>
      </c>
      <c r="U539" s="367"/>
      <c r="V539" s="367"/>
      <c r="W539" s="353">
        <v>0</v>
      </c>
      <c r="X539" s="368"/>
      <c r="Y539" s="369">
        <f t="shared" si="82"/>
        <v>11230</v>
      </c>
      <c r="Z539" s="370">
        <f t="shared" si="83"/>
        <v>1</v>
      </c>
      <c r="AA539" s="371"/>
    </row>
    <row r="540" spans="1:27" s="372" customFormat="1" ht="24.75" customHeight="1">
      <c r="A540" s="361" t="str">
        <f t="shared" si="77"/>
        <v>Beerthip (BB)</v>
      </c>
      <c r="B540" s="361" t="s">
        <v>289</v>
      </c>
      <c r="C540" s="361" t="str">
        <f>VLOOKUP(M540,[2]Master!A:C,3,0)</f>
        <v>320ml</v>
      </c>
      <c r="D540" s="362">
        <f t="shared" si="78"/>
        <v>93.942307692307693</v>
      </c>
      <c r="E540" s="362">
        <f t="shared" si="79"/>
        <v>93.942307692307693</v>
      </c>
      <c r="F540" s="363">
        <f t="shared" si="80"/>
        <v>45383</v>
      </c>
      <c r="G540" s="363">
        <f t="shared" si="81"/>
        <v>45383</v>
      </c>
      <c r="H540" s="363">
        <v>45377</v>
      </c>
      <c r="I540" s="363">
        <v>45377</v>
      </c>
      <c r="J540" s="361"/>
      <c r="K540" s="361">
        <v>9111</v>
      </c>
      <c r="L540" s="361"/>
      <c r="M540" s="361">
        <v>310001198</v>
      </c>
      <c r="N540" s="364" t="str">
        <f>VLOOKUP(M540,[2]Master!A:B,2,0)</f>
        <v>Chakuza  Green tea 320 CC  Honey Lemon 1x24</v>
      </c>
      <c r="O540" s="363"/>
      <c r="P540" s="361"/>
      <c r="Q540" s="361"/>
      <c r="R540" s="361" t="s">
        <v>479</v>
      </c>
      <c r="S540" s="398">
        <v>9770</v>
      </c>
      <c r="T540" s="366">
        <f>ROUNDUP(IF(C540="180ml",VLOOKUP(M540,[2]Master!A:D,4,0)*S540,IF(VLOOKUP(M540,[2]Master!A:D,4,0)=1,S540,IF(S540&lt;=25000,S540*90%,VLOOKUP(M540,[2]Master!A:D,4,0)*S540))),0)</f>
        <v>9770</v>
      </c>
      <c r="U540" s="367"/>
      <c r="V540" s="367"/>
      <c r="W540" s="353">
        <v>0</v>
      </c>
      <c r="X540" s="368"/>
      <c r="Y540" s="369">
        <f t="shared" si="82"/>
        <v>9770</v>
      </c>
      <c r="Z540" s="370">
        <f t="shared" si="83"/>
        <v>1</v>
      </c>
      <c r="AA540" s="371"/>
    </row>
    <row r="541" spans="1:27" s="372" customFormat="1" ht="24.75" customHeight="1">
      <c r="A541" s="361" t="str">
        <f t="shared" si="77"/>
        <v>Beerthip (BB)</v>
      </c>
      <c r="B541" s="361" t="s">
        <v>289</v>
      </c>
      <c r="C541" s="361" t="str">
        <f>VLOOKUP(M541,[2]Master!A:C,3,0)</f>
        <v>320ml</v>
      </c>
      <c r="D541" s="362">
        <f t="shared" si="78"/>
        <v>98.07692307692308</v>
      </c>
      <c r="E541" s="362">
        <f t="shared" si="79"/>
        <v>98.07692307692308</v>
      </c>
      <c r="F541" s="363">
        <f t="shared" si="80"/>
        <v>45384</v>
      </c>
      <c r="G541" s="363">
        <f t="shared" si="81"/>
        <v>45384</v>
      </c>
      <c r="H541" s="363">
        <v>45378</v>
      </c>
      <c r="I541" s="363">
        <v>45378</v>
      </c>
      <c r="J541" s="361"/>
      <c r="K541" s="361">
        <v>9111</v>
      </c>
      <c r="L541" s="361"/>
      <c r="M541" s="361">
        <v>310001198</v>
      </c>
      <c r="N541" s="364" t="str">
        <f>VLOOKUP(M541,[2]Master!A:B,2,0)</f>
        <v>Chakuza  Green tea 320 CC  Honey Lemon 1x24</v>
      </c>
      <c r="O541" s="363"/>
      <c r="P541" s="361"/>
      <c r="Q541" s="361"/>
      <c r="R541" s="361" t="s">
        <v>479</v>
      </c>
      <c r="S541" s="365">
        <v>10200</v>
      </c>
      <c r="T541" s="366">
        <f>ROUNDUP(IF(C541="180ml",VLOOKUP(M541,[2]Master!A:D,4,0)*S541,IF(VLOOKUP(M541,[2]Master!A:D,4,0)=1,S541,IF(S541&lt;=25000,S541*90%,VLOOKUP(M541,[2]Master!A:D,4,0)*S541))),0)</f>
        <v>10200</v>
      </c>
      <c r="U541" s="367"/>
      <c r="V541" s="367"/>
      <c r="W541" s="353">
        <v>0</v>
      </c>
      <c r="X541" s="368"/>
      <c r="Y541" s="369">
        <f t="shared" si="82"/>
        <v>10200</v>
      </c>
      <c r="Z541" s="370">
        <f t="shared" si="83"/>
        <v>1</v>
      </c>
      <c r="AA541" s="371"/>
    </row>
    <row r="542" spans="1:27" s="372" customFormat="1" ht="24.75" customHeight="1">
      <c r="A542" s="361" t="str">
        <f t="shared" si="77"/>
        <v>Beerthip (BB)</v>
      </c>
      <c r="B542" s="361" t="s">
        <v>289</v>
      </c>
      <c r="C542" s="361" t="str">
        <f>VLOOKUP(M542,[2]Master!A:C,3,0)</f>
        <v>320ml</v>
      </c>
      <c r="D542" s="362">
        <f t="shared" si="78"/>
        <v>98.07692307692308</v>
      </c>
      <c r="E542" s="362">
        <f t="shared" si="79"/>
        <v>98.07692307692308</v>
      </c>
      <c r="F542" s="363">
        <f t="shared" si="80"/>
        <v>45385</v>
      </c>
      <c r="G542" s="363">
        <f t="shared" si="81"/>
        <v>45385</v>
      </c>
      <c r="H542" s="363">
        <v>45379</v>
      </c>
      <c r="I542" s="363">
        <v>45379</v>
      </c>
      <c r="J542" s="361"/>
      <c r="K542" s="361">
        <v>9111</v>
      </c>
      <c r="L542" s="361"/>
      <c r="M542" s="361">
        <v>310001198</v>
      </c>
      <c r="N542" s="364" t="str">
        <f>VLOOKUP(M542,[2]Master!A:B,2,0)</f>
        <v>Chakuza  Green tea 320 CC  Honey Lemon 1x24</v>
      </c>
      <c r="O542" s="363"/>
      <c r="P542" s="361"/>
      <c r="Q542" s="361"/>
      <c r="R542" s="361" t="s">
        <v>479</v>
      </c>
      <c r="S542" s="365">
        <v>10200</v>
      </c>
      <c r="T542" s="366">
        <f>ROUNDUP(IF(C542="180ml",VLOOKUP(M542,[2]Master!A:D,4,0)*S542,IF(VLOOKUP(M542,[2]Master!A:D,4,0)=1,S542,IF(S542&lt;=25000,S542*90%,VLOOKUP(M542,[2]Master!A:D,4,0)*S542))),0)</f>
        <v>10200</v>
      </c>
      <c r="U542" s="367"/>
      <c r="V542" s="367"/>
      <c r="W542" s="353">
        <v>0</v>
      </c>
      <c r="X542" s="368"/>
      <c r="Y542" s="369">
        <f t="shared" si="82"/>
        <v>10200</v>
      </c>
      <c r="Z542" s="370">
        <f t="shared" si="83"/>
        <v>1</v>
      </c>
      <c r="AA542" s="371"/>
    </row>
    <row r="543" spans="1:27" s="372" customFormat="1" ht="24.75" customHeight="1">
      <c r="A543" s="361" t="str">
        <f t="shared" si="77"/>
        <v>Beerthip (BB)</v>
      </c>
      <c r="B543" s="361" t="s">
        <v>289</v>
      </c>
      <c r="C543" s="361" t="str">
        <f>VLOOKUP(M543,[2]Master!A:C,3,0)</f>
        <v>320ml</v>
      </c>
      <c r="D543" s="362">
        <f t="shared" si="78"/>
        <v>81.730769230769226</v>
      </c>
      <c r="E543" s="362">
        <f t="shared" si="79"/>
        <v>81.730769230769226</v>
      </c>
      <c r="F543" s="363">
        <f t="shared" si="80"/>
        <v>45386</v>
      </c>
      <c r="G543" s="363">
        <f t="shared" si="81"/>
        <v>45386</v>
      </c>
      <c r="H543" s="363">
        <v>45380</v>
      </c>
      <c r="I543" s="363">
        <v>45380</v>
      </c>
      <c r="J543" s="361"/>
      <c r="K543" s="361">
        <v>9111</v>
      </c>
      <c r="L543" s="361"/>
      <c r="M543" s="361">
        <v>310001198</v>
      </c>
      <c r="N543" s="364" t="str">
        <f>VLOOKUP(M543,[2]Master!A:B,2,0)</f>
        <v>Chakuza  Green tea 320 CC  Honey Lemon 1x24</v>
      </c>
      <c r="O543" s="363"/>
      <c r="P543" s="361"/>
      <c r="Q543" s="361"/>
      <c r="R543" s="361" t="s">
        <v>479</v>
      </c>
      <c r="S543" s="365">
        <v>8500</v>
      </c>
      <c r="T543" s="366">
        <f>ROUNDUP(IF(C543="180ml",VLOOKUP(M543,[2]Master!A:D,4,0)*S543,IF(VLOOKUP(M543,[2]Master!A:D,4,0)=1,S543,IF(S543&lt;=25000,S543*90%,VLOOKUP(M543,[2]Master!A:D,4,0)*S543))),0)</f>
        <v>8500</v>
      </c>
      <c r="U543" s="367"/>
      <c r="V543" s="367"/>
      <c r="W543" s="353">
        <v>0</v>
      </c>
      <c r="X543" s="368"/>
      <c r="Y543" s="369">
        <f t="shared" si="82"/>
        <v>8500</v>
      </c>
      <c r="Z543" s="370">
        <f t="shared" si="83"/>
        <v>1</v>
      </c>
      <c r="AA543" s="371"/>
    </row>
    <row r="544" spans="1:27" s="372" customFormat="1" ht="24.75" customHeight="1">
      <c r="A544" s="361" t="str">
        <f t="shared" si="77"/>
        <v>Beerthip (BB)</v>
      </c>
      <c r="B544" s="361" t="s">
        <v>289</v>
      </c>
      <c r="C544" s="361" t="str">
        <f>VLOOKUP(M544,[2]Master!A:C,3,0)</f>
        <v>320ml</v>
      </c>
      <c r="D544" s="362">
        <f t="shared" si="78"/>
        <v>98.07692307692308</v>
      </c>
      <c r="E544" s="362">
        <f t="shared" si="79"/>
        <v>98.07692307692308</v>
      </c>
      <c r="F544" s="363">
        <f t="shared" si="80"/>
        <v>45387</v>
      </c>
      <c r="G544" s="363">
        <f t="shared" si="81"/>
        <v>45387</v>
      </c>
      <c r="H544" s="363">
        <v>45381</v>
      </c>
      <c r="I544" s="363">
        <v>45381</v>
      </c>
      <c r="J544" s="361"/>
      <c r="K544" s="361">
        <v>9111</v>
      </c>
      <c r="L544" s="361"/>
      <c r="M544" s="361">
        <v>310001198</v>
      </c>
      <c r="N544" s="364" t="str">
        <f>VLOOKUP(M544,[2]Master!A:B,2,0)</f>
        <v>Chakuza  Green tea 320 CC  Honey Lemon 1x24</v>
      </c>
      <c r="O544" s="363"/>
      <c r="P544" s="361"/>
      <c r="Q544" s="361"/>
      <c r="R544" s="361" t="s">
        <v>479</v>
      </c>
      <c r="S544" s="365">
        <v>10200</v>
      </c>
      <c r="T544" s="366">
        <f>ROUNDUP(IF(C544="180ml",VLOOKUP(M544,[2]Master!A:D,4,0)*S544,IF(VLOOKUP(M544,[2]Master!A:D,4,0)=1,S544,IF(S544&lt;=25000,S544*90%,VLOOKUP(M544,[2]Master!A:D,4,0)*S544))),0)</f>
        <v>10200</v>
      </c>
      <c r="U544" s="367"/>
      <c r="V544" s="367"/>
      <c r="W544" s="353">
        <v>0</v>
      </c>
      <c r="X544" s="368"/>
      <c r="Y544" s="369">
        <f t="shared" si="82"/>
        <v>10200</v>
      </c>
      <c r="Z544" s="370">
        <f t="shared" si="83"/>
        <v>1</v>
      </c>
      <c r="AA544" s="371"/>
    </row>
    <row r="545" spans="1:27" s="372" customFormat="1" ht="24.75" customHeight="1">
      <c r="A545" s="361" t="str">
        <f t="shared" si="77"/>
        <v>Beerthip (BB)</v>
      </c>
      <c r="B545" s="361" t="s">
        <v>289</v>
      </c>
      <c r="C545" s="361" t="str">
        <f>VLOOKUP(M545,[2]Master!A:C,3,0)</f>
        <v>320ml</v>
      </c>
      <c r="D545" s="362">
        <f t="shared" si="78"/>
        <v>98.07692307692308</v>
      </c>
      <c r="E545" s="362">
        <f t="shared" si="79"/>
        <v>98.07692307692308</v>
      </c>
      <c r="F545" s="363">
        <f t="shared" si="80"/>
        <v>45388</v>
      </c>
      <c r="G545" s="363">
        <f t="shared" si="81"/>
        <v>45388</v>
      </c>
      <c r="H545" s="363">
        <v>45382</v>
      </c>
      <c r="I545" s="363">
        <v>45382</v>
      </c>
      <c r="J545" s="361"/>
      <c r="K545" s="361">
        <v>9111</v>
      </c>
      <c r="L545" s="361"/>
      <c r="M545" s="361">
        <v>310001198</v>
      </c>
      <c r="N545" s="364" t="str">
        <f>VLOOKUP(M545,[2]Master!A:B,2,0)</f>
        <v>Chakuza  Green tea 320 CC  Honey Lemon 1x24</v>
      </c>
      <c r="O545" s="363"/>
      <c r="P545" s="361"/>
      <c r="Q545" s="361"/>
      <c r="R545" s="361" t="s">
        <v>479</v>
      </c>
      <c r="S545" s="365">
        <v>10200</v>
      </c>
      <c r="T545" s="366">
        <f>ROUNDUP(IF(C545="180ml",VLOOKUP(M545,[2]Master!A:D,4,0)*S545,IF(VLOOKUP(M545,[2]Master!A:D,4,0)=1,S545,IF(S545&lt;=25000,S545*90%,VLOOKUP(M545,[2]Master!A:D,4,0)*S545))),0)</f>
        <v>10200</v>
      </c>
      <c r="U545" s="367"/>
      <c r="V545" s="367"/>
      <c r="W545" s="353">
        <v>0</v>
      </c>
      <c r="X545" s="368"/>
      <c r="Y545" s="369">
        <f t="shared" si="82"/>
        <v>10200</v>
      </c>
      <c r="Z545" s="370">
        <f t="shared" si="83"/>
        <v>1</v>
      </c>
      <c r="AA545" s="373"/>
    </row>
    <row r="546" spans="1:27" s="372" customFormat="1" ht="24.75" customHeight="1">
      <c r="A546" s="361" t="str">
        <f t="shared" si="77"/>
        <v>Beerthip (BB)</v>
      </c>
      <c r="B546" s="361" t="s">
        <v>289</v>
      </c>
      <c r="C546" s="361" t="str">
        <f>VLOOKUP(M546,[2]Master!A:C,3,0)</f>
        <v>320ml</v>
      </c>
      <c r="D546" s="362">
        <f t="shared" si="78"/>
        <v>60.269230769230766</v>
      </c>
      <c r="E546" s="362">
        <f t="shared" si="79"/>
        <v>60.269230769230766</v>
      </c>
      <c r="F546" s="363">
        <f t="shared" si="80"/>
        <v>45361</v>
      </c>
      <c r="G546" s="363">
        <f t="shared" si="81"/>
        <v>45361</v>
      </c>
      <c r="H546" s="363">
        <v>45355</v>
      </c>
      <c r="I546" s="363">
        <v>45355</v>
      </c>
      <c r="J546" s="361"/>
      <c r="K546" s="361">
        <v>9111</v>
      </c>
      <c r="L546" s="361"/>
      <c r="M546" s="361">
        <v>310001229</v>
      </c>
      <c r="N546" s="364" t="str">
        <f>VLOOKUP(M546,[2]Master!A:B,2,0)</f>
        <v>Chakuza   GT Honey Lemon 320ml 1x4x6</v>
      </c>
      <c r="O546" s="363"/>
      <c r="P546" s="361"/>
      <c r="Q546" s="361"/>
      <c r="R546" s="361" t="s">
        <v>479</v>
      </c>
      <c r="S546" s="346">
        <v>6268</v>
      </c>
      <c r="T546" s="366">
        <f>ROUNDUP(IF(C546="180ml",VLOOKUP(M546,[2]Master!A:D,4,0)*S546,IF(VLOOKUP(M546,[2]Master!A:D,4,0)=1,S546,IF(S546&lt;=25000,S546*90%,VLOOKUP(M546,[2]Master!A:D,4,0)*S546))),0)</f>
        <v>6268</v>
      </c>
      <c r="U546" s="367"/>
      <c r="V546" s="367"/>
      <c r="W546" s="353">
        <v>0</v>
      </c>
      <c r="X546" s="368"/>
      <c r="Y546" s="369">
        <f t="shared" si="82"/>
        <v>6268</v>
      </c>
      <c r="Z546" s="370">
        <f t="shared" si="83"/>
        <v>1</v>
      </c>
      <c r="AA546" s="373"/>
    </row>
    <row r="547" spans="1:27" s="372" customFormat="1" ht="24.75" customHeight="1">
      <c r="A547" s="361" t="str">
        <f t="shared" si="77"/>
        <v>Beerthip (BB)</v>
      </c>
      <c r="B547" s="361" t="s">
        <v>289</v>
      </c>
      <c r="C547" s="361" t="str">
        <f>VLOOKUP(M547,[2]Master!A:C,3,0)</f>
        <v>320ml</v>
      </c>
      <c r="D547" s="362">
        <f t="shared" si="78"/>
        <v>94.875</v>
      </c>
      <c r="E547" s="362">
        <f t="shared" si="79"/>
        <v>94.875</v>
      </c>
      <c r="F547" s="363">
        <f t="shared" si="80"/>
        <v>45362</v>
      </c>
      <c r="G547" s="363">
        <f t="shared" si="81"/>
        <v>45362</v>
      </c>
      <c r="H547" s="363">
        <v>45356</v>
      </c>
      <c r="I547" s="363">
        <v>45356</v>
      </c>
      <c r="J547" s="361"/>
      <c r="K547" s="361">
        <v>9111</v>
      </c>
      <c r="L547" s="361"/>
      <c r="M547" s="361">
        <v>310001229</v>
      </c>
      <c r="N547" s="364" t="str">
        <f>VLOOKUP(M547,[2]Master!A:B,2,0)</f>
        <v>Chakuza   GT Honey Lemon 320ml 1x4x6</v>
      </c>
      <c r="O547" s="363"/>
      <c r="P547" s="361"/>
      <c r="Q547" s="361"/>
      <c r="R547" s="361" t="s">
        <v>479</v>
      </c>
      <c r="S547" s="346">
        <v>9867</v>
      </c>
      <c r="T547" s="366">
        <f>ROUNDUP(IF(C547="180ml",VLOOKUP(M547,[2]Master!A:D,4,0)*S547,IF(VLOOKUP(M547,[2]Master!A:D,4,0)=1,S547,IF(S547&lt;=25000,S547*90%,VLOOKUP(M547,[2]Master!A:D,4,0)*S547))),0)</f>
        <v>9867</v>
      </c>
      <c r="U547" s="367"/>
      <c r="V547" s="367"/>
      <c r="W547" s="353">
        <v>0</v>
      </c>
      <c r="X547" s="368"/>
      <c r="Y547" s="369">
        <f t="shared" si="82"/>
        <v>9867</v>
      </c>
      <c r="Z547" s="370">
        <f t="shared" si="83"/>
        <v>1</v>
      </c>
      <c r="AA547" s="373"/>
    </row>
    <row r="548" spans="1:27" s="372" customFormat="1" ht="24.75" customHeight="1">
      <c r="A548" s="361" t="str">
        <f t="shared" si="77"/>
        <v>Beerthip (BB)</v>
      </c>
      <c r="B548" s="361" t="s">
        <v>289</v>
      </c>
      <c r="C548" s="361" t="str">
        <f>VLOOKUP(M548,[2]Master!A:C,3,0)</f>
        <v>320ml</v>
      </c>
      <c r="D548" s="362">
        <f t="shared" si="78"/>
        <v>37.16346153846154</v>
      </c>
      <c r="E548" s="362">
        <f t="shared" si="79"/>
        <v>37.16346153846154</v>
      </c>
      <c r="F548" s="363">
        <f t="shared" si="80"/>
        <v>45363</v>
      </c>
      <c r="G548" s="363">
        <f t="shared" si="81"/>
        <v>45363</v>
      </c>
      <c r="H548" s="363">
        <v>45357</v>
      </c>
      <c r="I548" s="363">
        <v>45357</v>
      </c>
      <c r="J548" s="361"/>
      <c r="K548" s="361">
        <v>9111</v>
      </c>
      <c r="L548" s="361"/>
      <c r="M548" s="361">
        <v>310001229</v>
      </c>
      <c r="N548" s="364" t="str">
        <f>VLOOKUP(M548,[2]Master!A:B,2,0)</f>
        <v>Chakuza   GT Honey Lemon 320ml 1x4x6</v>
      </c>
      <c r="O548" s="363"/>
      <c r="P548" s="361"/>
      <c r="Q548" s="361"/>
      <c r="R548" s="361" t="s">
        <v>479</v>
      </c>
      <c r="S548" s="346">
        <v>3865</v>
      </c>
      <c r="T548" s="366">
        <f>ROUNDUP(IF(C548="180ml",VLOOKUP(M548,[2]Master!A:D,4,0)*S548,IF(VLOOKUP(M548,[2]Master!A:D,4,0)=1,S548,IF(S548&lt;=25000,S548*90%,VLOOKUP(M548,[2]Master!A:D,4,0)*S548))),0)</f>
        <v>3865</v>
      </c>
      <c r="U548" s="367"/>
      <c r="V548" s="367"/>
      <c r="W548" s="353">
        <v>0</v>
      </c>
      <c r="X548" s="368"/>
      <c r="Y548" s="369">
        <f t="shared" si="82"/>
        <v>3865</v>
      </c>
      <c r="Z548" s="370">
        <f t="shared" si="83"/>
        <v>1</v>
      </c>
      <c r="AA548" s="373"/>
    </row>
    <row r="549" spans="1:27" s="372" customFormat="1" ht="24.75" customHeight="1">
      <c r="A549" s="361" t="str">
        <f t="shared" si="77"/>
        <v>Beerthip (BB)</v>
      </c>
      <c r="B549" s="361" t="s">
        <v>289</v>
      </c>
      <c r="C549" s="361" t="str">
        <f>VLOOKUP(M549,[2]Master!A:C,3,0)</f>
        <v>320ml</v>
      </c>
      <c r="D549" s="362">
        <f t="shared" si="78"/>
        <v>4.5673076923076925</v>
      </c>
      <c r="E549" s="362">
        <f t="shared" si="79"/>
        <v>4.5673076923076925</v>
      </c>
      <c r="F549" s="363">
        <f t="shared" si="80"/>
        <v>45365</v>
      </c>
      <c r="G549" s="363">
        <f t="shared" si="81"/>
        <v>45365</v>
      </c>
      <c r="H549" s="363">
        <v>45359</v>
      </c>
      <c r="I549" s="363">
        <v>45359</v>
      </c>
      <c r="J549" s="361"/>
      <c r="K549" s="361">
        <v>9111</v>
      </c>
      <c r="L549" s="361"/>
      <c r="M549" s="361">
        <v>310001229</v>
      </c>
      <c r="N549" s="364" t="str">
        <f>VLOOKUP(M549,[2]Master!A:B,2,0)</f>
        <v>Chakuza   GT Honey Lemon 320ml 1x4x6</v>
      </c>
      <c r="O549" s="363"/>
      <c r="P549" s="361"/>
      <c r="Q549" s="361"/>
      <c r="R549" s="361" t="s">
        <v>479</v>
      </c>
      <c r="S549" s="346">
        <v>475</v>
      </c>
      <c r="T549" s="366">
        <f>ROUNDUP(IF(C549="180ml",VLOOKUP(M549,[2]Master!A:D,4,0)*S549,IF(VLOOKUP(M549,[2]Master!A:D,4,0)=1,S549,IF(S549&lt;=25000,S549*90%,VLOOKUP(M549,[2]Master!A:D,4,0)*S549))),0)</f>
        <v>475</v>
      </c>
      <c r="U549" s="367"/>
      <c r="V549" s="367"/>
      <c r="W549" s="353">
        <v>0</v>
      </c>
      <c r="X549" s="368"/>
      <c r="Y549" s="369">
        <f t="shared" si="82"/>
        <v>475</v>
      </c>
      <c r="Z549" s="370">
        <f t="shared" si="83"/>
        <v>1</v>
      </c>
      <c r="AA549" s="373"/>
    </row>
    <row r="550" spans="1:27" s="372" customFormat="1" ht="24.75" customHeight="1">
      <c r="A550" s="361" t="str">
        <f t="shared" si="77"/>
        <v>Beerthip (BB)</v>
      </c>
      <c r="B550" s="361" t="s">
        <v>289</v>
      </c>
      <c r="C550" s="361" t="str">
        <f>VLOOKUP(M550,[2]Master!A:C,3,0)</f>
        <v>320ml</v>
      </c>
      <c r="D550" s="362">
        <f t="shared" si="78"/>
        <v>54.990384615384613</v>
      </c>
      <c r="E550" s="362">
        <f t="shared" si="79"/>
        <v>54.990384615384613</v>
      </c>
      <c r="F550" s="363">
        <f t="shared" si="80"/>
        <v>45368</v>
      </c>
      <c r="G550" s="363">
        <f t="shared" si="81"/>
        <v>45368</v>
      </c>
      <c r="H550" s="363">
        <v>45362</v>
      </c>
      <c r="I550" s="363">
        <v>45362</v>
      </c>
      <c r="J550" s="361"/>
      <c r="K550" s="361">
        <v>9111</v>
      </c>
      <c r="L550" s="361"/>
      <c r="M550" s="361">
        <v>310001229</v>
      </c>
      <c r="N550" s="364" t="str">
        <f>VLOOKUP(M550,[2]Master!A:B,2,0)</f>
        <v>Chakuza   GT Honey Lemon 320ml 1x4x6</v>
      </c>
      <c r="O550" s="363"/>
      <c r="P550" s="361"/>
      <c r="Q550" s="361"/>
      <c r="R550" s="361" t="s">
        <v>479</v>
      </c>
      <c r="S550" s="346">
        <v>5719</v>
      </c>
      <c r="T550" s="366">
        <f>ROUNDUP(IF(C550="180ml",VLOOKUP(M550,[2]Master!A:D,4,0)*S550,IF(VLOOKUP(M550,[2]Master!A:D,4,0)=1,S550,IF(S550&lt;=25000,S550*90%,VLOOKUP(M550,[2]Master!A:D,4,0)*S550))),0)</f>
        <v>5719</v>
      </c>
      <c r="U550" s="367"/>
      <c r="V550" s="367"/>
      <c r="W550" s="353">
        <v>0</v>
      </c>
      <c r="X550" s="368"/>
      <c r="Y550" s="369">
        <f t="shared" si="82"/>
        <v>5719</v>
      </c>
      <c r="Z550" s="370">
        <f t="shared" si="83"/>
        <v>1</v>
      </c>
      <c r="AA550" s="373"/>
    </row>
    <row r="551" spans="1:27" s="372" customFormat="1" ht="24.75" customHeight="1">
      <c r="A551" s="361" t="str">
        <f t="shared" si="77"/>
        <v>Beerthip (BB)</v>
      </c>
      <c r="B551" s="361" t="s">
        <v>289</v>
      </c>
      <c r="C551" s="361" t="str">
        <f>VLOOKUP(M551,[2]Master!A:C,3,0)</f>
        <v>320ml</v>
      </c>
      <c r="D551" s="362">
        <f t="shared" si="78"/>
        <v>43.346153846153847</v>
      </c>
      <c r="E551" s="362">
        <f t="shared" si="79"/>
        <v>43.346153846153847</v>
      </c>
      <c r="F551" s="363">
        <f t="shared" si="80"/>
        <v>45369</v>
      </c>
      <c r="G551" s="363">
        <f t="shared" si="81"/>
        <v>45369</v>
      </c>
      <c r="H551" s="363">
        <v>45363</v>
      </c>
      <c r="I551" s="363">
        <v>45363</v>
      </c>
      <c r="J551" s="361"/>
      <c r="K551" s="361">
        <v>9111</v>
      </c>
      <c r="L551" s="361"/>
      <c r="M551" s="361">
        <v>310001229</v>
      </c>
      <c r="N551" s="364" t="str">
        <f>VLOOKUP(M551,[2]Master!A:B,2,0)</f>
        <v>Chakuza   GT Honey Lemon 320ml 1x4x6</v>
      </c>
      <c r="O551" s="363"/>
      <c r="P551" s="361"/>
      <c r="Q551" s="361"/>
      <c r="R551" s="361" t="s">
        <v>479</v>
      </c>
      <c r="S551" s="346">
        <v>4508</v>
      </c>
      <c r="T551" s="366">
        <f>ROUNDUP(IF(C551="180ml",VLOOKUP(M551,[2]Master!A:D,4,0)*S551,IF(VLOOKUP(M551,[2]Master!A:D,4,0)=1,S551,IF(S551&lt;=25000,S551*90%,VLOOKUP(M551,[2]Master!A:D,4,0)*S551))),0)</f>
        <v>4508</v>
      </c>
      <c r="U551" s="367"/>
      <c r="V551" s="367"/>
      <c r="W551" s="353">
        <v>0</v>
      </c>
      <c r="X551" s="368"/>
      <c r="Y551" s="369">
        <f t="shared" si="82"/>
        <v>4508</v>
      </c>
      <c r="Z551" s="370">
        <f t="shared" si="83"/>
        <v>1</v>
      </c>
      <c r="AA551" s="373"/>
    </row>
    <row r="552" spans="1:27" s="372" customFormat="1" ht="24.75" customHeight="1">
      <c r="A552" s="361" t="str">
        <f t="shared" si="77"/>
        <v>Beerthip (BB)</v>
      </c>
      <c r="B552" s="361" t="s">
        <v>289</v>
      </c>
      <c r="C552" s="361" t="str">
        <f>VLOOKUP(M552,[2]Master!A:C,3,0)</f>
        <v>320ml</v>
      </c>
      <c r="D552" s="362">
        <f t="shared" si="78"/>
        <v>52.807692307692307</v>
      </c>
      <c r="E552" s="362">
        <f t="shared" si="79"/>
        <v>52.807692307692307</v>
      </c>
      <c r="F552" s="363">
        <f t="shared" si="80"/>
        <v>45370</v>
      </c>
      <c r="G552" s="363">
        <f t="shared" si="81"/>
        <v>45370</v>
      </c>
      <c r="H552" s="363">
        <v>45364</v>
      </c>
      <c r="I552" s="363">
        <v>45364</v>
      </c>
      <c r="J552" s="361"/>
      <c r="K552" s="361">
        <v>9111</v>
      </c>
      <c r="L552" s="361"/>
      <c r="M552" s="361">
        <v>310001229</v>
      </c>
      <c r="N552" s="364" t="str">
        <f>VLOOKUP(M552,[2]Master!A:B,2,0)</f>
        <v>Chakuza   GT Honey Lemon 320ml 1x4x6</v>
      </c>
      <c r="O552" s="363"/>
      <c r="P552" s="361"/>
      <c r="Q552" s="361"/>
      <c r="R552" s="361" t="s">
        <v>479</v>
      </c>
      <c r="S552" s="346">
        <v>5492</v>
      </c>
      <c r="T552" s="366">
        <f>ROUNDUP(IF(C552="180ml",VLOOKUP(M552,[2]Master!A:D,4,0)*S552,IF(VLOOKUP(M552,[2]Master!A:D,4,0)=1,S552,IF(S552&lt;=25000,S552*90%,VLOOKUP(M552,[2]Master!A:D,4,0)*S552))),0)</f>
        <v>5492</v>
      </c>
      <c r="U552" s="367"/>
      <c r="V552" s="367"/>
      <c r="W552" s="353">
        <v>0</v>
      </c>
      <c r="X552" s="368"/>
      <c r="Y552" s="369">
        <f t="shared" si="82"/>
        <v>5492</v>
      </c>
      <c r="Z552" s="370">
        <f t="shared" si="83"/>
        <v>1</v>
      </c>
      <c r="AA552" s="373"/>
    </row>
    <row r="553" spans="1:27" s="372" customFormat="1" ht="23.55" customHeight="1">
      <c r="A553" s="361" t="str">
        <f t="shared" si="77"/>
        <v>Beerthip (BB)</v>
      </c>
      <c r="B553" s="361" t="s">
        <v>289</v>
      </c>
      <c r="C553" s="361" t="str">
        <f>VLOOKUP(M553,[2]Master!A:C,3,0)</f>
        <v>320ml</v>
      </c>
      <c r="D553" s="362">
        <f t="shared" si="78"/>
        <v>36.778846153846153</v>
      </c>
      <c r="E553" s="362">
        <f t="shared" si="79"/>
        <v>36.778846153846153</v>
      </c>
      <c r="F553" s="363">
        <f t="shared" si="80"/>
        <v>45375</v>
      </c>
      <c r="G553" s="363">
        <f t="shared" si="81"/>
        <v>45375</v>
      </c>
      <c r="H553" s="363">
        <v>45369</v>
      </c>
      <c r="I553" s="363">
        <v>45369</v>
      </c>
      <c r="J553" s="361"/>
      <c r="K553" s="361">
        <v>9111</v>
      </c>
      <c r="L553" s="361"/>
      <c r="M553" s="361">
        <v>310001229</v>
      </c>
      <c r="N553" s="364" t="str">
        <f>VLOOKUP(M553,[2]Master!A:B,2,0)</f>
        <v>Chakuza   GT Honey Lemon 320ml 1x4x6</v>
      </c>
      <c r="O553" s="363"/>
      <c r="P553" s="361"/>
      <c r="Q553" s="361"/>
      <c r="R553" s="361" t="s">
        <v>479</v>
      </c>
      <c r="S553" s="365">
        <v>3825</v>
      </c>
      <c r="T553" s="366">
        <f>ROUNDUP(IF(C553="180ml",VLOOKUP(M553,[2]Master!A:D,4,0)*S553,IF(VLOOKUP(M553,[2]Master!A:D,4,0)=1,S553,IF(S553&lt;=25000,S553*90%,VLOOKUP(M553,[2]Master!A:D,4,0)*S553))),0)</f>
        <v>3825</v>
      </c>
      <c r="U553" s="367"/>
      <c r="V553" s="367"/>
      <c r="W553" s="353">
        <v>0</v>
      </c>
      <c r="X553" s="368"/>
      <c r="Y553" s="369">
        <f t="shared" si="82"/>
        <v>3825</v>
      </c>
      <c r="Z553" s="370">
        <f t="shared" si="83"/>
        <v>1</v>
      </c>
      <c r="AA553" s="373"/>
    </row>
    <row r="554" spans="1:27" s="372" customFormat="1" ht="24.75" customHeight="1">
      <c r="A554" s="361" t="str">
        <f t="shared" si="77"/>
        <v>Beerthip (BB)</v>
      </c>
      <c r="B554" s="361" t="s">
        <v>289</v>
      </c>
      <c r="C554" s="361" t="str">
        <f>VLOOKUP(M554,[2]Master!A:C,3,0)</f>
        <v>320ml</v>
      </c>
      <c r="D554" s="362">
        <f t="shared" si="78"/>
        <v>73.557692307692307</v>
      </c>
      <c r="E554" s="362">
        <f t="shared" si="79"/>
        <v>73.557692307692307</v>
      </c>
      <c r="F554" s="363">
        <f t="shared" si="80"/>
        <v>45376</v>
      </c>
      <c r="G554" s="363">
        <f t="shared" si="81"/>
        <v>45376</v>
      </c>
      <c r="H554" s="363">
        <v>45370</v>
      </c>
      <c r="I554" s="363">
        <v>45370</v>
      </c>
      <c r="J554" s="361"/>
      <c r="K554" s="361">
        <v>9111</v>
      </c>
      <c r="L554" s="361"/>
      <c r="M554" s="361">
        <v>310001229</v>
      </c>
      <c r="N554" s="364" t="str">
        <f>VLOOKUP(M554,[2]Master!A:B,2,0)</f>
        <v>Chakuza   GT Honey Lemon 320ml 1x4x6</v>
      </c>
      <c r="O554" s="363"/>
      <c r="P554" s="361"/>
      <c r="Q554" s="361"/>
      <c r="R554" s="361" t="s">
        <v>479</v>
      </c>
      <c r="S554" s="365">
        <v>7650</v>
      </c>
      <c r="T554" s="366">
        <f>ROUNDUP(IF(C554="180ml",VLOOKUP(M554,[2]Master!A:D,4,0)*S554,IF(VLOOKUP(M554,[2]Master!A:D,4,0)=1,S554,IF(S554&lt;=25000,S554*90%,VLOOKUP(M554,[2]Master!A:D,4,0)*S554))),0)</f>
        <v>7650</v>
      </c>
      <c r="U554" s="367"/>
      <c r="V554" s="367"/>
      <c r="W554" s="353">
        <v>0</v>
      </c>
      <c r="X554" s="368"/>
      <c r="Y554" s="369">
        <f t="shared" si="82"/>
        <v>7650</v>
      </c>
      <c r="Z554" s="370">
        <f t="shared" si="83"/>
        <v>1</v>
      </c>
      <c r="AA554" s="373"/>
    </row>
    <row r="555" spans="1:27" s="372" customFormat="1" ht="24.75" customHeight="1">
      <c r="A555" s="361" t="str">
        <f t="shared" si="77"/>
        <v>Beerthip (BB)</v>
      </c>
      <c r="B555" s="361" t="s">
        <v>289</v>
      </c>
      <c r="C555" s="361" t="str">
        <f>VLOOKUP(M555,[2]Master!A:C,3,0)</f>
        <v>320ml</v>
      </c>
      <c r="D555" s="362">
        <f t="shared" si="78"/>
        <v>33.894230769230766</v>
      </c>
      <c r="E555" s="362">
        <f t="shared" si="79"/>
        <v>33.894230769230766</v>
      </c>
      <c r="F555" s="363">
        <f t="shared" si="80"/>
        <v>45377</v>
      </c>
      <c r="G555" s="363">
        <f t="shared" si="81"/>
        <v>45377</v>
      </c>
      <c r="H555" s="363">
        <v>45371</v>
      </c>
      <c r="I555" s="363">
        <v>45371</v>
      </c>
      <c r="J555" s="361"/>
      <c r="K555" s="361">
        <v>9111</v>
      </c>
      <c r="L555" s="361"/>
      <c r="M555" s="361">
        <v>310001229</v>
      </c>
      <c r="N555" s="364" t="str">
        <f>VLOOKUP(M555,[2]Master!A:B,2,0)</f>
        <v>Chakuza   GT Honey Lemon 320ml 1x4x6</v>
      </c>
      <c r="O555" s="363"/>
      <c r="P555" s="361"/>
      <c r="Q555" s="361"/>
      <c r="R555" s="361" t="s">
        <v>479</v>
      </c>
      <c r="S555" s="365">
        <v>3525</v>
      </c>
      <c r="T555" s="366">
        <f>ROUNDUP(IF(C555="180ml",VLOOKUP(M555,[2]Master!A:D,4,0)*S555,IF(VLOOKUP(M555,[2]Master!A:D,4,0)=1,S555,IF(S555&lt;=25000,S555*90%,VLOOKUP(M555,[2]Master!A:D,4,0)*S555))),0)</f>
        <v>3525</v>
      </c>
      <c r="U555" s="367"/>
      <c r="V555" s="367"/>
      <c r="W555" s="353">
        <v>0</v>
      </c>
      <c r="X555" s="368"/>
      <c r="Y555" s="369">
        <f t="shared" si="82"/>
        <v>3525</v>
      </c>
      <c r="Z555" s="370">
        <f t="shared" si="83"/>
        <v>1</v>
      </c>
      <c r="AA555" s="373"/>
    </row>
    <row r="556" spans="1:27" s="372" customFormat="1" ht="24.75" customHeight="1">
      <c r="A556" s="361" t="str">
        <f t="shared" si="77"/>
        <v>Beerthip (BB)</v>
      </c>
      <c r="B556" s="361" t="s">
        <v>289</v>
      </c>
      <c r="C556" s="361" t="str">
        <f>VLOOKUP(M556,[2]Master!A:C,3,0)</f>
        <v>320ml</v>
      </c>
      <c r="D556" s="362">
        <f t="shared" si="78"/>
        <v>108.86538461538461</v>
      </c>
      <c r="E556" s="362">
        <f t="shared" si="79"/>
        <v>108.86538461538461</v>
      </c>
      <c r="F556" s="363">
        <f t="shared" si="80"/>
        <v>45358</v>
      </c>
      <c r="G556" s="363">
        <f t="shared" si="81"/>
        <v>45358</v>
      </c>
      <c r="H556" s="363">
        <v>45352</v>
      </c>
      <c r="I556" s="363">
        <v>45352</v>
      </c>
      <c r="J556" s="361"/>
      <c r="K556" s="361">
        <v>9111</v>
      </c>
      <c r="L556" s="361"/>
      <c r="M556" s="361">
        <v>310003727</v>
      </c>
      <c r="N556" s="364" t="str">
        <f>VLOOKUP(M556,[2]Master!A:B,2,0)</f>
        <v>Chakulza GT Kyoho Grape 320ml 1x24</v>
      </c>
      <c r="O556" s="363"/>
      <c r="P556" s="361"/>
      <c r="Q556" s="361"/>
      <c r="R556" s="361" t="s">
        <v>479</v>
      </c>
      <c r="S556" s="346">
        <v>11322</v>
      </c>
      <c r="T556" s="366">
        <f>ROUNDUP(IF(C556="180ml",VLOOKUP(M556,[2]Master!A:D,4,0)*S556,IF(VLOOKUP(M556,[2]Master!A:D,4,0)=1,S556,IF(S556&lt;=25000,S556*90%,VLOOKUP(M556,[2]Master!A:D,4,0)*S556))),0)</f>
        <v>11322</v>
      </c>
      <c r="U556" s="367"/>
      <c r="V556" s="367"/>
      <c r="W556" s="353">
        <v>0</v>
      </c>
      <c r="X556" s="368"/>
      <c r="Y556" s="369">
        <f t="shared" si="82"/>
        <v>11322</v>
      </c>
      <c r="Z556" s="370">
        <f t="shared" si="83"/>
        <v>1</v>
      </c>
      <c r="AA556" s="373"/>
    </row>
    <row r="557" spans="1:27" s="372" customFormat="1" ht="24.75" customHeight="1">
      <c r="A557" s="361" t="str">
        <f t="shared" si="77"/>
        <v>Beerthip (BB)</v>
      </c>
      <c r="B557" s="361" t="s">
        <v>289</v>
      </c>
      <c r="C557" s="361" t="str">
        <f>VLOOKUP(M557,[2]Master!A:C,3,0)</f>
        <v>320ml</v>
      </c>
      <c r="D557" s="362">
        <f t="shared" si="78"/>
        <v>126.84615384615384</v>
      </c>
      <c r="E557" s="362">
        <f t="shared" si="79"/>
        <v>126.84615384615384</v>
      </c>
      <c r="F557" s="363">
        <f t="shared" si="80"/>
        <v>45359</v>
      </c>
      <c r="G557" s="363">
        <f t="shared" si="81"/>
        <v>45359</v>
      </c>
      <c r="H557" s="363">
        <v>45353</v>
      </c>
      <c r="I557" s="363">
        <v>45353</v>
      </c>
      <c r="J557" s="361"/>
      <c r="K557" s="361">
        <v>9111</v>
      </c>
      <c r="L557" s="361"/>
      <c r="M557" s="361">
        <v>310003727</v>
      </c>
      <c r="N557" s="364" t="str">
        <f>VLOOKUP(M557,[2]Master!A:B,2,0)</f>
        <v>Chakulza GT Kyoho Grape 320ml 1x24</v>
      </c>
      <c r="O557" s="363"/>
      <c r="P557" s="361"/>
      <c r="Q557" s="361"/>
      <c r="R557" s="361" t="s">
        <v>479</v>
      </c>
      <c r="S557" s="346">
        <v>13192</v>
      </c>
      <c r="T557" s="366">
        <f>ROUNDUP(IF(C557="180ml",VLOOKUP(M557,[2]Master!A:D,4,0)*S557,IF(VLOOKUP(M557,[2]Master!A:D,4,0)=1,S557,IF(S557&lt;=25000,S557*90%,VLOOKUP(M557,[2]Master!A:D,4,0)*S557))),0)</f>
        <v>13192</v>
      </c>
      <c r="U557" s="367"/>
      <c r="V557" s="367"/>
      <c r="W557" s="353">
        <v>0</v>
      </c>
      <c r="X557" s="368"/>
      <c r="Y557" s="369">
        <f t="shared" si="82"/>
        <v>13192</v>
      </c>
      <c r="Z557" s="370">
        <f t="shared" si="83"/>
        <v>1</v>
      </c>
      <c r="AA557" s="373"/>
    </row>
    <row r="558" spans="1:27" s="372" customFormat="1" ht="24.75" customHeight="1">
      <c r="A558" s="361" t="str">
        <f t="shared" si="77"/>
        <v>Beerthip (BB)</v>
      </c>
      <c r="B558" s="361" t="s">
        <v>289</v>
      </c>
      <c r="C558" s="361" t="str">
        <f>VLOOKUP(M558,[2]Master!A:C,3,0)</f>
        <v>320ml</v>
      </c>
      <c r="D558" s="362">
        <f t="shared" si="78"/>
        <v>19.826923076923077</v>
      </c>
      <c r="E558" s="362">
        <f t="shared" si="79"/>
        <v>19.826923076923077</v>
      </c>
      <c r="F558" s="363">
        <f t="shared" si="80"/>
        <v>45360</v>
      </c>
      <c r="G558" s="363">
        <f t="shared" si="81"/>
        <v>45360</v>
      </c>
      <c r="H558" s="363">
        <v>45354</v>
      </c>
      <c r="I558" s="363">
        <v>45354</v>
      </c>
      <c r="J558" s="361"/>
      <c r="K558" s="361">
        <v>9111</v>
      </c>
      <c r="L558" s="361"/>
      <c r="M558" s="361">
        <v>310003727</v>
      </c>
      <c r="N558" s="364" t="str">
        <f>VLOOKUP(M558,[2]Master!A:B,2,0)</f>
        <v>Chakulza GT Kyoho Grape 320ml 1x24</v>
      </c>
      <c r="O558" s="363"/>
      <c r="P558" s="361"/>
      <c r="Q558" s="361"/>
      <c r="R558" s="361" t="s">
        <v>479</v>
      </c>
      <c r="S558" s="346">
        <v>2062</v>
      </c>
      <c r="T558" s="366">
        <f>ROUNDUP(IF(C558="180ml",VLOOKUP(M558,[2]Master!A:D,4,0)*S558,IF(VLOOKUP(M558,[2]Master!A:D,4,0)=1,S558,IF(S558&lt;=25000,S558*90%,VLOOKUP(M558,[2]Master!A:D,4,0)*S558))),0)</f>
        <v>2062</v>
      </c>
      <c r="U558" s="367"/>
      <c r="V558" s="367"/>
      <c r="W558" s="353">
        <v>0</v>
      </c>
      <c r="X558" s="368"/>
      <c r="Y558" s="369">
        <f t="shared" ref="Y558:Y578" si="91">T558-SUM(U558:X558)</f>
        <v>2062</v>
      </c>
      <c r="Z558" s="370">
        <f t="shared" ref="Z558:Z578" si="92">T558/S558</f>
        <v>1</v>
      </c>
      <c r="AA558" s="373"/>
    </row>
    <row r="559" spans="1:27" ht="24.75" customHeight="1">
      <c r="A559" s="327" t="s">
        <v>345</v>
      </c>
      <c r="B559" s="327" t="s">
        <v>289</v>
      </c>
      <c r="C559" s="327" t="str">
        <f>VLOOKUP(M559,[2]Master!A:C,3,0)</f>
        <v>320ml</v>
      </c>
      <c r="D559" s="339">
        <f t="shared" ref="D559:D578" si="93">IF(C559="180ml",S559/88,IF(C559="180ml Milk",S559/70,IF(C559="320ml",S559/104,IF(C559="350ml",S559/72,IF(C559="380ml",S559/72,IF(C559="400ml",S559/72,IF(C559="500ml",S559/54,IF(C559="475ml",S559/54,IF(C559="600ml",S559/150,IF(C559="800ml",S559/70,IF(C559="1500ml",S559/112)))))))))))</f>
        <v>103.99038461538461</v>
      </c>
      <c r="E559" s="339">
        <f t="shared" ref="E559:E578" si="94">IF(C559="180ml",T559/88,IF(C559="180ml Milk",T559/70,IF(C559="320ml",T559/104,IF(C559="350ml",T559/72,IF(C559="380ml",T559/72,IF(C559="400ml",T559/72,IF(C559="500ml",T559/54,IF(C559="475ml",T559/54,IF(C559="600ml",T559/150,IF(C559="800ml",T559/70,IF(C559="1500ml",T559/112)))))))))))</f>
        <v>103.99038461538461</v>
      </c>
      <c r="F559" s="326">
        <f t="shared" ref="F559:F578" si="95">H559+1</f>
        <v>45359</v>
      </c>
      <c r="G559" s="326">
        <f t="shared" ref="G559:G578" si="96">F559+1</f>
        <v>45360</v>
      </c>
      <c r="H559" s="326">
        <v>45358</v>
      </c>
      <c r="I559" s="326">
        <v>45358</v>
      </c>
      <c r="J559" s="327"/>
      <c r="K559" s="327">
        <v>9111</v>
      </c>
      <c r="L559" s="327"/>
      <c r="M559" s="327">
        <v>310003727</v>
      </c>
      <c r="N559" s="328" t="str">
        <f>VLOOKUP(M559,[2]Master!A:B,2,0)</f>
        <v>Chakulza GT Kyoho Grape 320ml 1x24</v>
      </c>
      <c r="O559" s="326"/>
      <c r="P559" s="327"/>
      <c r="Q559" s="327"/>
      <c r="R559" s="327" t="s">
        <v>345</v>
      </c>
      <c r="S559" s="375">
        <v>10815</v>
      </c>
      <c r="T559" s="48">
        <f>ROUNDUP(IF(C559="180ml",VLOOKUP(M559,[2]Master!A:D,4,0)*S559,IF(VLOOKUP(M559,[2]Master!A:D,4,0)=1,S559,IF(S559&lt;=25000,S559*90%,VLOOKUP(M559,[2]Master!A:D,4,0)*S559))),0)</f>
        <v>10815</v>
      </c>
      <c r="U559" s="318"/>
      <c r="V559" s="319"/>
      <c r="W559" s="353">
        <v>0</v>
      </c>
      <c r="X559" s="320"/>
      <c r="Y559" s="49">
        <f t="shared" si="91"/>
        <v>10815</v>
      </c>
      <c r="Z559" s="276">
        <f t="shared" si="92"/>
        <v>1</v>
      </c>
    </row>
    <row r="560" spans="1:27" ht="24.75" customHeight="1">
      <c r="A560" s="327" t="s">
        <v>345</v>
      </c>
      <c r="B560" s="327" t="s">
        <v>289</v>
      </c>
      <c r="C560" s="327" t="str">
        <f>VLOOKUP(M560,[2]Master!A:C,3,0)</f>
        <v>320ml</v>
      </c>
      <c r="D560" s="339">
        <f t="shared" si="93"/>
        <v>51.653846153846153</v>
      </c>
      <c r="E560" s="339">
        <f t="shared" si="94"/>
        <v>51.653846153846153</v>
      </c>
      <c r="F560" s="326">
        <f t="shared" si="95"/>
        <v>45360</v>
      </c>
      <c r="G560" s="326">
        <f t="shared" si="96"/>
        <v>45361</v>
      </c>
      <c r="H560" s="326">
        <v>45359</v>
      </c>
      <c r="I560" s="326">
        <v>45359</v>
      </c>
      <c r="J560" s="327"/>
      <c r="K560" s="327">
        <v>9111</v>
      </c>
      <c r="L560" s="327"/>
      <c r="M560" s="327">
        <v>310003727</v>
      </c>
      <c r="N560" s="328" t="str">
        <f>VLOOKUP(M560,[2]Master!A:B,2,0)</f>
        <v>Chakulza GT Kyoho Grape 320ml 1x24</v>
      </c>
      <c r="O560" s="326"/>
      <c r="P560" s="327"/>
      <c r="Q560" s="327"/>
      <c r="R560" s="327" t="s">
        <v>345</v>
      </c>
      <c r="S560" s="375">
        <v>5372</v>
      </c>
      <c r="T560" s="48">
        <f>ROUNDUP(IF(C560="180ml",VLOOKUP(M560,[2]Master!A:D,4,0)*S560,IF(VLOOKUP(M560,[2]Master!A:D,4,0)=1,S560,IF(S560&lt;=25000,S560*90%,VLOOKUP(M560,[2]Master!A:D,4,0)*S560))),0)</f>
        <v>5372</v>
      </c>
      <c r="U560" s="318"/>
      <c r="V560" s="319"/>
      <c r="W560" s="353">
        <v>0</v>
      </c>
      <c r="X560" s="320"/>
      <c r="Y560" s="49">
        <f t="shared" si="91"/>
        <v>5372</v>
      </c>
      <c r="Z560" s="276">
        <f t="shared" si="92"/>
        <v>1</v>
      </c>
    </row>
    <row r="561" spans="1:27" s="330" customFormat="1" ht="24.75" customHeight="1">
      <c r="A561" s="327" t="s">
        <v>345</v>
      </c>
      <c r="B561" s="327" t="s">
        <v>289</v>
      </c>
      <c r="C561" s="327" t="str">
        <f>VLOOKUP(M561,[2]Master!A:C,3,0)</f>
        <v>320ml</v>
      </c>
      <c r="D561" s="339">
        <f t="shared" si="93"/>
        <v>104.26923076923077</v>
      </c>
      <c r="E561" s="339">
        <f t="shared" si="94"/>
        <v>104.26923076923077</v>
      </c>
      <c r="F561" s="326">
        <f t="shared" si="95"/>
        <v>45361</v>
      </c>
      <c r="G561" s="326">
        <f t="shared" si="96"/>
        <v>45362</v>
      </c>
      <c r="H561" s="326">
        <v>45360</v>
      </c>
      <c r="I561" s="326">
        <v>45360</v>
      </c>
      <c r="J561" s="327"/>
      <c r="K561" s="327">
        <v>9111</v>
      </c>
      <c r="L561" s="327"/>
      <c r="M561" s="327">
        <v>310003727</v>
      </c>
      <c r="N561" s="328" t="str">
        <f>VLOOKUP(M561,[2]Master!A:B,2,0)</f>
        <v>Chakulza GT Kyoho Grape 320ml 1x24</v>
      </c>
      <c r="O561" s="326"/>
      <c r="P561" s="327"/>
      <c r="Q561" s="327"/>
      <c r="R561" s="327" t="s">
        <v>345</v>
      </c>
      <c r="S561" s="375">
        <v>10844</v>
      </c>
      <c r="T561" s="48">
        <f>ROUNDUP(IF(C561="180ml",VLOOKUP(M561,[2]Master!A:D,4,0)*S561,IF(VLOOKUP(M561,[2]Master!A:D,4,0)=1,S561,IF(S561&lt;=25000,S561*90%,VLOOKUP(M561,[2]Master!A:D,4,0)*S561))),0)</f>
        <v>10844</v>
      </c>
      <c r="U561" s="318"/>
      <c r="V561" s="319"/>
      <c r="W561" s="353">
        <v>0</v>
      </c>
      <c r="X561" s="320"/>
      <c r="Y561" s="49">
        <f t="shared" si="91"/>
        <v>10844</v>
      </c>
      <c r="Z561" s="276">
        <f t="shared" si="92"/>
        <v>1</v>
      </c>
      <c r="AA561" s="7"/>
    </row>
    <row r="562" spans="1:27" s="330" customFormat="1" ht="24.75" customHeight="1">
      <c r="A562" s="327" t="s">
        <v>345</v>
      </c>
      <c r="B562" s="327" t="s">
        <v>289</v>
      </c>
      <c r="C562" s="327" t="str">
        <f>VLOOKUP(M562,[2]Master!A:C,3,0)</f>
        <v>320ml</v>
      </c>
      <c r="D562" s="339">
        <f t="shared" si="93"/>
        <v>104.83653846153847</v>
      </c>
      <c r="E562" s="339">
        <f t="shared" si="94"/>
        <v>104.83653846153847</v>
      </c>
      <c r="F562" s="326">
        <f t="shared" si="95"/>
        <v>45363</v>
      </c>
      <c r="G562" s="326">
        <f t="shared" si="96"/>
        <v>45364</v>
      </c>
      <c r="H562" s="326">
        <v>45362</v>
      </c>
      <c r="I562" s="326">
        <v>45362</v>
      </c>
      <c r="J562" s="327"/>
      <c r="K562" s="327">
        <v>9111</v>
      </c>
      <c r="L562" s="327"/>
      <c r="M562" s="327">
        <v>310003727</v>
      </c>
      <c r="N562" s="328" t="str">
        <f>VLOOKUP(M562,[2]Master!A:B,2,0)</f>
        <v>Chakulza GT Kyoho Grape 320ml 1x24</v>
      </c>
      <c r="O562" s="326"/>
      <c r="P562" s="327"/>
      <c r="Q562" s="327"/>
      <c r="R562" s="327" t="s">
        <v>345</v>
      </c>
      <c r="S562" s="375">
        <v>10903</v>
      </c>
      <c r="T562" s="48">
        <f>ROUNDUP(IF(C562="180ml",VLOOKUP(M562,[2]Master!A:D,4,0)*S562,IF(VLOOKUP(M562,[2]Master!A:D,4,0)=1,S562,IF(S562&lt;=25000,S562*90%,VLOOKUP(M562,[2]Master!A:D,4,0)*S562))),0)</f>
        <v>10903</v>
      </c>
      <c r="U562" s="318"/>
      <c r="V562" s="319"/>
      <c r="W562" s="353">
        <v>0</v>
      </c>
      <c r="X562" s="320"/>
      <c r="Y562" s="49">
        <f t="shared" si="91"/>
        <v>10903</v>
      </c>
      <c r="Z562" s="276">
        <f t="shared" si="92"/>
        <v>1</v>
      </c>
      <c r="AA562" s="7"/>
    </row>
    <row r="563" spans="1:27" s="330" customFormat="1" ht="24.75" customHeight="1">
      <c r="A563" s="327" t="s">
        <v>345</v>
      </c>
      <c r="B563" s="327" t="s">
        <v>289</v>
      </c>
      <c r="C563" s="327" t="str">
        <f>VLOOKUP(M563,[2]Master!A:C,3,0)</f>
        <v>320ml</v>
      </c>
      <c r="D563" s="339">
        <f t="shared" si="93"/>
        <v>106.46153846153847</v>
      </c>
      <c r="E563" s="339">
        <f t="shared" si="94"/>
        <v>106.46153846153847</v>
      </c>
      <c r="F563" s="326">
        <f t="shared" si="95"/>
        <v>45364</v>
      </c>
      <c r="G563" s="326">
        <f t="shared" si="96"/>
        <v>45365</v>
      </c>
      <c r="H563" s="326">
        <v>45363</v>
      </c>
      <c r="I563" s="326">
        <v>45363</v>
      </c>
      <c r="J563" s="327"/>
      <c r="K563" s="327">
        <v>9111</v>
      </c>
      <c r="L563" s="327"/>
      <c r="M563" s="327">
        <v>310003727</v>
      </c>
      <c r="N563" s="328" t="str">
        <f>VLOOKUP(M563,[2]Master!A:B,2,0)</f>
        <v>Chakulza GT Kyoho Grape 320ml 1x24</v>
      </c>
      <c r="O563" s="326"/>
      <c r="P563" s="327"/>
      <c r="Q563" s="327"/>
      <c r="R563" s="327" t="s">
        <v>345</v>
      </c>
      <c r="S563" s="375">
        <v>11072</v>
      </c>
      <c r="T563" s="48">
        <f>ROUNDUP(IF(C563="180ml",VLOOKUP(M563,[2]Master!A:D,4,0)*S563,IF(VLOOKUP(M563,[2]Master!A:D,4,0)=1,S563,IF(S563&lt;=25000,S563*90%,VLOOKUP(M563,[2]Master!A:D,4,0)*S563))),0)</f>
        <v>11072</v>
      </c>
      <c r="U563" s="318"/>
      <c r="V563" s="319"/>
      <c r="W563" s="353">
        <v>0</v>
      </c>
      <c r="X563" s="320"/>
      <c r="Y563" s="49">
        <f t="shared" si="91"/>
        <v>11072</v>
      </c>
      <c r="Z563" s="276">
        <f t="shared" si="92"/>
        <v>1</v>
      </c>
      <c r="AA563" s="7"/>
    </row>
    <row r="564" spans="1:27" s="330" customFormat="1" ht="24.75" customHeight="1">
      <c r="A564" s="327" t="s">
        <v>345</v>
      </c>
      <c r="B564" s="327" t="s">
        <v>289</v>
      </c>
      <c r="C564" s="327" t="str">
        <f>VLOOKUP(M564,[2]Master!A:C,3,0)</f>
        <v>320ml</v>
      </c>
      <c r="D564" s="339">
        <f t="shared" si="93"/>
        <v>104.16346153846153</v>
      </c>
      <c r="E564" s="339">
        <f t="shared" si="94"/>
        <v>104.16346153846153</v>
      </c>
      <c r="F564" s="326">
        <f t="shared" si="95"/>
        <v>45365</v>
      </c>
      <c r="G564" s="326">
        <f t="shared" si="96"/>
        <v>45366</v>
      </c>
      <c r="H564" s="326">
        <v>45364</v>
      </c>
      <c r="I564" s="326">
        <v>45364</v>
      </c>
      <c r="J564" s="327"/>
      <c r="K564" s="327">
        <v>9111</v>
      </c>
      <c r="L564" s="327"/>
      <c r="M564" s="327">
        <v>310003727</v>
      </c>
      <c r="N564" s="328" t="str">
        <f>VLOOKUP(M564,[2]Master!A:B,2,0)</f>
        <v>Chakulza GT Kyoho Grape 320ml 1x24</v>
      </c>
      <c r="O564" s="326"/>
      <c r="P564" s="327"/>
      <c r="Q564" s="327"/>
      <c r="R564" s="327" t="s">
        <v>345</v>
      </c>
      <c r="S564" s="384">
        <v>10833</v>
      </c>
      <c r="T564" s="48">
        <f>ROUNDUP(IF(C564="180ml",VLOOKUP(M564,[2]Master!A:D,4,0)*S564,IF(VLOOKUP(M564,[2]Master!A:D,4,0)=1,S564,IF(S564&lt;=25000,S564*90%,VLOOKUP(M564,[2]Master!A:D,4,0)*S564))),0)</f>
        <v>10833</v>
      </c>
      <c r="U564" s="318"/>
      <c r="V564" s="319"/>
      <c r="W564" s="353">
        <v>0</v>
      </c>
      <c r="X564" s="320"/>
      <c r="Y564" s="49">
        <f t="shared" si="91"/>
        <v>10833</v>
      </c>
      <c r="Z564" s="276">
        <f t="shared" si="92"/>
        <v>1</v>
      </c>
      <c r="AA564" s="7"/>
    </row>
    <row r="565" spans="1:27" s="330" customFormat="1" ht="24.75" customHeight="1">
      <c r="A565" s="327" t="s">
        <v>345</v>
      </c>
      <c r="B565" s="327" t="s">
        <v>289</v>
      </c>
      <c r="C565" s="327" t="str">
        <f>VLOOKUP(M565,[2]Master!A:C,3,0)</f>
        <v>320ml</v>
      </c>
      <c r="D565" s="339">
        <f t="shared" si="93"/>
        <v>214.72115384615384</v>
      </c>
      <c r="E565" s="339">
        <f t="shared" si="94"/>
        <v>214.72115384615384</v>
      </c>
      <c r="F565" s="326">
        <f t="shared" si="95"/>
        <v>45374</v>
      </c>
      <c r="G565" s="326">
        <f t="shared" si="96"/>
        <v>45375</v>
      </c>
      <c r="H565" s="326">
        <v>45373</v>
      </c>
      <c r="I565" s="326">
        <v>45373</v>
      </c>
      <c r="J565" s="327"/>
      <c r="K565" s="327">
        <v>9111</v>
      </c>
      <c r="L565" s="327"/>
      <c r="M565" s="327">
        <v>310003727</v>
      </c>
      <c r="N565" s="328" t="str">
        <f>VLOOKUP(M565,[2]Master!A:B,2,0)</f>
        <v>Chakulza GT Kyoho Grape 320ml 1x24</v>
      </c>
      <c r="O565" s="326"/>
      <c r="P565" s="327"/>
      <c r="Q565" s="327"/>
      <c r="R565" s="327" t="s">
        <v>345</v>
      </c>
      <c r="S565" s="392">
        <v>22331</v>
      </c>
      <c r="T565" s="48">
        <f>ROUNDUP(IF(C565="180ml",VLOOKUP(M565,[2]Master!A:D,4,0)*S565,IF(VLOOKUP(M565,[2]Master!A:D,4,0)=1,S565,IF(S565&lt;=25000,S565*90%,VLOOKUP(M565,[2]Master!A:D,4,0)*S565))),0)</f>
        <v>22331</v>
      </c>
      <c r="U565" s="318"/>
      <c r="V565" s="319"/>
      <c r="W565" s="353">
        <v>0</v>
      </c>
      <c r="X565" s="320"/>
      <c r="Y565" s="49">
        <f t="shared" si="91"/>
        <v>22331</v>
      </c>
      <c r="Z565" s="276">
        <f t="shared" si="92"/>
        <v>1</v>
      </c>
      <c r="AA565" s="7"/>
    </row>
    <row r="566" spans="1:27" s="330" customFormat="1" ht="24.75" customHeight="1">
      <c r="A566" s="327" t="s">
        <v>345</v>
      </c>
      <c r="B566" s="327" t="s">
        <v>289</v>
      </c>
      <c r="C566" s="327" t="str">
        <f>VLOOKUP(M566,[2]Master!A:C,3,0)</f>
        <v>320ml</v>
      </c>
      <c r="D566" s="339">
        <f t="shared" si="93"/>
        <v>49.509615384615387</v>
      </c>
      <c r="E566" s="339">
        <f t="shared" si="94"/>
        <v>49.509615384615387</v>
      </c>
      <c r="F566" s="326">
        <f t="shared" si="95"/>
        <v>45378</v>
      </c>
      <c r="G566" s="326">
        <f t="shared" si="96"/>
        <v>45379</v>
      </c>
      <c r="H566" s="326">
        <v>45377</v>
      </c>
      <c r="I566" s="326">
        <v>45377</v>
      </c>
      <c r="J566" s="327"/>
      <c r="K566" s="327">
        <v>9111</v>
      </c>
      <c r="L566" s="327"/>
      <c r="M566" s="327">
        <v>310003727</v>
      </c>
      <c r="N566" s="328" t="str">
        <f>VLOOKUP(M566,[2]Master!A:B,2,0)</f>
        <v>Chakulza GT Kyoho Grape 320ml 1x24</v>
      </c>
      <c r="O566" s="326"/>
      <c r="P566" s="327"/>
      <c r="Q566" s="327"/>
      <c r="R566" s="327" t="s">
        <v>345</v>
      </c>
      <c r="S566" s="397">
        <v>5149</v>
      </c>
      <c r="T566" s="48">
        <f>ROUNDUP(IF(C566="180ml",VLOOKUP(M566,[2]Master!A:D,4,0)*S566,IF(VLOOKUP(M566,[2]Master!A:D,4,0)=1,S566,IF(S566&lt;=25000,S566*90%,VLOOKUP(M566,[2]Master!A:D,4,0)*S566))),0)</f>
        <v>5149</v>
      </c>
      <c r="U566" s="318"/>
      <c r="V566" s="319"/>
      <c r="W566" s="353">
        <v>0</v>
      </c>
      <c r="X566" s="320"/>
      <c r="Y566" s="49">
        <f t="shared" si="91"/>
        <v>5149</v>
      </c>
      <c r="Z566" s="276">
        <f t="shared" si="92"/>
        <v>1</v>
      </c>
      <c r="AA566" s="7"/>
    </row>
    <row r="567" spans="1:27" ht="24.75" customHeight="1">
      <c r="A567" s="327" t="s">
        <v>345</v>
      </c>
      <c r="B567" s="327" t="s">
        <v>289</v>
      </c>
      <c r="C567" s="327" t="str">
        <f>VLOOKUP(M567,[2]Master!A:C,3,0)</f>
        <v>320ml</v>
      </c>
      <c r="D567" s="339">
        <f t="shared" si="93"/>
        <v>222.57692307692307</v>
      </c>
      <c r="E567" s="339">
        <f t="shared" si="94"/>
        <v>222.57692307692307</v>
      </c>
      <c r="F567" s="326">
        <f t="shared" si="95"/>
        <v>45379</v>
      </c>
      <c r="G567" s="326">
        <f t="shared" si="96"/>
        <v>45380</v>
      </c>
      <c r="H567" s="326">
        <v>45378</v>
      </c>
      <c r="I567" s="326">
        <v>45378</v>
      </c>
      <c r="J567" s="327"/>
      <c r="K567" s="327">
        <v>9111</v>
      </c>
      <c r="L567" s="327"/>
      <c r="M567" s="327">
        <v>310003727</v>
      </c>
      <c r="N567" s="328" t="str">
        <f>VLOOKUP(M567,[2]Master!A:B,2,0)</f>
        <v>Chakulza GT Kyoho Grape 320ml 1x24</v>
      </c>
      <c r="O567" s="326"/>
      <c r="P567" s="327"/>
      <c r="Q567" s="327"/>
      <c r="R567" s="327" t="s">
        <v>345</v>
      </c>
      <c r="S567" s="329">
        <v>23148</v>
      </c>
      <c r="T567" s="48">
        <f>ROUNDUP(IF(C567="180ml",VLOOKUP(M567,[2]Master!A:D,4,0)*S567,IF(VLOOKUP(M567,[2]Master!A:D,4,0)=1,S567,IF(S567&lt;=25000,S567*90%,VLOOKUP(M567,[2]Master!A:D,4,0)*S567))),0)</f>
        <v>23148</v>
      </c>
      <c r="U567" s="318"/>
      <c r="V567" s="319"/>
      <c r="W567" s="353">
        <v>0</v>
      </c>
      <c r="X567" s="320"/>
      <c r="Y567" s="49">
        <f t="shared" si="91"/>
        <v>23148</v>
      </c>
      <c r="Z567" s="276">
        <f t="shared" si="92"/>
        <v>1</v>
      </c>
    </row>
    <row r="568" spans="1:27" s="330" customFormat="1" ht="24.75" customHeight="1">
      <c r="A568" s="327" t="s">
        <v>345</v>
      </c>
      <c r="B568" s="327" t="s">
        <v>289</v>
      </c>
      <c r="C568" s="327" t="str">
        <f>VLOOKUP(M568,[2]Master!A:C,3,0)</f>
        <v>320ml</v>
      </c>
      <c r="D568" s="339">
        <f t="shared" si="93"/>
        <v>166.93269230769232</v>
      </c>
      <c r="E568" s="339">
        <f t="shared" si="94"/>
        <v>166.93269230769232</v>
      </c>
      <c r="F568" s="326">
        <f t="shared" si="95"/>
        <v>45380</v>
      </c>
      <c r="G568" s="326">
        <f t="shared" si="96"/>
        <v>45381</v>
      </c>
      <c r="H568" s="326">
        <v>45379</v>
      </c>
      <c r="I568" s="326">
        <v>45379</v>
      </c>
      <c r="J568" s="327"/>
      <c r="K568" s="327">
        <v>9111</v>
      </c>
      <c r="L568" s="327"/>
      <c r="M568" s="327">
        <v>310003727</v>
      </c>
      <c r="N568" s="328" t="str">
        <f>VLOOKUP(M568,[2]Master!A:B,2,0)</f>
        <v>Chakulza GT Kyoho Grape 320ml 1x24</v>
      </c>
      <c r="O568" s="326"/>
      <c r="P568" s="327"/>
      <c r="Q568" s="327"/>
      <c r="R568" s="327" t="s">
        <v>345</v>
      </c>
      <c r="S568" s="329">
        <v>17361</v>
      </c>
      <c r="T568" s="48">
        <f>ROUNDUP(IF(C568="180ml",VLOOKUP(M568,[2]Master!A:D,4,0)*S568,IF(VLOOKUP(M568,[2]Master!A:D,4,0)=1,S568,IF(S568&lt;=25000,S568*90%,VLOOKUP(M568,[2]Master!A:D,4,0)*S568))),0)</f>
        <v>17361</v>
      </c>
      <c r="U568" s="318"/>
      <c r="V568" s="319"/>
      <c r="W568" s="353">
        <v>0</v>
      </c>
      <c r="X568" s="320"/>
      <c r="Y568" s="49">
        <f t="shared" si="91"/>
        <v>17361</v>
      </c>
      <c r="Z568" s="276">
        <f t="shared" si="92"/>
        <v>1</v>
      </c>
      <c r="AA568" s="7"/>
    </row>
    <row r="569" spans="1:27" s="330" customFormat="1" ht="24.75" customHeight="1">
      <c r="A569" s="327" t="s">
        <v>345</v>
      </c>
      <c r="B569" s="327" t="s">
        <v>289</v>
      </c>
      <c r="C569" s="327" t="str">
        <f>VLOOKUP(M569,[2]Master!A:C,3,0)</f>
        <v>320ml</v>
      </c>
      <c r="D569" s="339">
        <f t="shared" si="93"/>
        <v>166.93269230769232</v>
      </c>
      <c r="E569" s="339">
        <f t="shared" si="94"/>
        <v>166.93269230769232</v>
      </c>
      <c r="F569" s="326">
        <f t="shared" si="95"/>
        <v>45381</v>
      </c>
      <c r="G569" s="326">
        <f t="shared" si="96"/>
        <v>45382</v>
      </c>
      <c r="H569" s="326">
        <v>45380</v>
      </c>
      <c r="I569" s="326">
        <v>45380</v>
      </c>
      <c r="J569" s="327"/>
      <c r="K569" s="327">
        <v>9111</v>
      </c>
      <c r="L569" s="327"/>
      <c r="M569" s="327">
        <v>310003727</v>
      </c>
      <c r="N569" s="328" t="str">
        <f>VLOOKUP(M569,[2]Master!A:B,2,0)</f>
        <v>Chakulza GT Kyoho Grape 320ml 1x24</v>
      </c>
      <c r="O569" s="326"/>
      <c r="P569" s="327"/>
      <c r="Q569" s="327"/>
      <c r="R569" s="327" t="s">
        <v>345</v>
      </c>
      <c r="S569" s="329">
        <v>17361</v>
      </c>
      <c r="T569" s="48">
        <f>ROUNDUP(IF(C569="180ml",VLOOKUP(M569,[2]Master!A:D,4,0)*S569,IF(VLOOKUP(M569,[2]Master!A:D,4,0)=1,S569,IF(S569&lt;=25000,S569*90%,VLOOKUP(M569,[2]Master!A:D,4,0)*S569))),0)</f>
        <v>17361</v>
      </c>
      <c r="U569" s="318"/>
      <c r="V569" s="319"/>
      <c r="W569" s="353">
        <v>0</v>
      </c>
      <c r="X569" s="320"/>
      <c r="Y569" s="49">
        <f t="shared" si="91"/>
        <v>17361</v>
      </c>
      <c r="Z569" s="276">
        <f t="shared" si="92"/>
        <v>1</v>
      </c>
      <c r="AA569" s="7"/>
    </row>
    <row r="570" spans="1:27" ht="24.45" customHeight="1">
      <c r="A570" s="327" t="s">
        <v>345</v>
      </c>
      <c r="B570" s="327" t="s">
        <v>289</v>
      </c>
      <c r="C570" s="327" t="str">
        <f>VLOOKUP(M570,[2]Master!A:C,3,0)</f>
        <v>320ml</v>
      </c>
      <c r="D570" s="339">
        <f t="shared" si="93"/>
        <v>166.93269230769232</v>
      </c>
      <c r="E570" s="339">
        <f t="shared" si="94"/>
        <v>166.93269230769232</v>
      </c>
      <c r="F570" s="326">
        <f t="shared" si="95"/>
        <v>45382</v>
      </c>
      <c r="G570" s="326">
        <f t="shared" si="96"/>
        <v>45383</v>
      </c>
      <c r="H570" s="326">
        <v>45381</v>
      </c>
      <c r="I570" s="326">
        <v>45381</v>
      </c>
      <c r="J570" s="327"/>
      <c r="K570" s="327">
        <v>9111</v>
      </c>
      <c r="L570" s="327"/>
      <c r="M570" s="327">
        <v>310003727</v>
      </c>
      <c r="N570" s="328" t="str">
        <f>VLOOKUP(M570,[2]Master!A:B,2,0)</f>
        <v>Chakulza GT Kyoho Grape 320ml 1x24</v>
      </c>
      <c r="O570" s="326"/>
      <c r="P570" s="327"/>
      <c r="Q570" s="327"/>
      <c r="R570" s="327" t="s">
        <v>345</v>
      </c>
      <c r="S570" s="329">
        <v>17361</v>
      </c>
      <c r="T570" s="48">
        <f>ROUNDUP(IF(C570="180ml",VLOOKUP(M570,[2]Master!A:D,4,0)*S570,IF(VLOOKUP(M570,[2]Master!A:D,4,0)=1,S570,IF(S570&lt;=25000,S570*90%,VLOOKUP(M570,[2]Master!A:D,4,0)*S570))),0)</f>
        <v>17361</v>
      </c>
      <c r="U570" s="318"/>
      <c r="V570" s="319"/>
      <c r="W570" s="353">
        <v>0</v>
      </c>
      <c r="X570" s="320"/>
      <c r="Y570" s="49">
        <f t="shared" si="91"/>
        <v>17361</v>
      </c>
      <c r="Z570" s="276">
        <f t="shared" si="92"/>
        <v>1</v>
      </c>
    </row>
    <row r="571" spans="1:27" s="330" customFormat="1" ht="24.45" customHeight="1">
      <c r="A571" s="327" t="s">
        <v>345</v>
      </c>
      <c r="B571" s="327" t="s">
        <v>289</v>
      </c>
      <c r="C571" s="327" t="str">
        <f>VLOOKUP(M571,[2]Master!A:C,3,0)</f>
        <v>320ml</v>
      </c>
      <c r="D571" s="339">
        <f t="shared" si="93"/>
        <v>4.5673076923076925</v>
      </c>
      <c r="E571" s="339">
        <f t="shared" si="94"/>
        <v>4.5673076923076925</v>
      </c>
      <c r="F571" s="326">
        <f t="shared" si="95"/>
        <v>45360</v>
      </c>
      <c r="G571" s="326">
        <f t="shared" si="96"/>
        <v>45361</v>
      </c>
      <c r="H571" s="326">
        <v>45359</v>
      </c>
      <c r="I571" s="326">
        <v>45359</v>
      </c>
      <c r="J571" s="327"/>
      <c r="K571" s="327">
        <v>9111</v>
      </c>
      <c r="L571" s="327"/>
      <c r="M571" s="327">
        <v>310003728</v>
      </c>
      <c r="N571" s="328" t="str">
        <f>VLOOKUP(M571,[2]Master!A:B,2,0)</f>
        <v>Chakulza GT Kyoho Grape 320ml 1x4x6</v>
      </c>
      <c r="O571" s="326"/>
      <c r="P571" s="327"/>
      <c r="Q571" s="327"/>
      <c r="R571" s="327" t="s">
        <v>345</v>
      </c>
      <c r="S571" s="375">
        <v>475</v>
      </c>
      <c r="T571" s="48">
        <f>ROUNDUP(IF(C571="180ml",VLOOKUP(M571,[2]Master!A:D,4,0)*S571,IF(VLOOKUP(M571,[2]Master!A:D,4,0)=1,S571,IF(S571&lt;=25000,S571*90%,VLOOKUP(M571,[2]Master!A:D,4,0)*S571))),0)</f>
        <v>475</v>
      </c>
      <c r="U571" s="318"/>
      <c r="V571" s="319"/>
      <c r="W571" s="353">
        <v>0</v>
      </c>
      <c r="X571" s="320"/>
      <c r="Y571" s="49">
        <f t="shared" si="91"/>
        <v>475</v>
      </c>
      <c r="Z571" s="276">
        <f t="shared" si="92"/>
        <v>1</v>
      </c>
      <c r="AA571" s="7"/>
    </row>
    <row r="572" spans="1:27" s="330" customFormat="1" ht="24.75" customHeight="1">
      <c r="A572" s="327" t="s">
        <v>345</v>
      </c>
      <c r="B572" s="327" t="s">
        <v>289</v>
      </c>
      <c r="C572" s="327" t="str">
        <f>VLOOKUP(M572,[2]Master!A:C,3,0)</f>
        <v>320ml</v>
      </c>
      <c r="D572" s="339">
        <f t="shared" si="93"/>
        <v>54.990384615384613</v>
      </c>
      <c r="E572" s="339">
        <f t="shared" si="94"/>
        <v>54.990384615384613</v>
      </c>
      <c r="F572" s="326">
        <f t="shared" si="95"/>
        <v>45363</v>
      </c>
      <c r="G572" s="326">
        <f t="shared" si="96"/>
        <v>45364</v>
      </c>
      <c r="H572" s="326">
        <v>45362</v>
      </c>
      <c r="I572" s="326">
        <v>45362</v>
      </c>
      <c r="J572" s="327"/>
      <c r="K572" s="327">
        <v>9111</v>
      </c>
      <c r="L572" s="327"/>
      <c r="M572" s="327">
        <v>310003728</v>
      </c>
      <c r="N572" s="328" t="str">
        <f>VLOOKUP(M572,[2]Master!A:B,2,0)</f>
        <v>Chakulza GT Kyoho Grape 320ml 1x4x6</v>
      </c>
      <c r="O572" s="326"/>
      <c r="P572" s="327"/>
      <c r="Q572" s="327"/>
      <c r="R572" s="327" t="s">
        <v>345</v>
      </c>
      <c r="S572" s="375">
        <v>5719</v>
      </c>
      <c r="T572" s="48">
        <f>ROUNDUP(IF(C572="180ml",VLOOKUP(M572,[2]Master!A:D,4,0)*S572,IF(VLOOKUP(M572,[2]Master!A:D,4,0)=1,S572,IF(S572&lt;=25000,S572*90%,VLOOKUP(M572,[2]Master!A:D,4,0)*S572))),0)</f>
        <v>5719</v>
      </c>
      <c r="U572" s="318"/>
      <c r="V572" s="319"/>
      <c r="W572" s="353">
        <v>0</v>
      </c>
      <c r="X572" s="320"/>
      <c r="Y572" s="49">
        <f t="shared" si="91"/>
        <v>5719</v>
      </c>
      <c r="Z572" s="276">
        <f t="shared" si="92"/>
        <v>1</v>
      </c>
      <c r="AA572" s="7"/>
    </row>
    <row r="573" spans="1:27" s="330" customFormat="1" ht="24.75" customHeight="1">
      <c r="A573" s="327" t="s">
        <v>345</v>
      </c>
      <c r="B573" s="327" t="s">
        <v>289</v>
      </c>
      <c r="C573" s="327" t="str">
        <f>VLOOKUP(M573,[2]Master!A:C,3,0)</f>
        <v>320ml</v>
      </c>
      <c r="D573" s="339">
        <f t="shared" si="93"/>
        <v>106.95192307692308</v>
      </c>
      <c r="E573" s="339">
        <f t="shared" si="94"/>
        <v>106.95192307692308</v>
      </c>
      <c r="F573" s="326">
        <f t="shared" si="95"/>
        <v>45365</v>
      </c>
      <c r="G573" s="326">
        <f t="shared" si="96"/>
        <v>45366</v>
      </c>
      <c r="H573" s="326">
        <v>45364</v>
      </c>
      <c r="I573" s="326">
        <v>45364</v>
      </c>
      <c r="J573" s="327"/>
      <c r="K573" s="327">
        <v>9111</v>
      </c>
      <c r="L573" s="327"/>
      <c r="M573" s="327">
        <v>310003728</v>
      </c>
      <c r="N573" s="328" t="str">
        <f>VLOOKUP(M573,[2]Master!A:B,2,0)</f>
        <v>Chakulza GT Kyoho Grape 320ml 1x4x6</v>
      </c>
      <c r="O573" s="326"/>
      <c r="P573" s="327"/>
      <c r="Q573" s="327"/>
      <c r="R573" s="327" t="s">
        <v>345</v>
      </c>
      <c r="S573" s="384">
        <v>11123</v>
      </c>
      <c r="T573" s="48">
        <f>ROUNDUP(IF(C573="180ml",VLOOKUP(M573,[2]Master!A:D,4,0)*S573,IF(VLOOKUP(M573,[2]Master!A:D,4,0)=1,S573,IF(S573&lt;=25000,S573*90%,VLOOKUP(M573,[2]Master!A:D,4,0)*S573))),0)</f>
        <v>11123</v>
      </c>
      <c r="U573" s="318"/>
      <c r="V573" s="319"/>
      <c r="W573" s="353">
        <v>0</v>
      </c>
      <c r="X573" s="320"/>
      <c r="Y573" s="49">
        <f t="shared" si="91"/>
        <v>11123</v>
      </c>
      <c r="Z573" s="276">
        <f t="shared" si="92"/>
        <v>1</v>
      </c>
      <c r="AA573" s="7"/>
    </row>
    <row r="574" spans="1:27" s="330" customFormat="1" ht="24.75" customHeight="1">
      <c r="A574" s="327" t="s">
        <v>345</v>
      </c>
      <c r="B574" s="327" t="s">
        <v>289</v>
      </c>
      <c r="C574" s="327" t="str">
        <f>VLOOKUP(M574,[2]Master!A:C,3,0)</f>
        <v>320ml</v>
      </c>
      <c r="D574" s="339">
        <f t="shared" si="93"/>
        <v>160.15384615384616</v>
      </c>
      <c r="E574" s="339">
        <f t="shared" si="94"/>
        <v>160.15384615384616</v>
      </c>
      <c r="F574" s="326">
        <f t="shared" si="95"/>
        <v>45378</v>
      </c>
      <c r="G574" s="326">
        <f t="shared" si="96"/>
        <v>45379</v>
      </c>
      <c r="H574" s="326">
        <v>45377</v>
      </c>
      <c r="I574" s="326">
        <v>45377</v>
      </c>
      <c r="J574" s="327"/>
      <c r="K574" s="327">
        <v>9111</v>
      </c>
      <c r="L574" s="327"/>
      <c r="M574" s="327">
        <v>310003728</v>
      </c>
      <c r="N574" s="328" t="str">
        <f>VLOOKUP(M574,[2]Master!A:B,2,0)</f>
        <v>Chakulza GT Kyoho Grape 320ml 1x4x6</v>
      </c>
      <c r="O574" s="326"/>
      <c r="P574" s="327"/>
      <c r="Q574" s="327"/>
      <c r="R574" s="327" t="s">
        <v>345</v>
      </c>
      <c r="S574" s="397">
        <v>16656</v>
      </c>
      <c r="T574" s="48">
        <f>ROUNDUP(IF(C574="180ml",VLOOKUP(M574,[2]Master!A:D,4,0)*S574,IF(VLOOKUP(M574,[2]Master!A:D,4,0)=1,S574,IF(S574&lt;=25000,S574*90%,VLOOKUP(M574,[2]Master!A:D,4,0)*S574))),0)</f>
        <v>16656</v>
      </c>
      <c r="U574" s="318"/>
      <c r="V574" s="319"/>
      <c r="W574" s="353">
        <v>0</v>
      </c>
      <c r="X574" s="320"/>
      <c r="Y574" s="49">
        <f t="shared" si="91"/>
        <v>16656</v>
      </c>
      <c r="Z574" s="276">
        <f t="shared" si="92"/>
        <v>1</v>
      </c>
      <c r="AA574" s="7"/>
    </row>
    <row r="575" spans="1:27" s="330" customFormat="1" ht="24.75" customHeight="1">
      <c r="A575" s="327" t="s">
        <v>345</v>
      </c>
      <c r="B575" s="327" t="s">
        <v>289</v>
      </c>
      <c r="C575" s="327" t="str">
        <f>VLOOKUP(M575,[2]Master!A:C,3,0)</f>
        <v>320ml</v>
      </c>
      <c r="D575" s="339">
        <f t="shared" si="93"/>
        <v>176.61538461538461</v>
      </c>
      <c r="E575" s="339">
        <f t="shared" si="94"/>
        <v>176.61538461538461</v>
      </c>
      <c r="F575" s="326">
        <f t="shared" si="95"/>
        <v>45367</v>
      </c>
      <c r="G575" s="326">
        <f t="shared" si="96"/>
        <v>45368</v>
      </c>
      <c r="H575" s="326">
        <v>45366</v>
      </c>
      <c r="I575" s="326">
        <v>45366</v>
      </c>
      <c r="J575" s="327"/>
      <c r="K575" s="327">
        <v>9111</v>
      </c>
      <c r="L575" s="327"/>
      <c r="M575" s="327">
        <v>310001198</v>
      </c>
      <c r="N575" s="328" t="str">
        <f>VLOOKUP(M575,[2]Master!A:B,2,0)</f>
        <v>Chakuza  Green tea 320 CC  Honey Lemon 1x24</v>
      </c>
      <c r="O575" s="326"/>
      <c r="P575" s="327"/>
      <c r="Q575" s="327"/>
      <c r="R575" s="327" t="s">
        <v>345</v>
      </c>
      <c r="S575" s="384">
        <v>18368</v>
      </c>
      <c r="T575" s="48">
        <f>ROUNDUP(IF(C575="180ml",VLOOKUP(M575,[2]Master!A:D,4,0)*S575,IF(VLOOKUP(M575,[2]Master!A:D,4,0)=1,S575,IF(S575&lt;=25000,S575*90%,VLOOKUP(M575,[2]Master!A:D,4,0)*S575))),0)</f>
        <v>18368</v>
      </c>
      <c r="U575" s="318"/>
      <c r="V575" s="319"/>
      <c r="W575" s="353">
        <v>0</v>
      </c>
      <c r="X575" s="320"/>
      <c r="Y575" s="49">
        <f t="shared" si="91"/>
        <v>18368</v>
      </c>
      <c r="Z575" s="276">
        <f t="shared" si="92"/>
        <v>1</v>
      </c>
      <c r="AA575" s="7"/>
    </row>
    <row r="576" spans="1:27" s="330" customFormat="1" ht="24.75" customHeight="1">
      <c r="A576" s="327" t="s">
        <v>345</v>
      </c>
      <c r="B576" s="327" t="s">
        <v>289</v>
      </c>
      <c r="C576" s="327" t="str">
        <f>VLOOKUP(M576,[2]Master!A:C,3,0)</f>
        <v>320ml</v>
      </c>
      <c r="D576" s="339">
        <f t="shared" si="93"/>
        <v>174.50961538461539</v>
      </c>
      <c r="E576" s="339">
        <f t="shared" si="94"/>
        <v>174.50961538461539</v>
      </c>
      <c r="F576" s="326">
        <f t="shared" si="95"/>
        <v>45368</v>
      </c>
      <c r="G576" s="326">
        <f t="shared" si="96"/>
        <v>45369</v>
      </c>
      <c r="H576" s="326">
        <v>45367</v>
      </c>
      <c r="I576" s="326">
        <v>45367</v>
      </c>
      <c r="J576" s="327"/>
      <c r="K576" s="327">
        <v>9111</v>
      </c>
      <c r="L576" s="327"/>
      <c r="M576" s="327">
        <v>310001198</v>
      </c>
      <c r="N576" s="328" t="str">
        <f>VLOOKUP(M576,[2]Master!A:B,2,0)</f>
        <v>Chakuza  Green tea 320 CC  Honey Lemon 1x24</v>
      </c>
      <c r="O576" s="326"/>
      <c r="P576" s="327"/>
      <c r="Q576" s="327"/>
      <c r="R576" s="327" t="s">
        <v>345</v>
      </c>
      <c r="S576" s="384">
        <v>18149</v>
      </c>
      <c r="T576" s="48">
        <f>ROUNDUP(IF(C576="180ml",VLOOKUP(M576,[2]Master!A:D,4,0)*S576,IF(VLOOKUP(M576,[2]Master!A:D,4,0)=1,S576,IF(S576&lt;=25000,S576*90%,VLOOKUP(M576,[2]Master!A:D,4,0)*S576))),0)</f>
        <v>18149</v>
      </c>
      <c r="U576" s="318"/>
      <c r="V576" s="319"/>
      <c r="W576" s="353">
        <v>0</v>
      </c>
      <c r="X576" s="320"/>
      <c r="Y576" s="49">
        <f t="shared" si="91"/>
        <v>18149</v>
      </c>
      <c r="Z576" s="276">
        <f t="shared" si="92"/>
        <v>1</v>
      </c>
      <c r="AA576" s="7"/>
    </row>
    <row r="577" spans="1:27" s="330" customFormat="1" ht="24.75" customHeight="1">
      <c r="A577" s="327" t="s">
        <v>345</v>
      </c>
      <c r="B577" s="327" t="s">
        <v>289</v>
      </c>
      <c r="C577" s="327" t="str">
        <f>VLOOKUP(M577,[2]Master!A:C,3,0)</f>
        <v>320ml</v>
      </c>
      <c r="D577" s="339">
        <f t="shared" si="93"/>
        <v>118.76923076923077</v>
      </c>
      <c r="E577" s="339">
        <f t="shared" si="94"/>
        <v>118.76923076923077</v>
      </c>
      <c r="F577" s="326">
        <f t="shared" si="95"/>
        <v>45366</v>
      </c>
      <c r="G577" s="326">
        <f t="shared" si="96"/>
        <v>45367</v>
      </c>
      <c r="H577" s="326">
        <v>45365</v>
      </c>
      <c r="I577" s="326">
        <v>45365</v>
      </c>
      <c r="J577" s="327"/>
      <c r="K577" s="327">
        <v>9111</v>
      </c>
      <c r="L577" s="327"/>
      <c r="M577" s="327">
        <v>310001229</v>
      </c>
      <c r="N577" s="328" t="str">
        <f>VLOOKUP(M577,[2]Master!A:B,2,0)</f>
        <v>Chakuza   GT Honey Lemon 320ml 1x4x6</v>
      </c>
      <c r="O577" s="326"/>
      <c r="P577" s="327"/>
      <c r="Q577" s="327"/>
      <c r="R577" s="327" t="s">
        <v>345</v>
      </c>
      <c r="S577" s="375">
        <v>12352</v>
      </c>
      <c r="T577" s="48">
        <f>ROUNDUP(IF(C577="180ml",VLOOKUP(M577,[2]Master!A:D,4,0)*S577,IF(VLOOKUP(M577,[2]Master!A:D,4,0)=1,S577,IF(S577&lt;=25000,S577*90%,VLOOKUP(M577,[2]Master!A:D,4,0)*S577))),0)</f>
        <v>12352</v>
      </c>
      <c r="U577" s="318"/>
      <c r="V577" s="319"/>
      <c r="W577" s="353">
        <v>0</v>
      </c>
      <c r="X577" s="320"/>
      <c r="Y577" s="49">
        <f t="shared" si="91"/>
        <v>12352</v>
      </c>
      <c r="Z577" s="276">
        <f t="shared" si="92"/>
        <v>1</v>
      </c>
      <c r="AA577" s="7"/>
    </row>
    <row r="578" spans="1:27" s="330" customFormat="1" ht="24.75" customHeight="1">
      <c r="A578" s="327" t="s">
        <v>345</v>
      </c>
      <c r="B578" s="327" t="s">
        <v>289</v>
      </c>
      <c r="C578" s="327" t="str">
        <f>VLOOKUP(M578,[2]Master!A:C,3,0)</f>
        <v>320ml</v>
      </c>
      <c r="D578" s="339">
        <f t="shared" si="93"/>
        <v>176.56730769230768</v>
      </c>
      <c r="E578" s="339">
        <f t="shared" si="94"/>
        <v>176.56730769230768</v>
      </c>
      <c r="F578" s="326">
        <f t="shared" si="95"/>
        <v>45377</v>
      </c>
      <c r="G578" s="326">
        <f t="shared" si="96"/>
        <v>45378</v>
      </c>
      <c r="H578" s="326">
        <v>45376</v>
      </c>
      <c r="I578" s="326">
        <v>45376</v>
      </c>
      <c r="J578" s="327"/>
      <c r="K578" s="327">
        <v>9111</v>
      </c>
      <c r="L578" s="327"/>
      <c r="M578" s="327">
        <v>310001229</v>
      </c>
      <c r="N578" s="328" t="str">
        <f>VLOOKUP(M578,[2]Master!A:B,2,0)</f>
        <v>Chakuza   GT Honey Lemon 320ml 1x4x6</v>
      </c>
      <c r="O578" s="326"/>
      <c r="P578" s="327"/>
      <c r="Q578" s="327"/>
      <c r="R578" s="327" t="s">
        <v>345</v>
      </c>
      <c r="S578" s="397">
        <v>18363</v>
      </c>
      <c r="T578" s="48">
        <f>ROUNDUP(IF(C578="180ml",VLOOKUP(M578,[2]Master!A:D,4,0)*S578,IF(VLOOKUP(M578,[2]Master!A:D,4,0)=1,S578,IF(S578&lt;=25000,S578*90%,VLOOKUP(M578,[2]Master!A:D,4,0)*S578))),0)</f>
        <v>18363</v>
      </c>
      <c r="U578" s="318"/>
      <c r="V578" s="319"/>
      <c r="W578" s="353">
        <v>0</v>
      </c>
      <c r="X578" s="320"/>
      <c r="Y578" s="49">
        <f t="shared" si="91"/>
        <v>18363</v>
      </c>
      <c r="Z578" s="276">
        <f t="shared" si="92"/>
        <v>1</v>
      </c>
      <c r="AA578" s="7"/>
    </row>
    <row r="579" spans="1:27" ht="24.75" customHeight="1">
      <c r="A579" s="327" t="s">
        <v>345</v>
      </c>
      <c r="B579" s="327" t="s">
        <v>289</v>
      </c>
      <c r="C579" s="327" t="str">
        <f>VLOOKUP(M579,[2]Master!A:C,3,0)</f>
        <v>320ml</v>
      </c>
      <c r="D579" s="339">
        <f t="shared" ref="D579" si="97">IF(C579="180ml",S579/88,IF(C579="180ml Milk",S579/70,IF(C579="320ml",S579/104,IF(C579="350ml",S579/72,IF(C579="380ml",S579/72,IF(C579="400ml",S579/72,IF(C579="500ml",S579/54,IF(C579="475ml",S579/54,IF(C579="600ml",S579/150,IF(C579="800ml",S579/70,IF(C579="1500ml",S579/112)))))))))))</f>
        <v>166.93269230769232</v>
      </c>
      <c r="E579" s="339">
        <f t="shared" ref="E579" si="98">IF(C579="180ml",T579/88,IF(C579="180ml Milk",T579/70,IF(C579="320ml",T579/104,IF(C579="350ml",T579/72,IF(C579="380ml",T579/72,IF(C579="400ml",T579/72,IF(C579="500ml",T579/54,IF(C579="475ml",T579/54,IF(C579="600ml",T579/150,IF(C579="800ml",T579/70,IF(C579="1500ml",T579/112)))))))))))</f>
        <v>166.93269230769232</v>
      </c>
      <c r="F579" s="326">
        <f t="shared" ref="F579" si="99">H579+1</f>
        <v>45392</v>
      </c>
      <c r="G579" s="326">
        <f t="shared" ref="G579" si="100">F579+1</f>
        <v>45393</v>
      </c>
      <c r="H579" s="326">
        <v>45391</v>
      </c>
      <c r="I579" s="326">
        <v>45391</v>
      </c>
      <c r="J579" s="327"/>
      <c r="K579" s="327">
        <v>9111</v>
      </c>
      <c r="L579" s="327"/>
      <c r="M579" s="327">
        <v>310003727</v>
      </c>
      <c r="N579" s="328" t="str">
        <f>VLOOKUP(M579,[2]Master!A:B,2,0)</f>
        <v>Chakulza GT Kyoho Grape 320ml 1x24</v>
      </c>
      <c r="O579" s="326"/>
      <c r="P579" s="327"/>
      <c r="Q579" s="327"/>
      <c r="R579" s="327" t="s">
        <v>345</v>
      </c>
      <c r="S579" s="385">
        <v>17361</v>
      </c>
      <c r="T579" s="48">
        <f>ROUNDUP(IF(C579="180ml",VLOOKUP(M579,[2]Master!A:D,4,0)*S579,IF(VLOOKUP(M579,[2]Master!A:D,4,0)=1,S579,IF(S579&lt;=25000,S579*90%,VLOOKUP(M579,[2]Master!A:D,4,0)*S579))),0)</f>
        <v>17361</v>
      </c>
      <c r="U579" s="318"/>
      <c r="V579" s="319"/>
      <c r="W579" s="353">
        <v>0</v>
      </c>
      <c r="X579" s="320"/>
      <c r="Y579" s="49">
        <f t="shared" ref="Y579" si="101">T579-SUM(U579:X579)</f>
        <v>17361</v>
      </c>
      <c r="Z579" s="276">
        <f t="shared" ref="Z579" si="102">T579/S579</f>
        <v>1</v>
      </c>
    </row>
    <row r="580" spans="1:27" ht="24.75" customHeight="1">
      <c r="A580" s="327" t="s">
        <v>345</v>
      </c>
      <c r="B580" s="327" t="s">
        <v>289</v>
      </c>
      <c r="C580" s="327" t="str">
        <f>VLOOKUP(M580,[2]Master!A:C,3,0)</f>
        <v>320ml</v>
      </c>
      <c r="D580" s="339">
        <f t="shared" ref="D580:D581" si="103">IF(C580="180ml",S580/88,IF(C580="180ml Milk",S580/70,IF(C580="320ml",S580/104,IF(C580="350ml",S580/72,IF(C580="380ml",S580/72,IF(C580="400ml",S580/72,IF(C580="500ml",S580/54,IF(C580="475ml",S580/54,IF(C580="600ml",S580/150,IF(C580="800ml",S580/70,IF(C580="1500ml",S580/112)))))))))))</f>
        <v>222.57692307692307</v>
      </c>
      <c r="E580" s="339">
        <f t="shared" ref="E580:E581" si="104">IF(C580="180ml",T580/88,IF(C580="180ml Milk",T580/70,IF(C580="320ml",T580/104,IF(C580="350ml",T580/72,IF(C580="380ml",T580/72,IF(C580="400ml",T580/72,IF(C580="500ml",T580/54,IF(C580="475ml",T580/54,IF(C580="600ml",T580/150,IF(C580="800ml",T580/70,IF(C580="1500ml",T580/112)))))))))))</f>
        <v>222.57692307692307</v>
      </c>
      <c r="F580" s="326">
        <f t="shared" ref="F580:F581" si="105">H580+1</f>
        <v>45393</v>
      </c>
      <c r="G580" s="326">
        <f t="shared" ref="G580:G581" si="106">F580+1</f>
        <v>45394</v>
      </c>
      <c r="H580" s="326">
        <v>45392</v>
      </c>
      <c r="I580" s="326">
        <v>45392</v>
      </c>
      <c r="J580" s="327"/>
      <c r="K580" s="327">
        <v>9111</v>
      </c>
      <c r="L580" s="327"/>
      <c r="M580" s="327">
        <v>310003727</v>
      </c>
      <c r="N580" s="328" t="str">
        <f>VLOOKUP(M580,[2]Master!A:B,2,0)</f>
        <v>Chakulza GT Kyoho Grape 320ml 1x24</v>
      </c>
      <c r="O580" s="326"/>
      <c r="P580" s="327"/>
      <c r="Q580" s="327"/>
      <c r="R580" s="327" t="s">
        <v>345</v>
      </c>
      <c r="S580" s="385">
        <v>23148</v>
      </c>
      <c r="T580" s="48">
        <f>ROUNDUP(IF(C580="180ml",VLOOKUP(M580,[2]Master!A:D,4,0)*S580,IF(VLOOKUP(M580,[2]Master!A:D,4,0)=1,S580,IF(S580&lt;=25000,S580*90%,VLOOKUP(M580,[2]Master!A:D,4,0)*S580))),0)</f>
        <v>23148</v>
      </c>
      <c r="U580" s="318"/>
      <c r="V580" s="319"/>
      <c r="W580" s="353">
        <v>0</v>
      </c>
      <c r="X580" s="320"/>
      <c r="Y580" s="49">
        <f t="shared" ref="Y580:Y581" si="107">T580-SUM(U580:X580)</f>
        <v>23148</v>
      </c>
      <c r="Z580" s="276">
        <f t="shared" ref="Z580:Z581" si="108">T580/S580</f>
        <v>1</v>
      </c>
    </row>
    <row r="581" spans="1:27" ht="24.75" customHeight="1">
      <c r="A581" s="327" t="s">
        <v>345</v>
      </c>
      <c r="B581" s="327" t="s">
        <v>289</v>
      </c>
      <c r="C581" s="327" t="str">
        <f>VLOOKUP(M581,[2]Master!A:C,3,0)</f>
        <v>320ml</v>
      </c>
      <c r="D581" s="339">
        <f t="shared" si="103"/>
        <v>55.644230769230766</v>
      </c>
      <c r="E581" s="339">
        <f t="shared" si="104"/>
        <v>55.644230769230766</v>
      </c>
      <c r="F581" s="326">
        <f t="shared" si="105"/>
        <v>45401</v>
      </c>
      <c r="G581" s="326">
        <f t="shared" si="106"/>
        <v>45402</v>
      </c>
      <c r="H581" s="326">
        <v>45400</v>
      </c>
      <c r="I581" s="326">
        <v>45400</v>
      </c>
      <c r="J581" s="327"/>
      <c r="K581" s="327">
        <v>9111</v>
      </c>
      <c r="L581" s="327"/>
      <c r="M581" s="327">
        <v>310003727</v>
      </c>
      <c r="N581" s="328" t="str">
        <f>VLOOKUP(M581,[2]Master!A:B,2,0)</f>
        <v>Chakulza GT Kyoho Grape 320ml 1x24</v>
      </c>
      <c r="O581" s="326"/>
      <c r="P581" s="327"/>
      <c r="Q581" s="327"/>
      <c r="R581" s="327" t="s">
        <v>345</v>
      </c>
      <c r="S581" s="385">
        <v>5787</v>
      </c>
      <c r="T581" s="48">
        <f>ROUNDUP(IF(C581="180ml",VLOOKUP(M581,[2]Master!A:D,4,0)*S581,IF(VLOOKUP(M581,[2]Master!A:D,4,0)=1,S581,IF(S581&lt;=25000,S581*90%,VLOOKUP(M581,[2]Master!A:D,4,0)*S581))),0)</f>
        <v>5787</v>
      </c>
      <c r="U581" s="318"/>
      <c r="V581" s="319"/>
      <c r="W581" s="353">
        <v>0</v>
      </c>
      <c r="X581" s="320"/>
      <c r="Y581" s="49">
        <f t="shared" si="107"/>
        <v>5787</v>
      </c>
      <c r="Z581" s="276">
        <f t="shared" si="108"/>
        <v>1</v>
      </c>
    </row>
    <row r="582" spans="1:27" ht="24.75" customHeight="1">
      <c r="A582" s="327" t="s">
        <v>345</v>
      </c>
      <c r="B582" s="327" t="s">
        <v>289</v>
      </c>
      <c r="C582" s="327" t="str">
        <f>VLOOKUP(M582,[2]Master!A:C,3,0)</f>
        <v>320ml</v>
      </c>
      <c r="D582" s="339">
        <f t="shared" ref="D582" si="109">IF(C582="180ml",S582/88,IF(C582="180ml Milk",S582/70,IF(C582="320ml",S582/104,IF(C582="350ml",S582/72,IF(C582="380ml",S582/72,IF(C582="400ml",S582/72,IF(C582="500ml",S582/54,IF(C582="475ml",S582/54,IF(C582="600ml",S582/150,IF(C582="800ml",S582/70,IF(C582="1500ml",S582/112)))))))))))</f>
        <v>222.57692307692307</v>
      </c>
      <c r="E582" s="339">
        <f t="shared" ref="E582" si="110">IF(C582="180ml",T582/88,IF(C582="180ml Milk",T582/70,IF(C582="320ml",T582/104,IF(C582="350ml",T582/72,IF(C582="380ml",T582/72,IF(C582="400ml",T582/72,IF(C582="500ml",T582/54,IF(C582="475ml",T582/54,IF(C582="600ml",T582/150,IF(C582="800ml",T582/70,IF(C582="1500ml",T582/112)))))))))))</f>
        <v>222.57692307692307</v>
      </c>
      <c r="F582" s="326">
        <f t="shared" ref="F582" si="111">H582+1</f>
        <v>45402</v>
      </c>
      <c r="G582" s="326">
        <f t="shared" ref="G582" si="112">F582+1</f>
        <v>45403</v>
      </c>
      <c r="H582" s="326">
        <v>45401</v>
      </c>
      <c r="I582" s="326">
        <v>45401</v>
      </c>
      <c r="J582" s="327"/>
      <c r="K582" s="327">
        <v>9111</v>
      </c>
      <c r="L582" s="327"/>
      <c r="M582" s="327">
        <v>310003727</v>
      </c>
      <c r="N582" s="328" t="str">
        <f>VLOOKUP(M582,[2]Master!A:B,2,0)</f>
        <v>Chakulza GT Kyoho Grape 320ml 1x24</v>
      </c>
      <c r="O582" s="326"/>
      <c r="P582" s="327"/>
      <c r="Q582" s="327"/>
      <c r="R582" s="327" t="s">
        <v>345</v>
      </c>
      <c r="S582" s="385">
        <v>23148</v>
      </c>
      <c r="T582" s="48">
        <f>ROUNDUP(IF(C582="180ml",VLOOKUP(M582,[2]Master!A:D,4,0)*S582,IF(VLOOKUP(M582,[2]Master!A:D,4,0)=1,S582,IF(S582&lt;=25000,S582*90%,VLOOKUP(M582,[2]Master!A:D,4,0)*S582))),0)</f>
        <v>23148</v>
      </c>
      <c r="U582" s="318"/>
      <c r="V582" s="319"/>
      <c r="W582" s="353">
        <v>0</v>
      </c>
      <c r="X582" s="320"/>
      <c r="Y582" s="49">
        <f t="shared" ref="Y582" si="113">T582-SUM(U582:X582)</f>
        <v>23148</v>
      </c>
      <c r="Z582" s="276">
        <f t="shared" ref="Z582" si="114">T582/S582</f>
        <v>1</v>
      </c>
    </row>
    <row r="583" spans="1:27" ht="24.75" customHeight="1">
      <c r="A583" s="327" t="s">
        <v>345</v>
      </c>
      <c r="B583" s="327" t="s">
        <v>289</v>
      </c>
      <c r="C583" s="327" t="str">
        <f>VLOOKUP(M583,[2]Master!A:C,3,0)</f>
        <v>320ml</v>
      </c>
      <c r="D583" s="339">
        <f t="shared" ref="D583" si="115">IF(C583="180ml",S583/88,IF(C583="180ml Milk",S583/70,IF(C583="320ml",S583/104,IF(C583="350ml",S583/72,IF(C583="380ml",S583/72,IF(C583="400ml",S583/72,IF(C583="500ml",S583/54,IF(C583="475ml",S583/54,IF(C583="600ml",S583/150,IF(C583="800ml",S583/70,IF(C583="1500ml",S583/112)))))))))))</f>
        <v>111.28846153846153</v>
      </c>
      <c r="E583" s="339">
        <f t="shared" ref="E583" si="116">IF(C583="180ml",T583/88,IF(C583="180ml Milk",T583/70,IF(C583="320ml",T583/104,IF(C583="350ml",T583/72,IF(C583="380ml",T583/72,IF(C583="400ml",T583/72,IF(C583="500ml",T583/54,IF(C583="475ml",T583/54,IF(C583="600ml",T583/150,IF(C583="800ml",T583/70,IF(C583="1500ml",T583/112)))))))))))</f>
        <v>111.28846153846153</v>
      </c>
      <c r="F583" s="326">
        <f t="shared" ref="F583" si="117">H583+1</f>
        <v>45403</v>
      </c>
      <c r="G583" s="326">
        <f t="shared" ref="G583" si="118">F583+1</f>
        <v>45404</v>
      </c>
      <c r="H583" s="326">
        <v>45402</v>
      </c>
      <c r="I583" s="326">
        <v>45402</v>
      </c>
      <c r="J583" s="327"/>
      <c r="K583" s="327">
        <v>9111</v>
      </c>
      <c r="L583" s="327"/>
      <c r="M583" s="327">
        <v>310003727</v>
      </c>
      <c r="N583" s="328" t="str">
        <f>VLOOKUP(M583,[2]Master!A:B,2,0)</f>
        <v>Chakulza GT Kyoho Grape 320ml 1x24</v>
      </c>
      <c r="O583" s="326"/>
      <c r="P583" s="327"/>
      <c r="Q583" s="327"/>
      <c r="R583" s="327" t="s">
        <v>345</v>
      </c>
      <c r="S583" s="385">
        <v>11574</v>
      </c>
      <c r="T583" s="48">
        <f>ROUNDUP(IF(C583="180ml",VLOOKUP(M583,[2]Master!A:D,4,0)*S583,IF(VLOOKUP(M583,[2]Master!A:D,4,0)=1,S583,IF(S583&lt;=25000,S583*90%,VLOOKUP(M583,[2]Master!A:D,4,0)*S583))),0)</f>
        <v>11574</v>
      </c>
      <c r="U583" s="318"/>
      <c r="V583" s="319"/>
      <c r="W583" s="353">
        <v>0</v>
      </c>
      <c r="X583" s="320"/>
      <c r="Y583" s="49">
        <f t="shared" ref="Y583" si="119">T583-SUM(U583:X583)</f>
        <v>11574</v>
      </c>
      <c r="Z583" s="276">
        <f t="shared" ref="Z583" si="120">T583/S583</f>
        <v>1</v>
      </c>
    </row>
    <row r="584" spans="1:27" ht="24.75" customHeight="1">
      <c r="A584" s="327" t="s">
        <v>345</v>
      </c>
      <c r="B584" s="327" t="s">
        <v>289</v>
      </c>
      <c r="C584" s="327" t="str">
        <f>VLOOKUP(M584,[2]Master!A:C,3,0)</f>
        <v>320ml</v>
      </c>
      <c r="D584" s="339">
        <f t="shared" ref="D584" si="121">IF(C584="180ml",S584/88,IF(C584="180ml Milk",S584/70,IF(C584="320ml",S584/104,IF(C584="350ml",S584/72,IF(C584="380ml",S584/72,IF(C584="400ml",S584/72,IF(C584="500ml",S584/54,IF(C584="475ml",S584/54,IF(C584="600ml",S584/150,IF(C584="800ml",S584/70,IF(C584="1500ml",S584/112)))))))))))</f>
        <v>222.57692307692307</v>
      </c>
      <c r="E584" s="339">
        <f t="shared" ref="E584" si="122">IF(C584="180ml",T584/88,IF(C584="180ml Milk",T584/70,IF(C584="320ml",T584/104,IF(C584="350ml",T584/72,IF(C584="380ml",T584/72,IF(C584="400ml",T584/72,IF(C584="500ml",T584/54,IF(C584="475ml",T584/54,IF(C584="600ml",T584/150,IF(C584="800ml",T584/70,IF(C584="1500ml",T584/112)))))))))))</f>
        <v>222.57692307692307</v>
      </c>
      <c r="F584" s="326">
        <f t="shared" ref="F584" si="123">H584+1</f>
        <v>45405</v>
      </c>
      <c r="G584" s="326">
        <f t="shared" ref="G584" si="124">F584+1</f>
        <v>45406</v>
      </c>
      <c r="H584" s="326">
        <v>45404</v>
      </c>
      <c r="I584" s="326">
        <v>45404</v>
      </c>
      <c r="J584" s="327"/>
      <c r="K584" s="327">
        <v>9111</v>
      </c>
      <c r="L584" s="327"/>
      <c r="M584" s="327">
        <v>310003727</v>
      </c>
      <c r="N584" s="328" t="str">
        <f>VLOOKUP(M584,[2]Master!A:B,2,0)</f>
        <v>Chakulza GT Kyoho Grape 320ml 1x24</v>
      </c>
      <c r="O584" s="326"/>
      <c r="P584" s="327"/>
      <c r="Q584" s="327"/>
      <c r="R584" s="327" t="s">
        <v>345</v>
      </c>
      <c r="S584" s="385">
        <v>23148</v>
      </c>
      <c r="T584" s="48">
        <f>ROUNDUP(IF(C584="180ml",VLOOKUP(M584,[2]Master!A:D,4,0)*S584,IF(VLOOKUP(M584,[2]Master!A:D,4,0)=1,S584,IF(S584&lt;=25000,S584*90%,VLOOKUP(M584,[2]Master!A:D,4,0)*S584))),0)</f>
        <v>23148</v>
      </c>
      <c r="U584" s="318"/>
      <c r="V584" s="319"/>
      <c r="W584" s="353">
        <v>0</v>
      </c>
      <c r="X584" s="320"/>
      <c r="Y584" s="49">
        <f t="shared" ref="Y584" si="125">T584-SUM(U584:X584)</f>
        <v>23148</v>
      </c>
      <c r="Z584" s="276">
        <f t="shared" ref="Z584" si="126">T584/S584</f>
        <v>1</v>
      </c>
    </row>
    <row r="585" spans="1:27" ht="24.75" customHeight="1">
      <c r="A585" s="327" t="s">
        <v>345</v>
      </c>
      <c r="B585" s="327" t="s">
        <v>289</v>
      </c>
      <c r="C585" s="327" t="str">
        <f>VLOOKUP(M585,[2]Master!A:C,3,0)</f>
        <v>320ml</v>
      </c>
      <c r="D585" s="339">
        <f t="shared" ref="D585:D587" si="127">IF(C585="180ml",S585/88,IF(C585="180ml Milk",S585/70,IF(C585="320ml",S585/104,IF(C585="350ml",S585/72,IF(C585="380ml",S585/72,IF(C585="400ml",S585/72,IF(C585="500ml",S585/54,IF(C585="475ml",S585/54,IF(C585="600ml",S585/150,IF(C585="800ml",S585/70,IF(C585="1500ml",S585/112)))))))))))</f>
        <v>111.28846153846153</v>
      </c>
      <c r="E585" s="339">
        <f t="shared" ref="E585:E587" si="128">IF(C585="180ml",T585/88,IF(C585="180ml Milk",T585/70,IF(C585="320ml",T585/104,IF(C585="350ml",T585/72,IF(C585="380ml",T585/72,IF(C585="400ml",T585/72,IF(C585="500ml",T585/54,IF(C585="475ml",T585/54,IF(C585="600ml",T585/150,IF(C585="800ml",T585/70,IF(C585="1500ml",T585/112)))))))))))</f>
        <v>111.28846153846153</v>
      </c>
      <c r="F585" s="326">
        <f t="shared" ref="F585:F587" si="129">H585+1</f>
        <v>45407</v>
      </c>
      <c r="G585" s="326">
        <f t="shared" ref="G585:G587" si="130">F585+1</f>
        <v>45408</v>
      </c>
      <c r="H585" s="326">
        <v>45406</v>
      </c>
      <c r="I585" s="326">
        <v>45406</v>
      </c>
      <c r="J585" s="327"/>
      <c r="K585" s="327">
        <v>9111</v>
      </c>
      <c r="L585" s="327"/>
      <c r="M585" s="327">
        <v>310003727</v>
      </c>
      <c r="N585" s="328" t="str">
        <f>VLOOKUP(M585,[2]Master!A:B,2,0)</f>
        <v>Chakulza GT Kyoho Grape 320ml 1x24</v>
      </c>
      <c r="O585" s="326"/>
      <c r="P585" s="327"/>
      <c r="Q585" s="327"/>
      <c r="R585" s="327" t="s">
        <v>345</v>
      </c>
      <c r="S585" s="385">
        <v>11574</v>
      </c>
      <c r="T585" s="48">
        <f>ROUNDUP(IF(C585="180ml",VLOOKUP(M585,[2]Master!A:D,4,0)*S585,IF(VLOOKUP(M585,[2]Master!A:D,4,0)=1,S585,IF(S585&lt;=25000,S585*90%,VLOOKUP(M585,[2]Master!A:D,4,0)*S585))),0)</f>
        <v>11574</v>
      </c>
      <c r="U585" s="318"/>
      <c r="V585" s="319"/>
      <c r="W585" s="353">
        <v>0</v>
      </c>
      <c r="X585" s="320"/>
      <c r="Y585" s="49">
        <f t="shared" ref="Y585:Y587" si="131">T585-SUM(U585:X585)</f>
        <v>11574</v>
      </c>
      <c r="Z585" s="276">
        <f t="shared" ref="Z585:Z587" si="132">T585/S585</f>
        <v>1</v>
      </c>
    </row>
    <row r="586" spans="1:27" s="330" customFormat="1" ht="24.45" customHeight="1">
      <c r="A586" s="327" t="s">
        <v>345</v>
      </c>
      <c r="B586" s="327" t="s">
        <v>289</v>
      </c>
      <c r="C586" s="327" t="str">
        <f>VLOOKUP(M586,[2]Master!A:C,3,0)</f>
        <v>320ml</v>
      </c>
      <c r="D586" s="339">
        <f t="shared" ref="D586" si="133">IF(C586="180ml",S586/88,IF(C586="180ml Milk",S586/70,IF(C586="320ml",S586/104,IF(C586="350ml",S586/72,IF(C586="380ml",S586/72,IF(C586="400ml",S586/72,IF(C586="500ml",S586/54,IF(C586="475ml",S586/54,IF(C586="600ml",S586/150,IF(C586="800ml",S586/70,IF(C586="1500ml",S586/112)))))))))))</f>
        <v>111.28846153846153</v>
      </c>
      <c r="E586" s="339">
        <f t="shared" ref="E586" si="134">IF(C586="180ml",T586/88,IF(C586="180ml Milk",T586/70,IF(C586="320ml",T586/104,IF(C586="350ml",T586/72,IF(C586="380ml",T586/72,IF(C586="400ml",T586/72,IF(C586="500ml",T586/54,IF(C586="475ml",T586/54,IF(C586="600ml",T586/150,IF(C586="800ml",T586/70,IF(C586="1500ml",T586/112)))))))))))</f>
        <v>111.28846153846153</v>
      </c>
      <c r="F586" s="326">
        <f t="shared" ref="F586" si="135">H586+1</f>
        <v>45395</v>
      </c>
      <c r="G586" s="326">
        <f t="shared" ref="G586" si="136">F586+1</f>
        <v>45396</v>
      </c>
      <c r="H586" s="326">
        <v>45394</v>
      </c>
      <c r="I586" s="326">
        <v>45394</v>
      </c>
      <c r="J586" s="327"/>
      <c r="K586" s="327">
        <v>9111</v>
      </c>
      <c r="L586" s="327"/>
      <c r="M586" s="327">
        <v>310003728</v>
      </c>
      <c r="N586" s="328" t="str">
        <f>VLOOKUP(M586,[2]Master!A:B,2,0)</f>
        <v>Chakulza GT Kyoho Grape 320ml 1x4x6</v>
      </c>
      <c r="O586" s="326"/>
      <c r="P586" s="327"/>
      <c r="Q586" s="327"/>
      <c r="R586" s="327" t="s">
        <v>345</v>
      </c>
      <c r="S586" s="385">
        <v>11574</v>
      </c>
      <c r="T586" s="48">
        <f>ROUNDUP(IF(C586="180ml",VLOOKUP(M586,[2]Master!A:D,4,0)*S586,IF(VLOOKUP(M586,[2]Master!A:D,4,0)=1,S586,IF(S586&lt;=25000,S586*90%,VLOOKUP(M586,[2]Master!A:D,4,0)*S586))),0)</f>
        <v>11574</v>
      </c>
      <c r="U586" s="318"/>
      <c r="V586" s="319"/>
      <c r="W586" s="353">
        <v>0</v>
      </c>
      <c r="X586" s="320"/>
      <c r="Y586" s="49">
        <f t="shared" ref="Y586" si="137">T586-SUM(U586:X586)</f>
        <v>11574</v>
      </c>
      <c r="Z586" s="276">
        <f t="shared" ref="Z586" si="138">T586/S586</f>
        <v>1</v>
      </c>
      <c r="AA586" s="7"/>
    </row>
    <row r="587" spans="1:27" s="330" customFormat="1" ht="24.45" customHeight="1">
      <c r="A587" s="327" t="s">
        <v>345</v>
      </c>
      <c r="B587" s="327" t="s">
        <v>289</v>
      </c>
      <c r="C587" s="327" t="str">
        <f>VLOOKUP(M587,[2]Master!A:C,3,0)</f>
        <v>320ml</v>
      </c>
      <c r="D587" s="339">
        <f t="shared" si="127"/>
        <v>111.28846153846153</v>
      </c>
      <c r="E587" s="339">
        <f t="shared" si="128"/>
        <v>111.28846153846153</v>
      </c>
      <c r="F587" s="326">
        <f t="shared" si="129"/>
        <v>45403</v>
      </c>
      <c r="G587" s="326">
        <f t="shared" si="130"/>
        <v>45404</v>
      </c>
      <c r="H587" s="326">
        <v>45402</v>
      </c>
      <c r="I587" s="326">
        <v>45402</v>
      </c>
      <c r="J587" s="327"/>
      <c r="K587" s="327">
        <v>9111</v>
      </c>
      <c r="L587" s="327"/>
      <c r="M587" s="327">
        <v>310003728</v>
      </c>
      <c r="N587" s="328" t="str">
        <f>VLOOKUP(M587,[2]Master!A:B,2,0)</f>
        <v>Chakulza GT Kyoho Grape 320ml 1x4x6</v>
      </c>
      <c r="O587" s="326"/>
      <c r="P587" s="327"/>
      <c r="Q587" s="327"/>
      <c r="R587" s="327" t="s">
        <v>345</v>
      </c>
      <c r="S587" s="385">
        <v>11574</v>
      </c>
      <c r="T587" s="48">
        <f>ROUNDUP(IF(C587="180ml",VLOOKUP(M587,[2]Master!A:D,4,0)*S587,IF(VLOOKUP(M587,[2]Master!A:D,4,0)=1,S587,IF(S587&lt;=25000,S587*90%,VLOOKUP(M587,[2]Master!A:D,4,0)*S587))),0)</f>
        <v>11574</v>
      </c>
      <c r="U587" s="318"/>
      <c r="V587" s="319"/>
      <c r="W587" s="353">
        <v>0</v>
      </c>
      <c r="X587" s="320"/>
      <c r="Y587" s="49">
        <f t="shared" si="131"/>
        <v>11574</v>
      </c>
      <c r="Z587" s="276">
        <f t="shared" si="132"/>
        <v>1</v>
      </c>
      <c r="AA587" s="7"/>
    </row>
    <row r="588" spans="1:27" s="330" customFormat="1" ht="24.45" customHeight="1">
      <c r="A588" s="327" t="s">
        <v>345</v>
      </c>
      <c r="B588" s="327" t="s">
        <v>289</v>
      </c>
      <c r="C588" s="327" t="str">
        <f>VLOOKUP(M588,[2]Master!A:C,3,0)</f>
        <v>320ml</v>
      </c>
      <c r="D588" s="339">
        <f t="shared" ref="D588:D589" si="139">IF(C588="180ml",S588/88,IF(C588="180ml Milk",S588/70,IF(C588="320ml",S588/104,IF(C588="350ml",S588/72,IF(C588="380ml",S588/72,IF(C588="400ml",S588/72,IF(C588="500ml",S588/54,IF(C588="475ml",S588/54,IF(C588="600ml",S588/150,IF(C588="800ml",S588/70,IF(C588="1500ml",S588/112)))))))))))</f>
        <v>222.57692307692307</v>
      </c>
      <c r="E588" s="339">
        <f t="shared" ref="E588:E589" si="140">IF(C588="180ml",T588/88,IF(C588="180ml Milk",T588/70,IF(C588="320ml",T588/104,IF(C588="350ml",T588/72,IF(C588="380ml",T588/72,IF(C588="400ml",T588/72,IF(C588="500ml",T588/54,IF(C588="475ml",T588/54,IF(C588="600ml",T588/150,IF(C588="800ml",T588/70,IF(C588="1500ml",T588/112)))))))))))</f>
        <v>222.57692307692307</v>
      </c>
      <c r="F588" s="326">
        <f t="shared" ref="F588:F589" si="141">H588+1</f>
        <v>45406</v>
      </c>
      <c r="G588" s="326">
        <f t="shared" ref="G588:G589" si="142">F588+1</f>
        <v>45407</v>
      </c>
      <c r="H588" s="326">
        <v>45405</v>
      </c>
      <c r="I588" s="326">
        <v>45405</v>
      </c>
      <c r="J588" s="327"/>
      <c r="K588" s="327">
        <v>9111</v>
      </c>
      <c r="L588" s="327"/>
      <c r="M588" s="327">
        <v>310003728</v>
      </c>
      <c r="N588" s="328" t="str">
        <f>VLOOKUP(M588,[2]Master!A:B,2,0)</f>
        <v>Chakulza GT Kyoho Grape 320ml 1x4x6</v>
      </c>
      <c r="O588" s="326"/>
      <c r="P588" s="327"/>
      <c r="Q588" s="327"/>
      <c r="R588" s="327" t="s">
        <v>345</v>
      </c>
      <c r="S588" s="385">
        <v>23148</v>
      </c>
      <c r="T588" s="48">
        <f>ROUNDUP(IF(C588="180ml",VLOOKUP(M588,[2]Master!A:D,4,0)*S588,IF(VLOOKUP(M588,[2]Master!A:D,4,0)=1,S588,IF(S588&lt;=25000,S588*90%,VLOOKUP(M588,[2]Master!A:D,4,0)*S588))),0)</f>
        <v>23148</v>
      </c>
      <c r="U588" s="318"/>
      <c r="V588" s="319"/>
      <c r="W588" s="353">
        <v>0</v>
      </c>
      <c r="X588" s="320"/>
      <c r="Y588" s="49">
        <f t="shared" ref="Y588:Y589" si="143">T588-SUM(U588:X588)</f>
        <v>23148</v>
      </c>
      <c r="Z588" s="276">
        <f t="shared" ref="Z588:Z589" si="144">T588/S588</f>
        <v>1</v>
      </c>
      <c r="AA588" s="7"/>
    </row>
    <row r="589" spans="1:27" s="330" customFormat="1" ht="24.75" customHeight="1">
      <c r="A589" s="327" t="s">
        <v>345</v>
      </c>
      <c r="B589" s="327" t="s">
        <v>289</v>
      </c>
      <c r="C589" s="327" t="str">
        <f>VLOOKUP(M589,[2]Master!A:C,3,0)</f>
        <v>320ml</v>
      </c>
      <c r="D589" s="339">
        <f t="shared" si="139"/>
        <v>115.15384615384616</v>
      </c>
      <c r="E589" s="339">
        <f t="shared" si="140"/>
        <v>115.15384615384616</v>
      </c>
      <c r="F589" s="326">
        <f t="shared" si="141"/>
        <v>45393</v>
      </c>
      <c r="G589" s="326">
        <f t="shared" si="142"/>
        <v>45394</v>
      </c>
      <c r="H589" s="326">
        <v>45392</v>
      </c>
      <c r="I589" s="326">
        <v>45392</v>
      </c>
      <c r="J589" s="327"/>
      <c r="K589" s="327">
        <v>9111</v>
      </c>
      <c r="L589" s="327"/>
      <c r="M589" s="327">
        <v>310001198</v>
      </c>
      <c r="N589" s="328" t="str">
        <f>VLOOKUP(M589,[2]Master!A:B,2,0)</f>
        <v>Chakuza  Green tea 320 CC  Honey Lemon 1x24</v>
      </c>
      <c r="O589" s="326"/>
      <c r="P589" s="327"/>
      <c r="Q589" s="327"/>
      <c r="R589" s="327" t="s">
        <v>345</v>
      </c>
      <c r="S589" s="385">
        <v>11976</v>
      </c>
      <c r="T589" s="48">
        <f>ROUNDUP(IF(C589="180ml",VLOOKUP(M589,[2]Master!A:D,4,0)*S589,IF(VLOOKUP(M589,[2]Master!A:D,4,0)=1,S589,IF(S589&lt;=25000,S589*90%,VLOOKUP(M589,[2]Master!A:D,4,0)*S589))),0)</f>
        <v>11976</v>
      </c>
      <c r="U589" s="318"/>
      <c r="V589" s="319"/>
      <c r="W589" s="353">
        <v>0</v>
      </c>
      <c r="X589" s="320"/>
      <c r="Y589" s="49">
        <f t="shared" si="143"/>
        <v>11976</v>
      </c>
      <c r="Z589" s="276">
        <f t="shared" si="144"/>
        <v>1</v>
      </c>
      <c r="AA589" s="7"/>
    </row>
    <row r="590" spans="1:27" s="330" customFormat="1" ht="24.75" customHeight="1">
      <c r="A590" s="327" t="s">
        <v>345</v>
      </c>
      <c r="B590" s="327" t="s">
        <v>289</v>
      </c>
      <c r="C590" s="327" t="str">
        <f>VLOOKUP(M590,[2]Master!A:C,3,0)</f>
        <v>320ml</v>
      </c>
      <c r="D590" s="339">
        <f t="shared" ref="D590:D591" si="145">IF(C590="180ml",S590/88,IF(C590="180ml Milk",S590/70,IF(C590="320ml",S590/104,IF(C590="350ml",S590/72,IF(C590="380ml",S590/72,IF(C590="400ml",S590/72,IF(C590="500ml",S590/54,IF(C590="475ml",S590/54,IF(C590="600ml",S590/150,IF(C590="800ml",S590/70,IF(C590="1500ml",S590/112)))))))))))</f>
        <v>172.75</v>
      </c>
      <c r="E590" s="339">
        <f t="shared" ref="E590:E591" si="146">IF(C590="180ml",T590/88,IF(C590="180ml Milk",T590/70,IF(C590="320ml",T590/104,IF(C590="350ml",T590/72,IF(C590="380ml",T590/72,IF(C590="400ml",T590/72,IF(C590="500ml",T590/54,IF(C590="475ml",T590/54,IF(C590="600ml",T590/150,IF(C590="800ml",T590/70,IF(C590="1500ml",T590/112)))))))))))</f>
        <v>172.75</v>
      </c>
      <c r="F590" s="326">
        <f t="shared" ref="F590:F591" si="147">H590+1</f>
        <v>45408</v>
      </c>
      <c r="G590" s="326">
        <f t="shared" ref="G590:G591" si="148">F590+1</f>
        <v>45409</v>
      </c>
      <c r="H590" s="326">
        <v>45407</v>
      </c>
      <c r="I590" s="326">
        <v>45407</v>
      </c>
      <c r="J590" s="327"/>
      <c r="K590" s="327">
        <v>9111</v>
      </c>
      <c r="L590" s="327"/>
      <c r="M590" s="327">
        <v>310001198</v>
      </c>
      <c r="N590" s="328" t="str">
        <f>VLOOKUP(M590,[2]Master!A:B,2,0)</f>
        <v>Chakuza  Green tea 320 CC  Honey Lemon 1x24</v>
      </c>
      <c r="O590" s="326"/>
      <c r="P590" s="327"/>
      <c r="Q590" s="327"/>
      <c r="R590" s="327" t="s">
        <v>345</v>
      </c>
      <c r="S590" s="385">
        <v>17966</v>
      </c>
      <c r="T590" s="48">
        <f>ROUNDUP(IF(C590="180ml",VLOOKUP(M590,[2]Master!A:D,4,0)*S590,IF(VLOOKUP(M590,[2]Master!A:D,4,0)=1,S590,IF(S590&lt;=25000,S590*90%,VLOOKUP(M590,[2]Master!A:D,4,0)*S590))),0)</f>
        <v>17966</v>
      </c>
      <c r="U590" s="318"/>
      <c r="V590" s="319"/>
      <c r="W590" s="353">
        <v>0</v>
      </c>
      <c r="X590" s="320"/>
      <c r="Y590" s="49">
        <f t="shared" ref="Y590:Y591" si="149">T590-SUM(U590:X590)</f>
        <v>17966</v>
      </c>
      <c r="Z590" s="276">
        <f t="shared" ref="Z590:Z591" si="150">T590/S590</f>
        <v>1</v>
      </c>
      <c r="AA590" s="7"/>
    </row>
    <row r="591" spans="1:27" s="330" customFormat="1" ht="24.75" customHeight="1">
      <c r="A591" s="327" t="s">
        <v>345</v>
      </c>
      <c r="B591" s="327" t="s">
        <v>289</v>
      </c>
      <c r="C591" s="327" t="str">
        <f>VLOOKUP(M591,[2]Master!A:C,3,0)</f>
        <v>320ml</v>
      </c>
      <c r="D591" s="339">
        <f t="shared" si="145"/>
        <v>172.75</v>
      </c>
      <c r="E591" s="339">
        <f t="shared" si="146"/>
        <v>172.75</v>
      </c>
      <c r="F591" s="326">
        <f t="shared" si="147"/>
        <v>45409</v>
      </c>
      <c r="G591" s="326">
        <f t="shared" si="148"/>
        <v>45410</v>
      </c>
      <c r="H591" s="326">
        <v>45408</v>
      </c>
      <c r="I591" s="326">
        <v>45408</v>
      </c>
      <c r="J591" s="327"/>
      <c r="K591" s="327">
        <v>9111</v>
      </c>
      <c r="L591" s="327"/>
      <c r="M591" s="327">
        <v>310001198</v>
      </c>
      <c r="N591" s="328" t="str">
        <f>VLOOKUP(M591,[2]Master!A:B,2,0)</f>
        <v>Chakuza  Green tea 320 CC  Honey Lemon 1x24</v>
      </c>
      <c r="O591" s="326"/>
      <c r="P591" s="327"/>
      <c r="Q591" s="327"/>
      <c r="R591" s="327" t="s">
        <v>345</v>
      </c>
      <c r="S591" s="385">
        <v>17966</v>
      </c>
      <c r="T591" s="48">
        <f>ROUNDUP(IF(C591="180ml",VLOOKUP(M591,[2]Master!A:D,4,0)*S591,IF(VLOOKUP(M591,[2]Master!A:D,4,0)=1,S591,IF(S591&lt;=25000,S591*90%,VLOOKUP(M591,[2]Master!A:D,4,0)*S591))),0)</f>
        <v>17966</v>
      </c>
      <c r="U591" s="318"/>
      <c r="V591" s="319"/>
      <c r="W591" s="353">
        <v>0</v>
      </c>
      <c r="X591" s="320"/>
      <c r="Y591" s="49">
        <f t="shared" si="149"/>
        <v>17966</v>
      </c>
      <c r="Z591" s="276">
        <f t="shared" si="150"/>
        <v>1</v>
      </c>
      <c r="AA591" s="7"/>
    </row>
    <row r="592" spans="1:27" s="330" customFormat="1" ht="24.75" customHeight="1">
      <c r="A592" s="327" t="s">
        <v>345</v>
      </c>
      <c r="B592" s="327" t="s">
        <v>289</v>
      </c>
      <c r="C592" s="327" t="str">
        <f>VLOOKUP(M592,[2]Master!A:C,3,0)</f>
        <v>320ml</v>
      </c>
      <c r="D592" s="339">
        <f t="shared" ref="D592:D595" si="151">IF(C592="180ml",S592/88,IF(C592="180ml Milk",S592/70,IF(C592="320ml",S592/104,IF(C592="350ml",S592/72,IF(C592="380ml",S592/72,IF(C592="400ml",S592/72,IF(C592="500ml",S592/54,IF(C592="475ml",S592/54,IF(C592="600ml",S592/150,IF(C592="800ml",S592/70,IF(C592="1500ml",S592/112)))))))))))</f>
        <v>172.75</v>
      </c>
      <c r="E592" s="339">
        <f t="shared" ref="E592:E595" si="152">IF(C592="180ml",T592/88,IF(C592="180ml Milk",T592/70,IF(C592="320ml",T592/104,IF(C592="350ml",T592/72,IF(C592="380ml",T592/72,IF(C592="400ml",T592/72,IF(C592="500ml",T592/54,IF(C592="475ml",T592/54,IF(C592="600ml",T592/150,IF(C592="800ml",T592/70,IF(C592="1500ml",T592/112)))))))))))</f>
        <v>172.75</v>
      </c>
      <c r="F592" s="326">
        <f t="shared" ref="F592:F595" si="153">H592+1</f>
        <v>45412</v>
      </c>
      <c r="G592" s="326">
        <f t="shared" ref="G592:G595" si="154">F592+1</f>
        <v>45413</v>
      </c>
      <c r="H592" s="326">
        <v>45411</v>
      </c>
      <c r="I592" s="326">
        <v>45411</v>
      </c>
      <c r="J592" s="327"/>
      <c r="K592" s="327">
        <v>9111</v>
      </c>
      <c r="L592" s="327"/>
      <c r="M592" s="327">
        <v>310001198</v>
      </c>
      <c r="N592" s="328" t="str">
        <f>VLOOKUP(M592,[2]Master!A:B,2,0)</f>
        <v>Chakuza  Green tea 320 CC  Honey Lemon 1x24</v>
      </c>
      <c r="O592" s="326"/>
      <c r="P592" s="327"/>
      <c r="Q592" s="327"/>
      <c r="R592" s="327" t="s">
        <v>345</v>
      </c>
      <c r="S592" s="385">
        <v>17966</v>
      </c>
      <c r="T592" s="48">
        <f>ROUNDUP(IF(C592="180ml",VLOOKUP(M592,[2]Master!A:D,4,0)*S592,IF(VLOOKUP(M592,[2]Master!A:D,4,0)=1,S592,IF(S592&lt;=25000,S592*90%,VLOOKUP(M592,[2]Master!A:D,4,0)*S592))),0)</f>
        <v>17966</v>
      </c>
      <c r="U592" s="318"/>
      <c r="V592" s="319"/>
      <c r="W592" s="353">
        <v>0</v>
      </c>
      <c r="X592" s="320"/>
      <c r="Y592" s="49">
        <f t="shared" ref="Y592:Y595" si="155">T592-SUM(U592:X592)</f>
        <v>17966</v>
      </c>
      <c r="Z592" s="276">
        <f t="shared" ref="Z592:Z595" si="156">T592/S592</f>
        <v>1</v>
      </c>
      <c r="AA592" s="7"/>
    </row>
    <row r="593" spans="1:27" s="330" customFormat="1" ht="24.75" customHeight="1">
      <c r="A593" s="327" t="s">
        <v>345</v>
      </c>
      <c r="B593" s="327" t="s">
        <v>289</v>
      </c>
      <c r="C593" s="327" t="str">
        <f>VLOOKUP(M593,[2]Master!A:C,3,0)</f>
        <v>320ml</v>
      </c>
      <c r="D593" s="339">
        <f t="shared" si="151"/>
        <v>172.75</v>
      </c>
      <c r="E593" s="339">
        <f t="shared" si="152"/>
        <v>172.75</v>
      </c>
      <c r="F593" s="326">
        <f t="shared" si="153"/>
        <v>45413</v>
      </c>
      <c r="G593" s="326">
        <f t="shared" si="154"/>
        <v>45414</v>
      </c>
      <c r="H593" s="326">
        <v>45412</v>
      </c>
      <c r="I593" s="326">
        <v>45412</v>
      </c>
      <c r="J593" s="327"/>
      <c r="K593" s="327">
        <v>9111</v>
      </c>
      <c r="L593" s="327"/>
      <c r="M593" s="327">
        <v>310001198</v>
      </c>
      <c r="N593" s="328" t="str">
        <f>VLOOKUP(M593,[2]Master!A:B,2,0)</f>
        <v>Chakuza  Green tea 320 CC  Honey Lemon 1x24</v>
      </c>
      <c r="O593" s="326"/>
      <c r="P593" s="327"/>
      <c r="Q593" s="327"/>
      <c r="R593" s="327" t="s">
        <v>345</v>
      </c>
      <c r="S593" s="385">
        <v>17966</v>
      </c>
      <c r="T593" s="48">
        <f>ROUNDUP(IF(C593="180ml",VLOOKUP(M593,[2]Master!A:D,4,0)*S593,IF(VLOOKUP(M593,[2]Master!A:D,4,0)=1,S593,IF(S593&lt;=25000,S593*90%,VLOOKUP(M593,[2]Master!A:D,4,0)*S593))),0)</f>
        <v>17966</v>
      </c>
      <c r="U593" s="318"/>
      <c r="V593" s="319"/>
      <c r="W593" s="353">
        <v>0</v>
      </c>
      <c r="X593" s="320"/>
      <c r="Y593" s="49">
        <f t="shared" si="155"/>
        <v>17966</v>
      </c>
      <c r="Z593" s="276">
        <f t="shared" si="156"/>
        <v>1</v>
      </c>
      <c r="AA593" s="7"/>
    </row>
    <row r="594" spans="1:27" s="330" customFormat="1" ht="24.75" customHeight="1">
      <c r="A594" s="327" t="s">
        <v>345</v>
      </c>
      <c r="B594" s="327" t="s">
        <v>289</v>
      </c>
      <c r="C594" s="327" t="str">
        <f>VLOOKUP(M594,[2]Master!A:C,3,0)</f>
        <v>320ml</v>
      </c>
      <c r="D594" s="339">
        <f t="shared" si="151"/>
        <v>172.75</v>
      </c>
      <c r="E594" s="339">
        <f t="shared" si="152"/>
        <v>172.75</v>
      </c>
      <c r="F594" s="326">
        <f t="shared" si="153"/>
        <v>45364</v>
      </c>
      <c r="G594" s="326">
        <f t="shared" si="154"/>
        <v>45365</v>
      </c>
      <c r="H594" s="326">
        <v>45363</v>
      </c>
      <c r="I594" s="326">
        <v>45363</v>
      </c>
      <c r="J594" s="327"/>
      <c r="K594" s="327">
        <v>9111</v>
      </c>
      <c r="L594" s="327"/>
      <c r="M594" s="327">
        <v>310001229</v>
      </c>
      <c r="N594" s="328" t="str">
        <f>VLOOKUP(M594,[2]Master!A:B,2,0)</f>
        <v>Chakuza   GT Honey Lemon 320ml 1x4x6</v>
      </c>
      <c r="O594" s="326"/>
      <c r="P594" s="327"/>
      <c r="Q594" s="327"/>
      <c r="R594" s="327" t="s">
        <v>345</v>
      </c>
      <c r="S594" s="385">
        <v>17966</v>
      </c>
      <c r="T594" s="48">
        <f>ROUNDUP(IF(C594="180ml",VLOOKUP(M594,[2]Master!A:D,4,0)*S594,IF(VLOOKUP(M594,[2]Master!A:D,4,0)=1,S594,IF(S594&lt;=25000,S594*90%,VLOOKUP(M594,[2]Master!A:D,4,0)*S594))),0)</f>
        <v>17966</v>
      </c>
      <c r="U594" s="318"/>
      <c r="V594" s="319"/>
      <c r="W594" s="353">
        <v>0</v>
      </c>
      <c r="X594" s="320"/>
      <c r="Y594" s="49">
        <f t="shared" si="155"/>
        <v>17966</v>
      </c>
      <c r="Z594" s="276">
        <f t="shared" si="156"/>
        <v>1</v>
      </c>
      <c r="AA594" s="7"/>
    </row>
    <row r="595" spans="1:27" s="330" customFormat="1" ht="24.75" customHeight="1">
      <c r="A595" s="327" t="s">
        <v>345</v>
      </c>
      <c r="B595" s="327" t="s">
        <v>289</v>
      </c>
      <c r="C595" s="327" t="str">
        <f>VLOOKUP(M595,[2]Master!A:C,3,0)</f>
        <v>320ml</v>
      </c>
      <c r="D595" s="339">
        <f t="shared" si="151"/>
        <v>172.75</v>
      </c>
      <c r="E595" s="339">
        <f t="shared" si="152"/>
        <v>172.75</v>
      </c>
      <c r="F595" s="326">
        <f t="shared" si="153"/>
        <v>45379</v>
      </c>
      <c r="G595" s="326">
        <f t="shared" si="154"/>
        <v>45380</v>
      </c>
      <c r="H595" s="326">
        <v>45378</v>
      </c>
      <c r="I595" s="326">
        <v>45378</v>
      </c>
      <c r="J595" s="327"/>
      <c r="K595" s="327">
        <v>9111</v>
      </c>
      <c r="L595" s="327"/>
      <c r="M595" s="327">
        <v>310001229</v>
      </c>
      <c r="N595" s="328" t="str">
        <f>VLOOKUP(M595,[2]Master!A:B,2,0)</f>
        <v>Chakuza   GT Honey Lemon 320ml 1x4x6</v>
      </c>
      <c r="O595" s="326"/>
      <c r="P595" s="327"/>
      <c r="Q595" s="327"/>
      <c r="R595" s="327" t="s">
        <v>345</v>
      </c>
      <c r="S595" s="329">
        <v>17966</v>
      </c>
      <c r="T595" s="48">
        <f>ROUNDUP(IF(C595="180ml",VLOOKUP(M595,[2]Master!A:D,4,0)*S595,IF(VLOOKUP(M595,[2]Master!A:D,4,0)=1,S595,IF(S595&lt;=25000,S595*90%,VLOOKUP(M595,[2]Master!A:D,4,0)*S595))),0)</f>
        <v>17966</v>
      </c>
      <c r="U595" s="318"/>
      <c r="V595" s="319"/>
      <c r="W595" s="353">
        <v>0</v>
      </c>
      <c r="X595" s="320"/>
      <c r="Y595" s="49">
        <f t="shared" si="155"/>
        <v>17966</v>
      </c>
      <c r="Z595" s="276">
        <f t="shared" si="156"/>
        <v>1</v>
      </c>
      <c r="AA595" s="7"/>
    </row>
    <row r="596" spans="1:27" s="330" customFormat="1" ht="24.75" customHeight="1">
      <c r="A596" s="327" t="s">
        <v>345</v>
      </c>
      <c r="B596" s="327" t="s">
        <v>289</v>
      </c>
      <c r="C596" s="327" t="str">
        <f>VLOOKUP(M596,[2]Master!A:C,3,0)</f>
        <v>320ml</v>
      </c>
      <c r="D596" s="339">
        <f t="shared" ref="D596:D598" si="157">IF(C596="180ml",S596/88,IF(C596="180ml Milk",S596/70,IF(C596="320ml",S596/104,IF(C596="350ml",S596/72,IF(C596="380ml",S596/72,IF(C596="400ml",S596/72,IF(C596="500ml",S596/54,IF(C596="475ml",S596/54,IF(C596="600ml",S596/150,IF(C596="800ml",S596/70,IF(C596="1500ml",S596/112)))))))))))</f>
        <v>57.58653846153846</v>
      </c>
      <c r="E596" s="339">
        <f t="shared" ref="E596:E598" si="158">IF(C596="180ml",T596/88,IF(C596="180ml Milk",T596/70,IF(C596="320ml",T596/104,IF(C596="350ml",T596/72,IF(C596="380ml",T596/72,IF(C596="400ml",T596/72,IF(C596="500ml",T596/54,IF(C596="475ml",T596/54,IF(C596="600ml",T596/150,IF(C596="800ml",T596/70,IF(C596="1500ml",T596/112)))))))))))</f>
        <v>57.58653846153846</v>
      </c>
      <c r="F596" s="326">
        <f t="shared" ref="F596:F598" si="159">H596+1</f>
        <v>45393</v>
      </c>
      <c r="G596" s="326">
        <f t="shared" ref="G596:G598" si="160">F596+1</f>
        <v>45394</v>
      </c>
      <c r="H596" s="326">
        <v>45392</v>
      </c>
      <c r="I596" s="326">
        <v>45392</v>
      </c>
      <c r="J596" s="327"/>
      <c r="K596" s="327">
        <v>9111</v>
      </c>
      <c r="L596" s="327"/>
      <c r="M596" s="327">
        <v>310001229</v>
      </c>
      <c r="N596" s="328" t="str">
        <f>VLOOKUP(M596,[2]Master!A:B,2,0)</f>
        <v>Chakuza   GT Honey Lemon 320ml 1x4x6</v>
      </c>
      <c r="O596" s="326"/>
      <c r="P596" s="327"/>
      <c r="Q596" s="327"/>
      <c r="R596" s="327" t="s">
        <v>345</v>
      </c>
      <c r="S596" s="385">
        <v>5989</v>
      </c>
      <c r="T596" s="48">
        <f>ROUNDUP(IF(C596="180ml",VLOOKUP(M596,[2]Master!A:D,4,0)*S596,IF(VLOOKUP(M596,[2]Master!A:D,4,0)=1,S596,IF(S596&lt;=25000,S596*90%,VLOOKUP(M596,[2]Master!A:D,4,0)*S596))),0)</f>
        <v>5989</v>
      </c>
      <c r="U596" s="318"/>
      <c r="V596" s="319"/>
      <c r="W596" s="353">
        <v>0</v>
      </c>
      <c r="X596" s="320"/>
      <c r="Y596" s="49">
        <f t="shared" ref="Y596:Y598" si="161">T596-SUM(U596:X596)</f>
        <v>5989</v>
      </c>
      <c r="Z596" s="276">
        <f t="shared" ref="Z596:Z598" si="162">T596/S596</f>
        <v>1</v>
      </c>
      <c r="AA596" s="7"/>
    </row>
    <row r="597" spans="1:27" s="330" customFormat="1" ht="24.75" customHeight="1">
      <c r="A597" s="327" t="s">
        <v>345</v>
      </c>
      <c r="B597" s="327" t="s">
        <v>289</v>
      </c>
      <c r="C597" s="327" t="str">
        <f>VLOOKUP(M597,[2]Master!A:C,3,0)</f>
        <v>320ml</v>
      </c>
      <c r="D597" s="339">
        <f t="shared" si="157"/>
        <v>57.58653846153846</v>
      </c>
      <c r="E597" s="339">
        <f t="shared" si="158"/>
        <v>57.58653846153846</v>
      </c>
      <c r="F597" s="326">
        <f t="shared" si="159"/>
        <v>45403</v>
      </c>
      <c r="G597" s="326">
        <f t="shared" si="160"/>
        <v>45404</v>
      </c>
      <c r="H597" s="326">
        <v>45402</v>
      </c>
      <c r="I597" s="326">
        <v>45402</v>
      </c>
      <c r="J597" s="327"/>
      <c r="K597" s="327">
        <v>9111</v>
      </c>
      <c r="L597" s="327"/>
      <c r="M597" s="327">
        <v>310001198</v>
      </c>
      <c r="N597" s="328" t="str">
        <f>VLOOKUP(M597,[2]Master!A:B,2,0)</f>
        <v>Chakuza  Green tea 320 CC  Honey Lemon 1x24</v>
      </c>
      <c r="O597" s="326"/>
      <c r="P597" s="327"/>
      <c r="Q597" s="327"/>
      <c r="R597" s="327" t="s">
        <v>345</v>
      </c>
      <c r="S597" s="385">
        <v>5989</v>
      </c>
      <c r="T597" s="48">
        <f>ROUNDUP(IF(C597="180ml",VLOOKUP(M597,[2]Master!A:D,4,0)*S597,IF(VLOOKUP(M597,[2]Master!A:D,4,0)=1,S597,IF(S597&lt;=25000,S597*90%,VLOOKUP(M597,[2]Master!A:D,4,0)*S597))),0)</f>
        <v>5989</v>
      </c>
      <c r="U597" s="318"/>
      <c r="V597" s="319"/>
      <c r="W597" s="353">
        <v>0</v>
      </c>
      <c r="X597" s="320"/>
      <c r="Y597" s="49">
        <f t="shared" si="161"/>
        <v>5989</v>
      </c>
      <c r="Z597" s="276">
        <f t="shared" si="162"/>
        <v>1</v>
      </c>
      <c r="AA597" s="7"/>
    </row>
    <row r="598" spans="1:27" s="330" customFormat="1" ht="24.75" customHeight="1">
      <c r="A598" s="327" t="s">
        <v>345</v>
      </c>
      <c r="B598" s="327" t="s">
        <v>289</v>
      </c>
      <c r="C598" s="327" t="str">
        <f>VLOOKUP(M598,[2]Master!A:C,3,0)</f>
        <v>320ml</v>
      </c>
      <c r="D598" s="339">
        <f t="shared" si="157"/>
        <v>115.15384615384616</v>
      </c>
      <c r="E598" s="339">
        <f t="shared" si="158"/>
        <v>115.15384615384616</v>
      </c>
      <c r="F598" s="326">
        <f t="shared" si="159"/>
        <v>45403</v>
      </c>
      <c r="G598" s="326">
        <f t="shared" si="160"/>
        <v>45404</v>
      </c>
      <c r="H598" s="326">
        <v>45402</v>
      </c>
      <c r="I598" s="326">
        <v>45402</v>
      </c>
      <c r="J598" s="327"/>
      <c r="K598" s="327">
        <v>9111</v>
      </c>
      <c r="L598" s="327"/>
      <c r="M598" s="327">
        <v>310001229</v>
      </c>
      <c r="N598" s="328" t="str">
        <f>VLOOKUP(M598,[2]Master!A:B,2,0)</f>
        <v>Chakuza   GT Honey Lemon 320ml 1x4x6</v>
      </c>
      <c r="O598" s="326"/>
      <c r="P598" s="327"/>
      <c r="Q598" s="327"/>
      <c r="R598" s="327" t="s">
        <v>345</v>
      </c>
      <c r="S598" s="385">
        <v>11976</v>
      </c>
      <c r="T598" s="48">
        <f>ROUNDUP(IF(C598="180ml",VLOOKUP(M598,[2]Master!A:D,4,0)*S598,IF(VLOOKUP(M598,[2]Master!A:D,4,0)=1,S598,IF(S598&lt;=25000,S598*90%,VLOOKUP(M598,[2]Master!A:D,4,0)*S598))),0)</f>
        <v>11976</v>
      </c>
      <c r="U598" s="318"/>
      <c r="V598" s="319"/>
      <c r="W598" s="353">
        <v>0</v>
      </c>
      <c r="X598" s="320"/>
      <c r="Y598" s="49">
        <f t="shared" si="161"/>
        <v>11976</v>
      </c>
      <c r="Z598" s="276">
        <f t="shared" si="162"/>
        <v>1</v>
      </c>
      <c r="AA598" s="7"/>
    </row>
    <row r="599" spans="1:27" s="330" customFormat="1" ht="21.75" customHeight="1">
      <c r="A599" s="321"/>
      <c r="B599" s="321"/>
      <c r="C599" s="321"/>
      <c r="D599" s="322"/>
      <c r="E599" s="322"/>
      <c r="F599" s="323"/>
      <c r="G599" s="323"/>
      <c r="H599" s="326"/>
      <c r="I599" s="326"/>
      <c r="J599" s="327"/>
      <c r="K599" s="327"/>
      <c r="L599" s="327"/>
      <c r="M599" s="327"/>
      <c r="N599" s="328"/>
      <c r="O599" s="326"/>
      <c r="P599" s="327"/>
      <c r="Q599" s="327"/>
      <c r="R599" s="327"/>
      <c r="S599" s="329"/>
      <c r="T599" s="317"/>
      <c r="U599" s="318"/>
      <c r="V599" s="319"/>
      <c r="W599" s="319"/>
      <c r="X599" s="320"/>
      <c r="Y599" s="49"/>
      <c r="Z599" s="316"/>
    </row>
    <row r="600" spans="1:27" s="330" customFormat="1" ht="21.75" customHeight="1">
      <c r="A600" s="321"/>
      <c r="B600" s="321"/>
      <c r="C600" s="321"/>
      <c r="D600" s="322"/>
      <c r="E600" s="322"/>
      <c r="F600" s="323"/>
      <c r="G600" s="323"/>
      <c r="H600" s="326"/>
      <c r="I600" s="326"/>
      <c r="J600" s="327"/>
      <c r="K600" s="327"/>
      <c r="L600" s="327"/>
      <c r="M600" s="327"/>
      <c r="N600" s="328"/>
      <c r="O600" s="326"/>
      <c r="P600" s="327"/>
      <c r="Q600" s="327"/>
      <c r="R600" s="327"/>
      <c r="S600" s="329"/>
      <c r="T600" s="317"/>
      <c r="U600" s="318"/>
      <c r="V600" s="319"/>
      <c r="W600" s="319"/>
      <c r="X600" s="320"/>
      <c r="Y600" s="49"/>
      <c r="Z600" s="316"/>
    </row>
    <row r="601" spans="1:27" s="330" customFormat="1" ht="21.75" customHeight="1">
      <c r="A601" s="321"/>
      <c r="B601" s="321"/>
      <c r="C601" s="321"/>
      <c r="D601" s="322"/>
      <c r="E601" s="322"/>
      <c r="F601" s="323"/>
      <c r="G601" s="323"/>
      <c r="H601" s="326"/>
      <c r="I601" s="326"/>
      <c r="J601" s="327"/>
      <c r="K601" s="327"/>
      <c r="L601" s="327"/>
      <c r="M601" s="327"/>
      <c r="N601" s="328"/>
      <c r="O601" s="326"/>
      <c r="P601" s="327"/>
      <c r="Q601" s="327"/>
      <c r="R601" s="327"/>
      <c r="S601" s="329"/>
      <c r="T601" s="317"/>
      <c r="U601" s="318"/>
      <c r="V601" s="319"/>
      <c r="W601" s="319"/>
      <c r="X601" s="320"/>
      <c r="Y601" s="49"/>
      <c r="Z601" s="316"/>
    </row>
    <row r="602" spans="1:27">
      <c r="A602" s="321"/>
      <c r="B602" s="321"/>
      <c r="C602" s="321"/>
      <c r="D602" s="322"/>
      <c r="E602" s="322"/>
      <c r="F602" s="323"/>
      <c r="G602" s="323"/>
      <c r="H602" s="326"/>
      <c r="I602" s="326"/>
      <c r="J602" s="327"/>
      <c r="K602" s="327"/>
      <c r="L602" s="327"/>
      <c r="M602" s="327"/>
      <c r="N602" s="328"/>
      <c r="O602" s="326"/>
      <c r="P602" s="327"/>
      <c r="Q602" s="327"/>
      <c r="R602" s="327"/>
      <c r="S602" s="329"/>
      <c r="T602" s="317"/>
      <c r="U602" s="318"/>
      <c r="V602" s="319"/>
      <c r="W602" s="319"/>
      <c r="X602" s="320"/>
      <c r="Y602" s="49"/>
      <c r="Z602" s="316"/>
    </row>
    <row r="603" spans="1:27">
      <c r="A603" s="321"/>
      <c r="B603" s="321"/>
      <c r="C603" s="321"/>
      <c r="D603" s="322"/>
      <c r="E603" s="322"/>
      <c r="F603" s="323"/>
      <c r="G603" s="323"/>
      <c r="H603" s="326"/>
      <c r="I603" s="326"/>
      <c r="J603" s="327"/>
      <c r="K603" s="327"/>
      <c r="L603" s="327"/>
      <c r="M603" s="327"/>
      <c r="N603" s="328"/>
      <c r="O603" s="326"/>
      <c r="P603" s="327"/>
      <c r="Q603" s="327"/>
      <c r="R603" s="327"/>
      <c r="S603" s="329"/>
      <c r="T603" s="317"/>
      <c r="U603" s="318"/>
      <c r="V603" s="319"/>
      <c r="W603" s="319"/>
      <c r="X603" s="320"/>
      <c r="Y603" s="49"/>
      <c r="Z603" s="316"/>
    </row>
    <row r="604" spans="1:27">
      <c r="A604" s="321"/>
      <c r="B604" s="321"/>
      <c r="C604" s="321"/>
      <c r="D604" s="322"/>
      <c r="E604" s="322"/>
      <c r="F604" s="323"/>
      <c r="G604" s="323"/>
      <c r="H604" s="326"/>
      <c r="I604" s="326"/>
      <c r="J604" s="327"/>
      <c r="K604" s="327"/>
      <c r="L604" s="327"/>
      <c r="M604" s="327"/>
      <c r="N604" s="328"/>
      <c r="O604" s="326"/>
      <c r="P604" s="327"/>
      <c r="Q604" s="327"/>
      <c r="R604" s="327"/>
      <c r="S604" s="329"/>
      <c r="T604" s="317"/>
      <c r="U604" s="318"/>
      <c r="V604" s="319"/>
      <c r="W604" s="319"/>
      <c r="X604" s="320"/>
      <c r="Y604" s="49"/>
      <c r="Z604" s="316"/>
    </row>
    <row r="605" spans="1:27">
      <c r="A605" s="321"/>
      <c r="B605" s="321"/>
      <c r="C605" s="321"/>
      <c r="D605" s="322"/>
      <c r="E605" s="322"/>
      <c r="F605" s="323"/>
      <c r="G605" s="323"/>
      <c r="H605" s="326"/>
      <c r="I605" s="326"/>
      <c r="J605" s="327"/>
      <c r="K605" s="327"/>
      <c r="L605" s="327"/>
      <c r="M605" s="327"/>
      <c r="N605" s="328"/>
      <c r="O605" s="326"/>
      <c r="P605" s="327"/>
      <c r="Q605" s="327"/>
      <c r="R605" s="327"/>
      <c r="S605" s="329"/>
      <c r="T605" s="317"/>
      <c r="U605" s="318"/>
      <c r="V605" s="319"/>
      <c r="W605" s="319"/>
      <c r="X605" s="320"/>
      <c r="Y605" s="49"/>
      <c r="Z605" s="316"/>
    </row>
    <row r="606" spans="1:27">
      <c r="A606" s="321"/>
      <c r="B606" s="321"/>
      <c r="C606" s="321"/>
      <c r="D606" s="322"/>
      <c r="E606" s="322"/>
      <c r="F606" s="323"/>
      <c r="G606" s="323"/>
      <c r="H606" s="326"/>
      <c r="I606" s="326"/>
      <c r="J606" s="327"/>
      <c r="K606" s="327"/>
      <c r="L606" s="327"/>
      <c r="M606" s="327"/>
      <c r="N606" s="328"/>
      <c r="O606" s="326"/>
      <c r="P606" s="327"/>
      <c r="Q606" s="327"/>
      <c r="R606" s="327"/>
      <c r="S606" s="329"/>
      <c r="T606" s="317"/>
      <c r="U606" s="318"/>
      <c r="V606" s="319"/>
      <c r="W606" s="319"/>
      <c r="X606" s="320"/>
      <c r="Y606" s="49"/>
      <c r="Z606" s="316"/>
    </row>
    <row r="607" spans="1:27">
      <c r="A607" s="321"/>
      <c r="B607" s="321"/>
      <c r="C607" s="321"/>
      <c r="D607" s="322"/>
      <c r="E607" s="322"/>
      <c r="F607" s="323"/>
      <c r="G607" s="323"/>
      <c r="H607" s="326"/>
      <c r="I607" s="326"/>
      <c r="J607" s="327"/>
      <c r="K607" s="327"/>
      <c r="L607" s="327"/>
      <c r="M607" s="327"/>
      <c r="N607" s="328"/>
      <c r="O607" s="326"/>
      <c r="P607" s="327"/>
      <c r="Q607" s="327"/>
      <c r="R607" s="327"/>
      <c r="S607" s="329"/>
      <c r="T607" s="317"/>
      <c r="U607" s="318"/>
      <c r="V607" s="319"/>
      <c r="W607" s="319"/>
      <c r="X607" s="320"/>
      <c r="Y607" s="49"/>
      <c r="Z607" s="316"/>
    </row>
    <row r="608" spans="1:27">
      <c r="A608" s="321"/>
      <c r="B608" s="321"/>
      <c r="C608" s="321"/>
      <c r="D608" s="322"/>
      <c r="E608" s="322"/>
      <c r="F608" s="323"/>
      <c r="G608" s="323"/>
      <c r="H608" s="326"/>
      <c r="I608" s="326"/>
      <c r="J608" s="327"/>
      <c r="K608" s="327"/>
      <c r="L608" s="327"/>
      <c r="M608" s="327"/>
      <c r="N608" s="328"/>
      <c r="O608" s="326"/>
      <c r="P608" s="327"/>
      <c r="Q608" s="327"/>
      <c r="R608" s="327"/>
      <c r="S608" s="329"/>
      <c r="T608" s="317"/>
      <c r="U608" s="318"/>
      <c r="V608" s="319"/>
      <c r="W608" s="319"/>
      <c r="X608" s="320"/>
      <c r="Y608" s="49"/>
      <c r="Z608" s="316"/>
    </row>
    <row r="609" spans="1:26">
      <c r="A609" s="321"/>
      <c r="B609" s="321"/>
      <c r="C609" s="321"/>
      <c r="D609" s="322"/>
      <c r="E609" s="322"/>
      <c r="F609" s="323"/>
      <c r="G609" s="323"/>
      <c r="H609" s="326"/>
      <c r="I609" s="326"/>
      <c r="J609" s="327"/>
      <c r="K609" s="327"/>
      <c r="L609" s="327"/>
      <c r="M609" s="327"/>
      <c r="N609" s="328"/>
      <c r="O609" s="326"/>
      <c r="P609" s="327"/>
      <c r="Q609" s="327"/>
      <c r="R609" s="327"/>
      <c r="S609" s="329"/>
      <c r="T609" s="317"/>
      <c r="U609" s="318"/>
      <c r="V609" s="319"/>
      <c r="W609" s="319"/>
      <c r="X609" s="320"/>
      <c r="Y609" s="49"/>
      <c r="Z609" s="316"/>
    </row>
    <row r="610" spans="1:26">
      <c r="A610" s="321"/>
      <c r="B610" s="321"/>
      <c r="C610" s="321"/>
      <c r="D610" s="322"/>
      <c r="E610" s="322"/>
      <c r="F610" s="323"/>
      <c r="G610" s="323"/>
      <c r="H610" s="326"/>
      <c r="I610" s="326"/>
      <c r="J610" s="327"/>
      <c r="K610" s="327"/>
      <c r="L610" s="327"/>
      <c r="M610" s="327"/>
      <c r="N610" s="328"/>
      <c r="O610" s="326"/>
      <c r="P610" s="327"/>
      <c r="Q610" s="327"/>
      <c r="R610" s="327"/>
      <c r="S610" s="329"/>
      <c r="T610" s="317"/>
      <c r="U610" s="318"/>
      <c r="V610" s="319"/>
      <c r="W610" s="319"/>
      <c r="X610" s="320"/>
      <c r="Y610" s="49"/>
      <c r="Z610" s="316"/>
    </row>
    <row r="611" spans="1:26">
      <c r="A611" s="321"/>
      <c r="B611" s="321"/>
      <c r="C611" s="321"/>
      <c r="D611" s="322"/>
      <c r="E611" s="322"/>
      <c r="F611" s="323"/>
      <c r="G611" s="323"/>
      <c r="H611" s="326"/>
      <c r="I611" s="326"/>
      <c r="J611" s="327"/>
      <c r="K611" s="327"/>
      <c r="L611" s="327"/>
      <c r="M611" s="327"/>
      <c r="N611" s="328"/>
      <c r="O611" s="326"/>
      <c r="P611" s="327"/>
      <c r="Q611" s="327"/>
      <c r="R611" s="327"/>
      <c r="S611" s="329"/>
      <c r="T611" s="317"/>
      <c r="U611" s="318"/>
      <c r="V611" s="319"/>
      <c r="W611" s="319"/>
      <c r="X611" s="320"/>
      <c r="Y611" s="49"/>
      <c r="Z611" s="316"/>
    </row>
    <row r="612" spans="1:26">
      <c r="A612" s="321"/>
      <c r="B612" s="321"/>
      <c r="C612" s="321"/>
      <c r="D612" s="322"/>
      <c r="E612" s="322"/>
      <c r="F612" s="323"/>
      <c r="G612" s="323"/>
      <c r="H612" s="326"/>
      <c r="I612" s="326"/>
      <c r="J612" s="327"/>
      <c r="K612" s="327"/>
      <c r="L612" s="327"/>
      <c r="M612" s="327"/>
      <c r="N612" s="328"/>
      <c r="O612" s="326"/>
      <c r="P612" s="327"/>
      <c r="Q612" s="327"/>
      <c r="R612" s="327"/>
      <c r="S612" s="329"/>
      <c r="T612" s="317"/>
      <c r="U612" s="318"/>
      <c r="V612" s="319"/>
      <c r="W612" s="319"/>
      <c r="X612" s="320"/>
      <c r="Y612" s="49"/>
      <c r="Z612" s="316"/>
    </row>
    <row r="613" spans="1:26">
      <c r="A613" s="321"/>
      <c r="B613" s="321"/>
      <c r="C613" s="321"/>
      <c r="D613" s="322"/>
      <c r="E613" s="322"/>
      <c r="F613" s="323"/>
      <c r="G613" s="323"/>
      <c r="H613" s="326"/>
      <c r="I613" s="326"/>
      <c r="J613" s="327"/>
      <c r="K613" s="327"/>
      <c r="L613" s="327"/>
      <c r="M613" s="327"/>
      <c r="N613" s="328"/>
      <c r="O613" s="326"/>
      <c r="P613" s="327"/>
      <c r="Q613" s="327"/>
      <c r="R613" s="327"/>
      <c r="S613" s="329"/>
      <c r="T613" s="317"/>
      <c r="U613" s="318"/>
      <c r="V613" s="319"/>
      <c r="W613" s="319"/>
      <c r="X613" s="320"/>
      <c r="Y613" s="49"/>
      <c r="Z613" s="316"/>
    </row>
    <row r="614" spans="1:26">
      <c r="A614" s="321"/>
      <c r="B614" s="321"/>
      <c r="C614" s="321"/>
      <c r="D614" s="322"/>
      <c r="E614" s="322"/>
      <c r="F614" s="323"/>
      <c r="G614" s="323"/>
      <c r="H614" s="326"/>
      <c r="I614" s="326"/>
      <c r="J614" s="327"/>
      <c r="K614" s="327"/>
      <c r="L614" s="327"/>
      <c r="M614" s="327"/>
      <c r="N614" s="328"/>
      <c r="O614" s="326"/>
      <c r="P614" s="327"/>
      <c r="Q614" s="327"/>
      <c r="R614" s="327"/>
      <c r="S614" s="329"/>
      <c r="T614" s="317"/>
      <c r="U614" s="318"/>
      <c r="V614" s="319"/>
      <c r="W614" s="319"/>
      <c r="X614" s="320"/>
      <c r="Y614" s="49"/>
      <c r="Z614" s="316"/>
    </row>
    <row r="615" spans="1:26">
      <c r="A615" s="321"/>
      <c r="B615" s="321"/>
      <c r="C615" s="321"/>
      <c r="D615" s="322"/>
      <c r="E615" s="322"/>
      <c r="F615" s="323"/>
      <c r="G615" s="323"/>
      <c r="H615" s="326"/>
      <c r="I615" s="326"/>
      <c r="J615" s="327"/>
      <c r="K615" s="327"/>
      <c r="L615" s="327"/>
      <c r="M615" s="327"/>
      <c r="N615" s="328"/>
      <c r="O615" s="326"/>
      <c r="P615" s="327"/>
      <c r="Q615" s="327"/>
      <c r="R615" s="327"/>
      <c r="S615" s="329"/>
      <c r="T615" s="317"/>
      <c r="U615" s="318"/>
      <c r="V615" s="319"/>
      <c r="W615" s="319"/>
      <c r="X615" s="320"/>
      <c r="Y615" s="49"/>
      <c r="Z615" s="316"/>
    </row>
    <row r="616" spans="1:26">
      <c r="A616" s="321"/>
      <c r="B616" s="321"/>
      <c r="C616" s="321"/>
      <c r="D616" s="322"/>
      <c r="E616" s="322"/>
      <c r="F616" s="323"/>
      <c r="G616" s="323"/>
      <c r="H616" s="326"/>
      <c r="I616" s="326"/>
      <c r="J616" s="327"/>
      <c r="K616" s="327"/>
      <c r="L616" s="327"/>
      <c r="M616" s="327"/>
      <c r="N616" s="328"/>
      <c r="O616" s="326"/>
      <c r="P616" s="327"/>
      <c r="Q616" s="327"/>
      <c r="R616" s="327"/>
      <c r="S616" s="329"/>
      <c r="T616" s="317"/>
      <c r="U616" s="318"/>
      <c r="V616" s="319"/>
      <c r="W616" s="319"/>
      <c r="X616" s="320"/>
      <c r="Y616" s="49"/>
      <c r="Z616" s="316"/>
    </row>
    <row r="617" spans="1:26">
      <c r="A617" s="321"/>
      <c r="B617" s="321"/>
      <c r="C617" s="321"/>
      <c r="D617" s="322"/>
      <c r="E617" s="322"/>
      <c r="F617" s="323"/>
      <c r="G617" s="323"/>
      <c r="H617" s="326"/>
      <c r="I617" s="326"/>
      <c r="J617" s="327"/>
      <c r="K617" s="327"/>
      <c r="L617" s="327"/>
      <c r="M617" s="327"/>
      <c r="N617" s="328"/>
      <c r="O617" s="326"/>
      <c r="P617" s="327"/>
      <c r="Q617" s="327"/>
      <c r="R617" s="327"/>
      <c r="S617" s="329"/>
      <c r="T617" s="317"/>
      <c r="U617" s="318"/>
      <c r="V617" s="319"/>
      <c r="W617" s="319"/>
      <c r="X617" s="320"/>
      <c r="Y617" s="49"/>
      <c r="Z617" s="316"/>
    </row>
    <row r="618" spans="1:26">
      <c r="A618" s="321"/>
      <c r="B618" s="321"/>
      <c r="C618" s="321"/>
      <c r="D618" s="322"/>
      <c r="E618" s="322"/>
      <c r="F618" s="323"/>
      <c r="G618" s="323"/>
      <c r="H618" s="326"/>
      <c r="I618" s="326"/>
      <c r="J618" s="327"/>
      <c r="K618" s="327"/>
      <c r="L618" s="327"/>
      <c r="M618" s="327"/>
      <c r="N618" s="328"/>
      <c r="O618" s="326"/>
      <c r="P618" s="327"/>
      <c r="Q618" s="327"/>
      <c r="R618" s="327"/>
      <c r="S618" s="329"/>
      <c r="T618" s="317"/>
      <c r="U618" s="318"/>
      <c r="V618" s="319"/>
      <c r="W618" s="319"/>
      <c r="X618" s="320"/>
      <c r="Y618" s="49"/>
      <c r="Z618" s="316"/>
    </row>
    <row r="619" spans="1:26">
      <c r="A619" s="321"/>
      <c r="B619" s="321"/>
      <c r="C619" s="321"/>
      <c r="D619" s="322"/>
      <c r="E619" s="322"/>
      <c r="F619" s="323"/>
      <c r="G619" s="323"/>
      <c r="H619" s="326"/>
      <c r="I619" s="326"/>
      <c r="J619" s="327"/>
      <c r="K619" s="327"/>
      <c r="L619" s="327"/>
      <c r="M619" s="327"/>
      <c r="N619" s="328"/>
      <c r="O619" s="326"/>
      <c r="P619" s="327"/>
      <c r="Q619" s="327"/>
      <c r="R619" s="327"/>
      <c r="S619" s="329"/>
      <c r="T619" s="317"/>
      <c r="U619" s="318"/>
      <c r="V619" s="319"/>
      <c r="W619" s="319"/>
      <c r="X619" s="320"/>
      <c r="Y619" s="49"/>
      <c r="Z619" s="316"/>
    </row>
    <row r="620" spans="1:26">
      <c r="A620" s="321"/>
      <c r="B620" s="321"/>
      <c r="C620" s="321"/>
      <c r="D620" s="322"/>
      <c r="E620" s="322"/>
      <c r="F620" s="323"/>
      <c r="G620" s="323"/>
      <c r="H620" s="326"/>
      <c r="I620" s="326"/>
      <c r="J620" s="327"/>
      <c r="K620" s="327"/>
      <c r="L620" s="327"/>
      <c r="M620" s="327"/>
      <c r="N620" s="328"/>
      <c r="O620" s="326"/>
      <c r="P620" s="327"/>
      <c r="Q620" s="327"/>
      <c r="R620" s="327"/>
      <c r="S620" s="329"/>
      <c r="T620" s="317"/>
      <c r="U620" s="318"/>
      <c r="V620" s="319"/>
      <c r="W620" s="319"/>
      <c r="X620" s="320"/>
      <c r="Y620" s="49"/>
      <c r="Z620" s="316"/>
    </row>
    <row r="621" spans="1:26">
      <c r="A621" s="321"/>
      <c r="B621" s="321"/>
      <c r="C621" s="321"/>
      <c r="D621" s="322"/>
      <c r="E621" s="322"/>
      <c r="F621" s="323"/>
      <c r="G621" s="323"/>
      <c r="H621" s="326"/>
      <c r="I621" s="326"/>
      <c r="J621" s="327"/>
      <c r="K621" s="327"/>
      <c r="L621" s="327"/>
      <c r="M621" s="327"/>
      <c r="N621" s="328"/>
      <c r="O621" s="326"/>
      <c r="P621" s="327"/>
      <c r="Q621" s="327"/>
      <c r="R621" s="327"/>
      <c r="S621" s="329"/>
      <c r="T621" s="317"/>
      <c r="U621" s="318"/>
      <c r="V621" s="319"/>
      <c r="W621" s="319"/>
      <c r="X621" s="320"/>
      <c r="Y621" s="49"/>
      <c r="Z621" s="316"/>
    </row>
    <row r="622" spans="1:26">
      <c r="A622" s="321"/>
      <c r="B622" s="321"/>
      <c r="C622" s="321"/>
      <c r="D622" s="322"/>
      <c r="E622" s="322"/>
      <c r="F622" s="323"/>
      <c r="G622" s="323"/>
      <c r="H622" s="326"/>
      <c r="I622" s="326"/>
      <c r="J622" s="327"/>
      <c r="K622" s="327"/>
      <c r="L622" s="327"/>
      <c r="M622" s="327"/>
      <c r="N622" s="328"/>
      <c r="O622" s="326"/>
      <c r="P622" s="327"/>
      <c r="Q622" s="327"/>
      <c r="R622" s="327"/>
      <c r="S622" s="329"/>
      <c r="T622" s="317"/>
      <c r="U622" s="318"/>
      <c r="V622" s="319"/>
      <c r="W622" s="319"/>
      <c r="X622" s="320"/>
      <c r="Y622" s="49"/>
      <c r="Z622" s="316"/>
    </row>
    <row r="623" spans="1:26">
      <c r="A623" s="321"/>
      <c r="B623" s="321"/>
      <c r="C623" s="321"/>
      <c r="D623" s="322"/>
      <c r="E623" s="322"/>
      <c r="F623" s="323"/>
      <c r="G623" s="323"/>
      <c r="H623" s="326"/>
      <c r="I623" s="326"/>
      <c r="J623" s="327"/>
      <c r="K623" s="327"/>
      <c r="L623" s="327"/>
      <c r="M623" s="327"/>
      <c r="N623" s="328"/>
      <c r="O623" s="326"/>
      <c r="P623" s="327"/>
      <c r="Q623" s="327"/>
      <c r="R623" s="327"/>
      <c r="S623" s="329"/>
      <c r="T623" s="317"/>
      <c r="U623" s="318"/>
      <c r="V623" s="319"/>
      <c r="W623" s="319"/>
      <c r="X623" s="320"/>
      <c r="Y623" s="49"/>
      <c r="Z623" s="316"/>
    </row>
    <row r="624" spans="1:26">
      <c r="A624" s="321"/>
      <c r="B624" s="321"/>
      <c r="C624" s="321"/>
      <c r="D624" s="322"/>
      <c r="E624" s="322"/>
      <c r="F624" s="323"/>
      <c r="G624" s="323"/>
      <c r="T624" s="317"/>
      <c r="U624" s="318"/>
      <c r="V624" s="319"/>
      <c r="W624" s="319"/>
      <c r="X624" s="320"/>
      <c r="Y624" s="49"/>
      <c r="Z624" s="316"/>
    </row>
    <row r="625" spans="1:26">
      <c r="A625" s="321"/>
      <c r="B625" s="321"/>
      <c r="C625" s="321"/>
      <c r="D625" s="322"/>
      <c r="E625" s="322"/>
      <c r="F625" s="323"/>
      <c r="G625" s="323"/>
      <c r="T625" s="317"/>
      <c r="U625" s="318"/>
      <c r="V625" s="319"/>
      <c r="W625" s="319"/>
      <c r="X625" s="320"/>
      <c r="Y625" s="49"/>
      <c r="Z625" s="316"/>
    </row>
    <row r="626" spans="1:26">
      <c r="A626" s="321"/>
      <c r="B626" s="321"/>
      <c r="C626" s="321"/>
      <c r="D626" s="322"/>
      <c r="E626" s="322"/>
      <c r="F626" s="323"/>
      <c r="G626" s="323"/>
      <c r="T626" s="317"/>
      <c r="U626" s="318"/>
      <c r="V626" s="319"/>
      <c r="W626" s="319"/>
      <c r="X626" s="320"/>
      <c r="Y626" s="49"/>
      <c r="Z626" s="316"/>
    </row>
    <row r="627" spans="1:26">
      <c r="A627" s="321"/>
      <c r="B627" s="321"/>
      <c r="C627" s="321"/>
      <c r="D627" s="322"/>
      <c r="E627" s="322"/>
      <c r="F627" s="323"/>
      <c r="G627" s="323"/>
      <c r="T627" s="317"/>
      <c r="U627" s="318"/>
      <c r="V627" s="319"/>
      <c r="W627" s="319"/>
      <c r="X627" s="320"/>
      <c r="Y627" s="49"/>
      <c r="Z627" s="316"/>
    </row>
    <row r="628" spans="1:26">
      <c r="A628" s="321"/>
      <c r="B628" s="321"/>
      <c r="C628" s="321"/>
      <c r="D628" s="322"/>
      <c r="E628" s="322"/>
      <c r="F628" s="323"/>
      <c r="G628" s="323"/>
      <c r="T628" s="317"/>
      <c r="U628" s="318"/>
      <c r="V628" s="319"/>
      <c r="W628" s="319"/>
      <c r="X628" s="320"/>
      <c r="Y628" s="49"/>
      <c r="Z628" s="316"/>
    </row>
    <row r="629" spans="1:26">
      <c r="A629" s="321"/>
      <c r="B629" s="321"/>
      <c r="C629" s="321"/>
      <c r="D629" s="322"/>
      <c r="E629" s="322"/>
      <c r="F629" s="323"/>
      <c r="G629" s="323"/>
      <c r="T629" s="317"/>
      <c r="U629" s="318"/>
      <c r="V629" s="319"/>
      <c r="W629" s="319"/>
      <c r="X629" s="320"/>
      <c r="Y629" s="49"/>
      <c r="Z629" s="316"/>
    </row>
    <row r="630" spans="1:26">
      <c r="A630" s="321"/>
      <c r="B630" s="321"/>
      <c r="C630" s="321"/>
      <c r="D630" s="322"/>
      <c r="E630" s="322"/>
      <c r="F630" s="323"/>
      <c r="G630" s="323"/>
      <c r="T630" s="317"/>
      <c r="U630" s="318"/>
      <c r="V630" s="319"/>
      <c r="W630" s="319"/>
      <c r="X630" s="320"/>
      <c r="Y630" s="49"/>
      <c r="Z630" s="316"/>
    </row>
    <row r="631" spans="1:26">
      <c r="A631" s="321"/>
      <c r="B631" s="321"/>
      <c r="C631" s="321"/>
      <c r="D631" s="322"/>
      <c r="E631" s="322"/>
      <c r="F631" s="323"/>
      <c r="G631" s="323"/>
      <c r="T631" s="317"/>
      <c r="U631" s="318"/>
      <c r="V631" s="319"/>
      <c r="W631" s="319"/>
      <c r="X631" s="320"/>
      <c r="Y631" s="49"/>
      <c r="Z631" s="316"/>
    </row>
    <row r="632" spans="1:26">
      <c r="A632" s="321"/>
      <c r="B632" s="321"/>
      <c r="C632" s="321"/>
      <c r="D632" s="322"/>
      <c r="E632" s="322"/>
      <c r="F632" s="323"/>
      <c r="G632" s="323"/>
      <c r="T632" s="317"/>
      <c r="U632" s="318"/>
      <c r="V632" s="319"/>
      <c r="W632" s="319"/>
      <c r="X632" s="320"/>
      <c r="Y632" s="49"/>
      <c r="Z632" s="316"/>
    </row>
    <row r="633" spans="1:26">
      <c r="A633" s="321"/>
      <c r="B633" s="321"/>
      <c r="C633" s="321"/>
      <c r="D633" s="322"/>
      <c r="E633" s="322"/>
      <c r="F633" s="323"/>
      <c r="G633" s="323"/>
      <c r="T633" s="317"/>
      <c r="U633" s="318"/>
      <c r="V633" s="319"/>
      <c r="W633" s="319"/>
      <c r="X633" s="320"/>
      <c r="Y633" s="49"/>
      <c r="Z633" s="316"/>
    </row>
    <row r="634" spans="1:26">
      <c r="A634" s="321"/>
      <c r="B634" s="321"/>
      <c r="C634" s="321"/>
      <c r="D634" s="322"/>
      <c r="E634" s="322"/>
      <c r="F634" s="323"/>
      <c r="G634" s="323"/>
      <c r="T634" s="317"/>
      <c r="U634" s="318"/>
      <c r="V634" s="319"/>
      <c r="W634" s="319"/>
      <c r="X634" s="320"/>
      <c r="Y634" s="49"/>
      <c r="Z634" s="316"/>
    </row>
    <row r="635" spans="1:26">
      <c r="A635" s="321"/>
      <c r="B635" s="321"/>
      <c r="C635" s="321"/>
      <c r="D635" s="322"/>
      <c r="E635" s="322"/>
      <c r="F635" s="323"/>
      <c r="G635" s="323"/>
      <c r="T635" s="317"/>
      <c r="U635" s="318"/>
      <c r="V635" s="319"/>
      <c r="W635" s="319"/>
      <c r="X635" s="320"/>
      <c r="Y635" s="49"/>
      <c r="Z635" s="316"/>
    </row>
    <row r="636" spans="1:26">
      <c r="A636" s="321"/>
      <c r="B636" s="321"/>
      <c r="C636" s="321"/>
      <c r="D636" s="322"/>
      <c r="E636" s="322"/>
      <c r="F636" s="323"/>
      <c r="G636" s="323"/>
      <c r="T636" s="317"/>
      <c r="U636" s="318"/>
      <c r="V636" s="319"/>
      <c r="W636" s="319"/>
      <c r="X636" s="320"/>
      <c r="Y636" s="49"/>
      <c r="Z636" s="316"/>
    </row>
    <row r="637" spans="1:26">
      <c r="A637" s="321"/>
      <c r="B637" s="321"/>
      <c r="C637" s="321"/>
      <c r="D637" s="322"/>
      <c r="E637" s="322"/>
      <c r="F637" s="323"/>
      <c r="G637" s="323"/>
      <c r="T637" s="317"/>
      <c r="U637" s="318"/>
      <c r="V637" s="319"/>
      <c r="W637" s="319"/>
      <c r="X637" s="320"/>
      <c r="Y637" s="49"/>
      <c r="Z637" s="316"/>
    </row>
    <row r="638" spans="1:26">
      <c r="A638" s="321"/>
      <c r="B638" s="321"/>
      <c r="C638" s="321"/>
      <c r="D638" s="322"/>
      <c r="E638" s="322"/>
      <c r="F638" s="323"/>
      <c r="G638" s="323"/>
      <c r="T638" s="317"/>
      <c r="U638" s="318"/>
      <c r="V638" s="319"/>
      <c r="W638" s="319"/>
      <c r="X638" s="320"/>
      <c r="Y638" s="49"/>
      <c r="Z638" s="316"/>
    </row>
    <row r="639" spans="1:26">
      <c r="A639" s="321"/>
      <c r="B639" s="321"/>
      <c r="C639" s="321"/>
      <c r="D639" s="322"/>
      <c r="E639" s="322"/>
      <c r="F639" s="323"/>
      <c r="G639" s="323"/>
      <c r="T639" s="317"/>
      <c r="U639" s="318"/>
      <c r="V639" s="319"/>
      <c r="W639" s="319"/>
      <c r="X639" s="320"/>
      <c r="Y639" s="49"/>
      <c r="Z639" s="316"/>
    </row>
    <row r="640" spans="1:26">
      <c r="A640" s="321"/>
      <c r="B640" s="321"/>
      <c r="C640" s="321"/>
      <c r="D640" s="322"/>
      <c r="E640" s="322"/>
      <c r="F640" s="323"/>
      <c r="G640" s="323"/>
      <c r="T640" s="317"/>
      <c r="U640" s="318"/>
      <c r="V640" s="319"/>
      <c r="W640" s="319"/>
      <c r="X640" s="320"/>
      <c r="Y640" s="49"/>
      <c r="Z640" s="316"/>
    </row>
    <row r="641" spans="1:27">
      <c r="A641" s="321"/>
      <c r="B641" s="321"/>
      <c r="C641" s="321"/>
      <c r="D641" s="322"/>
      <c r="E641" s="322"/>
      <c r="F641" s="323"/>
      <c r="G641" s="323"/>
      <c r="T641" s="317"/>
      <c r="U641" s="318"/>
      <c r="V641" s="319"/>
      <c r="W641" s="319"/>
      <c r="X641" s="320"/>
      <c r="Y641" s="49"/>
      <c r="Z641" s="316"/>
    </row>
    <row r="642" spans="1:27">
      <c r="A642" s="321"/>
      <c r="B642" s="321"/>
      <c r="C642" s="321"/>
      <c r="D642" s="322"/>
      <c r="E642" s="322"/>
      <c r="F642" s="323"/>
      <c r="G642" s="323"/>
      <c r="T642" s="317"/>
      <c r="U642" s="318"/>
      <c r="V642" s="319"/>
      <c r="W642" s="319"/>
      <c r="X642" s="320"/>
      <c r="Y642" s="49"/>
      <c r="Z642" s="316"/>
    </row>
    <row r="643" spans="1:27">
      <c r="A643" s="321"/>
      <c r="B643" s="321"/>
      <c r="C643" s="321"/>
      <c r="D643" s="322"/>
      <c r="E643" s="322"/>
      <c r="F643" s="323"/>
      <c r="G643" s="323"/>
      <c r="T643" s="317"/>
      <c r="U643" s="318"/>
      <c r="V643" s="319"/>
      <c r="W643" s="319"/>
      <c r="X643" s="320"/>
      <c r="Y643" s="49"/>
      <c r="Z643" s="316"/>
    </row>
    <row r="644" spans="1:27">
      <c r="A644" s="321"/>
      <c r="B644" s="321"/>
      <c r="C644" s="321"/>
      <c r="D644" s="322"/>
      <c r="E644" s="322"/>
      <c r="F644" s="323"/>
      <c r="G644" s="323"/>
      <c r="T644" s="317"/>
      <c r="U644" s="318"/>
      <c r="V644" s="319"/>
      <c r="W644" s="319"/>
      <c r="X644" s="320"/>
      <c r="Y644" s="49"/>
      <c r="Z644" s="316"/>
    </row>
    <row r="645" spans="1:27">
      <c r="A645" s="321"/>
      <c r="B645" s="321"/>
      <c r="C645" s="321"/>
      <c r="D645" s="322"/>
      <c r="E645" s="322"/>
      <c r="F645" s="323"/>
      <c r="G645" s="323"/>
      <c r="T645" s="317"/>
      <c r="U645" s="318"/>
      <c r="V645" s="319"/>
      <c r="W645" s="319"/>
      <c r="X645" s="320"/>
      <c r="Y645" s="49"/>
      <c r="Z645" s="316"/>
    </row>
    <row r="646" spans="1:27">
      <c r="A646" s="321"/>
      <c r="B646" s="321"/>
      <c r="C646" s="321"/>
      <c r="D646" s="322"/>
      <c r="E646" s="322"/>
      <c r="F646" s="323"/>
      <c r="G646" s="323"/>
      <c r="T646" s="317"/>
      <c r="U646" s="318"/>
      <c r="V646" s="319"/>
      <c r="W646" s="319"/>
      <c r="X646" s="320"/>
      <c r="Y646" s="49"/>
      <c r="Z646" s="316"/>
    </row>
    <row r="647" spans="1:27">
      <c r="A647" s="321"/>
      <c r="B647" s="321"/>
      <c r="C647" s="321"/>
      <c r="D647" s="322"/>
      <c r="E647" s="322"/>
      <c r="F647" s="323"/>
      <c r="G647" s="323"/>
      <c r="T647" s="317"/>
      <c r="U647" s="318"/>
      <c r="V647" s="319"/>
      <c r="W647" s="319"/>
      <c r="X647" s="320"/>
      <c r="Y647" s="49"/>
      <c r="Z647" s="316"/>
    </row>
    <row r="648" spans="1:27">
      <c r="A648" s="321"/>
      <c r="B648" s="321"/>
      <c r="C648" s="321"/>
      <c r="D648" s="322"/>
      <c r="E648" s="322"/>
      <c r="F648" s="323"/>
      <c r="G648" s="323"/>
      <c r="T648" s="317"/>
      <c r="U648" s="318"/>
      <c r="V648" s="319"/>
      <c r="W648" s="319"/>
      <c r="X648" s="320"/>
      <c r="Y648" s="49"/>
      <c r="Z648" s="316"/>
    </row>
    <row r="649" spans="1:27">
      <c r="A649" s="321"/>
      <c r="B649" s="321"/>
      <c r="C649" s="321"/>
      <c r="D649" s="322"/>
      <c r="E649" s="322"/>
      <c r="F649" s="323"/>
      <c r="G649" s="323"/>
      <c r="T649" s="317"/>
      <c r="U649" s="318"/>
      <c r="V649" s="319"/>
      <c r="W649" s="319"/>
      <c r="X649" s="320"/>
      <c r="Y649" s="49"/>
      <c r="Z649" s="316"/>
    </row>
    <row r="650" spans="1:27">
      <c r="A650" s="321"/>
      <c r="B650" s="321"/>
      <c r="C650" s="321"/>
      <c r="D650" s="322"/>
      <c r="E650" s="322"/>
      <c r="F650" s="323"/>
      <c r="G650" s="323"/>
      <c r="T650" s="317"/>
      <c r="U650" s="318"/>
      <c r="V650" s="319"/>
      <c r="W650" s="319"/>
      <c r="X650" s="320"/>
      <c r="Y650" s="49"/>
      <c r="Z650" s="316"/>
    </row>
    <row r="651" spans="1:27">
      <c r="A651" s="321"/>
      <c r="B651" s="321"/>
      <c r="C651" s="321"/>
      <c r="D651" s="322"/>
      <c r="E651" s="322"/>
      <c r="F651" s="323"/>
      <c r="G651" s="323"/>
      <c r="T651" s="317"/>
      <c r="U651" s="318"/>
      <c r="V651" s="319"/>
      <c r="W651" s="319"/>
      <c r="X651" s="320"/>
      <c r="Y651" s="49"/>
      <c r="Z651" s="316"/>
    </row>
    <row r="652" spans="1:27">
      <c r="A652" s="321"/>
      <c r="B652" s="321"/>
      <c r="C652" s="321"/>
      <c r="D652" s="322"/>
      <c r="E652" s="322"/>
      <c r="F652" s="323"/>
      <c r="G652" s="323"/>
      <c r="T652" s="317"/>
      <c r="U652" s="318"/>
      <c r="V652" s="319"/>
      <c r="W652" s="319"/>
      <c r="X652" s="320"/>
      <c r="Y652" s="49"/>
      <c r="Z652" s="316"/>
    </row>
    <row r="653" spans="1:27" ht="21" customHeight="1">
      <c r="A653" s="332"/>
      <c r="B653" s="332"/>
      <c r="C653" s="332"/>
      <c r="D653" s="338"/>
      <c r="E653" s="338"/>
      <c r="F653" s="331"/>
      <c r="G653" s="331"/>
      <c r="H653" s="331"/>
      <c r="I653" s="331"/>
      <c r="J653" s="332"/>
      <c r="K653" s="332"/>
      <c r="L653" s="332"/>
      <c r="M653" s="332"/>
      <c r="N653" s="333"/>
      <c r="O653" s="331"/>
      <c r="P653" s="332"/>
      <c r="Q653" s="332"/>
      <c r="R653" s="332"/>
      <c r="S653" s="334"/>
      <c r="T653" s="335"/>
      <c r="U653" s="324"/>
      <c r="V653" s="324"/>
      <c r="W653" s="324"/>
      <c r="X653" s="325"/>
      <c r="Y653" s="49"/>
      <c r="Z653" s="285"/>
      <c r="AA653" s="40"/>
    </row>
    <row r="654" spans="1:27" ht="21" customHeight="1">
      <c r="A654" s="332"/>
      <c r="B654" s="332"/>
      <c r="C654" s="332"/>
      <c r="D654" s="338"/>
      <c r="E654" s="338"/>
      <c r="F654" s="331"/>
      <c r="G654" s="331"/>
      <c r="H654" s="331"/>
      <c r="I654" s="331"/>
      <c r="J654" s="332"/>
      <c r="K654" s="332"/>
      <c r="L654" s="332"/>
      <c r="M654" s="332"/>
      <c r="N654" s="333"/>
      <c r="O654" s="331"/>
      <c r="P654" s="332"/>
      <c r="Q654" s="332"/>
      <c r="R654" s="332"/>
      <c r="S654" s="334"/>
      <c r="T654" s="335"/>
      <c r="U654" s="324"/>
      <c r="V654" s="324"/>
      <c r="W654" s="324"/>
      <c r="X654" s="325"/>
      <c r="Y654" s="49"/>
      <c r="Z654" s="285"/>
      <c r="AA654" s="40"/>
    </row>
    <row r="655" spans="1:27" ht="21" customHeight="1">
      <c r="A655" s="332"/>
      <c r="B655" s="332"/>
      <c r="C655" s="332"/>
      <c r="D655" s="338"/>
      <c r="E655" s="338"/>
      <c r="F655" s="331"/>
      <c r="G655" s="331"/>
      <c r="H655" s="331"/>
      <c r="I655" s="331"/>
      <c r="J655" s="332"/>
      <c r="K655" s="332"/>
      <c r="L655" s="332"/>
      <c r="M655" s="332"/>
      <c r="N655" s="333"/>
      <c r="O655" s="331"/>
      <c r="P655" s="332"/>
      <c r="Q655" s="332"/>
      <c r="R655" s="332"/>
      <c r="S655" s="334"/>
      <c r="T655" s="335"/>
      <c r="U655" s="324"/>
      <c r="V655" s="324"/>
      <c r="W655" s="324"/>
      <c r="X655" s="325"/>
      <c r="Y655" s="49"/>
      <c r="Z655" s="285"/>
      <c r="AA655" s="40"/>
    </row>
    <row r="656" spans="1:27" ht="21" customHeight="1">
      <c r="A656" s="332"/>
      <c r="B656" s="332"/>
      <c r="C656" s="332"/>
      <c r="D656" s="338"/>
      <c r="E656" s="338"/>
      <c r="F656" s="331"/>
      <c r="G656" s="331"/>
      <c r="H656" s="331"/>
      <c r="I656" s="331"/>
      <c r="J656" s="332"/>
      <c r="K656" s="332"/>
      <c r="L656" s="332"/>
      <c r="M656" s="332"/>
      <c r="N656" s="333"/>
      <c r="O656" s="331"/>
      <c r="P656" s="332"/>
      <c r="Q656" s="332"/>
      <c r="R656" s="332"/>
      <c r="S656" s="334"/>
      <c r="T656" s="335"/>
      <c r="U656" s="324"/>
      <c r="V656" s="324"/>
      <c r="W656" s="324"/>
      <c r="X656" s="325"/>
      <c r="Y656" s="49"/>
      <c r="Z656" s="285"/>
      <c r="AA656" s="40"/>
    </row>
    <row r="657" spans="1:27" ht="21" customHeight="1">
      <c r="A657" s="332"/>
      <c r="B657" s="332"/>
      <c r="C657" s="332"/>
      <c r="D657" s="338"/>
      <c r="E657" s="338"/>
      <c r="F657" s="331"/>
      <c r="G657" s="331"/>
      <c r="H657" s="331"/>
      <c r="I657" s="331"/>
      <c r="J657" s="332"/>
      <c r="K657" s="332"/>
      <c r="L657" s="332"/>
      <c r="M657" s="332"/>
      <c r="N657" s="333"/>
      <c r="O657" s="331"/>
      <c r="P657" s="332"/>
      <c r="Q657" s="332"/>
      <c r="R657" s="332"/>
      <c r="S657" s="334"/>
      <c r="T657" s="335"/>
      <c r="U657" s="324"/>
      <c r="V657" s="324"/>
      <c r="W657" s="324"/>
      <c r="X657" s="325"/>
      <c r="Y657" s="49"/>
      <c r="Z657" s="285"/>
      <c r="AA657" s="40"/>
    </row>
    <row r="658" spans="1:27" ht="21" customHeight="1">
      <c r="A658" s="332"/>
      <c r="B658" s="332"/>
      <c r="C658" s="332"/>
      <c r="D658" s="338"/>
      <c r="E658" s="338"/>
      <c r="F658" s="331"/>
      <c r="G658" s="331"/>
      <c r="H658" s="331"/>
      <c r="I658" s="331"/>
      <c r="J658" s="332"/>
      <c r="K658" s="332"/>
      <c r="L658" s="332"/>
      <c r="M658" s="332"/>
      <c r="N658" s="333"/>
      <c r="O658" s="331"/>
      <c r="P658" s="332"/>
      <c r="Q658" s="332"/>
      <c r="R658" s="332"/>
      <c r="S658" s="334"/>
      <c r="T658" s="335"/>
      <c r="U658" s="324"/>
      <c r="V658" s="324"/>
      <c r="W658" s="324"/>
      <c r="X658" s="325"/>
      <c r="Y658" s="49"/>
      <c r="Z658" s="285"/>
      <c r="AA658" s="40"/>
    </row>
    <row r="659" spans="1:27" ht="21" customHeight="1">
      <c r="A659" s="332"/>
      <c r="B659" s="332"/>
      <c r="C659" s="332"/>
      <c r="D659" s="338"/>
      <c r="E659" s="338"/>
      <c r="F659" s="331"/>
      <c r="G659" s="331"/>
      <c r="H659" s="331"/>
      <c r="I659" s="331"/>
      <c r="J659" s="332"/>
      <c r="K659" s="332"/>
      <c r="L659" s="332"/>
      <c r="M659" s="332"/>
      <c r="N659" s="333"/>
      <c r="O659" s="331"/>
      <c r="P659" s="332"/>
      <c r="Q659" s="332"/>
      <c r="R659" s="332"/>
      <c r="S659" s="334"/>
      <c r="T659" s="335"/>
      <c r="U659" s="324"/>
      <c r="V659" s="324"/>
      <c r="W659" s="324"/>
      <c r="X659" s="325"/>
      <c r="Y659" s="49"/>
      <c r="Z659" s="285"/>
      <c r="AA659" s="40"/>
    </row>
    <row r="660" spans="1:27" ht="21" customHeight="1">
      <c r="A660" s="332"/>
      <c r="B660" s="332"/>
      <c r="C660" s="332"/>
      <c r="D660" s="338"/>
      <c r="E660" s="338"/>
      <c r="F660" s="331"/>
      <c r="G660" s="331"/>
      <c r="H660" s="331"/>
      <c r="I660" s="331"/>
      <c r="J660" s="332"/>
      <c r="K660" s="332"/>
      <c r="L660" s="332"/>
      <c r="M660" s="332"/>
      <c r="N660" s="333"/>
      <c r="O660" s="331"/>
      <c r="P660" s="332"/>
      <c r="Q660" s="332"/>
      <c r="R660" s="332"/>
      <c r="S660" s="334"/>
      <c r="T660" s="335"/>
      <c r="U660" s="324"/>
      <c r="V660" s="324"/>
      <c r="W660" s="324"/>
      <c r="X660" s="325"/>
      <c r="Y660" s="49"/>
      <c r="Z660" s="285"/>
      <c r="AA660" s="40"/>
    </row>
    <row r="661" spans="1:27" ht="21" customHeight="1">
      <c r="A661" s="332"/>
      <c r="B661" s="332"/>
      <c r="C661" s="332"/>
      <c r="D661" s="338"/>
      <c r="E661" s="338"/>
      <c r="F661" s="331"/>
      <c r="G661" s="331"/>
      <c r="H661" s="331"/>
      <c r="I661" s="331"/>
      <c r="J661" s="332"/>
      <c r="K661" s="332"/>
      <c r="L661" s="332"/>
      <c r="M661" s="332"/>
      <c r="N661" s="333"/>
      <c r="O661" s="331"/>
      <c r="P661" s="332"/>
      <c r="Q661" s="332"/>
      <c r="R661" s="332"/>
      <c r="S661" s="334"/>
      <c r="T661" s="335"/>
      <c r="U661" s="324"/>
      <c r="V661" s="324"/>
      <c r="W661" s="324"/>
      <c r="X661" s="325"/>
      <c r="Y661" s="49"/>
      <c r="Z661" s="285"/>
      <c r="AA661" s="40"/>
    </row>
    <row r="662" spans="1:27" ht="21" customHeight="1">
      <c r="A662" s="332"/>
      <c r="B662" s="332"/>
      <c r="C662" s="332"/>
      <c r="D662" s="338"/>
      <c r="E662" s="338"/>
      <c r="F662" s="331"/>
      <c r="G662" s="331"/>
      <c r="H662" s="331"/>
      <c r="I662" s="331"/>
      <c r="J662" s="332"/>
      <c r="K662" s="332"/>
      <c r="L662" s="332"/>
      <c r="M662" s="332"/>
      <c r="N662" s="333"/>
      <c r="O662" s="331"/>
      <c r="P662" s="332"/>
      <c r="Q662" s="332"/>
      <c r="R662" s="332"/>
      <c r="S662" s="334"/>
      <c r="T662" s="335"/>
      <c r="U662" s="324"/>
      <c r="V662" s="324"/>
      <c r="W662" s="324"/>
      <c r="X662" s="325"/>
      <c r="Y662" s="49"/>
      <c r="Z662" s="285"/>
      <c r="AA662" s="40"/>
    </row>
    <row r="663" spans="1:27" ht="21" customHeight="1">
      <c r="A663" s="332"/>
      <c r="B663" s="332"/>
      <c r="C663" s="332"/>
      <c r="D663" s="338"/>
      <c r="E663" s="338"/>
      <c r="F663" s="331"/>
      <c r="G663" s="331"/>
      <c r="H663" s="331"/>
      <c r="I663" s="331"/>
      <c r="J663" s="332"/>
      <c r="K663" s="332"/>
      <c r="L663" s="332"/>
      <c r="M663" s="332"/>
      <c r="N663" s="333"/>
      <c r="O663" s="331"/>
      <c r="P663" s="332"/>
      <c r="Q663" s="332"/>
      <c r="R663" s="332"/>
      <c r="S663" s="334"/>
      <c r="T663" s="335"/>
      <c r="U663" s="324"/>
      <c r="V663" s="324"/>
      <c r="W663" s="324"/>
      <c r="X663" s="325"/>
      <c r="Y663" s="49"/>
      <c r="Z663" s="285"/>
      <c r="AA663" s="40"/>
    </row>
    <row r="664" spans="1:27" ht="21" customHeight="1">
      <c r="A664" s="332"/>
      <c r="B664" s="332"/>
      <c r="C664" s="332"/>
      <c r="D664" s="338"/>
      <c r="E664" s="338"/>
      <c r="F664" s="331"/>
      <c r="G664" s="331"/>
      <c r="H664" s="331"/>
      <c r="I664" s="331"/>
      <c r="J664" s="332"/>
      <c r="K664" s="332"/>
      <c r="L664" s="332"/>
      <c r="M664" s="332"/>
      <c r="N664" s="333"/>
      <c r="O664" s="331"/>
      <c r="P664" s="332"/>
      <c r="Q664" s="332"/>
      <c r="R664" s="332"/>
      <c r="S664" s="334"/>
      <c r="T664" s="335"/>
      <c r="U664" s="324"/>
      <c r="V664" s="324"/>
      <c r="W664" s="324"/>
      <c r="X664" s="325"/>
      <c r="Y664" s="49"/>
      <c r="Z664" s="285"/>
      <c r="AA664" s="40"/>
    </row>
    <row r="665" spans="1:27" ht="21" customHeight="1">
      <c r="A665" s="332"/>
      <c r="B665" s="332"/>
      <c r="C665" s="332"/>
      <c r="D665" s="338"/>
      <c r="E665" s="338"/>
      <c r="F665" s="331"/>
      <c r="G665" s="331"/>
      <c r="H665" s="331"/>
      <c r="I665" s="331"/>
      <c r="J665" s="332"/>
      <c r="K665" s="332"/>
      <c r="L665" s="332"/>
      <c r="M665" s="332"/>
      <c r="N665" s="333"/>
      <c r="O665" s="331"/>
      <c r="P665" s="332"/>
      <c r="Q665" s="332"/>
      <c r="R665" s="332"/>
      <c r="S665" s="334"/>
      <c r="T665" s="335"/>
      <c r="U665" s="324"/>
      <c r="V665" s="324"/>
      <c r="W665" s="324"/>
      <c r="X665" s="325"/>
      <c r="Y665" s="49"/>
      <c r="Z665" s="285"/>
      <c r="AA665" s="40"/>
    </row>
    <row r="666" spans="1:27" ht="21" customHeight="1">
      <c r="A666" s="332"/>
      <c r="B666" s="332"/>
      <c r="C666" s="332"/>
      <c r="D666" s="338"/>
      <c r="E666" s="338"/>
      <c r="F666" s="331"/>
      <c r="G666" s="331"/>
      <c r="H666" s="331"/>
      <c r="I666" s="331"/>
      <c r="J666" s="332"/>
      <c r="K666" s="332"/>
      <c r="L666" s="332"/>
      <c r="M666" s="332"/>
      <c r="N666" s="333"/>
      <c r="O666" s="331"/>
      <c r="P666" s="332"/>
      <c r="Q666" s="332"/>
      <c r="R666" s="332"/>
      <c r="S666" s="334"/>
      <c r="T666" s="335"/>
      <c r="U666" s="324"/>
      <c r="V666" s="324"/>
      <c r="W666" s="324"/>
      <c r="X666" s="325"/>
      <c r="Y666" s="49"/>
      <c r="Z666" s="285"/>
      <c r="AA666" s="40"/>
    </row>
    <row r="667" spans="1:27" ht="21" customHeight="1">
      <c r="A667" s="332"/>
      <c r="B667" s="332"/>
      <c r="C667" s="332"/>
      <c r="D667" s="338"/>
      <c r="E667" s="338"/>
      <c r="F667" s="331"/>
      <c r="G667" s="331"/>
      <c r="H667" s="331"/>
      <c r="I667" s="331"/>
      <c r="J667" s="332"/>
      <c r="K667" s="332"/>
      <c r="L667" s="332"/>
      <c r="M667" s="332"/>
      <c r="N667" s="333"/>
      <c r="O667" s="331"/>
      <c r="P667" s="332"/>
      <c r="Q667" s="332"/>
      <c r="R667" s="332"/>
      <c r="S667" s="334"/>
      <c r="T667" s="335"/>
      <c r="U667" s="324"/>
      <c r="V667" s="324"/>
      <c r="W667" s="324"/>
      <c r="X667" s="325"/>
      <c r="Y667" s="49"/>
      <c r="Z667" s="285"/>
      <c r="AA667" s="40"/>
    </row>
    <row r="668" spans="1:27" ht="21" customHeight="1">
      <c r="A668" s="332"/>
      <c r="B668" s="332"/>
      <c r="C668" s="332"/>
      <c r="D668" s="338"/>
      <c r="E668" s="338"/>
      <c r="F668" s="331"/>
      <c r="G668" s="331"/>
      <c r="H668" s="331"/>
      <c r="I668" s="331"/>
      <c r="J668" s="332"/>
      <c r="K668" s="332"/>
      <c r="L668" s="332"/>
      <c r="M668" s="332"/>
      <c r="N668" s="333"/>
      <c r="O668" s="331"/>
      <c r="P668" s="332"/>
      <c r="Q668" s="332"/>
      <c r="R668" s="332"/>
      <c r="S668" s="334"/>
      <c r="T668" s="335"/>
      <c r="U668" s="324"/>
      <c r="V668" s="324"/>
      <c r="W668" s="324"/>
      <c r="X668" s="325"/>
      <c r="Y668" s="49"/>
      <c r="Z668" s="285"/>
      <c r="AA668" s="40"/>
    </row>
    <row r="669" spans="1:27" ht="21" customHeight="1">
      <c r="A669" s="332"/>
      <c r="B669" s="332"/>
      <c r="C669" s="332"/>
      <c r="D669" s="338"/>
      <c r="E669" s="338"/>
      <c r="F669" s="331"/>
      <c r="G669" s="331"/>
      <c r="H669" s="331"/>
      <c r="I669" s="331"/>
      <c r="J669" s="332"/>
      <c r="K669" s="332"/>
      <c r="L669" s="332"/>
      <c r="M669" s="332"/>
      <c r="N669" s="333"/>
      <c r="O669" s="331"/>
      <c r="P669" s="332"/>
      <c r="Q669" s="332"/>
      <c r="R669" s="332"/>
      <c r="S669" s="334"/>
      <c r="T669" s="335"/>
      <c r="U669" s="324"/>
      <c r="V669" s="324"/>
      <c r="W669" s="324"/>
      <c r="X669" s="325"/>
      <c r="Y669" s="49"/>
      <c r="Z669" s="285"/>
      <c r="AA669" s="40"/>
    </row>
    <row r="670" spans="1:27" ht="21" customHeight="1">
      <c r="A670" s="332"/>
      <c r="B670" s="332"/>
      <c r="C670" s="332"/>
      <c r="D670" s="338"/>
      <c r="E670" s="338"/>
      <c r="F670" s="331"/>
      <c r="G670" s="331"/>
      <c r="H670" s="331"/>
      <c r="I670" s="331"/>
      <c r="J670" s="332"/>
      <c r="K670" s="332"/>
      <c r="L670" s="332"/>
      <c r="M670" s="332"/>
      <c r="N670" s="333"/>
      <c r="O670" s="331"/>
      <c r="P670" s="332"/>
      <c r="Q670" s="332"/>
      <c r="R670" s="332"/>
      <c r="S670" s="334"/>
      <c r="T670" s="335"/>
      <c r="U670" s="324"/>
      <c r="V670" s="324"/>
      <c r="W670" s="324"/>
      <c r="X670" s="325"/>
      <c r="Y670" s="49"/>
      <c r="Z670" s="285"/>
      <c r="AA670" s="40"/>
    </row>
    <row r="671" spans="1:27" ht="21" customHeight="1">
      <c r="A671" s="332"/>
      <c r="B671" s="332"/>
      <c r="C671" s="332"/>
      <c r="D671" s="338"/>
      <c r="E671" s="338"/>
      <c r="F671" s="331"/>
      <c r="G671" s="331"/>
      <c r="H671" s="331"/>
      <c r="I671" s="331"/>
      <c r="J671" s="332"/>
      <c r="K671" s="332"/>
      <c r="L671" s="332"/>
      <c r="M671" s="332"/>
      <c r="N671" s="333"/>
      <c r="O671" s="331"/>
      <c r="P671" s="332"/>
      <c r="Q671" s="332"/>
      <c r="R671" s="332"/>
      <c r="S671" s="334"/>
      <c r="T671" s="335"/>
      <c r="U671" s="324"/>
      <c r="V671" s="324"/>
      <c r="W671" s="324"/>
      <c r="X671" s="325"/>
      <c r="Y671" s="49"/>
      <c r="Z671" s="285"/>
      <c r="AA671" s="40"/>
    </row>
    <row r="672" spans="1:27" ht="21" customHeight="1">
      <c r="A672" s="332"/>
      <c r="B672" s="332"/>
      <c r="C672" s="332"/>
      <c r="D672" s="338"/>
      <c r="E672" s="338"/>
      <c r="F672" s="331"/>
      <c r="G672" s="331"/>
      <c r="H672" s="331"/>
      <c r="I672" s="331"/>
      <c r="J672" s="332"/>
      <c r="K672" s="332"/>
      <c r="L672" s="332"/>
      <c r="M672" s="332"/>
      <c r="N672" s="333"/>
      <c r="O672" s="331"/>
      <c r="P672" s="332"/>
      <c r="Q672" s="332"/>
      <c r="R672" s="332"/>
      <c r="S672" s="334"/>
      <c r="T672" s="335"/>
      <c r="U672" s="324"/>
      <c r="V672" s="324"/>
      <c r="W672" s="324"/>
      <c r="X672" s="325"/>
      <c r="Y672" s="49"/>
      <c r="Z672" s="285"/>
      <c r="AA672" s="40"/>
    </row>
    <row r="673" spans="1:27" ht="21" customHeight="1">
      <c r="A673" s="332"/>
      <c r="B673" s="332"/>
      <c r="C673" s="332"/>
      <c r="D673" s="338"/>
      <c r="E673" s="338"/>
      <c r="F673" s="331"/>
      <c r="G673" s="331"/>
      <c r="H673" s="331"/>
      <c r="I673" s="331"/>
      <c r="J673" s="332"/>
      <c r="K673" s="332"/>
      <c r="L673" s="332"/>
      <c r="M673" s="332"/>
      <c r="N673" s="333"/>
      <c r="O673" s="331"/>
      <c r="P673" s="332"/>
      <c r="Q673" s="332"/>
      <c r="R673" s="332"/>
      <c r="S673" s="334"/>
      <c r="T673" s="335"/>
      <c r="U673" s="324"/>
      <c r="V673" s="324"/>
      <c r="W673" s="324"/>
      <c r="X673" s="325"/>
      <c r="Y673" s="49"/>
      <c r="Z673" s="285"/>
      <c r="AA673" s="40"/>
    </row>
    <row r="674" spans="1:27" ht="21" customHeight="1">
      <c r="A674" s="332"/>
      <c r="B674" s="332"/>
      <c r="C674" s="332"/>
      <c r="D674" s="338"/>
      <c r="E674" s="338"/>
      <c r="F674" s="331"/>
      <c r="G674" s="331"/>
      <c r="H674" s="331"/>
      <c r="I674" s="331"/>
      <c r="J674" s="332"/>
      <c r="K674" s="332"/>
      <c r="L674" s="332"/>
      <c r="M674" s="332"/>
      <c r="N674" s="333"/>
      <c r="O674" s="331"/>
      <c r="P674" s="332"/>
      <c r="Q674" s="332"/>
      <c r="R674" s="332"/>
      <c r="S674" s="334"/>
      <c r="T674" s="335"/>
      <c r="U674" s="324"/>
      <c r="V674" s="324"/>
      <c r="W674" s="324"/>
      <c r="X674" s="325"/>
      <c r="Y674" s="49"/>
      <c r="Z674" s="285"/>
      <c r="AA674" s="40"/>
    </row>
    <row r="675" spans="1:27" ht="21" customHeight="1">
      <c r="A675" s="332"/>
      <c r="B675" s="332"/>
      <c r="C675" s="332"/>
      <c r="D675" s="338"/>
      <c r="E675" s="338"/>
      <c r="F675" s="331"/>
      <c r="G675" s="331"/>
      <c r="H675" s="331"/>
      <c r="I675" s="331"/>
      <c r="J675" s="332"/>
      <c r="K675" s="332"/>
      <c r="L675" s="332"/>
      <c r="M675" s="332"/>
      <c r="N675" s="333"/>
      <c r="O675" s="331"/>
      <c r="P675" s="332"/>
      <c r="Q675" s="332"/>
      <c r="R675" s="332"/>
      <c r="S675" s="334"/>
      <c r="T675" s="335"/>
      <c r="U675" s="324"/>
      <c r="V675" s="324"/>
      <c r="W675" s="324"/>
      <c r="X675" s="325"/>
      <c r="Y675" s="49"/>
      <c r="Z675" s="285"/>
      <c r="AA675" s="40"/>
    </row>
    <row r="676" spans="1:27" ht="21" customHeight="1">
      <c r="A676" s="332"/>
      <c r="B676" s="332"/>
      <c r="C676" s="332"/>
      <c r="D676" s="338"/>
      <c r="E676" s="338"/>
      <c r="F676" s="331"/>
      <c r="G676" s="331"/>
      <c r="H676" s="331"/>
      <c r="I676" s="331"/>
      <c r="J676" s="332"/>
      <c r="K676" s="332"/>
      <c r="L676" s="332"/>
      <c r="M676" s="332"/>
      <c r="N676" s="333"/>
      <c r="O676" s="331"/>
      <c r="P676" s="332"/>
      <c r="Q676" s="332"/>
      <c r="R676" s="332"/>
      <c r="S676" s="334"/>
      <c r="T676" s="335"/>
      <c r="U676" s="324"/>
      <c r="V676" s="324"/>
      <c r="W676" s="324"/>
      <c r="X676" s="325"/>
      <c r="Y676" s="49"/>
      <c r="Z676" s="285"/>
      <c r="AA676" s="40"/>
    </row>
    <row r="677" spans="1:27" ht="21" customHeight="1">
      <c r="A677" s="332"/>
      <c r="B677" s="332"/>
      <c r="C677" s="332"/>
      <c r="D677" s="338"/>
      <c r="E677" s="338"/>
      <c r="F677" s="331"/>
      <c r="G677" s="331"/>
      <c r="H677" s="331"/>
      <c r="I677" s="331"/>
      <c r="J677" s="332"/>
      <c r="K677" s="332"/>
      <c r="L677" s="332"/>
      <c r="M677" s="332"/>
      <c r="N677" s="333"/>
      <c r="O677" s="331"/>
      <c r="P677" s="332"/>
      <c r="Q677" s="332"/>
      <c r="R677" s="332"/>
      <c r="S677" s="334"/>
      <c r="T677" s="335"/>
      <c r="U677" s="324"/>
      <c r="V677" s="324"/>
      <c r="W677" s="324"/>
      <c r="X677" s="325"/>
      <c r="Y677" s="49"/>
      <c r="Z677" s="285"/>
      <c r="AA677" s="40"/>
    </row>
    <row r="678" spans="1:27">
      <c r="A678" s="327"/>
      <c r="B678" s="327"/>
      <c r="C678" s="327"/>
      <c r="D678" s="339"/>
      <c r="E678" s="339"/>
      <c r="F678" s="326"/>
      <c r="G678" s="326"/>
      <c r="H678" s="326"/>
      <c r="I678" s="326"/>
      <c r="J678" s="327"/>
      <c r="K678" s="327"/>
      <c r="L678" s="327"/>
      <c r="M678" s="327"/>
      <c r="N678" s="328"/>
      <c r="O678" s="326"/>
      <c r="P678" s="327"/>
      <c r="Q678" s="327"/>
      <c r="R678" s="327"/>
      <c r="S678" s="329"/>
      <c r="T678" s="317"/>
      <c r="U678" s="318"/>
      <c r="V678" s="319"/>
      <c r="W678" s="319"/>
      <c r="X678" s="320"/>
      <c r="Y678" s="49"/>
      <c r="Z678" s="316"/>
    </row>
    <row r="679" spans="1:27">
      <c r="A679" s="327"/>
      <c r="B679" s="327"/>
      <c r="C679" s="327"/>
      <c r="D679" s="339"/>
      <c r="E679" s="339"/>
      <c r="F679" s="326"/>
      <c r="G679" s="326"/>
      <c r="H679" s="326"/>
      <c r="I679" s="326"/>
      <c r="J679" s="327"/>
      <c r="K679" s="327"/>
      <c r="L679" s="327"/>
      <c r="M679" s="327"/>
      <c r="N679" s="328"/>
      <c r="O679" s="326"/>
      <c r="P679" s="327"/>
      <c r="Q679" s="327"/>
      <c r="R679" s="327"/>
      <c r="S679" s="329"/>
      <c r="T679" s="317"/>
      <c r="U679" s="318"/>
      <c r="V679" s="319"/>
      <c r="W679" s="319"/>
      <c r="X679" s="320"/>
      <c r="Y679" s="49"/>
      <c r="Z679" s="316"/>
    </row>
    <row r="680" spans="1:27">
      <c r="A680" s="327"/>
      <c r="B680" s="327"/>
      <c r="C680" s="327"/>
      <c r="D680" s="339"/>
      <c r="E680" s="339"/>
      <c r="F680" s="326"/>
      <c r="G680" s="326"/>
      <c r="H680" s="326"/>
      <c r="I680" s="326"/>
      <c r="J680" s="327"/>
      <c r="K680" s="327"/>
      <c r="L680" s="327"/>
      <c r="M680" s="327"/>
      <c r="N680" s="328"/>
      <c r="O680" s="326"/>
      <c r="P680" s="327"/>
      <c r="Q680" s="327"/>
      <c r="R680" s="327"/>
      <c r="S680" s="329"/>
      <c r="T680" s="317"/>
      <c r="U680" s="318"/>
      <c r="V680" s="319"/>
      <c r="W680" s="319"/>
      <c r="X680" s="320"/>
      <c r="Y680" s="49"/>
      <c r="Z680" s="316"/>
    </row>
    <row r="681" spans="1:27">
      <c r="A681" s="327"/>
      <c r="B681" s="327"/>
      <c r="C681" s="327"/>
      <c r="D681" s="339"/>
      <c r="E681" s="339"/>
      <c r="F681" s="326"/>
      <c r="G681" s="326"/>
      <c r="H681" s="326"/>
      <c r="I681" s="326"/>
      <c r="J681" s="327"/>
      <c r="K681" s="327"/>
      <c r="L681" s="327"/>
      <c r="M681" s="327"/>
      <c r="N681" s="328"/>
      <c r="O681" s="326"/>
      <c r="P681" s="327"/>
      <c r="Q681" s="327"/>
      <c r="R681" s="327"/>
      <c r="S681" s="329"/>
      <c r="T681" s="317"/>
      <c r="U681" s="318"/>
      <c r="V681" s="319"/>
      <c r="W681" s="319"/>
      <c r="X681" s="320"/>
      <c r="Y681" s="49"/>
      <c r="Z681" s="316"/>
    </row>
    <row r="682" spans="1:27">
      <c r="A682" s="327"/>
      <c r="B682" s="327"/>
      <c r="C682" s="327"/>
      <c r="D682" s="339"/>
      <c r="E682" s="339"/>
      <c r="F682" s="326"/>
      <c r="G682" s="326"/>
      <c r="H682" s="326"/>
      <c r="I682" s="326"/>
      <c r="J682" s="327"/>
      <c r="K682" s="327"/>
      <c r="L682" s="327"/>
      <c r="M682" s="327"/>
      <c r="N682" s="328"/>
      <c r="O682" s="326"/>
      <c r="P682" s="327"/>
      <c r="Q682" s="327"/>
      <c r="R682" s="327"/>
      <c r="S682" s="329"/>
      <c r="T682" s="317"/>
      <c r="U682" s="318"/>
      <c r="V682" s="319"/>
      <c r="W682" s="319"/>
      <c r="X682" s="320"/>
      <c r="Y682" s="49"/>
      <c r="Z682" s="316"/>
    </row>
    <row r="683" spans="1:27">
      <c r="A683" s="327"/>
      <c r="B683" s="327"/>
      <c r="C683" s="327"/>
      <c r="D683" s="339"/>
      <c r="E683" s="339"/>
      <c r="F683" s="326"/>
      <c r="G683" s="326"/>
      <c r="H683" s="326"/>
      <c r="I683" s="326"/>
      <c r="J683" s="327"/>
      <c r="K683" s="327"/>
      <c r="L683" s="327"/>
      <c r="M683" s="327"/>
      <c r="N683" s="328"/>
      <c r="O683" s="326"/>
      <c r="P683" s="327"/>
      <c r="Q683" s="327"/>
      <c r="R683" s="327"/>
      <c r="S683" s="329"/>
      <c r="T683" s="317"/>
      <c r="U683" s="318"/>
      <c r="V683" s="319"/>
      <c r="W683" s="319"/>
      <c r="X683" s="320"/>
      <c r="Y683" s="49"/>
      <c r="Z683" s="316"/>
    </row>
    <row r="684" spans="1:27">
      <c r="A684" s="327"/>
      <c r="B684" s="327"/>
      <c r="C684" s="327"/>
      <c r="D684" s="339"/>
      <c r="E684" s="339"/>
      <c r="F684" s="326"/>
      <c r="G684" s="326"/>
      <c r="H684" s="326"/>
      <c r="I684" s="326"/>
      <c r="J684" s="327"/>
      <c r="K684" s="327"/>
      <c r="L684" s="327"/>
      <c r="M684" s="327"/>
      <c r="N684" s="328"/>
      <c r="O684" s="326"/>
      <c r="P684" s="327"/>
      <c r="Q684" s="327"/>
      <c r="R684" s="327"/>
      <c r="S684" s="329"/>
      <c r="T684" s="317"/>
      <c r="U684" s="318"/>
      <c r="V684" s="319"/>
      <c r="W684" s="319"/>
      <c r="X684" s="320"/>
      <c r="Y684" s="49"/>
      <c r="Z684" s="316"/>
    </row>
    <row r="685" spans="1:27">
      <c r="A685" s="327"/>
      <c r="B685" s="327"/>
      <c r="C685" s="327"/>
      <c r="D685" s="339"/>
      <c r="E685" s="339"/>
      <c r="F685" s="326"/>
      <c r="G685" s="326"/>
      <c r="H685" s="326"/>
      <c r="I685" s="326"/>
      <c r="J685" s="327"/>
      <c r="K685" s="327"/>
      <c r="L685" s="327"/>
      <c r="M685" s="327"/>
      <c r="N685" s="328"/>
      <c r="O685" s="326"/>
      <c r="P685" s="327"/>
      <c r="Q685" s="327"/>
      <c r="R685" s="327"/>
      <c r="S685" s="329"/>
      <c r="T685" s="317"/>
      <c r="U685" s="318"/>
      <c r="V685" s="319"/>
      <c r="W685" s="319"/>
      <c r="X685" s="320"/>
      <c r="Y685" s="49"/>
      <c r="Z685" s="316"/>
    </row>
    <row r="686" spans="1:27">
      <c r="A686" s="327"/>
      <c r="B686" s="327"/>
      <c r="C686" s="327"/>
      <c r="D686" s="339"/>
      <c r="E686" s="339"/>
      <c r="F686" s="326"/>
      <c r="G686" s="326"/>
      <c r="H686" s="326"/>
      <c r="I686" s="326"/>
      <c r="J686" s="327"/>
      <c r="K686" s="327"/>
      <c r="L686" s="327"/>
      <c r="M686" s="327"/>
      <c r="N686" s="328"/>
      <c r="O686" s="326"/>
      <c r="P686" s="327"/>
      <c r="Q686" s="327"/>
      <c r="R686" s="327"/>
      <c r="S686" s="329"/>
      <c r="T686" s="317"/>
      <c r="U686" s="318"/>
      <c r="V686" s="319"/>
      <c r="W686" s="319"/>
      <c r="X686" s="320"/>
      <c r="Y686" s="49"/>
      <c r="Z686" s="316"/>
    </row>
    <row r="687" spans="1:27">
      <c r="A687" s="327"/>
      <c r="B687" s="327"/>
      <c r="C687" s="327"/>
      <c r="D687" s="339"/>
      <c r="E687" s="339"/>
      <c r="F687" s="326"/>
      <c r="G687" s="326"/>
      <c r="H687" s="326"/>
      <c r="I687" s="326"/>
      <c r="J687" s="327"/>
      <c r="K687" s="327"/>
      <c r="L687" s="327"/>
      <c r="M687" s="327"/>
      <c r="N687" s="328"/>
      <c r="O687" s="326"/>
      <c r="P687" s="327"/>
      <c r="Q687" s="327"/>
      <c r="R687" s="327"/>
      <c r="S687" s="329"/>
      <c r="T687" s="317"/>
      <c r="U687" s="318"/>
      <c r="V687" s="319"/>
      <c r="W687" s="319"/>
      <c r="X687" s="320"/>
      <c r="Y687" s="49"/>
      <c r="Z687" s="316"/>
    </row>
    <row r="688" spans="1:27">
      <c r="A688" s="327"/>
      <c r="B688" s="327"/>
      <c r="C688" s="327"/>
      <c r="D688" s="339"/>
      <c r="E688" s="339"/>
      <c r="F688" s="326"/>
      <c r="G688" s="326"/>
      <c r="H688" s="326"/>
      <c r="I688" s="326"/>
      <c r="J688" s="327"/>
      <c r="K688" s="327"/>
      <c r="L688" s="327"/>
      <c r="M688" s="327"/>
      <c r="N688" s="328"/>
      <c r="O688" s="326"/>
      <c r="P688" s="327"/>
      <c r="Q688" s="327"/>
      <c r="R688" s="327"/>
      <c r="S688" s="329"/>
      <c r="T688" s="317"/>
      <c r="U688" s="318"/>
      <c r="V688" s="319"/>
      <c r="W688" s="319"/>
      <c r="X688" s="320"/>
      <c r="Y688" s="49"/>
      <c r="Z688" s="316"/>
    </row>
    <row r="689" spans="1:26">
      <c r="A689" s="327"/>
      <c r="B689" s="327"/>
      <c r="C689" s="327"/>
      <c r="D689" s="339"/>
      <c r="E689" s="339"/>
      <c r="F689" s="326"/>
      <c r="G689" s="326"/>
      <c r="H689" s="326"/>
      <c r="I689" s="326"/>
      <c r="J689" s="327"/>
      <c r="K689" s="327"/>
      <c r="L689" s="327"/>
      <c r="M689" s="327"/>
      <c r="N689" s="328"/>
      <c r="O689" s="326"/>
      <c r="P689" s="327"/>
      <c r="Q689" s="327"/>
      <c r="R689" s="327"/>
      <c r="S689" s="329"/>
      <c r="T689" s="317"/>
      <c r="U689" s="318"/>
      <c r="V689" s="319"/>
      <c r="W689" s="319"/>
      <c r="X689" s="320"/>
      <c r="Y689" s="49"/>
      <c r="Z689" s="316"/>
    </row>
    <row r="690" spans="1:26">
      <c r="A690" s="327"/>
      <c r="B690" s="327"/>
      <c r="C690" s="327"/>
      <c r="D690" s="339"/>
      <c r="E690" s="339"/>
      <c r="F690" s="326"/>
      <c r="G690" s="326"/>
      <c r="H690" s="326"/>
      <c r="I690" s="326"/>
      <c r="J690" s="327"/>
      <c r="K690" s="327"/>
      <c r="L690" s="327"/>
      <c r="M690" s="327"/>
      <c r="N690" s="328"/>
      <c r="O690" s="326"/>
      <c r="P690" s="327"/>
      <c r="Q690" s="327"/>
      <c r="R690" s="327"/>
      <c r="S690" s="329"/>
      <c r="T690" s="317"/>
      <c r="U690" s="318"/>
      <c r="V690" s="319"/>
      <c r="W690" s="319"/>
      <c r="X690" s="320"/>
      <c r="Y690" s="49"/>
      <c r="Z690" s="316"/>
    </row>
  </sheetData>
  <autoFilter ref="A1:AA595" xr:uid="{00000000-0001-0000-0800-000000000000}"/>
  <phoneticPr fontId="300" type="noConversion"/>
  <conditionalFormatting sqref="Y1:Y1048576">
    <cfRule type="cellIs" dxfId="0" priority="1" operator="lessThan">
      <formula>0</formula>
    </cfRule>
  </conditionalFormatting>
  <pageMargins left="0.75" right="0.75" top="1" bottom="1" header="0.5" footer="0.5"/>
  <pageSetup paperSize="9" scale="2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B697-A322-4E7D-9525-3756492ED624}">
  <sheetPr codeName="Sheet9"/>
  <dimension ref="A1:V360"/>
  <sheetViews>
    <sheetView topLeftCell="A343" zoomScale="70" zoomScaleNormal="70" workbookViewId="0">
      <selection activeCell="L360" sqref="A2:L360"/>
    </sheetView>
  </sheetViews>
  <sheetFormatPr defaultColWidth="9.09765625" defaultRowHeight="13.8"/>
  <cols>
    <col min="1" max="1" width="18" style="271" bestFit="1" customWidth="1"/>
    <col min="2" max="2" width="19" style="271" bestFit="1" customWidth="1"/>
    <col min="3" max="3" width="12" style="271" bestFit="1" customWidth="1"/>
    <col min="4" max="4" width="7" style="271" bestFit="1" customWidth="1"/>
    <col min="5" max="5" width="14" style="271" bestFit="1" customWidth="1"/>
    <col min="6" max="6" width="17" style="271" bestFit="1" customWidth="1"/>
    <col min="7" max="7" width="42" style="271" bestFit="1" customWidth="1"/>
    <col min="8" max="8" width="6.59765625" style="44" bestFit="1" customWidth="1"/>
    <col min="9" max="9" width="6" style="271" bestFit="1" customWidth="1"/>
    <col min="10" max="10" width="5" style="271" bestFit="1" customWidth="1"/>
    <col min="11" max="11" width="12" style="271" customWidth="1"/>
    <col min="12" max="12" width="11.59765625" style="345" bestFit="1" customWidth="1"/>
    <col min="13" max="13" width="10" style="271" bestFit="1" customWidth="1"/>
    <col min="14" max="15" width="9" style="271" bestFit="1" customWidth="1"/>
    <col min="16" max="16" width="16" style="271" bestFit="1" customWidth="1"/>
    <col min="17" max="17" width="42" style="271" bestFit="1" customWidth="1"/>
    <col min="18" max="18" width="38" style="271" bestFit="1" customWidth="1"/>
    <col min="19" max="20" width="17" style="271" bestFit="1" customWidth="1"/>
    <col min="21" max="21" width="13.3984375" style="271" bestFit="1" customWidth="1"/>
    <col min="22" max="22" width="8.3984375" style="271" bestFit="1" customWidth="1"/>
    <col min="23" max="16384" width="9.09765625" style="271"/>
  </cols>
  <sheetData>
    <row r="1" spans="1:22" ht="55.2">
      <c r="A1" s="386" t="s">
        <v>2</v>
      </c>
      <c r="B1" s="386" t="s">
        <v>3</v>
      </c>
      <c r="C1" s="386" t="s">
        <v>4</v>
      </c>
      <c r="D1" s="386" t="s">
        <v>5</v>
      </c>
      <c r="E1" s="386" t="s">
        <v>6</v>
      </c>
      <c r="F1" s="386" t="s">
        <v>7</v>
      </c>
      <c r="G1" s="386" t="s">
        <v>8</v>
      </c>
      <c r="H1" s="387" t="s">
        <v>201</v>
      </c>
      <c r="I1" s="388" t="s">
        <v>10</v>
      </c>
      <c r="J1" s="388" t="s">
        <v>11</v>
      </c>
      <c r="K1" s="388" t="s">
        <v>12</v>
      </c>
      <c r="L1" s="389" t="s">
        <v>202</v>
      </c>
      <c r="M1" s="388" t="s">
        <v>13</v>
      </c>
      <c r="N1" s="388" t="s">
        <v>197</v>
      </c>
      <c r="O1" s="388" t="s">
        <v>198</v>
      </c>
      <c r="P1" s="388" t="s">
        <v>199</v>
      </c>
      <c r="Q1" s="386" t="s">
        <v>200</v>
      </c>
      <c r="R1" s="386" t="s">
        <v>43</v>
      </c>
      <c r="S1" s="386" t="s">
        <v>421</v>
      </c>
      <c r="T1" s="386" t="s">
        <v>440</v>
      </c>
      <c r="U1" s="390" t="s">
        <v>740</v>
      </c>
      <c r="V1" s="347" t="s">
        <v>741</v>
      </c>
    </row>
    <row r="2" spans="1:22">
      <c r="A2" s="393">
        <v>45369</v>
      </c>
      <c r="B2" s="393">
        <v>45369</v>
      </c>
      <c r="C2" s="374" t="s">
        <v>970</v>
      </c>
      <c r="D2" s="374" t="s">
        <v>115</v>
      </c>
      <c r="E2" s="374" t="s">
        <v>971</v>
      </c>
      <c r="F2" s="374" t="s">
        <v>972</v>
      </c>
      <c r="G2" s="374" t="s">
        <v>548</v>
      </c>
      <c r="H2" s="43" t="str">
        <f t="shared" ref="H2:H28" si="0">IF(RIGHT(G2,4)="1x12","12",IF(RIGHT(G2,2)="x3","12",IF(LEFT(G2,5)="Water","12",IF(RIGHT(G2,7)="(1x9x4)","36",IF(RIGHT(G2,5)="1x9x4","36",IF(RIGHT(G2,4)="3x12","36",IF(LEFT(G2,17)="Sundry Mat Milo12","48",IF(LEFT(G2,21)="Sundry Mat Milo UHT 6","48",IF(LEFT(G2,6)="Sundry","36",IF(LEFT(G2,3)="Mag","48",IF(LEFT(G2,3)="CNT","48",IF(LEFT(G2,2)="BB","36","24"))))))))))))</f>
        <v>24</v>
      </c>
      <c r="I2" s="374" t="s">
        <v>21</v>
      </c>
      <c r="J2" s="374" t="s">
        <v>114</v>
      </c>
      <c r="K2" s="374" t="s">
        <v>292</v>
      </c>
      <c r="L2" s="344">
        <f t="shared" ref="L2:L65" si="1">M2</f>
        <v>840</v>
      </c>
      <c r="M2" s="394">
        <v>840</v>
      </c>
      <c r="N2" s="394">
        <v>840</v>
      </c>
      <c r="O2" s="395">
        <v>0</v>
      </c>
      <c r="P2" s="374" t="s">
        <v>434</v>
      </c>
      <c r="Q2" s="374" t="s">
        <v>449</v>
      </c>
      <c r="R2" s="374"/>
      <c r="S2" s="374"/>
      <c r="T2" s="374"/>
      <c r="U2" s="348" t="str">
        <f>IF(K2="",VLOOKUP(MID(T2,1,3),Master!I:J,2),K2)</f>
        <v>101</v>
      </c>
      <c r="V2" s="271" t="str">
        <f t="shared" ref="V2:V14" si="2">IF(U2=K2,"ถูก",IF(K2="","ถูก","ตรวจสอบ"))</f>
        <v>ถูก</v>
      </c>
    </row>
    <row r="3" spans="1:22">
      <c r="A3" s="393">
        <v>45370</v>
      </c>
      <c r="B3" s="393">
        <v>45370</v>
      </c>
      <c r="C3" s="374" t="s">
        <v>970</v>
      </c>
      <c r="D3" s="374" t="s">
        <v>115</v>
      </c>
      <c r="E3" s="374" t="s">
        <v>975</v>
      </c>
      <c r="F3" s="374" t="s">
        <v>976</v>
      </c>
      <c r="G3" s="374" t="s">
        <v>547</v>
      </c>
      <c r="H3" s="43" t="str">
        <f t="shared" si="0"/>
        <v>24</v>
      </c>
      <c r="I3" s="374" t="s">
        <v>21</v>
      </c>
      <c r="J3" s="374" t="s">
        <v>114</v>
      </c>
      <c r="K3" s="374" t="s">
        <v>292</v>
      </c>
      <c r="L3" s="344">
        <f t="shared" si="1"/>
        <v>153</v>
      </c>
      <c r="M3" s="394">
        <v>153</v>
      </c>
      <c r="N3" s="394">
        <v>153</v>
      </c>
      <c r="O3" s="395">
        <v>0</v>
      </c>
      <c r="P3" s="374" t="s">
        <v>434</v>
      </c>
      <c r="Q3" s="374" t="s">
        <v>449</v>
      </c>
      <c r="R3" s="374"/>
      <c r="S3" s="374"/>
      <c r="T3" s="374"/>
      <c r="U3" s="348" t="str">
        <f>IF(K3="",VLOOKUP(MID(T3,1,3),Master!I:J,2),K3)</f>
        <v>101</v>
      </c>
      <c r="V3" s="271" t="str">
        <f t="shared" si="2"/>
        <v>ถูก</v>
      </c>
    </row>
    <row r="4" spans="1:22">
      <c r="A4" s="393">
        <v>45370</v>
      </c>
      <c r="B4" s="393">
        <v>45370</v>
      </c>
      <c r="C4" s="374" t="s">
        <v>970</v>
      </c>
      <c r="D4" s="374" t="s">
        <v>115</v>
      </c>
      <c r="E4" s="374" t="s">
        <v>973</v>
      </c>
      <c r="F4" s="374" t="s">
        <v>974</v>
      </c>
      <c r="G4" s="374" t="s">
        <v>545</v>
      </c>
      <c r="H4" s="43" t="str">
        <f t="shared" si="0"/>
        <v>24</v>
      </c>
      <c r="I4" s="374" t="s">
        <v>21</v>
      </c>
      <c r="J4" s="374" t="s">
        <v>114</v>
      </c>
      <c r="K4" s="374" t="s">
        <v>292</v>
      </c>
      <c r="L4" s="344">
        <f t="shared" si="1"/>
        <v>660</v>
      </c>
      <c r="M4" s="394">
        <v>660</v>
      </c>
      <c r="N4" s="394">
        <v>660</v>
      </c>
      <c r="O4" s="395">
        <v>0</v>
      </c>
      <c r="P4" s="374" t="s">
        <v>434</v>
      </c>
      <c r="Q4" s="374" t="s">
        <v>449</v>
      </c>
      <c r="R4" s="374"/>
      <c r="S4" s="374"/>
      <c r="T4" s="374"/>
      <c r="U4" s="348" t="str">
        <f>IF(K4="",VLOOKUP(MID(T4,1,3),Master!I:J,2),K4)</f>
        <v>101</v>
      </c>
      <c r="V4" s="271" t="str">
        <f t="shared" si="2"/>
        <v>ถูก</v>
      </c>
    </row>
    <row r="5" spans="1:22">
      <c r="A5" s="393">
        <v>45371</v>
      </c>
      <c r="B5" s="393">
        <v>45371</v>
      </c>
      <c r="C5" s="374" t="s">
        <v>970</v>
      </c>
      <c r="D5" s="374" t="s">
        <v>115</v>
      </c>
      <c r="E5" s="374" t="s">
        <v>977</v>
      </c>
      <c r="F5" s="374" t="s">
        <v>974</v>
      </c>
      <c r="G5" s="374" t="s">
        <v>545</v>
      </c>
      <c r="H5" s="43" t="str">
        <f t="shared" si="0"/>
        <v>24</v>
      </c>
      <c r="I5" s="374" t="s">
        <v>21</v>
      </c>
      <c r="J5" s="374" t="s">
        <v>114</v>
      </c>
      <c r="K5" s="374" t="s">
        <v>292</v>
      </c>
      <c r="L5" s="344">
        <f t="shared" si="1"/>
        <v>1350</v>
      </c>
      <c r="M5" s="394">
        <v>1350</v>
      </c>
      <c r="N5" s="394">
        <v>1350</v>
      </c>
      <c r="O5" s="395">
        <v>0</v>
      </c>
      <c r="P5" s="374" t="s">
        <v>434</v>
      </c>
      <c r="Q5" s="374" t="s">
        <v>494</v>
      </c>
      <c r="R5" s="374"/>
      <c r="S5" s="374"/>
      <c r="T5" s="374"/>
      <c r="U5" s="348" t="str">
        <f>IF(K5="",VLOOKUP(MID(T5,1,3),Master!I:J,2),K5)</f>
        <v>101</v>
      </c>
      <c r="V5" s="271" t="str">
        <f t="shared" si="2"/>
        <v>ถูก</v>
      </c>
    </row>
    <row r="6" spans="1:22">
      <c r="A6" s="393">
        <v>45372</v>
      </c>
      <c r="B6" s="393">
        <v>45372</v>
      </c>
      <c r="C6" s="374" t="s">
        <v>970</v>
      </c>
      <c r="D6" s="374" t="s">
        <v>115</v>
      </c>
      <c r="E6" s="374" t="s">
        <v>978</v>
      </c>
      <c r="F6" s="374" t="s">
        <v>972</v>
      </c>
      <c r="G6" s="374" t="s">
        <v>548</v>
      </c>
      <c r="H6" s="43" t="str">
        <f t="shared" si="0"/>
        <v>24</v>
      </c>
      <c r="I6" s="374" t="s">
        <v>21</v>
      </c>
      <c r="J6" s="374" t="s">
        <v>114</v>
      </c>
      <c r="K6" s="374" t="s">
        <v>292</v>
      </c>
      <c r="L6" s="344">
        <f t="shared" si="1"/>
        <v>1230</v>
      </c>
      <c r="M6" s="394">
        <v>1230</v>
      </c>
      <c r="N6" s="394">
        <v>1230</v>
      </c>
      <c r="O6" s="395">
        <v>0</v>
      </c>
      <c r="P6" s="374" t="s">
        <v>434</v>
      </c>
      <c r="Q6" s="374" t="s">
        <v>494</v>
      </c>
      <c r="R6" s="374"/>
      <c r="S6" s="374"/>
      <c r="T6" s="374"/>
      <c r="U6" s="348" t="str">
        <f>IF(K6="",VLOOKUP(MID(T6,1,3),Master!I:J,2),K6)</f>
        <v>101</v>
      </c>
      <c r="V6" s="271" t="str">
        <f t="shared" si="2"/>
        <v>ถูก</v>
      </c>
    </row>
    <row r="7" spans="1:22">
      <c r="A7" s="393">
        <v>45373</v>
      </c>
      <c r="B7" s="393">
        <v>45373</v>
      </c>
      <c r="C7" s="374" t="s">
        <v>970</v>
      </c>
      <c r="D7" s="374" t="s">
        <v>115</v>
      </c>
      <c r="E7" s="374" t="s">
        <v>981</v>
      </c>
      <c r="F7" s="374" t="s">
        <v>972</v>
      </c>
      <c r="G7" s="374" t="s">
        <v>548</v>
      </c>
      <c r="H7" s="43" t="str">
        <f t="shared" si="0"/>
        <v>24</v>
      </c>
      <c r="I7" s="374" t="s">
        <v>21</v>
      </c>
      <c r="J7" s="374" t="s">
        <v>114</v>
      </c>
      <c r="K7" s="374" t="s">
        <v>292</v>
      </c>
      <c r="L7" s="344">
        <f t="shared" si="1"/>
        <v>1265</v>
      </c>
      <c r="M7" s="394">
        <v>1265</v>
      </c>
      <c r="N7" s="394">
        <v>1265</v>
      </c>
      <c r="O7" s="395">
        <v>0</v>
      </c>
      <c r="P7" s="374" t="s">
        <v>434</v>
      </c>
      <c r="Q7" s="374" t="s">
        <v>494</v>
      </c>
      <c r="R7" s="374"/>
      <c r="S7" s="374"/>
      <c r="T7" s="374"/>
      <c r="U7" s="348" t="str">
        <f>IF(K7="",VLOOKUP(MID(T7,1,3),Master!I:J,2),K7)</f>
        <v>101</v>
      </c>
      <c r="V7" s="271" t="str">
        <f t="shared" si="2"/>
        <v>ถูก</v>
      </c>
    </row>
    <row r="8" spans="1:22">
      <c r="A8" s="393">
        <v>45373</v>
      </c>
      <c r="B8" s="393">
        <v>45373</v>
      </c>
      <c r="C8" s="374" t="s">
        <v>970</v>
      </c>
      <c r="D8" s="374" t="s">
        <v>115</v>
      </c>
      <c r="E8" s="374" t="s">
        <v>979</v>
      </c>
      <c r="F8" s="374" t="s">
        <v>980</v>
      </c>
      <c r="G8" s="374" t="s">
        <v>549</v>
      </c>
      <c r="H8" s="43" t="str">
        <f t="shared" si="0"/>
        <v>24</v>
      </c>
      <c r="I8" s="374" t="s">
        <v>21</v>
      </c>
      <c r="J8" s="374" t="s">
        <v>114</v>
      </c>
      <c r="K8" s="374" t="s">
        <v>292</v>
      </c>
      <c r="L8" s="344">
        <f t="shared" si="1"/>
        <v>600</v>
      </c>
      <c r="M8" s="394">
        <v>600</v>
      </c>
      <c r="N8" s="394">
        <v>600</v>
      </c>
      <c r="O8" s="395">
        <v>0</v>
      </c>
      <c r="P8" s="374" t="s">
        <v>434</v>
      </c>
      <c r="Q8" s="374" t="s">
        <v>494</v>
      </c>
      <c r="R8" s="374"/>
      <c r="S8" s="374"/>
      <c r="T8" s="374"/>
      <c r="U8" s="348" t="str">
        <f>IF(K8="",VLOOKUP(MID(T8,1,3),Master!I:J,2),K8)</f>
        <v>101</v>
      </c>
      <c r="V8" s="271" t="str">
        <f t="shared" si="2"/>
        <v>ถูก</v>
      </c>
    </row>
    <row r="9" spans="1:22">
      <c r="A9" s="393">
        <v>45374</v>
      </c>
      <c r="B9" s="393">
        <v>45374</v>
      </c>
      <c r="C9" s="374" t="s">
        <v>970</v>
      </c>
      <c r="D9" s="374" t="s">
        <v>115</v>
      </c>
      <c r="E9" s="374" t="s">
        <v>982</v>
      </c>
      <c r="F9" s="374" t="s">
        <v>980</v>
      </c>
      <c r="G9" s="374" t="s">
        <v>549</v>
      </c>
      <c r="H9" s="43" t="str">
        <f t="shared" si="0"/>
        <v>24</v>
      </c>
      <c r="I9" s="374" t="s">
        <v>21</v>
      </c>
      <c r="J9" s="374" t="s">
        <v>114</v>
      </c>
      <c r="K9" s="374" t="s">
        <v>292</v>
      </c>
      <c r="L9" s="344">
        <f t="shared" si="1"/>
        <v>1470</v>
      </c>
      <c r="M9" s="394">
        <v>1470</v>
      </c>
      <c r="N9" s="394">
        <v>1470</v>
      </c>
      <c r="O9" s="395">
        <v>0</v>
      </c>
      <c r="P9" s="374" t="s">
        <v>434</v>
      </c>
      <c r="Q9" s="374" t="s">
        <v>494</v>
      </c>
      <c r="R9" s="374"/>
      <c r="S9" s="374"/>
      <c r="T9" s="374"/>
      <c r="U9" s="348" t="str">
        <f>IF(K9="",VLOOKUP(MID(T9,1,3),Master!I:J,2),K9)</f>
        <v>101</v>
      </c>
      <c r="V9" s="271" t="str">
        <f t="shared" si="2"/>
        <v>ถูก</v>
      </c>
    </row>
    <row r="10" spans="1:22">
      <c r="A10" s="393">
        <v>45376</v>
      </c>
      <c r="B10" s="393">
        <v>45376</v>
      </c>
      <c r="C10" s="374" t="s">
        <v>970</v>
      </c>
      <c r="D10" s="374" t="s">
        <v>115</v>
      </c>
      <c r="E10" s="374" t="s">
        <v>983</v>
      </c>
      <c r="F10" s="374" t="s">
        <v>980</v>
      </c>
      <c r="G10" s="374" t="s">
        <v>549</v>
      </c>
      <c r="H10" s="43" t="str">
        <f t="shared" si="0"/>
        <v>24</v>
      </c>
      <c r="I10" s="374" t="s">
        <v>21</v>
      </c>
      <c r="J10" s="374" t="s">
        <v>114</v>
      </c>
      <c r="K10" s="374" t="s">
        <v>292</v>
      </c>
      <c r="L10" s="344">
        <f t="shared" si="1"/>
        <v>1570</v>
      </c>
      <c r="M10" s="394">
        <v>1570</v>
      </c>
      <c r="N10" s="394">
        <v>1570</v>
      </c>
      <c r="O10" s="395">
        <v>0</v>
      </c>
      <c r="P10" s="374" t="s">
        <v>434</v>
      </c>
      <c r="Q10" s="374" t="s">
        <v>494</v>
      </c>
      <c r="R10" s="374"/>
      <c r="S10" s="374"/>
      <c r="T10" s="374"/>
      <c r="U10" s="348" t="str">
        <f>IF(K10="",VLOOKUP(MID(T10,1,3),Master!I:J,2),K10)</f>
        <v>101</v>
      </c>
      <c r="V10" s="271" t="str">
        <f t="shared" si="2"/>
        <v>ถูก</v>
      </c>
    </row>
    <row r="11" spans="1:22">
      <c r="A11" s="393">
        <v>45377</v>
      </c>
      <c r="B11" s="393">
        <v>45377</v>
      </c>
      <c r="C11" s="374" t="s">
        <v>970</v>
      </c>
      <c r="D11" s="374" t="s">
        <v>115</v>
      </c>
      <c r="E11" s="374" t="s">
        <v>984</v>
      </c>
      <c r="F11" s="374" t="s">
        <v>980</v>
      </c>
      <c r="G11" s="374" t="s">
        <v>549</v>
      </c>
      <c r="H11" s="43" t="str">
        <f t="shared" si="0"/>
        <v>24</v>
      </c>
      <c r="I11" s="374" t="s">
        <v>21</v>
      </c>
      <c r="J11" s="374" t="s">
        <v>114</v>
      </c>
      <c r="K11" s="374" t="s">
        <v>292</v>
      </c>
      <c r="L11" s="344">
        <f t="shared" si="1"/>
        <v>1500</v>
      </c>
      <c r="M11" s="394">
        <v>1500</v>
      </c>
      <c r="N11" s="394">
        <v>1500</v>
      </c>
      <c r="O11" s="395">
        <v>0</v>
      </c>
      <c r="P11" s="374" t="s">
        <v>434</v>
      </c>
      <c r="Q11" s="374" t="s">
        <v>494</v>
      </c>
      <c r="R11" s="374"/>
      <c r="S11" s="374"/>
      <c r="T11" s="374"/>
      <c r="U11" s="348" t="str">
        <f>IF(K11="",VLOOKUP(MID(T11,1,3),Master!I:J,2),K11)</f>
        <v>101</v>
      </c>
      <c r="V11" s="271" t="str">
        <f t="shared" si="2"/>
        <v>ถูก</v>
      </c>
    </row>
    <row r="12" spans="1:22">
      <c r="A12" s="393">
        <v>45378</v>
      </c>
      <c r="B12" s="393">
        <v>45378</v>
      </c>
      <c r="C12" s="374" t="s">
        <v>970</v>
      </c>
      <c r="D12" s="374" t="s">
        <v>115</v>
      </c>
      <c r="E12" s="374" t="s">
        <v>985</v>
      </c>
      <c r="F12" s="374" t="s">
        <v>980</v>
      </c>
      <c r="G12" s="374" t="s">
        <v>549</v>
      </c>
      <c r="H12" s="43" t="str">
        <f t="shared" si="0"/>
        <v>24</v>
      </c>
      <c r="I12" s="374" t="s">
        <v>21</v>
      </c>
      <c r="J12" s="374" t="s">
        <v>114</v>
      </c>
      <c r="K12" s="374" t="s">
        <v>292</v>
      </c>
      <c r="L12" s="344">
        <f t="shared" si="1"/>
        <v>600</v>
      </c>
      <c r="M12" s="394">
        <v>600</v>
      </c>
      <c r="N12" s="394">
        <v>600</v>
      </c>
      <c r="O12" s="395">
        <v>0</v>
      </c>
      <c r="P12" s="374" t="s">
        <v>434</v>
      </c>
      <c r="Q12" s="374" t="s">
        <v>449</v>
      </c>
      <c r="R12" s="374"/>
      <c r="S12" s="374"/>
      <c r="T12" s="374"/>
      <c r="U12" s="348" t="str">
        <f>IF(K12="",VLOOKUP(MID(T12,1,3),Master!I:J,2),K12)</f>
        <v>101</v>
      </c>
      <c r="V12" s="271" t="str">
        <f t="shared" si="2"/>
        <v>ถูก</v>
      </c>
    </row>
    <row r="13" spans="1:22">
      <c r="A13" s="393">
        <v>45379</v>
      </c>
      <c r="B13" s="393">
        <v>45379</v>
      </c>
      <c r="C13" s="374" t="s">
        <v>970</v>
      </c>
      <c r="D13" s="374" t="s">
        <v>115</v>
      </c>
      <c r="E13" s="374" t="s">
        <v>986</v>
      </c>
      <c r="F13" s="374" t="s">
        <v>980</v>
      </c>
      <c r="G13" s="374" t="s">
        <v>549</v>
      </c>
      <c r="H13" s="43" t="str">
        <f t="shared" si="0"/>
        <v>24</v>
      </c>
      <c r="I13" s="374" t="s">
        <v>21</v>
      </c>
      <c r="J13" s="374" t="s">
        <v>114</v>
      </c>
      <c r="K13" s="374" t="s">
        <v>292</v>
      </c>
      <c r="L13" s="344">
        <f t="shared" si="1"/>
        <v>1200</v>
      </c>
      <c r="M13" s="394">
        <v>1200</v>
      </c>
      <c r="N13" s="395">
        <v>0</v>
      </c>
      <c r="O13" s="395">
        <v>0</v>
      </c>
      <c r="P13" s="374" t="s">
        <v>434</v>
      </c>
      <c r="Q13" s="374" t="s">
        <v>435</v>
      </c>
      <c r="R13" s="374"/>
      <c r="S13" s="374"/>
      <c r="T13" s="374"/>
      <c r="U13" s="348" t="str">
        <f>IF(K13="",VLOOKUP(MID(T13,1,3),Master!I:J,2),K13)</f>
        <v>101</v>
      </c>
      <c r="V13" s="271" t="str">
        <f t="shared" si="2"/>
        <v>ถูก</v>
      </c>
    </row>
    <row r="14" spans="1:22">
      <c r="A14" s="393">
        <v>45380</v>
      </c>
      <c r="B14" s="393">
        <v>45380</v>
      </c>
      <c r="C14" s="374" t="s">
        <v>970</v>
      </c>
      <c r="D14" s="374" t="s">
        <v>115</v>
      </c>
      <c r="E14" s="374" t="s">
        <v>987</v>
      </c>
      <c r="F14" s="374" t="s">
        <v>980</v>
      </c>
      <c r="G14" s="374" t="s">
        <v>549</v>
      </c>
      <c r="H14" s="43" t="str">
        <f t="shared" si="0"/>
        <v>24</v>
      </c>
      <c r="I14" s="374" t="s">
        <v>21</v>
      </c>
      <c r="J14" s="374" t="s">
        <v>114</v>
      </c>
      <c r="K14" s="374" t="s">
        <v>292</v>
      </c>
      <c r="L14" s="344">
        <f t="shared" si="1"/>
        <v>497</v>
      </c>
      <c r="M14" s="394">
        <v>497</v>
      </c>
      <c r="N14" s="395">
        <v>0</v>
      </c>
      <c r="O14" s="395">
        <v>0</v>
      </c>
      <c r="P14" s="374" t="s">
        <v>434</v>
      </c>
      <c r="Q14" s="374" t="s">
        <v>435</v>
      </c>
      <c r="R14" s="374"/>
      <c r="S14" s="374"/>
      <c r="T14" s="374"/>
      <c r="U14" s="348" t="str">
        <f>IF(K14="",VLOOKUP(MID(T14,1,3),Master!I:J,2),K14)</f>
        <v>101</v>
      </c>
      <c r="V14" s="271" t="str">
        <f t="shared" si="2"/>
        <v>ถูก</v>
      </c>
    </row>
    <row r="15" spans="1:22">
      <c r="A15" s="272">
        <v>45369</v>
      </c>
      <c r="B15" s="272">
        <v>45369</v>
      </c>
      <c r="C15" s="271" t="s">
        <v>473</v>
      </c>
      <c r="D15" s="271" t="s">
        <v>375</v>
      </c>
      <c r="E15" s="271" t="s">
        <v>814</v>
      </c>
      <c r="F15" s="271" t="s">
        <v>682</v>
      </c>
      <c r="G15" s="271" t="s">
        <v>415</v>
      </c>
      <c r="H15" s="43" t="str">
        <f t="shared" si="0"/>
        <v>12</v>
      </c>
      <c r="I15" s="271" t="s">
        <v>499</v>
      </c>
      <c r="J15" s="271" t="s">
        <v>114</v>
      </c>
      <c r="K15" s="271" t="s">
        <v>22</v>
      </c>
      <c r="L15" s="344">
        <f t="shared" si="1"/>
        <v>13031</v>
      </c>
      <c r="M15" s="342">
        <v>13031</v>
      </c>
      <c r="N15" s="342">
        <v>13031</v>
      </c>
      <c r="O15" s="342">
        <v>13031</v>
      </c>
      <c r="P15" s="271" t="s">
        <v>474</v>
      </c>
      <c r="Q15" s="271" t="s">
        <v>622</v>
      </c>
      <c r="R15" s="271" t="s">
        <v>485</v>
      </c>
      <c r="S15" s="272">
        <v>45367</v>
      </c>
      <c r="T15" s="271" t="s">
        <v>374</v>
      </c>
      <c r="U15" s="348" t="str">
        <f>IF(K15="",VLOOKUP(MID(T15,1,3),Master!I:J,2),K15)</f>
        <v>102</v>
      </c>
      <c r="V15" s="271" t="str">
        <f t="shared" ref="V15:V26" si="3">IF(U15=K15,"ถูก",IF(K15="","ถูก","ตรวจสอบ"))</f>
        <v>ถูก</v>
      </c>
    </row>
    <row r="16" spans="1:22">
      <c r="A16" s="272">
        <v>45369</v>
      </c>
      <c r="B16" s="272">
        <v>45369</v>
      </c>
      <c r="C16" s="271" t="s">
        <v>433</v>
      </c>
      <c r="D16" s="271" t="s">
        <v>19</v>
      </c>
      <c r="E16" s="271" t="s">
        <v>758</v>
      </c>
      <c r="F16" s="271" t="s">
        <v>724</v>
      </c>
      <c r="G16" s="271" t="s">
        <v>254</v>
      </c>
      <c r="H16" s="43" t="str">
        <f t="shared" si="0"/>
        <v>24</v>
      </c>
      <c r="I16" s="271" t="s">
        <v>377</v>
      </c>
      <c r="J16" s="271" t="s">
        <v>23</v>
      </c>
      <c r="K16" s="271" t="s">
        <v>371</v>
      </c>
      <c r="L16" s="344">
        <f t="shared" si="1"/>
        <v>21240</v>
      </c>
      <c r="M16" s="342">
        <v>21240</v>
      </c>
      <c r="N16" s="342">
        <v>21240</v>
      </c>
      <c r="O16" s="342">
        <v>21240</v>
      </c>
      <c r="P16" s="271" t="s">
        <v>434</v>
      </c>
      <c r="Q16" s="271" t="s">
        <v>622</v>
      </c>
      <c r="R16" s="271" t="s">
        <v>641</v>
      </c>
      <c r="S16" s="272">
        <v>45363</v>
      </c>
      <c r="T16" s="271" t="s">
        <v>374</v>
      </c>
      <c r="U16" s="348" t="str">
        <f>IF(K16="",VLOOKUP(MID(T16,1,3),Master!I:J,2),K16)</f>
        <v>106</v>
      </c>
      <c r="V16" s="271" t="str">
        <f t="shared" si="3"/>
        <v>ถูก</v>
      </c>
    </row>
    <row r="17" spans="1:22">
      <c r="A17" s="272">
        <v>45369</v>
      </c>
      <c r="B17" s="272">
        <v>45369</v>
      </c>
      <c r="C17" s="271" t="s">
        <v>433</v>
      </c>
      <c r="D17" s="271" t="s">
        <v>115</v>
      </c>
      <c r="E17" s="271" t="s">
        <v>759</v>
      </c>
      <c r="F17" s="271" t="s">
        <v>721</v>
      </c>
      <c r="G17" s="271" t="s">
        <v>142</v>
      </c>
      <c r="H17" s="43" t="str">
        <f t="shared" si="0"/>
        <v>24</v>
      </c>
      <c r="I17" s="271" t="s">
        <v>531</v>
      </c>
      <c r="J17" s="271" t="s">
        <v>114</v>
      </c>
      <c r="K17" s="271" t="s">
        <v>292</v>
      </c>
      <c r="L17" s="344">
        <f t="shared" si="1"/>
        <v>28224</v>
      </c>
      <c r="M17" s="342">
        <v>28224</v>
      </c>
      <c r="N17" s="342">
        <v>28224</v>
      </c>
      <c r="O17" s="342">
        <v>28224</v>
      </c>
      <c r="P17" s="271" t="s">
        <v>434</v>
      </c>
      <c r="Q17" s="271" t="s">
        <v>622</v>
      </c>
      <c r="R17" s="271" t="s">
        <v>436</v>
      </c>
      <c r="S17" s="272">
        <v>45363</v>
      </c>
      <c r="T17" s="271" t="s">
        <v>374</v>
      </c>
      <c r="U17" s="348" t="str">
        <f>IF(K17="",VLOOKUP(MID(T17,1,3),Master!I:J,2),K17)</f>
        <v>101</v>
      </c>
      <c r="V17" s="271" t="str">
        <f t="shared" si="3"/>
        <v>ถูก</v>
      </c>
    </row>
    <row r="18" spans="1:22">
      <c r="A18" s="272">
        <v>45369</v>
      </c>
      <c r="B18" s="272">
        <v>45369</v>
      </c>
      <c r="C18" s="271" t="s">
        <v>433</v>
      </c>
      <c r="D18" s="271" t="s">
        <v>115</v>
      </c>
      <c r="E18" s="271" t="s">
        <v>760</v>
      </c>
      <c r="F18" s="271" t="s">
        <v>690</v>
      </c>
      <c r="G18" s="271" t="s">
        <v>46</v>
      </c>
      <c r="H18" s="43" t="str">
        <f t="shared" si="0"/>
        <v>24</v>
      </c>
      <c r="I18" s="271" t="s">
        <v>472</v>
      </c>
      <c r="J18" s="271" t="s">
        <v>114</v>
      </c>
      <c r="K18" s="271" t="s">
        <v>22</v>
      </c>
      <c r="L18" s="344">
        <f t="shared" si="1"/>
        <v>31374</v>
      </c>
      <c r="M18" s="342">
        <v>31374</v>
      </c>
      <c r="N18" s="342">
        <v>31374</v>
      </c>
      <c r="O18" s="342">
        <v>31374</v>
      </c>
      <c r="P18" s="271" t="s">
        <v>434</v>
      </c>
      <c r="Q18" s="271" t="s">
        <v>622</v>
      </c>
      <c r="R18" s="271" t="s">
        <v>437</v>
      </c>
      <c r="S18" s="272">
        <v>45363</v>
      </c>
      <c r="T18" s="271" t="s">
        <v>374</v>
      </c>
      <c r="U18" s="348" t="str">
        <f>IF(K18="",VLOOKUP(MID(T18,1,3),Master!I:J,2),K18)</f>
        <v>102</v>
      </c>
      <c r="V18" s="271" t="str">
        <f t="shared" si="3"/>
        <v>ถูก</v>
      </c>
    </row>
    <row r="19" spans="1:22">
      <c r="A19" s="272">
        <v>45369</v>
      </c>
      <c r="B19" s="272">
        <v>45369</v>
      </c>
      <c r="C19" s="271" t="s">
        <v>433</v>
      </c>
      <c r="D19" s="271" t="s">
        <v>19</v>
      </c>
      <c r="E19" s="271" t="s">
        <v>787</v>
      </c>
      <c r="F19" s="271" t="s">
        <v>727</v>
      </c>
      <c r="G19" s="271" t="s">
        <v>497</v>
      </c>
      <c r="H19" s="43" t="str">
        <f t="shared" si="0"/>
        <v>24</v>
      </c>
      <c r="I19" s="271" t="s">
        <v>21</v>
      </c>
      <c r="J19" s="271" t="s">
        <v>23</v>
      </c>
      <c r="K19" s="271" t="s">
        <v>327</v>
      </c>
      <c r="L19" s="344">
        <f t="shared" si="1"/>
        <v>28728</v>
      </c>
      <c r="M19" s="342">
        <v>28728</v>
      </c>
      <c r="N19" s="342">
        <v>28728</v>
      </c>
      <c r="O19" s="342">
        <v>28728</v>
      </c>
      <c r="P19" s="271" t="s">
        <v>434</v>
      </c>
      <c r="Q19" s="271" t="s">
        <v>622</v>
      </c>
      <c r="R19" s="271" t="s">
        <v>486</v>
      </c>
      <c r="S19" s="272">
        <v>45364</v>
      </c>
      <c r="T19" s="271" t="s">
        <v>374</v>
      </c>
      <c r="U19" s="348" t="str">
        <f>IF(K19="",VLOOKUP(MID(T19,1,3),Master!I:J,2),K19)</f>
        <v>105</v>
      </c>
      <c r="V19" s="271" t="str">
        <f t="shared" si="3"/>
        <v>ถูก</v>
      </c>
    </row>
    <row r="20" spans="1:22">
      <c r="A20" s="272">
        <v>45369</v>
      </c>
      <c r="B20" s="272">
        <v>45369</v>
      </c>
      <c r="C20" s="271" t="s">
        <v>433</v>
      </c>
      <c r="D20" s="271" t="s">
        <v>19</v>
      </c>
      <c r="E20" s="271" t="s">
        <v>815</v>
      </c>
      <c r="F20" s="271" t="s">
        <v>728</v>
      </c>
      <c r="G20" s="271" t="s">
        <v>498</v>
      </c>
      <c r="H20" s="43" t="str">
        <f t="shared" si="0"/>
        <v>24</v>
      </c>
      <c r="I20" s="271" t="s">
        <v>21</v>
      </c>
      <c r="J20" s="271" t="s">
        <v>23</v>
      </c>
      <c r="K20" s="271" t="s">
        <v>327</v>
      </c>
      <c r="L20" s="344">
        <f t="shared" si="1"/>
        <v>2500</v>
      </c>
      <c r="M20" s="342">
        <v>2500</v>
      </c>
      <c r="N20" s="342">
        <v>2500</v>
      </c>
      <c r="O20" s="342">
        <v>2500</v>
      </c>
      <c r="P20" s="271" t="s">
        <v>434</v>
      </c>
      <c r="Q20" s="271" t="s">
        <v>622</v>
      </c>
      <c r="R20" s="271" t="s">
        <v>486</v>
      </c>
      <c r="S20" s="272">
        <v>45366</v>
      </c>
      <c r="T20" s="271" t="s">
        <v>374</v>
      </c>
      <c r="U20" s="348" t="str">
        <f>IF(K20="",VLOOKUP(MID(T20,1,3),Master!I:J,2),K20)</f>
        <v>105</v>
      </c>
      <c r="V20" s="271" t="str">
        <f t="shared" si="3"/>
        <v>ถูก</v>
      </c>
    </row>
    <row r="21" spans="1:22">
      <c r="A21" s="272">
        <v>45370</v>
      </c>
      <c r="B21" s="272">
        <v>45370</v>
      </c>
      <c r="C21" s="271" t="s">
        <v>473</v>
      </c>
      <c r="D21" s="271" t="s">
        <v>19</v>
      </c>
      <c r="E21" s="271" t="s">
        <v>788</v>
      </c>
      <c r="F21" s="271" t="s">
        <v>682</v>
      </c>
      <c r="G21" s="271" t="s">
        <v>415</v>
      </c>
      <c r="H21" s="43" t="str">
        <f t="shared" si="0"/>
        <v>12</v>
      </c>
      <c r="I21" s="271" t="s">
        <v>377</v>
      </c>
      <c r="J21" s="271" t="s">
        <v>461</v>
      </c>
      <c r="K21" s="271" t="s">
        <v>460</v>
      </c>
      <c r="L21" s="344">
        <f t="shared" si="1"/>
        <v>8640</v>
      </c>
      <c r="M21" s="342">
        <v>8640</v>
      </c>
      <c r="N21" s="342">
        <v>8640</v>
      </c>
      <c r="O21" s="342">
        <v>8640</v>
      </c>
      <c r="P21" s="271" t="s">
        <v>474</v>
      </c>
      <c r="Q21" s="271" t="s">
        <v>622</v>
      </c>
      <c r="R21" s="271" t="s">
        <v>475</v>
      </c>
      <c r="S21" s="272">
        <v>45364</v>
      </c>
      <c r="T21" s="271" t="s">
        <v>374</v>
      </c>
      <c r="U21" s="348" t="str">
        <f>IF(K21="",VLOOKUP(MID(T21,1,3),Master!I:J,2),K21)</f>
        <v>104</v>
      </c>
      <c r="V21" s="271" t="str">
        <f t="shared" si="3"/>
        <v>ถูก</v>
      </c>
    </row>
    <row r="22" spans="1:22">
      <c r="A22" s="272">
        <v>45370</v>
      </c>
      <c r="B22" s="272">
        <v>45370</v>
      </c>
      <c r="C22" s="271" t="s">
        <v>473</v>
      </c>
      <c r="D22" s="271" t="s">
        <v>375</v>
      </c>
      <c r="E22" s="271" t="s">
        <v>816</v>
      </c>
      <c r="F22" s="271" t="s">
        <v>682</v>
      </c>
      <c r="G22" s="271" t="s">
        <v>415</v>
      </c>
      <c r="H22" s="43" t="str">
        <f t="shared" si="0"/>
        <v>12</v>
      </c>
      <c r="I22" s="271" t="s">
        <v>499</v>
      </c>
      <c r="J22" s="271" t="s">
        <v>114</v>
      </c>
      <c r="K22" s="271" t="s">
        <v>22</v>
      </c>
      <c r="L22" s="344">
        <f t="shared" si="1"/>
        <v>17404</v>
      </c>
      <c r="M22" s="342">
        <v>17404</v>
      </c>
      <c r="N22" s="342">
        <v>17404</v>
      </c>
      <c r="O22" s="342">
        <v>17404</v>
      </c>
      <c r="P22" s="271" t="s">
        <v>474</v>
      </c>
      <c r="Q22" s="271" t="s">
        <v>622</v>
      </c>
      <c r="R22" s="271" t="s">
        <v>485</v>
      </c>
      <c r="S22" s="272">
        <v>45367</v>
      </c>
      <c r="T22" s="271" t="s">
        <v>374</v>
      </c>
      <c r="U22" s="348" t="str">
        <f>IF(K22="",VLOOKUP(MID(T22,1,3),Master!I:J,2),K22)</f>
        <v>102</v>
      </c>
      <c r="V22" s="271" t="str">
        <f t="shared" si="3"/>
        <v>ถูก</v>
      </c>
    </row>
    <row r="23" spans="1:22">
      <c r="A23" s="272">
        <v>45370</v>
      </c>
      <c r="B23" s="272">
        <v>45370</v>
      </c>
      <c r="C23" s="271" t="s">
        <v>433</v>
      </c>
      <c r="D23" s="271" t="s">
        <v>19</v>
      </c>
      <c r="E23" s="271" t="s">
        <v>761</v>
      </c>
      <c r="F23" s="271" t="s">
        <v>724</v>
      </c>
      <c r="G23" s="271" t="s">
        <v>254</v>
      </c>
      <c r="H23" s="43" t="str">
        <f t="shared" si="0"/>
        <v>24</v>
      </c>
      <c r="I23" s="271" t="s">
        <v>377</v>
      </c>
      <c r="J23" s="271" t="s">
        <v>23</v>
      </c>
      <c r="K23" s="271" t="s">
        <v>371</v>
      </c>
      <c r="L23" s="344">
        <f t="shared" si="1"/>
        <v>23688</v>
      </c>
      <c r="M23" s="342">
        <v>23688</v>
      </c>
      <c r="N23" s="342">
        <v>23688</v>
      </c>
      <c r="O23" s="342">
        <v>23688</v>
      </c>
      <c r="P23" s="271" t="s">
        <v>434</v>
      </c>
      <c r="Q23" s="271" t="s">
        <v>623</v>
      </c>
      <c r="R23" s="271" t="s">
        <v>641</v>
      </c>
      <c r="S23" s="272">
        <v>45363</v>
      </c>
      <c r="T23" s="271" t="s">
        <v>374</v>
      </c>
      <c r="U23" s="348" t="str">
        <f>IF(K23="",VLOOKUP(MID(T23,1,3),Master!I:J,2),K23)</f>
        <v>106</v>
      </c>
      <c r="V23" s="271" t="str">
        <f t="shared" si="3"/>
        <v>ถูก</v>
      </c>
    </row>
    <row r="24" spans="1:22">
      <c r="A24" s="272">
        <v>45370</v>
      </c>
      <c r="B24" s="272">
        <v>45370</v>
      </c>
      <c r="C24" s="271" t="s">
        <v>433</v>
      </c>
      <c r="D24" s="271" t="s">
        <v>115</v>
      </c>
      <c r="E24" s="271" t="s">
        <v>762</v>
      </c>
      <c r="F24" s="271" t="s">
        <v>721</v>
      </c>
      <c r="G24" s="271" t="s">
        <v>142</v>
      </c>
      <c r="H24" s="43" t="str">
        <f t="shared" si="0"/>
        <v>24</v>
      </c>
      <c r="I24" s="271" t="s">
        <v>531</v>
      </c>
      <c r="J24" s="271" t="s">
        <v>114</v>
      </c>
      <c r="K24" s="271" t="s">
        <v>292</v>
      </c>
      <c r="L24" s="344">
        <f t="shared" si="1"/>
        <v>13779</v>
      </c>
      <c r="M24" s="342">
        <v>13779</v>
      </c>
      <c r="N24" s="342">
        <v>13779</v>
      </c>
      <c r="O24" s="342">
        <v>13779</v>
      </c>
      <c r="P24" s="271" t="s">
        <v>434</v>
      </c>
      <c r="Q24" s="271" t="s">
        <v>622</v>
      </c>
      <c r="R24" s="271" t="s">
        <v>436</v>
      </c>
      <c r="S24" s="272">
        <v>45363</v>
      </c>
      <c r="T24" s="271" t="s">
        <v>374</v>
      </c>
      <c r="U24" s="348" t="str">
        <f>IF(K24="",VLOOKUP(MID(T24,1,3),Master!I:J,2),K24)</f>
        <v>101</v>
      </c>
      <c r="V24" s="271" t="str">
        <f t="shared" si="3"/>
        <v>ถูก</v>
      </c>
    </row>
    <row r="25" spans="1:22">
      <c r="A25" s="272">
        <v>45370</v>
      </c>
      <c r="B25" s="272">
        <v>45370</v>
      </c>
      <c r="C25" s="271" t="s">
        <v>433</v>
      </c>
      <c r="D25" s="271" t="s">
        <v>115</v>
      </c>
      <c r="E25" s="271" t="s">
        <v>763</v>
      </c>
      <c r="F25" s="271" t="s">
        <v>702</v>
      </c>
      <c r="G25" s="271" t="s">
        <v>136</v>
      </c>
      <c r="H25" s="43" t="str">
        <f t="shared" si="0"/>
        <v>24</v>
      </c>
      <c r="I25" s="271" t="s">
        <v>21</v>
      </c>
      <c r="J25" s="271" t="s">
        <v>114</v>
      </c>
      <c r="K25" s="271" t="s">
        <v>292</v>
      </c>
      <c r="L25" s="344">
        <f t="shared" si="1"/>
        <v>3046</v>
      </c>
      <c r="M25" s="342">
        <v>3046</v>
      </c>
      <c r="N25" s="342">
        <v>3046</v>
      </c>
      <c r="O25" s="342">
        <v>3046</v>
      </c>
      <c r="P25" s="271" t="s">
        <v>434</v>
      </c>
      <c r="Q25" s="271" t="s">
        <v>622</v>
      </c>
      <c r="R25" s="271" t="s">
        <v>477</v>
      </c>
      <c r="S25" s="272">
        <v>45363</v>
      </c>
      <c r="T25" s="271" t="s">
        <v>374</v>
      </c>
      <c r="U25" s="348" t="str">
        <f>IF(K25="",VLOOKUP(MID(T25,1,3),Master!I:J,2),K25)</f>
        <v>101</v>
      </c>
      <c r="V25" s="271" t="str">
        <f t="shared" si="3"/>
        <v>ถูก</v>
      </c>
    </row>
    <row r="26" spans="1:22">
      <c r="A26" s="272">
        <v>45370</v>
      </c>
      <c r="B26" s="272">
        <v>45370</v>
      </c>
      <c r="C26" s="271" t="s">
        <v>433</v>
      </c>
      <c r="D26" s="271" t="s">
        <v>115</v>
      </c>
      <c r="E26" s="271" t="s">
        <v>764</v>
      </c>
      <c r="F26" s="271" t="s">
        <v>702</v>
      </c>
      <c r="G26" s="271" t="s">
        <v>136</v>
      </c>
      <c r="H26" s="43" t="str">
        <f t="shared" si="0"/>
        <v>24</v>
      </c>
      <c r="I26" s="271" t="s">
        <v>20</v>
      </c>
      <c r="J26" s="271" t="s">
        <v>114</v>
      </c>
      <c r="K26" s="271" t="s">
        <v>292</v>
      </c>
      <c r="L26" s="344">
        <f t="shared" si="1"/>
        <v>7416</v>
      </c>
      <c r="M26" s="342">
        <v>7416</v>
      </c>
      <c r="N26" s="342">
        <v>7416</v>
      </c>
      <c r="O26" s="342">
        <v>7416</v>
      </c>
      <c r="P26" s="271" t="s">
        <v>434</v>
      </c>
      <c r="Q26" s="271" t="s">
        <v>622</v>
      </c>
      <c r="R26" s="271" t="s">
        <v>477</v>
      </c>
      <c r="S26" s="272">
        <v>45363</v>
      </c>
      <c r="T26" s="271" t="s">
        <v>374</v>
      </c>
      <c r="U26" s="348" t="str">
        <f>IF(K26="",VLOOKUP(MID(T26,1,3),Master!I:J,2),K26)</f>
        <v>101</v>
      </c>
      <c r="V26" s="271" t="str">
        <f t="shared" si="3"/>
        <v>ถูก</v>
      </c>
    </row>
    <row r="27" spans="1:22">
      <c r="A27" s="272">
        <v>45370</v>
      </c>
      <c r="B27" s="272">
        <v>45370</v>
      </c>
      <c r="C27" s="271" t="s">
        <v>433</v>
      </c>
      <c r="D27" s="271" t="s">
        <v>115</v>
      </c>
      <c r="E27" s="271" t="s">
        <v>765</v>
      </c>
      <c r="F27" s="271" t="s">
        <v>690</v>
      </c>
      <c r="G27" s="271" t="s">
        <v>46</v>
      </c>
      <c r="H27" s="43" t="str">
        <f t="shared" si="0"/>
        <v>24</v>
      </c>
      <c r="I27" s="271" t="s">
        <v>472</v>
      </c>
      <c r="J27" s="271" t="s">
        <v>114</v>
      </c>
      <c r="K27" s="271" t="s">
        <v>22</v>
      </c>
      <c r="L27" s="344">
        <f t="shared" si="1"/>
        <v>14424</v>
      </c>
      <c r="M27" s="342">
        <v>14424</v>
      </c>
      <c r="N27" s="342">
        <v>14424</v>
      </c>
      <c r="O27" s="342">
        <v>14424</v>
      </c>
      <c r="P27" s="271" t="s">
        <v>434</v>
      </c>
      <c r="Q27" s="271" t="s">
        <v>622</v>
      </c>
      <c r="R27" s="271" t="s">
        <v>437</v>
      </c>
      <c r="S27" s="272">
        <v>45363</v>
      </c>
      <c r="T27" s="271" t="s">
        <v>374</v>
      </c>
      <c r="U27" s="348" t="str">
        <f>IF(K27="",VLOOKUP(MID(T27,1,3),Master!I:J,2),K27)</f>
        <v>102</v>
      </c>
      <c r="V27" s="271" t="str">
        <f t="shared" ref="V27" si="4">IF(U27=K27,"ถูก",IF(K27="","ถูก","ตรวจสอบ"))</f>
        <v>ถูก</v>
      </c>
    </row>
    <row r="28" spans="1:22">
      <c r="A28" s="272">
        <v>45370</v>
      </c>
      <c r="B28" s="272">
        <v>45370</v>
      </c>
      <c r="C28" s="271" t="s">
        <v>433</v>
      </c>
      <c r="D28" s="271" t="s">
        <v>19</v>
      </c>
      <c r="E28" s="271" t="s">
        <v>790</v>
      </c>
      <c r="F28" s="271" t="s">
        <v>729</v>
      </c>
      <c r="G28" s="271" t="s">
        <v>126</v>
      </c>
      <c r="H28" s="43" t="str">
        <f t="shared" si="0"/>
        <v>24</v>
      </c>
      <c r="I28" s="271" t="s">
        <v>21</v>
      </c>
      <c r="J28" s="271" t="s">
        <v>23</v>
      </c>
      <c r="K28" s="271" t="s">
        <v>327</v>
      </c>
      <c r="L28" s="344">
        <f t="shared" si="1"/>
        <v>2404</v>
      </c>
      <c r="M28" s="342">
        <v>2404</v>
      </c>
      <c r="N28" s="342">
        <v>2404</v>
      </c>
      <c r="O28" s="342">
        <v>2404</v>
      </c>
      <c r="P28" s="271" t="s">
        <v>434</v>
      </c>
      <c r="Q28" s="271" t="s">
        <v>622</v>
      </c>
      <c r="R28" s="271" t="s">
        <v>486</v>
      </c>
      <c r="S28" s="272">
        <v>45364</v>
      </c>
      <c r="T28" s="271" t="s">
        <v>374</v>
      </c>
      <c r="U28" s="348" t="str">
        <f>IF(K28="",VLOOKUP(MID(T28,1,3),Master!I:J,2),K28)</f>
        <v>105</v>
      </c>
      <c r="V28" s="271" t="str">
        <f t="shared" ref="V28:V91" si="5">IF(U28=K28,"ถูก",IF(K28="","ถูก","ตรวจสอบ"))</f>
        <v>ถูก</v>
      </c>
    </row>
    <row r="29" spans="1:22" s="374" customFormat="1">
      <c r="A29" s="272">
        <v>45370</v>
      </c>
      <c r="B29" s="272">
        <v>45370</v>
      </c>
      <c r="C29" s="271" t="s">
        <v>433</v>
      </c>
      <c r="D29" s="271" t="s">
        <v>19</v>
      </c>
      <c r="E29" s="271" t="s">
        <v>791</v>
      </c>
      <c r="F29" s="271" t="s">
        <v>730</v>
      </c>
      <c r="G29" s="271" t="s">
        <v>462</v>
      </c>
      <c r="H29" s="43" t="s">
        <v>482</v>
      </c>
      <c r="I29" s="271" t="s">
        <v>20</v>
      </c>
      <c r="J29" s="271" t="s">
        <v>23</v>
      </c>
      <c r="K29" s="271" t="s">
        <v>327</v>
      </c>
      <c r="L29" s="344">
        <f t="shared" si="1"/>
        <v>251</v>
      </c>
      <c r="M29" s="342">
        <v>251</v>
      </c>
      <c r="N29" s="342">
        <v>251</v>
      </c>
      <c r="O29" s="342">
        <v>251</v>
      </c>
      <c r="P29" s="271" t="s">
        <v>434</v>
      </c>
      <c r="Q29" s="271" t="s">
        <v>622</v>
      </c>
      <c r="R29" s="271" t="s">
        <v>486</v>
      </c>
      <c r="S29" s="272">
        <v>45364</v>
      </c>
      <c r="T29" s="271" t="s">
        <v>374</v>
      </c>
      <c r="U29" s="348" t="str">
        <f>IF(K29="",VLOOKUP(MID(T29,1,3),Master!I:J,2),K29)</f>
        <v>105</v>
      </c>
      <c r="V29" s="271" t="str">
        <f t="shared" si="5"/>
        <v>ถูก</v>
      </c>
    </row>
    <row r="30" spans="1:22" s="374" customFormat="1">
      <c r="A30" s="272">
        <v>45370</v>
      </c>
      <c r="B30" s="272">
        <v>45370</v>
      </c>
      <c r="C30" s="271" t="s">
        <v>433</v>
      </c>
      <c r="D30" s="271" t="s">
        <v>19</v>
      </c>
      <c r="E30" s="271" t="s">
        <v>792</v>
      </c>
      <c r="F30" s="271" t="s">
        <v>731</v>
      </c>
      <c r="G30" s="271" t="s">
        <v>295</v>
      </c>
      <c r="H30" s="43" t="s">
        <v>482</v>
      </c>
      <c r="I30" s="271" t="s">
        <v>21</v>
      </c>
      <c r="J30" s="271" t="s">
        <v>23</v>
      </c>
      <c r="K30" s="271" t="s">
        <v>327</v>
      </c>
      <c r="L30" s="344">
        <f t="shared" si="1"/>
        <v>1500</v>
      </c>
      <c r="M30" s="342">
        <v>1500</v>
      </c>
      <c r="N30" s="342">
        <v>1500</v>
      </c>
      <c r="O30" s="342">
        <v>1500</v>
      </c>
      <c r="P30" s="271" t="s">
        <v>434</v>
      </c>
      <c r="Q30" s="271" t="s">
        <v>622</v>
      </c>
      <c r="R30" s="271" t="s">
        <v>486</v>
      </c>
      <c r="S30" s="272">
        <v>45364</v>
      </c>
      <c r="T30" s="271" t="s">
        <v>374</v>
      </c>
      <c r="U30" s="348" t="str">
        <f>IF(K30="",VLOOKUP(MID(T30,1,3),Master!I:J,2),K30)</f>
        <v>105</v>
      </c>
      <c r="V30" s="271" t="str">
        <f t="shared" si="5"/>
        <v>ถูก</v>
      </c>
    </row>
    <row r="31" spans="1:22" s="374" customFormat="1">
      <c r="A31" s="272">
        <v>45370</v>
      </c>
      <c r="B31" s="272">
        <v>45370</v>
      </c>
      <c r="C31" s="271" t="s">
        <v>433</v>
      </c>
      <c r="D31" s="271" t="s">
        <v>19</v>
      </c>
      <c r="E31" s="271" t="s">
        <v>795</v>
      </c>
      <c r="F31" s="271" t="s">
        <v>730</v>
      </c>
      <c r="G31" s="271" t="s">
        <v>462</v>
      </c>
      <c r="H31" s="43" t="s">
        <v>483</v>
      </c>
      <c r="I31" s="271" t="s">
        <v>20</v>
      </c>
      <c r="J31" s="271" t="s">
        <v>23</v>
      </c>
      <c r="K31" s="271" t="s">
        <v>327</v>
      </c>
      <c r="L31" s="344">
        <f t="shared" si="1"/>
        <v>154</v>
      </c>
      <c r="M31" s="342">
        <v>154</v>
      </c>
      <c r="N31" s="342">
        <v>154</v>
      </c>
      <c r="O31" s="342">
        <v>154</v>
      </c>
      <c r="P31" s="271" t="s">
        <v>434</v>
      </c>
      <c r="Q31" s="271" t="s">
        <v>622</v>
      </c>
      <c r="R31" s="271" t="s">
        <v>486</v>
      </c>
      <c r="S31" s="272">
        <v>45364</v>
      </c>
      <c r="T31" s="271" t="s">
        <v>374</v>
      </c>
      <c r="U31" s="348" t="str">
        <f>IF(K31="",VLOOKUP(MID(T31,1,3),Master!I:J,2),K31)</f>
        <v>105</v>
      </c>
      <c r="V31" s="271" t="str">
        <f t="shared" si="5"/>
        <v>ถูก</v>
      </c>
    </row>
    <row r="32" spans="1:22" s="374" customFormat="1">
      <c r="A32" s="272">
        <v>45370</v>
      </c>
      <c r="B32" s="272">
        <v>45370</v>
      </c>
      <c r="C32" s="271" t="s">
        <v>433</v>
      </c>
      <c r="D32" s="271" t="s">
        <v>19</v>
      </c>
      <c r="E32" s="271" t="s">
        <v>817</v>
      </c>
      <c r="F32" s="271" t="s">
        <v>732</v>
      </c>
      <c r="G32" s="271" t="s">
        <v>466</v>
      </c>
      <c r="H32" s="43" t="s">
        <v>483</v>
      </c>
      <c r="I32" s="271" t="s">
        <v>21</v>
      </c>
      <c r="J32" s="271" t="s">
        <v>23</v>
      </c>
      <c r="K32" s="271" t="s">
        <v>327</v>
      </c>
      <c r="L32" s="344">
        <f t="shared" si="1"/>
        <v>7722</v>
      </c>
      <c r="M32" s="342">
        <v>7722</v>
      </c>
      <c r="N32" s="342">
        <v>7722</v>
      </c>
      <c r="O32" s="342">
        <v>7722</v>
      </c>
      <c r="P32" s="271" t="s">
        <v>434</v>
      </c>
      <c r="Q32" s="271" t="s">
        <v>623</v>
      </c>
      <c r="R32" s="271" t="s">
        <v>486</v>
      </c>
      <c r="S32" s="272">
        <v>45370</v>
      </c>
      <c r="T32" s="271" t="s">
        <v>374</v>
      </c>
      <c r="U32" s="348" t="str">
        <f>IF(K32="",VLOOKUP(MID(T32,1,3),Master!I:J,2),K32)</f>
        <v>105</v>
      </c>
      <c r="V32" s="271" t="str">
        <f t="shared" si="5"/>
        <v>ถูก</v>
      </c>
    </row>
    <row r="33" spans="1:22" s="374" customFormat="1">
      <c r="A33" s="272">
        <v>45371</v>
      </c>
      <c r="B33" s="272">
        <v>45371</v>
      </c>
      <c r="C33" s="271" t="s">
        <v>473</v>
      </c>
      <c r="D33" s="271" t="s">
        <v>19</v>
      </c>
      <c r="E33" s="271" t="s">
        <v>789</v>
      </c>
      <c r="F33" s="271" t="s">
        <v>682</v>
      </c>
      <c r="G33" s="271" t="s">
        <v>415</v>
      </c>
      <c r="H33" s="43" t="s">
        <v>484</v>
      </c>
      <c r="I33" s="271" t="s">
        <v>377</v>
      </c>
      <c r="J33" s="271" t="s">
        <v>461</v>
      </c>
      <c r="K33" s="271" t="s">
        <v>460</v>
      </c>
      <c r="L33" s="344">
        <f t="shared" si="1"/>
        <v>10354</v>
      </c>
      <c r="M33" s="342">
        <v>10354</v>
      </c>
      <c r="N33" s="342">
        <v>10354</v>
      </c>
      <c r="O33" s="342">
        <v>10354</v>
      </c>
      <c r="P33" s="271" t="s">
        <v>474</v>
      </c>
      <c r="Q33" s="271" t="s">
        <v>622</v>
      </c>
      <c r="R33" s="271" t="s">
        <v>475</v>
      </c>
      <c r="S33" s="272">
        <v>45364</v>
      </c>
      <c r="T33" s="271" t="s">
        <v>374</v>
      </c>
      <c r="U33" s="348" t="str">
        <f>IF(K33="",VLOOKUP(MID(T33,1,3),Master!I:J,2),K33)</f>
        <v>104</v>
      </c>
      <c r="V33" s="271" t="str">
        <f t="shared" si="5"/>
        <v>ถูก</v>
      </c>
    </row>
    <row r="34" spans="1:22" s="374" customFormat="1">
      <c r="A34" s="272">
        <v>45371</v>
      </c>
      <c r="B34" s="272">
        <v>45371</v>
      </c>
      <c r="C34" s="271" t="s">
        <v>473</v>
      </c>
      <c r="D34" s="271" t="s">
        <v>375</v>
      </c>
      <c r="E34" s="271" t="s">
        <v>818</v>
      </c>
      <c r="F34" s="271" t="s">
        <v>682</v>
      </c>
      <c r="G34" s="271" t="s">
        <v>415</v>
      </c>
      <c r="H34" s="43" t="s">
        <v>484</v>
      </c>
      <c r="I34" s="271" t="s">
        <v>499</v>
      </c>
      <c r="J34" s="271" t="s">
        <v>114</v>
      </c>
      <c r="K34" s="271" t="s">
        <v>22</v>
      </c>
      <c r="L34" s="344">
        <f t="shared" si="1"/>
        <v>21541</v>
      </c>
      <c r="M34" s="342">
        <v>21541</v>
      </c>
      <c r="N34" s="342">
        <v>21541</v>
      </c>
      <c r="O34" s="342">
        <v>21541</v>
      </c>
      <c r="P34" s="271" t="s">
        <v>474</v>
      </c>
      <c r="Q34" s="271" t="s">
        <v>622</v>
      </c>
      <c r="R34" s="271" t="s">
        <v>485</v>
      </c>
      <c r="S34" s="272">
        <v>45367</v>
      </c>
      <c r="T34" s="271" t="s">
        <v>374</v>
      </c>
      <c r="U34" s="348" t="str">
        <f>IF(K34="",VLOOKUP(MID(T34,1,3),Master!I:J,2),K34)</f>
        <v>102</v>
      </c>
      <c r="V34" s="271" t="str">
        <f t="shared" si="5"/>
        <v>ถูก</v>
      </c>
    </row>
    <row r="35" spans="1:22" s="374" customFormat="1">
      <c r="A35" s="272">
        <v>45371</v>
      </c>
      <c r="B35" s="272">
        <v>45371</v>
      </c>
      <c r="C35" s="271" t="s">
        <v>433</v>
      </c>
      <c r="D35" s="271" t="s">
        <v>19</v>
      </c>
      <c r="E35" s="271" t="s">
        <v>766</v>
      </c>
      <c r="F35" s="271" t="s">
        <v>724</v>
      </c>
      <c r="G35" s="271" t="s">
        <v>254</v>
      </c>
      <c r="H35" s="43" t="s">
        <v>484</v>
      </c>
      <c r="I35" s="271" t="s">
        <v>377</v>
      </c>
      <c r="J35" s="271" t="s">
        <v>23</v>
      </c>
      <c r="K35" s="271" t="s">
        <v>371</v>
      </c>
      <c r="L35" s="344">
        <f t="shared" si="1"/>
        <v>12888</v>
      </c>
      <c r="M35" s="342">
        <v>12888</v>
      </c>
      <c r="N35" s="342">
        <v>12888</v>
      </c>
      <c r="O35" s="342">
        <v>12888</v>
      </c>
      <c r="P35" s="271" t="s">
        <v>434</v>
      </c>
      <c r="Q35" s="271" t="s">
        <v>623</v>
      </c>
      <c r="R35" s="271" t="s">
        <v>641</v>
      </c>
      <c r="S35" s="272">
        <v>45363</v>
      </c>
      <c r="T35" s="271" t="s">
        <v>374</v>
      </c>
      <c r="U35" s="348" t="str">
        <f>IF(K35="",VLOOKUP(MID(T35,1,3),Master!I:J,2),K35)</f>
        <v>106</v>
      </c>
      <c r="V35" s="271" t="str">
        <f t="shared" si="5"/>
        <v>ถูก</v>
      </c>
    </row>
    <row r="36" spans="1:22" s="374" customFormat="1">
      <c r="A36" s="272">
        <v>45371</v>
      </c>
      <c r="B36" s="272">
        <v>45371</v>
      </c>
      <c r="C36" s="271" t="s">
        <v>433</v>
      </c>
      <c r="D36" s="271" t="s">
        <v>115</v>
      </c>
      <c r="E36" s="271" t="s">
        <v>767</v>
      </c>
      <c r="F36" s="271" t="s">
        <v>702</v>
      </c>
      <c r="G36" s="271" t="s">
        <v>136</v>
      </c>
      <c r="H36" s="43" t="s">
        <v>484</v>
      </c>
      <c r="I36" s="271" t="s">
        <v>20</v>
      </c>
      <c r="J36" s="271" t="s">
        <v>114</v>
      </c>
      <c r="K36" s="271" t="s">
        <v>292</v>
      </c>
      <c r="L36" s="344">
        <f t="shared" si="1"/>
        <v>19578</v>
      </c>
      <c r="M36" s="342">
        <v>19578</v>
      </c>
      <c r="N36" s="342">
        <v>19578</v>
      </c>
      <c r="O36" s="342">
        <v>19578</v>
      </c>
      <c r="P36" s="271" t="s">
        <v>434</v>
      </c>
      <c r="Q36" s="271" t="s">
        <v>622</v>
      </c>
      <c r="R36" s="271" t="s">
        <v>477</v>
      </c>
      <c r="S36" s="272">
        <v>45363</v>
      </c>
      <c r="T36" s="271" t="s">
        <v>374</v>
      </c>
      <c r="U36" s="348" t="str">
        <f>IF(K36="",VLOOKUP(MID(T36,1,3),Master!I:J,2),K36)</f>
        <v>101</v>
      </c>
      <c r="V36" s="271" t="str">
        <f t="shared" si="5"/>
        <v>ถูก</v>
      </c>
    </row>
    <row r="37" spans="1:22" s="374" customFormat="1">
      <c r="A37" s="272">
        <v>45371</v>
      </c>
      <c r="B37" s="272">
        <v>45371</v>
      </c>
      <c r="C37" s="271" t="s">
        <v>433</v>
      </c>
      <c r="D37" s="271" t="s">
        <v>115</v>
      </c>
      <c r="E37" s="271" t="s">
        <v>768</v>
      </c>
      <c r="F37" s="271" t="s">
        <v>733</v>
      </c>
      <c r="G37" s="271" t="s">
        <v>302</v>
      </c>
      <c r="H37" s="43" t="s">
        <v>484</v>
      </c>
      <c r="I37" s="271" t="s">
        <v>21</v>
      </c>
      <c r="J37" s="271" t="s">
        <v>114</v>
      </c>
      <c r="K37" s="271" t="s">
        <v>292</v>
      </c>
      <c r="L37" s="344">
        <f t="shared" si="1"/>
        <v>936</v>
      </c>
      <c r="M37" s="342">
        <v>936</v>
      </c>
      <c r="N37" s="342">
        <v>936</v>
      </c>
      <c r="O37" s="342">
        <v>936</v>
      </c>
      <c r="P37" s="271" t="s">
        <v>434</v>
      </c>
      <c r="Q37" s="271" t="s">
        <v>622</v>
      </c>
      <c r="R37" s="271" t="s">
        <v>436</v>
      </c>
      <c r="S37" s="272">
        <v>45363</v>
      </c>
      <c r="T37" s="271" t="s">
        <v>374</v>
      </c>
      <c r="U37" s="348" t="str">
        <f>IF(K37="",VLOOKUP(MID(T37,1,3),Master!I:J,2),K37)</f>
        <v>101</v>
      </c>
      <c r="V37" s="271" t="str">
        <f t="shared" si="5"/>
        <v>ถูก</v>
      </c>
    </row>
    <row r="38" spans="1:22" s="374" customFormat="1">
      <c r="A38" s="272">
        <v>45371</v>
      </c>
      <c r="B38" s="272">
        <v>45371</v>
      </c>
      <c r="C38" s="271" t="s">
        <v>433</v>
      </c>
      <c r="D38" s="271" t="s">
        <v>115</v>
      </c>
      <c r="E38" s="271" t="s">
        <v>769</v>
      </c>
      <c r="F38" s="271" t="s">
        <v>726</v>
      </c>
      <c r="G38" s="271" t="s">
        <v>137</v>
      </c>
      <c r="H38" s="43" t="s">
        <v>484</v>
      </c>
      <c r="I38" s="271" t="s">
        <v>21</v>
      </c>
      <c r="J38" s="271" t="s">
        <v>114</v>
      </c>
      <c r="K38" s="271" t="s">
        <v>22</v>
      </c>
      <c r="L38" s="344">
        <f t="shared" si="1"/>
        <v>2404</v>
      </c>
      <c r="M38" s="342">
        <v>2404</v>
      </c>
      <c r="N38" s="342">
        <v>2404</v>
      </c>
      <c r="O38" s="342">
        <v>2404</v>
      </c>
      <c r="P38" s="271" t="s">
        <v>434</v>
      </c>
      <c r="Q38" s="271" t="s">
        <v>622</v>
      </c>
      <c r="R38" s="271" t="s">
        <v>437</v>
      </c>
      <c r="S38" s="272">
        <v>45363</v>
      </c>
      <c r="T38" s="271" t="s">
        <v>374</v>
      </c>
      <c r="U38" s="348" t="str">
        <f>IF(K38="",VLOOKUP(MID(T38,1,3),Master!I:J,2),K38)</f>
        <v>102</v>
      </c>
      <c r="V38" s="271" t="str">
        <f t="shared" si="5"/>
        <v>ถูก</v>
      </c>
    </row>
    <row r="39" spans="1:22" s="374" customFormat="1">
      <c r="A39" s="272">
        <v>45371</v>
      </c>
      <c r="B39" s="272">
        <v>45371</v>
      </c>
      <c r="C39" s="271" t="s">
        <v>433</v>
      </c>
      <c r="D39" s="271" t="s">
        <v>115</v>
      </c>
      <c r="E39" s="271" t="s">
        <v>770</v>
      </c>
      <c r="F39" s="271" t="s">
        <v>717</v>
      </c>
      <c r="G39" s="271" t="s">
        <v>214</v>
      </c>
      <c r="H39" s="43" t="s">
        <v>484</v>
      </c>
      <c r="I39" s="271" t="s">
        <v>21</v>
      </c>
      <c r="J39" s="271" t="s">
        <v>114</v>
      </c>
      <c r="K39" s="271" t="s">
        <v>22</v>
      </c>
      <c r="L39" s="344">
        <f t="shared" si="1"/>
        <v>430</v>
      </c>
      <c r="M39" s="342">
        <v>430</v>
      </c>
      <c r="N39" s="342">
        <v>430</v>
      </c>
      <c r="O39" s="342">
        <v>430</v>
      </c>
      <c r="P39" s="271" t="s">
        <v>434</v>
      </c>
      <c r="Q39" s="271" t="s">
        <v>622</v>
      </c>
      <c r="R39" s="271" t="s">
        <v>437</v>
      </c>
      <c r="S39" s="272">
        <v>45363</v>
      </c>
      <c r="T39" s="271" t="s">
        <v>374</v>
      </c>
      <c r="U39" s="348" t="str">
        <f>IF(K39="",VLOOKUP(MID(T39,1,3),Master!I:J,2),K39)</f>
        <v>102</v>
      </c>
      <c r="V39" s="271" t="str">
        <f t="shared" si="5"/>
        <v>ถูก</v>
      </c>
    </row>
    <row r="40" spans="1:22" s="374" customFormat="1">
      <c r="A40" s="272">
        <v>45371</v>
      </c>
      <c r="B40" s="272">
        <v>45371</v>
      </c>
      <c r="C40" s="271" t="s">
        <v>433</v>
      </c>
      <c r="D40" s="271" t="s">
        <v>115</v>
      </c>
      <c r="E40" s="271" t="s">
        <v>771</v>
      </c>
      <c r="F40" s="271" t="s">
        <v>690</v>
      </c>
      <c r="G40" s="271" t="s">
        <v>46</v>
      </c>
      <c r="H40" s="43" t="s">
        <v>484</v>
      </c>
      <c r="I40" s="271" t="s">
        <v>472</v>
      </c>
      <c r="J40" s="271" t="s">
        <v>114</v>
      </c>
      <c r="K40" s="271" t="s">
        <v>22</v>
      </c>
      <c r="L40" s="344">
        <f t="shared" si="1"/>
        <v>16092</v>
      </c>
      <c r="M40" s="342">
        <v>16092</v>
      </c>
      <c r="N40" s="342">
        <v>16092</v>
      </c>
      <c r="O40" s="342">
        <v>16092</v>
      </c>
      <c r="P40" s="271" t="s">
        <v>434</v>
      </c>
      <c r="Q40" s="271" t="s">
        <v>623</v>
      </c>
      <c r="R40" s="271" t="s">
        <v>437</v>
      </c>
      <c r="S40" s="272">
        <v>45363</v>
      </c>
      <c r="T40" s="271" t="s">
        <v>374</v>
      </c>
      <c r="U40" s="348" t="str">
        <f>IF(K40="",VLOOKUP(MID(T40,1,3),Master!I:J,2),K40)</f>
        <v>102</v>
      </c>
      <c r="V40" s="271" t="str">
        <f t="shared" si="5"/>
        <v>ถูก</v>
      </c>
    </row>
    <row r="41" spans="1:22" s="374" customFormat="1">
      <c r="A41" s="272">
        <v>45371</v>
      </c>
      <c r="B41" s="272">
        <v>45371</v>
      </c>
      <c r="C41" s="271" t="s">
        <v>433</v>
      </c>
      <c r="D41" s="271" t="s">
        <v>19</v>
      </c>
      <c r="E41" s="271" t="s">
        <v>793</v>
      </c>
      <c r="F41" s="271" t="s">
        <v>732</v>
      </c>
      <c r="G41" s="271" t="s">
        <v>466</v>
      </c>
      <c r="H41" s="43" t="s">
        <v>484</v>
      </c>
      <c r="I41" s="271" t="s">
        <v>21</v>
      </c>
      <c r="J41" s="271" t="s">
        <v>23</v>
      </c>
      <c r="K41" s="271" t="s">
        <v>327</v>
      </c>
      <c r="L41" s="344">
        <f t="shared" si="1"/>
        <v>2278</v>
      </c>
      <c r="M41" s="342">
        <v>2278</v>
      </c>
      <c r="N41" s="342">
        <v>2278</v>
      </c>
      <c r="O41" s="342">
        <v>2278</v>
      </c>
      <c r="P41" s="271" t="s">
        <v>434</v>
      </c>
      <c r="Q41" s="271" t="s">
        <v>622</v>
      </c>
      <c r="R41" s="271" t="s">
        <v>486</v>
      </c>
      <c r="S41" s="272">
        <v>45364</v>
      </c>
      <c r="T41" s="271" t="s">
        <v>374</v>
      </c>
      <c r="U41" s="348" t="str">
        <f>IF(K41="",VLOOKUP(MID(T41,1,3),Master!I:J,2),K41)</f>
        <v>105</v>
      </c>
      <c r="V41" s="271" t="str">
        <f t="shared" si="5"/>
        <v>ถูก</v>
      </c>
    </row>
    <row r="42" spans="1:22" s="374" customFormat="1">
      <c r="A42" s="272">
        <v>45371</v>
      </c>
      <c r="B42" s="272">
        <v>45371</v>
      </c>
      <c r="C42" s="271" t="s">
        <v>433</v>
      </c>
      <c r="D42" s="271" t="s">
        <v>19</v>
      </c>
      <c r="E42" s="271" t="s">
        <v>794</v>
      </c>
      <c r="F42" s="271" t="s">
        <v>730</v>
      </c>
      <c r="G42" s="271" t="s">
        <v>462</v>
      </c>
      <c r="H42" s="43" t="s">
        <v>484</v>
      </c>
      <c r="I42" s="271" t="s">
        <v>377</v>
      </c>
      <c r="J42" s="271" t="s">
        <v>23</v>
      </c>
      <c r="K42" s="271" t="s">
        <v>327</v>
      </c>
      <c r="L42" s="344">
        <f t="shared" si="1"/>
        <v>12312</v>
      </c>
      <c r="M42" s="342">
        <v>12312</v>
      </c>
      <c r="N42" s="342">
        <v>12312</v>
      </c>
      <c r="O42" s="342">
        <v>12312</v>
      </c>
      <c r="P42" s="271" t="s">
        <v>434</v>
      </c>
      <c r="Q42" s="271" t="s">
        <v>623</v>
      </c>
      <c r="R42" s="271" t="s">
        <v>486</v>
      </c>
      <c r="S42" s="272">
        <v>45364</v>
      </c>
      <c r="T42" s="271" t="s">
        <v>374</v>
      </c>
      <c r="U42" s="348" t="str">
        <f>IF(K42="",VLOOKUP(MID(T42,1,3),Master!I:J,2),K42)</f>
        <v>105</v>
      </c>
      <c r="V42" s="271" t="str">
        <f t="shared" si="5"/>
        <v>ถูก</v>
      </c>
    </row>
    <row r="43" spans="1:22" s="374" customFormat="1">
      <c r="A43" s="272">
        <v>45371</v>
      </c>
      <c r="B43" s="272">
        <v>45371</v>
      </c>
      <c r="C43" s="271" t="s">
        <v>433</v>
      </c>
      <c r="D43" s="271" t="s">
        <v>19</v>
      </c>
      <c r="E43" s="271" t="s">
        <v>797</v>
      </c>
      <c r="F43" s="271" t="s">
        <v>734</v>
      </c>
      <c r="G43" s="271" t="s">
        <v>152</v>
      </c>
      <c r="H43" s="43" t="s">
        <v>484</v>
      </c>
      <c r="I43" s="271" t="s">
        <v>20</v>
      </c>
      <c r="J43" s="271" t="s">
        <v>23</v>
      </c>
      <c r="K43" s="271" t="s">
        <v>327</v>
      </c>
      <c r="L43" s="344">
        <f t="shared" si="1"/>
        <v>13500</v>
      </c>
      <c r="M43" s="342">
        <v>13500</v>
      </c>
      <c r="N43" s="342">
        <v>13500</v>
      </c>
      <c r="O43" s="342">
        <v>13500</v>
      </c>
      <c r="P43" s="271" t="s">
        <v>434</v>
      </c>
      <c r="Q43" s="271" t="s">
        <v>623</v>
      </c>
      <c r="R43" s="271" t="s">
        <v>486</v>
      </c>
      <c r="S43" s="272">
        <v>45364</v>
      </c>
      <c r="T43" s="271" t="s">
        <v>374</v>
      </c>
      <c r="U43" s="348" t="str">
        <f>IF(K43="",VLOOKUP(MID(T43,1,3),Master!I:J,2),K43)</f>
        <v>105</v>
      </c>
      <c r="V43" s="271" t="str">
        <f t="shared" si="5"/>
        <v>ถูก</v>
      </c>
    </row>
    <row r="44" spans="1:22" s="374" customFormat="1">
      <c r="A44" s="272">
        <v>45372</v>
      </c>
      <c r="B44" s="272">
        <v>45372</v>
      </c>
      <c r="C44" s="271" t="s">
        <v>473</v>
      </c>
      <c r="D44" s="271" t="s">
        <v>19</v>
      </c>
      <c r="E44" s="271" t="s">
        <v>796</v>
      </c>
      <c r="F44" s="271" t="s">
        <v>682</v>
      </c>
      <c r="G44" s="271" t="s">
        <v>415</v>
      </c>
      <c r="H44" s="43" t="s">
        <v>484</v>
      </c>
      <c r="I44" s="271" t="s">
        <v>377</v>
      </c>
      <c r="J44" s="271" t="s">
        <v>461</v>
      </c>
      <c r="K44" s="271" t="s">
        <v>460</v>
      </c>
      <c r="L44" s="344">
        <f t="shared" si="1"/>
        <v>8560</v>
      </c>
      <c r="M44" s="342">
        <v>8560</v>
      </c>
      <c r="N44" s="342">
        <v>8560</v>
      </c>
      <c r="O44" s="342">
        <v>8560</v>
      </c>
      <c r="P44" s="271" t="s">
        <v>474</v>
      </c>
      <c r="Q44" s="271" t="s">
        <v>622</v>
      </c>
      <c r="R44" s="271" t="s">
        <v>475</v>
      </c>
      <c r="S44" s="272">
        <v>45364</v>
      </c>
      <c r="T44" s="271" t="s">
        <v>374</v>
      </c>
      <c r="U44" s="348" t="str">
        <f>IF(K44="",VLOOKUP(MID(T44,1,3),Master!I:J,2),K44)</f>
        <v>104</v>
      </c>
      <c r="V44" s="271" t="str">
        <f t="shared" si="5"/>
        <v>ถูก</v>
      </c>
    </row>
    <row r="45" spans="1:22" s="374" customFormat="1">
      <c r="A45" s="272">
        <v>45372</v>
      </c>
      <c r="B45" s="272">
        <v>45372</v>
      </c>
      <c r="C45" s="271" t="s">
        <v>473</v>
      </c>
      <c r="D45" s="271" t="s">
        <v>375</v>
      </c>
      <c r="E45" s="271" t="s">
        <v>819</v>
      </c>
      <c r="F45" s="271" t="s">
        <v>682</v>
      </c>
      <c r="G45" s="271" t="s">
        <v>415</v>
      </c>
      <c r="H45" s="43" t="s">
        <v>484</v>
      </c>
      <c r="I45" s="271" t="s">
        <v>499</v>
      </c>
      <c r="J45" s="271" t="s">
        <v>114</v>
      </c>
      <c r="K45" s="271" t="s">
        <v>22</v>
      </c>
      <c r="L45" s="344">
        <f t="shared" si="1"/>
        <v>19700</v>
      </c>
      <c r="M45" s="342">
        <v>19700</v>
      </c>
      <c r="N45" s="342">
        <v>19700</v>
      </c>
      <c r="O45" s="342">
        <v>19700</v>
      </c>
      <c r="P45" s="271" t="s">
        <v>474</v>
      </c>
      <c r="Q45" s="271" t="s">
        <v>622</v>
      </c>
      <c r="R45" s="271" t="s">
        <v>485</v>
      </c>
      <c r="S45" s="272">
        <v>45367</v>
      </c>
      <c r="T45" s="271" t="s">
        <v>374</v>
      </c>
      <c r="U45" s="348" t="str">
        <f>IF(K45="",VLOOKUP(MID(T45,1,3),Master!I:J,2),K45)</f>
        <v>102</v>
      </c>
      <c r="V45" s="271" t="str">
        <f t="shared" si="5"/>
        <v>ถูก</v>
      </c>
    </row>
    <row r="46" spans="1:22" s="374" customFormat="1">
      <c r="A46" s="272">
        <v>45372</v>
      </c>
      <c r="B46" s="272">
        <v>45372</v>
      </c>
      <c r="C46" s="271" t="s">
        <v>433</v>
      </c>
      <c r="D46" s="271" t="s">
        <v>19</v>
      </c>
      <c r="E46" s="271" t="s">
        <v>772</v>
      </c>
      <c r="F46" s="271" t="s">
        <v>724</v>
      </c>
      <c r="G46" s="271" t="s">
        <v>254</v>
      </c>
      <c r="H46" s="43" t="s">
        <v>482</v>
      </c>
      <c r="I46" s="271" t="s">
        <v>377</v>
      </c>
      <c r="J46" s="271" t="s">
        <v>23</v>
      </c>
      <c r="K46" s="271" t="s">
        <v>371</v>
      </c>
      <c r="L46" s="344">
        <f t="shared" si="1"/>
        <v>22320</v>
      </c>
      <c r="M46" s="342">
        <v>22320</v>
      </c>
      <c r="N46" s="342">
        <v>22320</v>
      </c>
      <c r="O46" s="342">
        <v>22320</v>
      </c>
      <c r="P46" s="271" t="s">
        <v>434</v>
      </c>
      <c r="Q46" s="271" t="s">
        <v>623</v>
      </c>
      <c r="R46" s="271" t="s">
        <v>641</v>
      </c>
      <c r="S46" s="272">
        <v>45363</v>
      </c>
      <c r="T46" s="271" t="s">
        <v>374</v>
      </c>
      <c r="U46" s="348" t="str">
        <f>IF(K46="",VLOOKUP(MID(T46,1,3),Master!I:J,2),K46)</f>
        <v>106</v>
      </c>
      <c r="V46" s="271" t="str">
        <f t="shared" si="5"/>
        <v>ถูก</v>
      </c>
    </row>
    <row r="47" spans="1:22" s="374" customFormat="1">
      <c r="A47" s="272">
        <v>45372</v>
      </c>
      <c r="B47" s="272">
        <v>45372</v>
      </c>
      <c r="C47" s="271" t="s">
        <v>433</v>
      </c>
      <c r="D47" s="271" t="s">
        <v>115</v>
      </c>
      <c r="E47" s="271" t="s">
        <v>773</v>
      </c>
      <c r="F47" s="271" t="s">
        <v>735</v>
      </c>
      <c r="G47" s="271" t="s">
        <v>261</v>
      </c>
      <c r="H47" s="43" t="s">
        <v>483</v>
      </c>
      <c r="I47" s="271" t="s">
        <v>21</v>
      </c>
      <c r="J47" s="271" t="s">
        <v>114</v>
      </c>
      <c r="K47" s="271" t="s">
        <v>292</v>
      </c>
      <c r="L47" s="344">
        <f t="shared" si="1"/>
        <v>14832</v>
      </c>
      <c r="M47" s="342">
        <v>14832</v>
      </c>
      <c r="N47" s="342">
        <v>14832</v>
      </c>
      <c r="O47" s="342">
        <v>14832</v>
      </c>
      <c r="P47" s="271" t="s">
        <v>434</v>
      </c>
      <c r="Q47" s="271" t="s">
        <v>622</v>
      </c>
      <c r="R47" s="271" t="s">
        <v>436</v>
      </c>
      <c r="S47" s="272">
        <v>45363</v>
      </c>
      <c r="T47" s="271" t="s">
        <v>374</v>
      </c>
      <c r="U47" s="348" t="str">
        <f>IF(K47="",VLOOKUP(MID(T47,1,3),Master!I:J,2),K47)</f>
        <v>101</v>
      </c>
      <c r="V47" s="271" t="str">
        <f t="shared" si="5"/>
        <v>ถูก</v>
      </c>
    </row>
    <row r="48" spans="1:22" s="374" customFormat="1">
      <c r="A48" s="272">
        <v>45372</v>
      </c>
      <c r="B48" s="272">
        <v>45372</v>
      </c>
      <c r="C48" s="271" t="s">
        <v>433</v>
      </c>
      <c r="D48" s="271" t="s">
        <v>115</v>
      </c>
      <c r="E48" s="271" t="s">
        <v>774</v>
      </c>
      <c r="F48" s="271" t="s">
        <v>733</v>
      </c>
      <c r="G48" s="271" t="s">
        <v>302</v>
      </c>
      <c r="H48" s="43" t="s">
        <v>483</v>
      </c>
      <c r="I48" s="271" t="s">
        <v>21</v>
      </c>
      <c r="J48" s="271" t="s">
        <v>114</v>
      </c>
      <c r="K48" s="271" t="s">
        <v>292</v>
      </c>
      <c r="L48" s="344">
        <f t="shared" si="1"/>
        <v>17928</v>
      </c>
      <c r="M48" s="342">
        <v>17928</v>
      </c>
      <c r="N48" s="342">
        <v>17928</v>
      </c>
      <c r="O48" s="342">
        <v>17928</v>
      </c>
      <c r="P48" s="271" t="s">
        <v>434</v>
      </c>
      <c r="Q48" s="271" t="s">
        <v>622</v>
      </c>
      <c r="R48" s="271" t="s">
        <v>436</v>
      </c>
      <c r="S48" s="272">
        <v>45363</v>
      </c>
      <c r="T48" s="271" t="s">
        <v>374</v>
      </c>
      <c r="U48" s="348" t="str">
        <f>IF(K48="",VLOOKUP(MID(T48,1,3),Master!I:J,2),K48)</f>
        <v>101</v>
      </c>
      <c r="V48" s="271" t="str">
        <f t="shared" si="5"/>
        <v>ถูก</v>
      </c>
    </row>
    <row r="49" spans="1:22" s="374" customFormat="1">
      <c r="A49" s="272">
        <v>45372</v>
      </c>
      <c r="B49" s="272">
        <v>45372</v>
      </c>
      <c r="C49" s="271" t="s">
        <v>433</v>
      </c>
      <c r="D49" s="271" t="s">
        <v>115</v>
      </c>
      <c r="E49" s="271" t="s">
        <v>775</v>
      </c>
      <c r="F49" s="271" t="s">
        <v>690</v>
      </c>
      <c r="G49" s="271" t="s">
        <v>46</v>
      </c>
      <c r="H49" s="43" t="s">
        <v>484</v>
      </c>
      <c r="I49" s="271" t="s">
        <v>472</v>
      </c>
      <c r="J49" s="271" t="s">
        <v>114</v>
      </c>
      <c r="K49" s="271" t="s">
        <v>22</v>
      </c>
      <c r="L49" s="344">
        <f t="shared" si="1"/>
        <v>30186</v>
      </c>
      <c r="M49" s="342">
        <v>30186</v>
      </c>
      <c r="N49" s="342">
        <v>30186</v>
      </c>
      <c r="O49" s="342">
        <v>30186</v>
      </c>
      <c r="P49" s="271" t="s">
        <v>434</v>
      </c>
      <c r="Q49" s="271" t="s">
        <v>622</v>
      </c>
      <c r="R49" s="271" t="s">
        <v>437</v>
      </c>
      <c r="S49" s="272">
        <v>45363</v>
      </c>
      <c r="T49" s="271" t="s">
        <v>374</v>
      </c>
      <c r="U49" s="348" t="str">
        <f>IF(K49="",VLOOKUP(MID(T49,1,3),Master!I:J,2),K49)</f>
        <v>102</v>
      </c>
      <c r="V49" s="271" t="str">
        <f t="shared" si="5"/>
        <v>ถูก</v>
      </c>
    </row>
    <row r="50" spans="1:22" s="374" customFormat="1">
      <c r="A50" s="272">
        <v>45372</v>
      </c>
      <c r="B50" s="272">
        <v>45372</v>
      </c>
      <c r="C50" s="271" t="s">
        <v>433</v>
      </c>
      <c r="D50" s="271" t="s">
        <v>19</v>
      </c>
      <c r="E50" s="271" t="s">
        <v>798</v>
      </c>
      <c r="F50" s="271" t="s">
        <v>730</v>
      </c>
      <c r="G50" s="271" t="s">
        <v>462</v>
      </c>
      <c r="H50" s="43" t="s">
        <v>484</v>
      </c>
      <c r="I50" s="271" t="s">
        <v>377</v>
      </c>
      <c r="J50" s="271" t="s">
        <v>23</v>
      </c>
      <c r="K50" s="271" t="s">
        <v>327</v>
      </c>
      <c r="L50" s="344">
        <f t="shared" si="1"/>
        <v>14257</v>
      </c>
      <c r="M50" s="342">
        <v>14257</v>
      </c>
      <c r="N50" s="342">
        <v>14257</v>
      </c>
      <c r="O50" s="342">
        <v>14257</v>
      </c>
      <c r="P50" s="271" t="s">
        <v>434</v>
      </c>
      <c r="Q50" s="271" t="s">
        <v>622</v>
      </c>
      <c r="R50" s="271" t="s">
        <v>486</v>
      </c>
      <c r="S50" s="272">
        <v>45364</v>
      </c>
      <c r="T50" s="271" t="s">
        <v>374</v>
      </c>
      <c r="U50" s="348" t="str">
        <f>IF(K50="",VLOOKUP(MID(T50,1,3),Master!I:J,2),K50)</f>
        <v>105</v>
      </c>
      <c r="V50" s="271" t="str">
        <f t="shared" si="5"/>
        <v>ถูก</v>
      </c>
    </row>
    <row r="51" spans="1:22" s="374" customFormat="1">
      <c r="A51" s="272">
        <v>45372</v>
      </c>
      <c r="B51" s="272">
        <v>45372</v>
      </c>
      <c r="C51" s="271" t="s">
        <v>433</v>
      </c>
      <c r="D51" s="271" t="s">
        <v>19</v>
      </c>
      <c r="E51" s="271" t="s">
        <v>802</v>
      </c>
      <c r="F51" s="271" t="s">
        <v>734</v>
      </c>
      <c r="G51" s="271" t="s">
        <v>152</v>
      </c>
      <c r="H51" s="43" t="s">
        <v>484</v>
      </c>
      <c r="I51" s="271" t="s">
        <v>20</v>
      </c>
      <c r="J51" s="271" t="s">
        <v>23</v>
      </c>
      <c r="K51" s="271" t="s">
        <v>327</v>
      </c>
      <c r="L51" s="344">
        <f t="shared" si="1"/>
        <v>16500</v>
      </c>
      <c r="M51" s="342">
        <v>16500</v>
      </c>
      <c r="N51" s="342">
        <v>16500</v>
      </c>
      <c r="O51" s="342">
        <v>16500</v>
      </c>
      <c r="P51" s="271" t="s">
        <v>434</v>
      </c>
      <c r="Q51" s="271" t="s">
        <v>622</v>
      </c>
      <c r="R51" s="271" t="s">
        <v>486</v>
      </c>
      <c r="S51" s="272">
        <v>45364</v>
      </c>
      <c r="T51" s="271" t="s">
        <v>374</v>
      </c>
      <c r="U51" s="348" t="str">
        <f>IF(K51="",VLOOKUP(MID(T51,1,3),Master!I:J,2),K51)</f>
        <v>105</v>
      </c>
      <c r="V51" s="271" t="str">
        <f t="shared" si="5"/>
        <v>ถูก</v>
      </c>
    </row>
    <row r="52" spans="1:22" s="374" customFormat="1">
      <c r="A52" s="272">
        <v>45373</v>
      </c>
      <c r="B52" s="272">
        <v>45373</v>
      </c>
      <c r="C52" s="271" t="s">
        <v>473</v>
      </c>
      <c r="D52" s="271" t="s">
        <v>19</v>
      </c>
      <c r="E52" s="271" t="s">
        <v>799</v>
      </c>
      <c r="F52" s="271" t="s">
        <v>682</v>
      </c>
      <c r="G52" s="271" t="s">
        <v>415</v>
      </c>
      <c r="H52" s="43" t="s">
        <v>484</v>
      </c>
      <c r="I52" s="271" t="s">
        <v>377</v>
      </c>
      <c r="J52" s="271" t="s">
        <v>461</v>
      </c>
      <c r="K52" s="271" t="s">
        <v>460</v>
      </c>
      <c r="L52" s="344">
        <f t="shared" si="1"/>
        <v>7391</v>
      </c>
      <c r="M52" s="342">
        <v>7391</v>
      </c>
      <c r="N52" s="342">
        <v>7391</v>
      </c>
      <c r="O52" s="342">
        <v>7391</v>
      </c>
      <c r="P52" s="271" t="s">
        <v>474</v>
      </c>
      <c r="Q52" s="271" t="s">
        <v>622</v>
      </c>
      <c r="R52" s="271" t="s">
        <v>475</v>
      </c>
      <c r="S52" s="272">
        <v>45364</v>
      </c>
      <c r="T52" s="271" t="s">
        <v>374</v>
      </c>
      <c r="U52" s="348" t="str">
        <f>IF(K52="",VLOOKUP(MID(T52,1,3),Master!I:J,2),K52)</f>
        <v>104</v>
      </c>
      <c r="V52" s="271" t="str">
        <f t="shared" si="5"/>
        <v>ถูก</v>
      </c>
    </row>
    <row r="53" spans="1:22" s="374" customFormat="1">
      <c r="A53" s="272">
        <v>45373</v>
      </c>
      <c r="B53" s="272">
        <v>45373</v>
      </c>
      <c r="C53" s="271" t="s">
        <v>473</v>
      </c>
      <c r="D53" s="271" t="s">
        <v>375</v>
      </c>
      <c r="E53" s="271" t="s">
        <v>820</v>
      </c>
      <c r="F53" s="271" t="s">
        <v>682</v>
      </c>
      <c r="G53" s="271" t="s">
        <v>415</v>
      </c>
      <c r="H53" s="43" t="s">
        <v>484</v>
      </c>
      <c r="I53" s="271" t="s">
        <v>499</v>
      </c>
      <c r="J53" s="271" t="s">
        <v>114</v>
      </c>
      <c r="K53" s="271" t="s">
        <v>22</v>
      </c>
      <c r="L53" s="344">
        <f t="shared" si="1"/>
        <v>20015</v>
      </c>
      <c r="M53" s="342">
        <v>20015</v>
      </c>
      <c r="N53" s="342">
        <v>20015</v>
      </c>
      <c r="O53" s="342">
        <v>20015</v>
      </c>
      <c r="P53" s="271" t="s">
        <v>474</v>
      </c>
      <c r="Q53" s="271" t="s">
        <v>622</v>
      </c>
      <c r="R53" s="271" t="s">
        <v>485</v>
      </c>
      <c r="S53" s="272">
        <v>45367</v>
      </c>
      <c r="T53" s="271" t="s">
        <v>374</v>
      </c>
      <c r="U53" s="348" t="str">
        <f>IF(K53="",VLOOKUP(MID(T53,1,3),Master!I:J,2),K53)</f>
        <v>102</v>
      </c>
      <c r="V53" s="271" t="str">
        <f t="shared" si="5"/>
        <v>ถูก</v>
      </c>
    </row>
    <row r="54" spans="1:22" s="374" customFormat="1">
      <c r="A54" s="272">
        <v>45373</v>
      </c>
      <c r="B54" s="272">
        <v>45373</v>
      </c>
      <c r="C54" s="271" t="s">
        <v>433</v>
      </c>
      <c r="D54" s="271" t="s">
        <v>19</v>
      </c>
      <c r="E54" s="271" t="s">
        <v>776</v>
      </c>
      <c r="F54" s="271" t="s">
        <v>724</v>
      </c>
      <c r="G54" s="271" t="s">
        <v>254</v>
      </c>
      <c r="H54" s="43" t="s">
        <v>484</v>
      </c>
      <c r="I54" s="271" t="s">
        <v>377</v>
      </c>
      <c r="J54" s="271" t="s">
        <v>23</v>
      </c>
      <c r="K54" s="271" t="s">
        <v>371</v>
      </c>
      <c r="L54" s="344">
        <f t="shared" si="1"/>
        <v>27864</v>
      </c>
      <c r="M54" s="342">
        <v>27864</v>
      </c>
      <c r="N54" s="342">
        <v>27864</v>
      </c>
      <c r="O54" s="342">
        <v>27864</v>
      </c>
      <c r="P54" s="271" t="s">
        <v>434</v>
      </c>
      <c r="Q54" s="271" t="s">
        <v>622</v>
      </c>
      <c r="R54" s="271" t="s">
        <v>641</v>
      </c>
      <c r="S54" s="272">
        <v>45363</v>
      </c>
      <c r="T54" s="271" t="s">
        <v>374</v>
      </c>
      <c r="U54" s="348" t="str">
        <f>IF(K54="",VLOOKUP(MID(T54,1,3),Master!I:J,2),K54)</f>
        <v>106</v>
      </c>
      <c r="V54" s="271" t="str">
        <f t="shared" si="5"/>
        <v>ถูก</v>
      </c>
    </row>
    <row r="55" spans="1:22" s="374" customFormat="1">
      <c r="A55" s="272">
        <v>45373</v>
      </c>
      <c r="B55" s="272">
        <v>45373</v>
      </c>
      <c r="C55" s="271" t="s">
        <v>433</v>
      </c>
      <c r="D55" s="271" t="s">
        <v>115</v>
      </c>
      <c r="E55" s="271" t="s">
        <v>777</v>
      </c>
      <c r="F55" s="271" t="s">
        <v>735</v>
      </c>
      <c r="G55" s="271" t="s">
        <v>261</v>
      </c>
      <c r="H55" s="43" t="s">
        <v>484</v>
      </c>
      <c r="I55" s="271" t="s">
        <v>21</v>
      </c>
      <c r="J55" s="271" t="s">
        <v>114</v>
      </c>
      <c r="K55" s="271" t="s">
        <v>292</v>
      </c>
      <c r="L55" s="344">
        <f t="shared" si="1"/>
        <v>5184</v>
      </c>
      <c r="M55" s="342">
        <v>5184</v>
      </c>
      <c r="N55" s="342">
        <v>5184</v>
      </c>
      <c r="O55" s="343">
        <v>0</v>
      </c>
      <c r="P55" s="271" t="s">
        <v>434</v>
      </c>
      <c r="Q55" s="271" t="s">
        <v>449</v>
      </c>
      <c r="R55" s="271" t="s">
        <v>436</v>
      </c>
      <c r="S55" s="272">
        <v>45363</v>
      </c>
      <c r="T55" s="271" t="s">
        <v>374</v>
      </c>
      <c r="U55" s="348" t="str">
        <f>IF(K55="",VLOOKUP(MID(T55,1,3),Master!I:J,2),K55)</f>
        <v>101</v>
      </c>
      <c r="V55" s="271" t="str">
        <f t="shared" si="5"/>
        <v>ถูก</v>
      </c>
    </row>
    <row r="56" spans="1:22" s="374" customFormat="1">
      <c r="A56" s="272">
        <v>45373</v>
      </c>
      <c r="B56" s="272">
        <v>45373</v>
      </c>
      <c r="C56" s="271" t="s">
        <v>433</v>
      </c>
      <c r="D56" s="271" t="s">
        <v>115</v>
      </c>
      <c r="E56" s="271" t="s">
        <v>778</v>
      </c>
      <c r="F56" s="271" t="s">
        <v>733</v>
      </c>
      <c r="G56" s="271" t="s">
        <v>302</v>
      </c>
      <c r="H56" s="43" t="s">
        <v>484</v>
      </c>
      <c r="I56" s="271" t="s">
        <v>21</v>
      </c>
      <c r="J56" s="271" t="s">
        <v>114</v>
      </c>
      <c r="K56" s="271" t="s">
        <v>292</v>
      </c>
      <c r="L56" s="344">
        <f t="shared" si="1"/>
        <v>28152</v>
      </c>
      <c r="M56" s="342">
        <v>28152</v>
      </c>
      <c r="N56" s="342">
        <v>28152</v>
      </c>
      <c r="O56" s="343">
        <v>0</v>
      </c>
      <c r="P56" s="271" t="s">
        <v>434</v>
      </c>
      <c r="Q56" s="271" t="s">
        <v>494</v>
      </c>
      <c r="R56" s="271" t="s">
        <v>436</v>
      </c>
      <c r="S56" s="272">
        <v>45363</v>
      </c>
      <c r="T56" s="271" t="s">
        <v>374</v>
      </c>
      <c r="U56" s="348" t="str">
        <f>IF(K56="",VLOOKUP(MID(T56,1,3),Master!I:J,2),K56)</f>
        <v>101</v>
      </c>
      <c r="V56" s="271" t="str">
        <f t="shared" si="5"/>
        <v>ถูก</v>
      </c>
    </row>
    <row r="57" spans="1:22" s="374" customFormat="1">
      <c r="A57" s="272">
        <v>45373</v>
      </c>
      <c r="B57" s="272">
        <v>45373</v>
      </c>
      <c r="C57" s="271" t="s">
        <v>433</v>
      </c>
      <c r="D57" s="271" t="s">
        <v>115</v>
      </c>
      <c r="E57" s="271" t="s">
        <v>779</v>
      </c>
      <c r="F57" s="271" t="s">
        <v>690</v>
      </c>
      <c r="G57" s="271" t="s">
        <v>46</v>
      </c>
      <c r="H57" s="43" t="s">
        <v>484</v>
      </c>
      <c r="I57" s="271" t="s">
        <v>472</v>
      </c>
      <c r="J57" s="271" t="s">
        <v>114</v>
      </c>
      <c r="K57" s="271" t="s">
        <v>22</v>
      </c>
      <c r="L57" s="344">
        <f t="shared" si="1"/>
        <v>31482</v>
      </c>
      <c r="M57" s="342">
        <v>31482</v>
      </c>
      <c r="N57" s="342">
        <v>31482</v>
      </c>
      <c r="O57" s="343">
        <v>0</v>
      </c>
      <c r="P57" s="271" t="s">
        <v>434</v>
      </c>
      <c r="Q57" s="271" t="s">
        <v>494</v>
      </c>
      <c r="R57" s="271" t="s">
        <v>437</v>
      </c>
      <c r="S57" s="272">
        <v>45363</v>
      </c>
      <c r="T57" s="271" t="s">
        <v>374</v>
      </c>
      <c r="U57" s="348" t="str">
        <f>IF(K57="",VLOOKUP(MID(T57,1,3),Master!I:J,2),K57)</f>
        <v>102</v>
      </c>
      <c r="V57" s="271" t="str">
        <f t="shared" si="5"/>
        <v>ถูก</v>
      </c>
    </row>
    <row r="58" spans="1:22" s="374" customFormat="1">
      <c r="A58" s="272">
        <v>45373</v>
      </c>
      <c r="B58" s="272">
        <v>45373</v>
      </c>
      <c r="C58" s="271" t="s">
        <v>433</v>
      </c>
      <c r="D58" s="271" t="s">
        <v>19</v>
      </c>
      <c r="E58" s="271" t="s">
        <v>800</v>
      </c>
      <c r="F58" s="271" t="s">
        <v>730</v>
      </c>
      <c r="G58" s="271" t="s">
        <v>462</v>
      </c>
      <c r="H58" s="43" t="s">
        <v>484</v>
      </c>
      <c r="I58" s="271" t="s">
        <v>377</v>
      </c>
      <c r="J58" s="271" t="s">
        <v>23</v>
      </c>
      <c r="K58" s="271" t="s">
        <v>327</v>
      </c>
      <c r="L58" s="344">
        <f t="shared" si="1"/>
        <v>31320</v>
      </c>
      <c r="M58" s="342">
        <v>31320</v>
      </c>
      <c r="N58" s="342">
        <v>31320</v>
      </c>
      <c r="O58" s="342">
        <v>31320</v>
      </c>
      <c r="P58" s="271" t="s">
        <v>434</v>
      </c>
      <c r="Q58" s="271" t="s">
        <v>622</v>
      </c>
      <c r="R58" s="271" t="s">
        <v>486</v>
      </c>
      <c r="S58" s="272">
        <v>45364</v>
      </c>
      <c r="T58" s="271" t="s">
        <v>374</v>
      </c>
      <c r="U58" s="348" t="str">
        <f>IF(K58="",VLOOKUP(MID(T58,1,3),Master!I:J,2),K58)</f>
        <v>105</v>
      </c>
      <c r="V58" s="271" t="str">
        <f t="shared" si="5"/>
        <v>ถูก</v>
      </c>
    </row>
    <row r="59" spans="1:22" s="374" customFormat="1">
      <c r="A59" s="272">
        <v>45374</v>
      </c>
      <c r="B59" s="272">
        <v>45374</v>
      </c>
      <c r="C59" s="271" t="s">
        <v>473</v>
      </c>
      <c r="D59" s="271" t="s">
        <v>19</v>
      </c>
      <c r="E59" s="271" t="s">
        <v>801</v>
      </c>
      <c r="F59" s="271" t="s">
        <v>682</v>
      </c>
      <c r="G59" s="271" t="s">
        <v>415</v>
      </c>
      <c r="H59" s="43" t="s">
        <v>484</v>
      </c>
      <c r="I59" s="271" t="s">
        <v>377</v>
      </c>
      <c r="J59" s="271" t="s">
        <v>461</v>
      </c>
      <c r="K59" s="271" t="s">
        <v>460</v>
      </c>
      <c r="L59" s="344">
        <f t="shared" si="1"/>
        <v>9241</v>
      </c>
      <c r="M59" s="342">
        <v>9241</v>
      </c>
      <c r="N59" s="342">
        <v>9241</v>
      </c>
      <c r="O59" s="343">
        <v>0</v>
      </c>
      <c r="P59" s="271" t="s">
        <v>474</v>
      </c>
      <c r="Q59" s="271" t="s">
        <v>449</v>
      </c>
      <c r="R59" s="271" t="s">
        <v>475</v>
      </c>
      <c r="S59" s="272">
        <v>45364</v>
      </c>
      <c r="T59" s="271" t="s">
        <v>374</v>
      </c>
      <c r="U59" s="348" t="str">
        <f>IF(K59="",VLOOKUP(MID(T59,1,3),Master!I:J,2),K59)</f>
        <v>104</v>
      </c>
      <c r="V59" s="271" t="str">
        <f t="shared" si="5"/>
        <v>ถูก</v>
      </c>
    </row>
    <row r="60" spans="1:22" s="374" customFormat="1" ht="13.5" customHeight="1">
      <c r="A60" s="272">
        <v>45374</v>
      </c>
      <c r="B60" s="272">
        <v>45374</v>
      </c>
      <c r="C60" s="271" t="s">
        <v>473</v>
      </c>
      <c r="D60" s="271" t="s">
        <v>375</v>
      </c>
      <c r="E60" s="271" t="s">
        <v>821</v>
      </c>
      <c r="F60" s="271" t="s">
        <v>682</v>
      </c>
      <c r="G60" s="271" t="s">
        <v>415</v>
      </c>
      <c r="H60" s="43" t="s">
        <v>484</v>
      </c>
      <c r="I60" s="271" t="s">
        <v>499</v>
      </c>
      <c r="J60" s="271" t="s">
        <v>114</v>
      </c>
      <c r="K60" s="271" t="s">
        <v>22</v>
      </c>
      <c r="L60" s="344">
        <f t="shared" si="1"/>
        <v>22522</v>
      </c>
      <c r="M60" s="342">
        <v>22522</v>
      </c>
      <c r="N60" s="342">
        <v>22522</v>
      </c>
      <c r="O60" s="342">
        <v>22522</v>
      </c>
      <c r="P60" s="271" t="s">
        <v>474</v>
      </c>
      <c r="Q60" s="271" t="s">
        <v>622</v>
      </c>
      <c r="R60" s="271" t="s">
        <v>485</v>
      </c>
      <c r="S60" s="272">
        <v>45367</v>
      </c>
      <c r="T60" s="271" t="s">
        <v>374</v>
      </c>
      <c r="U60" s="348" t="str">
        <f>IF(K60="",VLOOKUP(MID(T60,1,3),Master!I:J,2),K60)</f>
        <v>102</v>
      </c>
      <c r="V60" s="271" t="str">
        <f t="shared" si="5"/>
        <v>ถูก</v>
      </c>
    </row>
    <row r="61" spans="1:22" s="374" customFormat="1">
      <c r="A61" s="272">
        <v>45374</v>
      </c>
      <c r="B61" s="272">
        <v>45374</v>
      </c>
      <c r="C61" s="271" t="s">
        <v>433</v>
      </c>
      <c r="D61" s="271" t="s">
        <v>19</v>
      </c>
      <c r="E61" s="271" t="s">
        <v>780</v>
      </c>
      <c r="F61" s="271" t="s">
        <v>724</v>
      </c>
      <c r="G61" s="271" t="s">
        <v>254</v>
      </c>
      <c r="H61" s="43" t="str">
        <f>IF(RIGHT(G61,4)="1x12","12",IF(RIGHT(G61,2)="x3","12",IF(LEFT(G61,5)="Water","12",IF(RIGHT(G61,7)="(1x9x4)","36",IF(RIGHT(G61,5)="1x9x4","36",IF(RIGHT(G61,4)="3x12","36",IF(LEFT(G61,17)="Sundry Mat Milo12","48",IF(LEFT(G61,21)="Sundry Mat Milo UHT 6","48",IF(LEFT(G61,6)="Sundry","36",IF(LEFT(G61,3)="Mag","48",IF(LEFT(G61,3)="CNT","48",IF(LEFT(G61,2)="BB","36","24"))))))))))))</f>
        <v>24</v>
      </c>
      <c r="I61" s="271" t="s">
        <v>377</v>
      </c>
      <c r="J61" s="271" t="s">
        <v>23</v>
      </c>
      <c r="K61" s="271" t="s">
        <v>371</v>
      </c>
      <c r="L61" s="344">
        <f t="shared" si="1"/>
        <v>3183</v>
      </c>
      <c r="M61" s="342">
        <v>3183</v>
      </c>
      <c r="N61" s="342">
        <v>3183</v>
      </c>
      <c r="O61" s="342">
        <v>3183</v>
      </c>
      <c r="P61" s="271" t="s">
        <v>434</v>
      </c>
      <c r="Q61" s="271" t="s">
        <v>623</v>
      </c>
      <c r="R61" s="271" t="s">
        <v>641</v>
      </c>
      <c r="S61" s="272">
        <v>45363</v>
      </c>
      <c r="T61" s="271" t="s">
        <v>374</v>
      </c>
      <c r="U61" s="348" t="str">
        <f>IF(K61="",VLOOKUP(MID(T61,1,3),Master!I:J,2),K61)</f>
        <v>106</v>
      </c>
      <c r="V61" s="271" t="str">
        <f t="shared" si="5"/>
        <v>ถูก</v>
      </c>
    </row>
    <row r="62" spans="1:22">
      <c r="A62" s="272">
        <v>45374</v>
      </c>
      <c r="B62" s="272">
        <v>45374</v>
      </c>
      <c r="C62" s="271" t="s">
        <v>433</v>
      </c>
      <c r="D62" s="271" t="s">
        <v>115</v>
      </c>
      <c r="E62" s="271" t="s">
        <v>781</v>
      </c>
      <c r="F62" s="271" t="s">
        <v>733</v>
      </c>
      <c r="G62" s="271" t="s">
        <v>302</v>
      </c>
      <c r="H62" s="43" t="str">
        <f t="shared" ref="H62:H101" si="6">IF(RIGHT(G62,4)="1x12","12",IF(RIGHT(G62,2)="x3","12",IF(LEFT(G62,5)="Water","12",IF(RIGHT(G62,7)="(1x9x4)","36",IF(RIGHT(G62,5)="1x9x4","36",IF(RIGHT(G62,4)="3x12","36",IF(LEFT(G62,17)="Sundry Mat Milo12","48",IF(LEFT(G62,21)="Sundry Mat Milo UHT 6","48",IF(LEFT(G62,6)="Sundry","36",IF(LEFT(G62,3)="Mag","48",IF(LEFT(G62,3)="CNT","48",IF(LEFT(G62,2)="BB","36","24"))))))))))))</f>
        <v>24</v>
      </c>
      <c r="I62" s="271" t="s">
        <v>21</v>
      </c>
      <c r="J62" s="271" t="s">
        <v>114</v>
      </c>
      <c r="K62" s="271" t="s">
        <v>292</v>
      </c>
      <c r="L62" s="344">
        <f t="shared" si="1"/>
        <v>18878</v>
      </c>
      <c r="M62" s="342">
        <v>18878</v>
      </c>
      <c r="N62" s="342">
        <v>18878</v>
      </c>
      <c r="O62" s="343">
        <v>0</v>
      </c>
      <c r="P62" s="271" t="s">
        <v>434</v>
      </c>
      <c r="Q62" s="271" t="s">
        <v>449</v>
      </c>
      <c r="R62" s="271" t="s">
        <v>436</v>
      </c>
      <c r="S62" s="272">
        <v>45363</v>
      </c>
      <c r="T62" s="271" t="s">
        <v>374</v>
      </c>
      <c r="U62" s="348" t="str">
        <f>IF(K62="",VLOOKUP(MID(T62,1,3),Master!I:J,2),K62)</f>
        <v>101</v>
      </c>
      <c r="V62" s="271" t="str">
        <f t="shared" si="5"/>
        <v>ถูก</v>
      </c>
    </row>
    <row r="63" spans="1:22">
      <c r="A63" s="272">
        <v>45374</v>
      </c>
      <c r="B63" s="272">
        <v>45374</v>
      </c>
      <c r="C63" s="271" t="s">
        <v>433</v>
      </c>
      <c r="D63" s="271" t="s">
        <v>115</v>
      </c>
      <c r="E63" s="271" t="s">
        <v>782</v>
      </c>
      <c r="F63" s="271" t="s">
        <v>690</v>
      </c>
      <c r="G63" s="271" t="s">
        <v>46</v>
      </c>
      <c r="H63" s="43" t="str">
        <f t="shared" si="6"/>
        <v>24</v>
      </c>
      <c r="I63" s="271" t="s">
        <v>472</v>
      </c>
      <c r="J63" s="271" t="s">
        <v>114</v>
      </c>
      <c r="K63" s="271" t="s">
        <v>22</v>
      </c>
      <c r="L63" s="344">
        <f t="shared" si="1"/>
        <v>28458</v>
      </c>
      <c r="M63" s="342">
        <v>28458</v>
      </c>
      <c r="N63" s="342">
        <v>28458</v>
      </c>
      <c r="O63" s="343">
        <v>0</v>
      </c>
      <c r="P63" s="271" t="s">
        <v>434</v>
      </c>
      <c r="Q63" s="271" t="s">
        <v>494</v>
      </c>
      <c r="R63" s="271" t="s">
        <v>437</v>
      </c>
      <c r="S63" s="272">
        <v>45363</v>
      </c>
      <c r="T63" s="271" t="s">
        <v>374</v>
      </c>
      <c r="U63" s="348" t="str">
        <f>IF(K63="",VLOOKUP(MID(T63,1,3),Master!I:J,2),K63)</f>
        <v>102</v>
      </c>
      <c r="V63" s="271" t="str">
        <f t="shared" si="5"/>
        <v>ถูก</v>
      </c>
    </row>
    <row r="64" spans="1:22">
      <c r="A64" s="272">
        <v>45374</v>
      </c>
      <c r="B64" s="272">
        <v>45374</v>
      </c>
      <c r="C64" s="271" t="s">
        <v>433</v>
      </c>
      <c r="D64" s="271" t="s">
        <v>19</v>
      </c>
      <c r="E64" s="271" t="s">
        <v>803</v>
      </c>
      <c r="F64" s="271" t="s">
        <v>730</v>
      </c>
      <c r="G64" s="271" t="s">
        <v>462</v>
      </c>
      <c r="H64" s="43" t="str">
        <f t="shared" si="6"/>
        <v>24</v>
      </c>
      <c r="I64" s="271" t="s">
        <v>377</v>
      </c>
      <c r="J64" s="271" t="s">
        <v>23</v>
      </c>
      <c r="K64" s="271" t="s">
        <v>327</v>
      </c>
      <c r="L64" s="344">
        <f t="shared" si="1"/>
        <v>1918</v>
      </c>
      <c r="M64" s="342">
        <v>1918</v>
      </c>
      <c r="N64" s="342">
        <v>1918</v>
      </c>
      <c r="O64" s="342">
        <v>1918</v>
      </c>
      <c r="P64" s="271" t="s">
        <v>434</v>
      </c>
      <c r="Q64" s="271" t="s">
        <v>532</v>
      </c>
      <c r="R64" s="271" t="s">
        <v>486</v>
      </c>
      <c r="S64" s="272">
        <v>45364</v>
      </c>
      <c r="T64" s="271" t="s">
        <v>374</v>
      </c>
      <c r="U64" s="348" t="str">
        <f>IF(K64="",VLOOKUP(MID(T64,1,3),Master!I:J,2),K64)</f>
        <v>105</v>
      </c>
      <c r="V64" s="271" t="str">
        <f t="shared" si="5"/>
        <v>ถูก</v>
      </c>
    </row>
    <row r="65" spans="1:22">
      <c r="A65" s="272">
        <v>45374</v>
      </c>
      <c r="B65" s="272">
        <v>45374</v>
      </c>
      <c r="C65" s="271" t="s">
        <v>433</v>
      </c>
      <c r="D65" s="271" t="s">
        <v>19</v>
      </c>
      <c r="E65" s="271" t="s">
        <v>805</v>
      </c>
      <c r="F65" s="271" t="s">
        <v>737</v>
      </c>
      <c r="G65" s="271" t="s">
        <v>372</v>
      </c>
      <c r="H65" s="43" t="str">
        <f t="shared" si="6"/>
        <v>24</v>
      </c>
      <c r="I65" s="271" t="s">
        <v>21</v>
      </c>
      <c r="J65" s="271" t="s">
        <v>23</v>
      </c>
      <c r="K65" s="271" t="s">
        <v>327</v>
      </c>
      <c r="L65" s="344">
        <f t="shared" si="1"/>
        <v>11718</v>
      </c>
      <c r="M65" s="342">
        <v>11718</v>
      </c>
      <c r="N65" s="342">
        <v>11718</v>
      </c>
      <c r="O65" s="342">
        <v>11718</v>
      </c>
      <c r="P65" s="271" t="s">
        <v>434</v>
      </c>
      <c r="Q65" s="271" t="s">
        <v>633</v>
      </c>
      <c r="R65" s="271" t="s">
        <v>804</v>
      </c>
      <c r="S65" s="272">
        <v>45364</v>
      </c>
      <c r="T65" s="271" t="s">
        <v>374</v>
      </c>
      <c r="U65" s="348" t="str">
        <f>IF(K65="",VLOOKUP(MID(T65,1,3),Master!I:J,2),K65)</f>
        <v>105</v>
      </c>
      <c r="V65" s="271" t="str">
        <f t="shared" si="5"/>
        <v>ถูก</v>
      </c>
    </row>
    <row r="66" spans="1:22">
      <c r="A66" s="272">
        <v>45374</v>
      </c>
      <c r="B66" s="272">
        <v>45374</v>
      </c>
      <c r="C66" s="271" t="s">
        <v>433</v>
      </c>
      <c r="D66" s="271" t="s">
        <v>19</v>
      </c>
      <c r="E66" s="271" t="s">
        <v>857</v>
      </c>
      <c r="F66" s="271" t="s">
        <v>688</v>
      </c>
      <c r="G66" s="271" t="s">
        <v>257</v>
      </c>
      <c r="H66" s="43" t="str">
        <f t="shared" si="6"/>
        <v>24</v>
      </c>
      <c r="I66" s="271" t="s">
        <v>377</v>
      </c>
      <c r="J66" s="271" t="s">
        <v>23</v>
      </c>
      <c r="K66" s="271" t="s">
        <v>371</v>
      </c>
      <c r="L66" s="344">
        <f t="shared" ref="L66:L85" si="7">M66</f>
        <v>10728</v>
      </c>
      <c r="M66" s="342">
        <v>10728</v>
      </c>
      <c r="N66" s="342">
        <v>10728</v>
      </c>
      <c r="O66" s="342">
        <v>10728</v>
      </c>
      <c r="P66" s="271" t="s">
        <v>434</v>
      </c>
      <c r="Q66" s="271" t="s">
        <v>622</v>
      </c>
      <c r="R66" s="271" t="s">
        <v>500</v>
      </c>
      <c r="S66" s="272">
        <v>45373</v>
      </c>
      <c r="T66" s="271" t="s">
        <v>374</v>
      </c>
      <c r="U66" s="348" t="str">
        <f>IF(K66="",VLOOKUP(MID(T66,1,3),Master!I:J,2),K66)</f>
        <v>106</v>
      </c>
      <c r="V66" s="271" t="str">
        <f t="shared" si="5"/>
        <v>ถูก</v>
      </c>
    </row>
    <row r="67" spans="1:22">
      <c r="A67" s="272">
        <v>45375</v>
      </c>
      <c r="B67" s="272">
        <v>45375</v>
      </c>
      <c r="C67" s="271" t="s">
        <v>473</v>
      </c>
      <c r="D67" s="271" t="s">
        <v>375</v>
      </c>
      <c r="E67" s="271" t="s">
        <v>822</v>
      </c>
      <c r="F67" s="271" t="s">
        <v>682</v>
      </c>
      <c r="G67" s="271" t="s">
        <v>415</v>
      </c>
      <c r="H67" s="43" t="str">
        <f t="shared" si="6"/>
        <v>12</v>
      </c>
      <c r="I67" s="271" t="s">
        <v>499</v>
      </c>
      <c r="J67" s="271" t="s">
        <v>114</v>
      </c>
      <c r="K67" s="271" t="s">
        <v>22</v>
      </c>
      <c r="L67" s="344">
        <f t="shared" si="7"/>
        <v>5438</v>
      </c>
      <c r="M67" s="342">
        <v>5438</v>
      </c>
      <c r="N67" s="342">
        <v>5438</v>
      </c>
      <c r="O67" s="342">
        <v>5438</v>
      </c>
      <c r="P67" s="271" t="s">
        <v>474</v>
      </c>
      <c r="Q67" s="271" t="s">
        <v>622</v>
      </c>
      <c r="R67" s="271" t="s">
        <v>485</v>
      </c>
      <c r="S67" s="272">
        <v>45367</v>
      </c>
      <c r="T67" s="271" t="s">
        <v>374</v>
      </c>
      <c r="U67" s="348" t="str">
        <f>IF(K67="",VLOOKUP(MID(T67,1,3),Master!I:J,2),K67)</f>
        <v>102</v>
      </c>
      <c r="V67" s="271" t="str">
        <f t="shared" si="5"/>
        <v>ถูก</v>
      </c>
    </row>
    <row r="68" spans="1:22">
      <c r="A68" s="272">
        <v>45375</v>
      </c>
      <c r="B68" s="272">
        <v>45375</v>
      </c>
      <c r="C68" s="271" t="s">
        <v>433</v>
      </c>
      <c r="D68" s="271" t="s">
        <v>19</v>
      </c>
      <c r="E68" s="271" t="s">
        <v>783</v>
      </c>
      <c r="F68" s="271" t="s">
        <v>688</v>
      </c>
      <c r="G68" s="271" t="s">
        <v>257</v>
      </c>
      <c r="H68" s="43" t="str">
        <f t="shared" si="6"/>
        <v>24</v>
      </c>
      <c r="I68" s="271" t="s">
        <v>377</v>
      </c>
      <c r="J68" s="271" t="s">
        <v>23</v>
      </c>
      <c r="K68" s="271" t="s">
        <v>371</v>
      </c>
      <c r="L68" s="344">
        <f t="shared" si="7"/>
        <v>24840</v>
      </c>
      <c r="M68" s="342">
        <v>24840</v>
      </c>
      <c r="N68" s="342">
        <v>24840</v>
      </c>
      <c r="O68" s="342">
        <v>24840</v>
      </c>
      <c r="P68" s="271" t="s">
        <v>434</v>
      </c>
      <c r="Q68" s="271" t="s">
        <v>623</v>
      </c>
      <c r="R68" s="271" t="s">
        <v>500</v>
      </c>
      <c r="S68" s="272">
        <v>45363</v>
      </c>
      <c r="T68" s="271" t="s">
        <v>374</v>
      </c>
      <c r="U68" s="348" t="str">
        <f>IF(K68="",VLOOKUP(MID(T68,1,3),Master!I:J,2),K68)</f>
        <v>106</v>
      </c>
      <c r="V68" s="271" t="str">
        <f t="shared" si="5"/>
        <v>ถูก</v>
      </c>
    </row>
    <row r="69" spans="1:22">
      <c r="A69" s="272">
        <v>45375</v>
      </c>
      <c r="B69" s="272">
        <v>45375</v>
      </c>
      <c r="C69" s="271" t="s">
        <v>433</v>
      </c>
      <c r="D69" s="271" t="s">
        <v>115</v>
      </c>
      <c r="E69" s="271" t="s">
        <v>784</v>
      </c>
      <c r="F69" s="271" t="s">
        <v>736</v>
      </c>
      <c r="G69" s="271" t="s">
        <v>490</v>
      </c>
      <c r="H69" s="43" t="str">
        <f t="shared" si="6"/>
        <v>24</v>
      </c>
      <c r="I69" s="271" t="s">
        <v>21</v>
      </c>
      <c r="J69" s="271" t="s">
        <v>114</v>
      </c>
      <c r="K69" s="271" t="s">
        <v>292</v>
      </c>
      <c r="L69" s="344">
        <f t="shared" si="7"/>
        <v>2006</v>
      </c>
      <c r="M69" s="342">
        <v>2006</v>
      </c>
      <c r="N69" s="342">
        <v>2006</v>
      </c>
      <c r="O69" s="343">
        <v>0</v>
      </c>
      <c r="P69" s="271" t="s">
        <v>434</v>
      </c>
      <c r="Q69" s="271" t="s">
        <v>494</v>
      </c>
      <c r="R69" s="271" t="s">
        <v>477</v>
      </c>
      <c r="S69" s="272">
        <v>45363</v>
      </c>
      <c r="T69" s="271" t="s">
        <v>374</v>
      </c>
      <c r="U69" s="348" t="str">
        <f>IF(K69="",VLOOKUP(MID(T69,1,3),Master!I:J,2),K69)</f>
        <v>101</v>
      </c>
      <c r="V69" s="271" t="str">
        <f t="shared" si="5"/>
        <v>ถูก</v>
      </c>
    </row>
    <row r="70" spans="1:22">
      <c r="A70" s="272">
        <v>45375</v>
      </c>
      <c r="B70" s="272">
        <v>45375</v>
      </c>
      <c r="C70" s="271" t="s">
        <v>433</v>
      </c>
      <c r="D70" s="271" t="s">
        <v>115</v>
      </c>
      <c r="E70" s="271" t="s">
        <v>785</v>
      </c>
      <c r="F70" s="271" t="s">
        <v>736</v>
      </c>
      <c r="G70" s="271" t="s">
        <v>490</v>
      </c>
      <c r="H70" s="43" t="str">
        <f t="shared" si="6"/>
        <v>24</v>
      </c>
      <c r="I70" s="271" t="s">
        <v>20</v>
      </c>
      <c r="J70" s="271" t="s">
        <v>114</v>
      </c>
      <c r="K70" s="271" t="s">
        <v>292</v>
      </c>
      <c r="L70" s="344">
        <f t="shared" si="7"/>
        <v>25842</v>
      </c>
      <c r="M70" s="342">
        <v>25842</v>
      </c>
      <c r="N70" s="342">
        <v>25842</v>
      </c>
      <c r="O70" s="343">
        <v>0</v>
      </c>
      <c r="P70" s="271" t="s">
        <v>434</v>
      </c>
      <c r="Q70" s="271" t="s">
        <v>494</v>
      </c>
      <c r="R70" s="271" t="s">
        <v>477</v>
      </c>
      <c r="S70" s="272">
        <v>45363</v>
      </c>
      <c r="T70" s="271" t="s">
        <v>374</v>
      </c>
      <c r="U70" s="348" t="str">
        <f>IF(K70="",VLOOKUP(MID(T70,1,3),Master!I:J,2),K70)</f>
        <v>101</v>
      </c>
      <c r="V70" s="271" t="str">
        <f t="shared" si="5"/>
        <v>ถูก</v>
      </c>
    </row>
    <row r="71" spans="1:22">
      <c r="A71" s="272">
        <v>45375</v>
      </c>
      <c r="B71" s="272">
        <v>45375</v>
      </c>
      <c r="C71" s="271" t="s">
        <v>433</v>
      </c>
      <c r="D71" s="271" t="s">
        <v>115</v>
      </c>
      <c r="E71" s="271" t="s">
        <v>786</v>
      </c>
      <c r="F71" s="271" t="s">
        <v>690</v>
      </c>
      <c r="G71" s="271" t="s">
        <v>46</v>
      </c>
      <c r="H71" s="43" t="str">
        <f t="shared" si="6"/>
        <v>24</v>
      </c>
      <c r="I71" s="271" t="s">
        <v>472</v>
      </c>
      <c r="J71" s="271" t="s">
        <v>114</v>
      </c>
      <c r="K71" s="271" t="s">
        <v>22</v>
      </c>
      <c r="L71" s="344">
        <f t="shared" si="7"/>
        <v>32832</v>
      </c>
      <c r="M71" s="342">
        <v>32832</v>
      </c>
      <c r="N71" s="342">
        <v>32832</v>
      </c>
      <c r="O71" s="343">
        <v>0</v>
      </c>
      <c r="P71" s="271" t="s">
        <v>434</v>
      </c>
      <c r="Q71" s="271" t="s">
        <v>494</v>
      </c>
      <c r="R71" s="271" t="s">
        <v>437</v>
      </c>
      <c r="S71" s="272">
        <v>45363</v>
      </c>
      <c r="T71" s="271" t="s">
        <v>374</v>
      </c>
      <c r="U71" s="348" t="str">
        <f>IF(K71="",VLOOKUP(MID(T71,1,3),Master!I:J,2),K71)</f>
        <v>102</v>
      </c>
      <c r="V71" s="271" t="str">
        <f t="shared" si="5"/>
        <v>ถูก</v>
      </c>
    </row>
    <row r="72" spans="1:22">
      <c r="A72" s="272">
        <v>45375</v>
      </c>
      <c r="B72" s="272">
        <v>45375</v>
      </c>
      <c r="C72" s="271" t="s">
        <v>433</v>
      </c>
      <c r="D72" s="271" t="s">
        <v>19</v>
      </c>
      <c r="E72" s="271" t="s">
        <v>823</v>
      </c>
      <c r="F72" s="271" t="s">
        <v>737</v>
      </c>
      <c r="G72" s="271" t="s">
        <v>372</v>
      </c>
      <c r="H72" s="43" t="str">
        <f t="shared" si="6"/>
        <v>24</v>
      </c>
      <c r="I72" s="271" t="s">
        <v>21</v>
      </c>
      <c r="J72" s="271" t="s">
        <v>23</v>
      </c>
      <c r="K72" s="271" t="s">
        <v>327</v>
      </c>
      <c r="L72" s="344">
        <f t="shared" si="7"/>
        <v>24581</v>
      </c>
      <c r="M72" s="342">
        <v>24581</v>
      </c>
      <c r="N72" s="342">
        <v>24581</v>
      </c>
      <c r="O72" s="342">
        <v>24581</v>
      </c>
      <c r="P72" s="271" t="s">
        <v>434</v>
      </c>
      <c r="Q72" s="271" t="s">
        <v>532</v>
      </c>
      <c r="R72" s="271" t="s">
        <v>804</v>
      </c>
      <c r="S72" s="272">
        <v>45370</v>
      </c>
      <c r="T72" s="271" t="s">
        <v>374</v>
      </c>
      <c r="U72" s="348" t="str">
        <f>IF(K72="",VLOOKUP(MID(T72,1,3),Master!I:J,2),K72)</f>
        <v>105</v>
      </c>
      <c r="V72" s="271" t="str">
        <f t="shared" si="5"/>
        <v>ถูก</v>
      </c>
    </row>
    <row r="73" spans="1:22">
      <c r="A73" s="272">
        <v>45375</v>
      </c>
      <c r="B73" s="272">
        <v>45375</v>
      </c>
      <c r="C73" s="271" t="s">
        <v>433</v>
      </c>
      <c r="D73" s="271" t="s">
        <v>115</v>
      </c>
      <c r="E73" s="271" t="s">
        <v>860</v>
      </c>
      <c r="F73" s="271" t="s">
        <v>685</v>
      </c>
      <c r="G73" s="271" t="s">
        <v>119</v>
      </c>
      <c r="H73" s="43" t="str">
        <f t="shared" si="6"/>
        <v>24</v>
      </c>
      <c r="I73" s="271" t="s">
        <v>681</v>
      </c>
      <c r="J73" s="271" t="s">
        <v>114</v>
      </c>
      <c r="K73" s="271" t="s">
        <v>292</v>
      </c>
      <c r="L73" s="344">
        <f t="shared" si="7"/>
        <v>18144</v>
      </c>
      <c r="M73" s="342">
        <v>18144</v>
      </c>
      <c r="N73" s="342">
        <v>18144</v>
      </c>
      <c r="O73" s="343">
        <v>0</v>
      </c>
      <c r="P73" s="271" t="s">
        <v>434</v>
      </c>
      <c r="Q73" s="271" t="s">
        <v>494</v>
      </c>
      <c r="R73" s="271" t="s">
        <v>436</v>
      </c>
      <c r="S73" s="272">
        <v>45371</v>
      </c>
      <c r="T73" s="271" t="s">
        <v>374</v>
      </c>
      <c r="U73" s="348" t="str">
        <f>IF(K73="",VLOOKUP(MID(T73,1,3),Master!I:J,2),K73)</f>
        <v>101</v>
      </c>
      <c r="V73" s="271" t="str">
        <f t="shared" si="5"/>
        <v>ถูก</v>
      </c>
    </row>
    <row r="74" spans="1:22">
      <c r="A74" s="272">
        <v>45376</v>
      </c>
      <c r="B74" s="272">
        <v>45376</v>
      </c>
      <c r="C74" s="271" t="s">
        <v>473</v>
      </c>
      <c r="D74" s="271" t="s">
        <v>19</v>
      </c>
      <c r="E74" s="271" t="s">
        <v>858</v>
      </c>
      <c r="F74" s="271" t="s">
        <v>682</v>
      </c>
      <c r="G74" s="271" t="s">
        <v>415</v>
      </c>
      <c r="H74" s="43" t="str">
        <f t="shared" si="6"/>
        <v>12</v>
      </c>
      <c r="I74" s="271" t="s">
        <v>377</v>
      </c>
      <c r="J74" s="271" t="s">
        <v>461</v>
      </c>
      <c r="K74" s="271" t="s">
        <v>460</v>
      </c>
      <c r="L74" s="344">
        <f t="shared" si="7"/>
        <v>11273</v>
      </c>
      <c r="M74" s="342">
        <v>11273</v>
      </c>
      <c r="N74" s="342">
        <v>11273</v>
      </c>
      <c r="O74" s="343">
        <v>0</v>
      </c>
      <c r="P74" s="271" t="s">
        <v>474</v>
      </c>
      <c r="Q74" s="271" t="s">
        <v>449</v>
      </c>
      <c r="R74" s="271" t="s">
        <v>475</v>
      </c>
      <c r="S74" s="272">
        <v>45373</v>
      </c>
      <c r="T74" s="271" t="s">
        <v>374</v>
      </c>
      <c r="U74" s="348" t="str">
        <f>IF(K74="",VLOOKUP(MID(T74,1,3),Master!I:J,2),K74)</f>
        <v>104</v>
      </c>
      <c r="V74" s="271" t="str">
        <f t="shared" si="5"/>
        <v>ถูก</v>
      </c>
    </row>
    <row r="75" spans="1:22">
      <c r="A75" s="272">
        <v>45376</v>
      </c>
      <c r="B75" s="272">
        <v>45376</v>
      </c>
      <c r="C75" s="271" t="s">
        <v>433</v>
      </c>
      <c r="D75" s="271" t="s">
        <v>115</v>
      </c>
      <c r="E75" s="271" t="s">
        <v>824</v>
      </c>
      <c r="F75" s="271" t="s">
        <v>690</v>
      </c>
      <c r="G75" s="271" t="s">
        <v>46</v>
      </c>
      <c r="H75" s="43" t="str">
        <f t="shared" si="6"/>
        <v>24</v>
      </c>
      <c r="I75" s="271" t="s">
        <v>472</v>
      </c>
      <c r="J75" s="271" t="s">
        <v>114</v>
      </c>
      <c r="K75" s="271" t="s">
        <v>22</v>
      </c>
      <c r="L75" s="344">
        <f t="shared" si="7"/>
        <v>32724</v>
      </c>
      <c r="M75" s="342">
        <v>32724</v>
      </c>
      <c r="N75" s="342">
        <v>32724</v>
      </c>
      <c r="O75" s="343">
        <v>0</v>
      </c>
      <c r="P75" s="271" t="s">
        <v>434</v>
      </c>
      <c r="Q75" s="271" t="s">
        <v>494</v>
      </c>
      <c r="R75" s="271" t="s">
        <v>437</v>
      </c>
      <c r="S75" s="272">
        <v>45370</v>
      </c>
      <c r="T75" s="271" t="s">
        <v>374</v>
      </c>
      <c r="U75" s="348" t="str">
        <f>IF(K75="",VLOOKUP(MID(T75,1,3),Master!I:J,2),K75)</f>
        <v>102</v>
      </c>
      <c r="V75" s="271" t="str">
        <f t="shared" si="5"/>
        <v>ถูก</v>
      </c>
    </row>
    <row r="76" spans="1:22">
      <c r="A76" s="272">
        <v>45376</v>
      </c>
      <c r="B76" s="272">
        <v>45376</v>
      </c>
      <c r="C76" s="271" t="s">
        <v>433</v>
      </c>
      <c r="D76" s="271" t="s">
        <v>115</v>
      </c>
      <c r="E76" s="271" t="s">
        <v>825</v>
      </c>
      <c r="F76" s="271" t="s">
        <v>736</v>
      </c>
      <c r="G76" s="271" t="s">
        <v>490</v>
      </c>
      <c r="H76" s="43" t="str">
        <f t="shared" si="6"/>
        <v>24</v>
      </c>
      <c r="I76" s="271" t="s">
        <v>20</v>
      </c>
      <c r="J76" s="271" t="s">
        <v>114</v>
      </c>
      <c r="K76" s="271" t="s">
        <v>292</v>
      </c>
      <c r="L76" s="344">
        <f t="shared" si="7"/>
        <v>4000</v>
      </c>
      <c r="M76" s="342">
        <v>4000</v>
      </c>
      <c r="N76" s="343">
        <v>0</v>
      </c>
      <c r="O76" s="343">
        <v>0</v>
      </c>
      <c r="P76" s="271" t="s">
        <v>434</v>
      </c>
      <c r="Q76" s="271" t="s">
        <v>435</v>
      </c>
      <c r="R76" s="271" t="s">
        <v>477</v>
      </c>
      <c r="S76" s="272">
        <v>45370</v>
      </c>
      <c r="T76" s="271" t="s">
        <v>374</v>
      </c>
      <c r="U76" s="348" t="str">
        <f>IF(K76="",VLOOKUP(MID(T76,1,3),Master!I:J,2),K76)</f>
        <v>101</v>
      </c>
      <c r="V76" s="271" t="str">
        <f t="shared" si="5"/>
        <v>ถูก</v>
      </c>
    </row>
    <row r="77" spans="1:22">
      <c r="A77" s="272">
        <v>45376</v>
      </c>
      <c r="B77" s="272">
        <v>45376</v>
      </c>
      <c r="C77" s="271" t="s">
        <v>433</v>
      </c>
      <c r="D77" s="271" t="s">
        <v>19</v>
      </c>
      <c r="E77" s="271" t="s">
        <v>826</v>
      </c>
      <c r="F77" s="271" t="s">
        <v>739</v>
      </c>
      <c r="G77" s="271" t="s">
        <v>121</v>
      </c>
      <c r="H77" s="43" t="str">
        <f t="shared" si="6"/>
        <v>12</v>
      </c>
      <c r="I77" s="271" t="s">
        <v>20</v>
      </c>
      <c r="J77" s="271" t="s">
        <v>23</v>
      </c>
      <c r="K77" s="271" t="s">
        <v>327</v>
      </c>
      <c r="L77" s="344">
        <f t="shared" si="7"/>
        <v>27440</v>
      </c>
      <c r="M77" s="342">
        <v>27440</v>
      </c>
      <c r="N77" s="342">
        <v>27440</v>
      </c>
      <c r="O77" s="343">
        <v>0</v>
      </c>
      <c r="P77" s="271" t="s">
        <v>434</v>
      </c>
      <c r="Q77" s="271" t="s">
        <v>494</v>
      </c>
      <c r="R77" s="271" t="s">
        <v>533</v>
      </c>
      <c r="S77" s="272">
        <v>45371</v>
      </c>
      <c r="T77" s="271" t="s">
        <v>374</v>
      </c>
      <c r="U77" s="348" t="str">
        <f>IF(K77="",VLOOKUP(MID(T77,1,3),Master!I:J,2),K77)</f>
        <v>105</v>
      </c>
      <c r="V77" s="271" t="str">
        <f t="shared" si="5"/>
        <v>ถูก</v>
      </c>
    </row>
    <row r="78" spans="1:22">
      <c r="A78" s="272">
        <v>45376</v>
      </c>
      <c r="B78" s="272">
        <v>45376</v>
      </c>
      <c r="C78" s="271" t="s">
        <v>433</v>
      </c>
      <c r="D78" s="271" t="s">
        <v>19</v>
      </c>
      <c r="E78" s="271" t="s">
        <v>859</v>
      </c>
      <c r="F78" s="271" t="s">
        <v>688</v>
      </c>
      <c r="G78" s="271" t="s">
        <v>257</v>
      </c>
      <c r="H78" s="43" t="str">
        <f t="shared" si="6"/>
        <v>24</v>
      </c>
      <c r="I78" s="271" t="s">
        <v>377</v>
      </c>
      <c r="J78" s="271" t="s">
        <v>23</v>
      </c>
      <c r="K78" s="271" t="s">
        <v>371</v>
      </c>
      <c r="L78" s="344">
        <f t="shared" si="7"/>
        <v>24432</v>
      </c>
      <c r="M78" s="342">
        <v>24432</v>
      </c>
      <c r="N78" s="342">
        <v>24432</v>
      </c>
      <c r="O78" s="342">
        <v>24432</v>
      </c>
      <c r="P78" s="271" t="s">
        <v>434</v>
      </c>
      <c r="Q78" s="271" t="s">
        <v>633</v>
      </c>
      <c r="R78" s="271" t="s">
        <v>500</v>
      </c>
      <c r="S78" s="272">
        <v>45371</v>
      </c>
      <c r="T78" s="271" t="s">
        <v>374</v>
      </c>
      <c r="U78" s="348" t="str">
        <f>IF(K78="",VLOOKUP(MID(T78,1,3),Master!I:J,2),K78)</f>
        <v>106</v>
      </c>
      <c r="V78" s="271" t="str">
        <f t="shared" si="5"/>
        <v>ถูก</v>
      </c>
    </row>
    <row r="79" spans="1:22">
      <c r="A79" s="272">
        <v>45376</v>
      </c>
      <c r="B79" s="272">
        <v>45376</v>
      </c>
      <c r="C79" s="271" t="s">
        <v>433</v>
      </c>
      <c r="D79" s="271" t="s">
        <v>115</v>
      </c>
      <c r="E79" s="271" t="s">
        <v>861</v>
      </c>
      <c r="F79" s="271" t="s">
        <v>684</v>
      </c>
      <c r="G79" s="271" t="s">
        <v>118</v>
      </c>
      <c r="H79" s="43" t="str">
        <f t="shared" si="6"/>
        <v>24</v>
      </c>
      <c r="I79" s="271" t="s">
        <v>681</v>
      </c>
      <c r="J79" s="271" t="s">
        <v>114</v>
      </c>
      <c r="K79" s="271" t="s">
        <v>292</v>
      </c>
      <c r="L79" s="344">
        <f t="shared" si="7"/>
        <v>15469</v>
      </c>
      <c r="M79" s="342">
        <v>15469</v>
      </c>
      <c r="N79" s="342">
        <v>15469</v>
      </c>
      <c r="O79" s="343">
        <v>0</v>
      </c>
      <c r="P79" s="271" t="s">
        <v>434</v>
      </c>
      <c r="Q79" s="271" t="s">
        <v>494</v>
      </c>
      <c r="R79" s="271" t="s">
        <v>436</v>
      </c>
      <c r="S79" s="272">
        <v>45371</v>
      </c>
      <c r="T79" s="271" t="s">
        <v>374</v>
      </c>
      <c r="U79" s="348" t="str">
        <f>IF(K79="",VLOOKUP(MID(T79,1,3),Master!I:J,2),K79)</f>
        <v>101</v>
      </c>
      <c r="V79" s="271" t="str">
        <f t="shared" si="5"/>
        <v>ถูก</v>
      </c>
    </row>
    <row r="80" spans="1:22">
      <c r="A80" s="272">
        <v>45376</v>
      </c>
      <c r="B80" s="272">
        <v>45376</v>
      </c>
      <c r="C80" s="271" t="s">
        <v>433</v>
      </c>
      <c r="D80" s="271" t="s">
        <v>115</v>
      </c>
      <c r="E80" s="271" t="s">
        <v>897</v>
      </c>
      <c r="F80" s="271" t="s">
        <v>685</v>
      </c>
      <c r="G80" s="271" t="s">
        <v>119</v>
      </c>
      <c r="H80" s="43" t="str">
        <f t="shared" si="6"/>
        <v>24</v>
      </c>
      <c r="I80" s="271" t="s">
        <v>681</v>
      </c>
      <c r="J80" s="271" t="s">
        <v>114</v>
      </c>
      <c r="K80" s="271" t="s">
        <v>292</v>
      </c>
      <c r="L80" s="344">
        <f t="shared" si="7"/>
        <v>13000</v>
      </c>
      <c r="M80" s="342">
        <v>13000</v>
      </c>
      <c r="N80" s="343">
        <v>0</v>
      </c>
      <c r="O80" s="343">
        <v>0</v>
      </c>
      <c r="P80" s="271" t="s">
        <v>434</v>
      </c>
      <c r="Q80" s="271" t="s">
        <v>435</v>
      </c>
      <c r="R80" s="271" t="s">
        <v>436</v>
      </c>
      <c r="S80" s="272">
        <v>45376</v>
      </c>
      <c r="T80" s="271" t="s">
        <v>374</v>
      </c>
      <c r="U80" s="348" t="str">
        <f>IF(K80="",VLOOKUP(MID(T80,1,3),Master!I:J,2),K80)</f>
        <v>101</v>
      </c>
      <c r="V80" s="271" t="str">
        <f t="shared" si="5"/>
        <v>ถูก</v>
      </c>
    </row>
    <row r="81" spans="1:22">
      <c r="A81" s="272">
        <v>45377</v>
      </c>
      <c r="B81" s="272">
        <v>45377</v>
      </c>
      <c r="C81" s="271" t="s">
        <v>473</v>
      </c>
      <c r="D81" s="271" t="s">
        <v>19</v>
      </c>
      <c r="E81" s="271" t="s">
        <v>862</v>
      </c>
      <c r="F81" s="271" t="s">
        <v>682</v>
      </c>
      <c r="G81" s="271" t="s">
        <v>415</v>
      </c>
      <c r="H81" s="43" t="str">
        <f t="shared" si="6"/>
        <v>12</v>
      </c>
      <c r="I81" s="271" t="s">
        <v>377</v>
      </c>
      <c r="J81" s="271" t="s">
        <v>461</v>
      </c>
      <c r="K81" s="271" t="s">
        <v>460</v>
      </c>
      <c r="L81" s="344">
        <f t="shared" si="7"/>
        <v>12589</v>
      </c>
      <c r="M81" s="342">
        <v>12589</v>
      </c>
      <c r="N81" s="342">
        <v>12589</v>
      </c>
      <c r="O81" s="343">
        <v>0</v>
      </c>
      <c r="P81" s="271" t="s">
        <v>474</v>
      </c>
      <c r="Q81" s="271" t="s">
        <v>449</v>
      </c>
      <c r="R81" s="271" t="s">
        <v>475</v>
      </c>
      <c r="S81" s="272">
        <v>45373</v>
      </c>
      <c r="T81" s="271" t="s">
        <v>374</v>
      </c>
      <c r="U81" s="348" t="str">
        <f>IF(K81="",VLOOKUP(MID(T81,1,3),Master!I:J,2),K81)</f>
        <v>104</v>
      </c>
      <c r="V81" s="271" t="str">
        <f t="shared" si="5"/>
        <v>ถูก</v>
      </c>
    </row>
    <row r="82" spans="1:22">
      <c r="A82" s="272">
        <v>45377</v>
      </c>
      <c r="B82" s="272">
        <v>45377</v>
      </c>
      <c r="C82" s="271" t="s">
        <v>433</v>
      </c>
      <c r="D82" s="271" t="s">
        <v>115</v>
      </c>
      <c r="E82" s="271" t="s">
        <v>827</v>
      </c>
      <c r="F82" s="271" t="s">
        <v>690</v>
      </c>
      <c r="G82" s="271" t="s">
        <v>46</v>
      </c>
      <c r="H82" s="43" t="str">
        <f t="shared" si="6"/>
        <v>24</v>
      </c>
      <c r="I82" s="271" t="s">
        <v>531</v>
      </c>
      <c r="J82" s="271" t="s">
        <v>114</v>
      </c>
      <c r="K82" s="271" t="s">
        <v>22</v>
      </c>
      <c r="L82" s="344">
        <f t="shared" si="7"/>
        <v>30942</v>
      </c>
      <c r="M82" s="342">
        <v>30942</v>
      </c>
      <c r="N82" s="342">
        <v>30942</v>
      </c>
      <c r="O82" s="343">
        <v>0</v>
      </c>
      <c r="P82" s="271" t="s">
        <v>434</v>
      </c>
      <c r="Q82" s="271" t="s">
        <v>494</v>
      </c>
      <c r="R82" s="271" t="s">
        <v>437</v>
      </c>
      <c r="S82" s="272">
        <v>45370</v>
      </c>
      <c r="T82" s="271" t="s">
        <v>374</v>
      </c>
      <c r="U82" s="348" t="str">
        <f>IF(K82="",VLOOKUP(MID(T82,1,3),Master!I:J,2),K82)</f>
        <v>102</v>
      </c>
      <c r="V82" s="271" t="str">
        <f t="shared" si="5"/>
        <v>ถูก</v>
      </c>
    </row>
    <row r="83" spans="1:22">
      <c r="A83" s="272">
        <v>45377</v>
      </c>
      <c r="B83" s="272">
        <v>45377</v>
      </c>
      <c r="C83" s="271" t="s">
        <v>433</v>
      </c>
      <c r="D83" s="271" t="s">
        <v>115</v>
      </c>
      <c r="E83" s="271" t="s">
        <v>828</v>
      </c>
      <c r="F83" s="271" t="s">
        <v>684</v>
      </c>
      <c r="G83" s="271" t="s">
        <v>118</v>
      </c>
      <c r="H83" s="43" t="str">
        <f t="shared" si="6"/>
        <v>24</v>
      </c>
      <c r="I83" s="271" t="s">
        <v>681</v>
      </c>
      <c r="J83" s="271" t="s">
        <v>114</v>
      </c>
      <c r="K83" s="271" t="s">
        <v>292</v>
      </c>
      <c r="L83" s="344">
        <f t="shared" si="7"/>
        <v>14976</v>
      </c>
      <c r="M83" s="342">
        <v>14976</v>
      </c>
      <c r="N83" s="342">
        <v>14976</v>
      </c>
      <c r="O83" s="343">
        <v>0</v>
      </c>
      <c r="P83" s="271" t="s">
        <v>434</v>
      </c>
      <c r="Q83" s="271" t="s">
        <v>449</v>
      </c>
      <c r="R83" s="271" t="s">
        <v>436</v>
      </c>
      <c r="S83" s="272">
        <v>45370</v>
      </c>
      <c r="T83" s="271" t="s">
        <v>374</v>
      </c>
      <c r="U83" s="348" t="str">
        <f>IF(K83="",VLOOKUP(MID(T83,1,3),Master!I:J,2),K83)</f>
        <v>101</v>
      </c>
      <c r="V83" s="271" t="str">
        <f t="shared" si="5"/>
        <v>ถูก</v>
      </c>
    </row>
    <row r="84" spans="1:22">
      <c r="A84" s="272">
        <v>45377</v>
      </c>
      <c r="B84" s="272">
        <v>45377</v>
      </c>
      <c r="C84" s="271" t="s">
        <v>433</v>
      </c>
      <c r="D84" s="271" t="s">
        <v>115</v>
      </c>
      <c r="E84" s="271" t="s">
        <v>829</v>
      </c>
      <c r="F84" s="271" t="s">
        <v>685</v>
      </c>
      <c r="G84" s="271" t="s">
        <v>119</v>
      </c>
      <c r="H84" s="43" t="str">
        <f t="shared" si="6"/>
        <v>24</v>
      </c>
      <c r="I84" s="271" t="s">
        <v>681</v>
      </c>
      <c r="J84" s="271" t="s">
        <v>114</v>
      </c>
      <c r="K84" s="271" t="s">
        <v>292</v>
      </c>
      <c r="L84" s="344">
        <f t="shared" si="7"/>
        <v>18720</v>
      </c>
      <c r="M84" s="342">
        <v>18720</v>
      </c>
      <c r="N84" s="342">
        <v>18720</v>
      </c>
      <c r="O84" s="343">
        <v>0</v>
      </c>
      <c r="P84" s="271" t="s">
        <v>434</v>
      </c>
      <c r="Q84" s="271" t="s">
        <v>494</v>
      </c>
      <c r="R84" s="271" t="s">
        <v>436</v>
      </c>
      <c r="S84" s="272">
        <v>45370</v>
      </c>
      <c r="T84" s="271" t="s">
        <v>374</v>
      </c>
      <c r="U84" s="348" t="str">
        <f>IF(K84="",VLOOKUP(MID(T84,1,3),Master!I:J,2),K84)</f>
        <v>101</v>
      </c>
      <c r="V84" s="271" t="str">
        <f t="shared" si="5"/>
        <v>ถูก</v>
      </c>
    </row>
    <row r="85" spans="1:22">
      <c r="A85" s="272">
        <v>45377</v>
      </c>
      <c r="B85" s="272">
        <v>45377</v>
      </c>
      <c r="C85" s="271" t="s">
        <v>433</v>
      </c>
      <c r="D85" s="271" t="s">
        <v>19</v>
      </c>
      <c r="E85" s="271" t="s">
        <v>830</v>
      </c>
      <c r="F85" s="271" t="s">
        <v>739</v>
      </c>
      <c r="G85" s="271" t="s">
        <v>121</v>
      </c>
      <c r="H85" s="43" t="str">
        <f t="shared" si="6"/>
        <v>12</v>
      </c>
      <c r="I85" s="271" t="s">
        <v>20</v>
      </c>
      <c r="J85" s="271" t="s">
        <v>23</v>
      </c>
      <c r="K85" s="271" t="s">
        <v>327</v>
      </c>
      <c r="L85" s="344">
        <f t="shared" si="7"/>
        <v>32340</v>
      </c>
      <c r="M85" s="342">
        <v>32340</v>
      </c>
      <c r="N85" s="342">
        <v>32340</v>
      </c>
      <c r="O85" s="343">
        <v>0</v>
      </c>
      <c r="P85" s="271" t="s">
        <v>434</v>
      </c>
      <c r="Q85" s="271" t="s">
        <v>494</v>
      </c>
      <c r="R85" s="271" t="s">
        <v>533</v>
      </c>
      <c r="S85" s="272">
        <v>45371</v>
      </c>
      <c r="T85" s="271" t="s">
        <v>374</v>
      </c>
      <c r="U85" s="348" t="str">
        <f>IF(K85="",VLOOKUP(MID(T85,1,3),Master!I:J,2),K85)</f>
        <v>105</v>
      </c>
      <c r="V85" s="271" t="str">
        <f t="shared" si="5"/>
        <v>ถูก</v>
      </c>
    </row>
    <row r="86" spans="1:22">
      <c r="A86" s="272">
        <v>45377</v>
      </c>
      <c r="B86" s="272">
        <v>45377</v>
      </c>
      <c r="C86" s="271" t="s">
        <v>433</v>
      </c>
      <c r="D86" s="271" t="s">
        <v>19</v>
      </c>
      <c r="E86" s="271" t="s">
        <v>863</v>
      </c>
      <c r="F86" s="271" t="s">
        <v>687</v>
      </c>
      <c r="G86" s="271" t="s">
        <v>249</v>
      </c>
      <c r="H86" s="43" t="str">
        <f t="shared" si="6"/>
        <v>24</v>
      </c>
      <c r="I86" s="271" t="s">
        <v>377</v>
      </c>
      <c r="J86" s="271" t="s">
        <v>23</v>
      </c>
      <c r="K86" s="271" t="s">
        <v>371</v>
      </c>
      <c r="L86" s="344">
        <f>M86</f>
        <v>28800</v>
      </c>
      <c r="M86" s="342">
        <v>28800</v>
      </c>
      <c r="N86" s="342">
        <v>28800</v>
      </c>
      <c r="O86" s="343">
        <v>0</v>
      </c>
      <c r="P86" s="271" t="s">
        <v>434</v>
      </c>
      <c r="Q86" s="271" t="s">
        <v>494</v>
      </c>
      <c r="R86" s="271" t="s">
        <v>500</v>
      </c>
      <c r="S86" s="272">
        <v>45371</v>
      </c>
      <c r="T86" s="271" t="s">
        <v>374</v>
      </c>
      <c r="U86" s="348" t="str">
        <f>IF(K86="",VLOOKUP(MID(T86,1,3),Master!I:J,2),K86)</f>
        <v>106</v>
      </c>
      <c r="V86" s="271" t="str">
        <f t="shared" si="5"/>
        <v>ถูก</v>
      </c>
    </row>
    <row r="87" spans="1:22">
      <c r="A87" s="272">
        <v>45378</v>
      </c>
      <c r="B87" s="272">
        <v>45378</v>
      </c>
      <c r="C87" s="271" t="s">
        <v>473</v>
      </c>
      <c r="D87" s="271" t="s">
        <v>19</v>
      </c>
      <c r="E87" s="271" t="s">
        <v>864</v>
      </c>
      <c r="F87" s="271" t="s">
        <v>682</v>
      </c>
      <c r="G87" s="271" t="s">
        <v>415</v>
      </c>
      <c r="H87" s="43" t="str">
        <f t="shared" si="6"/>
        <v>12</v>
      </c>
      <c r="I87" s="271" t="s">
        <v>377</v>
      </c>
      <c r="J87" s="271" t="s">
        <v>461</v>
      </c>
      <c r="K87" s="271" t="s">
        <v>460</v>
      </c>
      <c r="L87" s="344">
        <f t="shared" ref="L87:L150" si="8">IF(LEFT(E87,1)="9",M87,M87/H87)</f>
        <v>19600</v>
      </c>
      <c r="M87" s="342">
        <v>19600</v>
      </c>
      <c r="N87" s="342">
        <v>7423</v>
      </c>
      <c r="O87" s="343">
        <v>0</v>
      </c>
      <c r="P87" s="271" t="s">
        <v>474</v>
      </c>
      <c r="Q87" s="271" t="s">
        <v>449</v>
      </c>
      <c r="R87" s="271" t="s">
        <v>475</v>
      </c>
      <c r="S87" s="272">
        <v>45373</v>
      </c>
      <c r="T87" s="271" t="s">
        <v>374</v>
      </c>
      <c r="U87" s="348" t="str">
        <f>IF(K87="",VLOOKUP(MID(T87,1,3),Master!I:J,2),K87)</f>
        <v>104</v>
      </c>
      <c r="V87" s="271" t="str">
        <f t="shared" si="5"/>
        <v>ถูก</v>
      </c>
    </row>
    <row r="88" spans="1:22">
      <c r="A88" s="272">
        <v>45378</v>
      </c>
      <c r="B88" s="272">
        <v>45378</v>
      </c>
      <c r="C88" s="271" t="s">
        <v>433</v>
      </c>
      <c r="D88" s="271" t="s">
        <v>115</v>
      </c>
      <c r="E88" s="271" t="s">
        <v>831</v>
      </c>
      <c r="F88" s="271" t="s">
        <v>738</v>
      </c>
      <c r="G88" s="271" t="s">
        <v>117</v>
      </c>
      <c r="H88" s="43" t="str">
        <f t="shared" si="6"/>
        <v>24</v>
      </c>
      <c r="I88" s="271" t="s">
        <v>21</v>
      </c>
      <c r="J88" s="271" t="s">
        <v>114</v>
      </c>
      <c r="K88" s="271" t="s">
        <v>22</v>
      </c>
      <c r="L88" s="344">
        <f t="shared" si="8"/>
        <v>5833</v>
      </c>
      <c r="M88" s="342">
        <v>5833</v>
      </c>
      <c r="N88" s="343">
        <v>0</v>
      </c>
      <c r="O88" s="343">
        <v>0</v>
      </c>
      <c r="P88" s="271" t="s">
        <v>434</v>
      </c>
      <c r="Q88" s="271" t="s">
        <v>481</v>
      </c>
      <c r="R88" s="271" t="s">
        <v>437</v>
      </c>
      <c r="S88" s="272">
        <v>45370</v>
      </c>
      <c r="T88" s="271" t="s">
        <v>374</v>
      </c>
      <c r="U88" s="348" t="str">
        <f>IF(K88="",VLOOKUP(MID(T88,1,3),Master!I:J,2),K88)</f>
        <v>102</v>
      </c>
      <c r="V88" s="271" t="str">
        <f t="shared" si="5"/>
        <v>ถูก</v>
      </c>
    </row>
    <row r="89" spans="1:22">
      <c r="A89" s="272">
        <v>45378</v>
      </c>
      <c r="B89" s="272">
        <v>45378</v>
      </c>
      <c r="C89" s="271" t="s">
        <v>433</v>
      </c>
      <c r="D89" s="271" t="s">
        <v>115</v>
      </c>
      <c r="E89" s="271" t="s">
        <v>832</v>
      </c>
      <c r="F89" s="271" t="s">
        <v>726</v>
      </c>
      <c r="G89" s="271" t="s">
        <v>137</v>
      </c>
      <c r="H89" s="43" t="str">
        <f t="shared" si="6"/>
        <v>24</v>
      </c>
      <c r="I89" s="271" t="s">
        <v>21</v>
      </c>
      <c r="J89" s="271" t="s">
        <v>114</v>
      </c>
      <c r="K89" s="271" t="s">
        <v>22</v>
      </c>
      <c r="L89" s="344">
        <f t="shared" si="8"/>
        <v>3603</v>
      </c>
      <c r="M89" s="342">
        <v>3603</v>
      </c>
      <c r="N89" s="343">
        <v>0</v>
      </c>
      <c r="O89" s="343">
        <v>0</v>
      </c>
      <c r="P89" s="271" t="s">
        <v>434</v>
      </c>
      <c r="Q89" s="271" t="s">
        <v>481</v>
      </c>
      <c r="R89" s="271" t="s">
        <v>437</v>
      </c>
      <c r="S89" s="272">
        <v>45370</v>
      </c>
      <c r="T89" s="271" t="s">
        <v>374</v>
      </c>
      <c r="U89" s="348" t="str">
        <f>IF(K89="",VLOOKUP(MID(T89,1,3),Master!I:J,2),K89)</f>
        <v>102</v>
      </c>
      <c r="V89" s="271" t="str">
        <f t="shared" si="5"/>
        <v>ถูก</v>
      </c>
    </row>
    <row r="90" spans="1:22">
      <c r="A90" s="272">
        <v>45378</v>
      </c>
      <c r="B90" s="272">
        <v>45378</v>
      </c>
      <c r="C90" s="271" t="s">
        <v>433</v>
      </c>
      <c r="D90" s="271" t="s">
        <v>115</v>
      </c>
      <c r="E90" s="271" t="s">
        <v>833</v>
      </c>
      <c r="F90" s="271" t="s">
        <v>690</v>
      </c>
      <c r="G90" s="271" t="s">
        <v>46</v>
      </c>
      <c r="H90" s="43" t="str">
        <f t="shared" si="6"/>
        <v>24</v>
      </c>
      <c r="I90" s="271" t="s">
        <v>531</v>
      </c>
      <c r="J90" s="271" t="s">
        <v>114</v>
      </c>
      <c r="K90" s="271" t="s">
        <v>22</v>
      </c>
      <c r="L90" s="344">
        <f t="shared" si="8"/>
        <v>2333</v>
      </c>
      <c r="M90" s="342">
        <v>2333</v>
      </c>
      <c r="N90" s="342">
        <v>907</v>
      </c>
      <c r="O90" s="343">
        <v>0</v>
      </c>
      <c r="P90" s="271" t="s">
        <v>434</v>
      </c>
      <c r="Q90" s="271" t="s">
        <v>449</v>
      </c>
      <c r="R90" s="271" t="s">
        <v>437</v>
      </c>
      <c r="S90" s="272">
        <v>45370</v>
      </c>
      <c r="T90" s="271" t="s">
        <v>374</v>
      </c>
      <c r="U90" s="348" t="str">
        <f>IF(K90="",VLOOKUP(MID(T90,1,3),Master!I:J,2),K90)</f>
        <v>102</v>
      </c>
      <c r="V90" s="271" t="str">
        <f t="shared" si="5"/>
        <v>ถูก</v>
      </c>
    </row>
    <row r="91" spans="1:22">
      <c r="A91" s="272">
        <v>45378</v>
      </c>
      <c r="B91" s="272">
        <v>45378</v>
      </c>
      <c r="C91" s="271" t="s">
        <v>433</v>
      </c>
      <c r="D91" s="271" t="s">
        <v>115</v>
      </c>
      <c r="E91" s="271" t="s">
        <v>834</v>
      </c>
      <c r="F91" s="271" t="s">
        <v>684</v>
      </c>
      <c r="G91" s="271" t="s">
        <v>118</v>
      </c>
      <c r="H91" s="43" t="str">
        <f t="shared" si="6"/>
        <v>24</v>
      </c>
      <c r="I91" s="271" t="s">
        <v>681</v>
      </c>
      <c r="J91" s="271" t="s">
        <v>114</v>
      </c>
      <c r="K91" s="271" t="s">
        <v>292</v>
      </c>
      <c r="L91" s="344">
        <f t="shared" si="8"/>
        <v>15000</v>
      </c>
      <c r="M91" s="342">
        <v>15000</v>
      </c>
      <c r="N91" s="342">
        <v>7200</v>
      </c>
      <c r="O91" s="343">
        <v>0</v>
      </c>
      <c r="P91" s="271" t="s">
        <v>434</v>
      </c>
      <c r="Q91" s="271" t="s">
        <v>449</v>
      </c>
      <c r="R91" s="271" t="s">
        <v>436</v>
      </c>
      <c r="S91" s="272">
        <v>45370</v>
      </c>
      <c r="T91" s="271" t="s">
        <v>374</v>
      </c>
      <c r="U91" s="348" t="str">
        <f>IF(K91="",VLOOKUP(MID(T91,1,3),Master!I:J,2),K91)</f>
        <v>101</v>
      </c>
      <c r="V91" s="271" t="str">
        <f t="shared" si="5"/>
        <v>ถูก</v>
      </c>
    </row>
    <row r="92" spans="1:22">
      <c r="A92" s="272">
        <v>45378</v>
      </c>
      <c r="B92" s="272">
        <v>45378</v>
      </c>
      <c r="C92" s="271" t="s">
        <v>433</v>
      </c>
      <c r="D92" s="271" t="s">
        <v>115</v>
      </c>
      <c r="E92" s="271" t="s">
        <v>835</v>
      </c>
      <c r="F92" s="271" t="s">
        <v>685</v>
      </c>
      <c r="G92" s="271" t="s">
        <v>119</v>
      </c>
      <c r="H92" s="43" t="str">
        <f t="shared" si="6"/>
        <v>24</v>
      </c>
      <c r="I92" s="271" t="s">
        <v>681</v>
      </c>
      <c r="J92" s="271" t="s">
        <v>114</v>
      </c>
      <c r="K92" s="271" t="s">
        <v>292</v>
      </c>
      <c r="L92" s="344">
        <f t="shared" si="8"/>
        <v>13000</v>
      </c>
      <c r="M92" s="342">
        <v>13000</v>
      </c>
      <c r="N92" s="342">
        <v>21600</v>
      </c>
      <c r="O92" s="343">
        <v>0</v>
      </c>
      <c r="P92" s="271" t="s">
        <v>434</v>
      </c>
      <c r="Q92" s="271" t="s">
        <v>494</v>
      </c>
      <c r="R92" s="271" t="s">
        <v>436</v>
      </c>
      <c r="S92" s="272">
        <v>45370</v>
      </c>
      <c r="T92" s="271" t="s">
        <v>374</v>
      </c>
      <c r="U92" s="348" t="str">
        <f>IF(K92="",VLOOKUP(MID(T92,1,3),Master!I:J,2),K92)</f>
        <v>101</v>
      </c>
      <c r="V92" s="271" t="str">
        <f t="shared" ref="V92:V155" si="9">IF(U92=K92,"ถูก",IF(K92="","ถูก","ตรวจสอบ"))</f>
        <v>ถูก</v>
      </c>
    </row>
    <row r="93" spans="1:22">
      <c r="A93" s="272">
        <v>45378</v>
      </c>
      <c r="B93" s="272">
        <v>45378</v>
      </c>
      <c r="C93" s="271" t="s">
        <v>433</v>
      </c>
      <c r="D93" s="271" t="s">
        <v>19</v>
      </c>
      <c r="E93" s="271" t="s">
        <v>836</v>
      </c>
      <c r="F93" s="271" t="s">
        <v>739</v>
      </c>
      <c r="G93" s="271" t="s">
        <v>121</v>
      </c>
      <c r="H93" s="43" t="str">
        <f t="shared" si="6"/>
        <v>12</v>
      </c>
      <c r="I93" s="271" t="s">
        <v>20</v>
      </c>
      <c r="J93" s="271" t="s">
        <v>23</v>
      </c>
      <c r="K93" s="271" t="s">
        <v>327</v>
      </c>
      <c r="L93" s="344">
        <f t="shared" si="8"/>
        <v>6333</v>
      </c>
      <c r="M93" s="342">
        <v>6333</v>
      </c>
      <c r="N93" s="342">
        <v>591</v>
      </c>
      <c r="O93" s="343">
        <v>0</v>
      </c>
      <c r="P93" s="271" t="s">
        <v>434</v>
      </c>
      <c r="Q93" s="271" t="s">
        <v>449</v>
      </c>
      <c r="R93" s="271" t="s">
        <v>533</v>
      </c>
      <c r="S93" s="272">
        <v>45371</v>
      </c>
      <c r="T93" s="271" t="s">
        <v>374</v>
      </c>
      <c r="U93" s="348" t="str">
        <f>IF(K93="",VLOOKUP(MID(T93,1,3),Master!I:J,2),K93)</f>
        <v>105</v>
      </c>
      <c r="V93" s="271" t="str">
        <f t="shared" si="9"/>
        <v>ถูก</v>
      </c>
    </row>
    <row r="94" spans="1:22">
      <c r="A94" s="272">
        <v>45378</v>
      </c>
      <c r="B94" s="272">
        <v>45378</v>
      </c>
      <c r="C94" s="271" t="s">
        <v>433</v>
      </c>
      <c r="D94" s="271" t="s">
        <v>19</v>
      </c>
      <c r="E94" s="271" t="s">
        <v>840</v>
      </c>
      <c r="F94" s="271" t="s">
        <v>697</v>
      </c>
      <c r="G94" s="271" t="s">
        <v>213</v>
      </c>
      <c r="H94" s="43" t="str">
        <f t="shared" si="6"/>
        <v>24</v>
      </c>
      <c r="I94" s="271" t="s">
        <v>21</v>
      </c>
      <c r="J94" s="271" t="s">
        <v>23</v>
      </c>
      <c r="K94" s="271" t="s">
        <v>327</v>
      </c>
      <c r="L94" s="344">
        <f t="shared" si="8"/>
        <v>271</v>
      </c>
      <c r="M94" s="342">
        <v>271</v>
      </c>
      <c r="N94" s="343">
        <v>0</v>
      </c>
      <c r="O94" s="343">
        <v>0</v>
      </c>
      <c r="P94" s="271" t="s">
        <v>434</v>
      </c>
      <c r="Q94" s="271" t="s">
        <v>481</v>
      </c>
      <c r="R94" s="271" t="s">
        <v>486</v>
      </c>
      <c r="S94" s="272">
        <v>45371</v>
      </c>
      <c r="T94" s="271" t="s">
        <v>374</v>
      </c>
      <c r="U94" s="348" t="str">
        <f>IF(K94="",VLOOKUP(MID(T94,1,3),Master!I:J,2),K94)</f>
        <v>105</v>
      </c>
      <c r="V94" s="271" t="str">
        <f t="shared" si="9"/>
        <v>ถูก</v>
      </c>
    </row>
    <row r="95" spans="1:22">
      <c r="A95" s="272">
        <v>45378</v>
      </c>
      <c r="B95" s="272">
        <v>45378</v>
      </c>
      <c r="C95" s="271" t="s">
        <v>433</v>
      </c>
      <c r="D95" s="271" t="s">
        <v>19</v>
      </c>
      <c r="E95" s="271" t="s">
        <v>841</v>
      </c>
      <c r="F95" s="271" t="s">
        <v>701</v>
      </c>
      <c r="G95" s="271" t="s">
        <v>149</v>
      </c>
      <c r="H95" s="43" t="str">
        <f t="shared" si="6"/>
        <v>24</v>
      </c>
      <c r="I95" s="271" t="s">
        <v>472</v>
      </c>
      <c r="J95" s="271" t="s">
        <v>23</v>
      </c>
      <c r="K95" s="271" t="s">
        <v>327</v>
      </c>
      <c r="L95" s="344">
        <f t="shared" si="8"/>
        <v>4000</v>
      </c>
      <c r="M95" s="342">
        <v>4000</v>
      </c>
      <c r="N95" s="343">
        <v>0</v>
      </c>
      <c r="O95" s="343">
        <v>0</v>
      </c>
      <c r="P95" s="271" t="s">
        <v>434</v>
      </c>
      <c r="Q95" s="271" t="s">
        <v>481</v>
      </c>
      <c r="R95" s="271" t="s">
        <v>486</v>
      </c>
      <c r="S95" s="272">
        <v>45371</v>
      </c>
      <c r="T95" s="271" t="s">
        <v>374</v>
      </c>
      <c r="U95" s="348" t="str">
        <f>IF(K95="",VLOOKUP(MID(T95,1,3),Master!I:J,2),K95)</f>
        <v>105</v>
      </c>
      <c r="V95" s="271" t="str">
        <f t="shared" si="9"/>
        <v>ถูก</v>
      </c>
    </row>
    <row r="96" spans="1:22">
      <c r="A96" s="272">
        <v>45378</v>
      </c>
      <c r="B96" s="272">
        <v>45378</v>
      </c>
      <c r="C96" s="271" t="s">
        <v>433</v>
      </c>
      <c r="D96" s="271" t="s">
        <v>19</v>
      </c>
      <c r="E96" s="271" t="s">
        <v>843</v>
      </c>
      <c r="F96" s="271" t="s">
        <v>697</v>
      </c>
      <c r="G96" s="271" t="s">
        <v>213</v>
      </c>
      <c r="H96" s="43" t="str">
        <f t="shared" si="6"/>
        <v>24</v>
      </c>
      <c r="I96" s="271" t="s">
        <v>21</v>
      </c>
      <c r="J96" s="271" t="s">
        <v>23</v>
      </c>
      <c r="K96" s="271" t="s">
        <v>327</v>
      </c>
      <c r="L96" s="344">
        <f t="shared" si="8"/>
        <v>452</v>
      </c>
      <c r="M96" s="342">
        <v>452</v>
      </c>
      <c r="N96" s="343">
        <v>0</v>
      </c>
      <c r="O96" s="343">
        <v>0</v>
      </c>
      <c r="P96" s="271" t="s">
        <v>434</v>
      </c>
      <c r="Q96" s="271" t="s">
        <v>481</v>
      </c>
      <c r="R96" s="271" t="s">
        <v>486</v>
      </c>
      <c r="S96" s="272">
        <v>45371</v>
      </c>
      <c r="T96" s="271" t="s">
        <v>374</v>
      </c>
      <c r="U96" s="348" t="str">
        <f>IF(K96="",VLOOKUP(MID(T96,1,3),Master!I:J,2),K96)</f>
        <v>105</v>
      </c>
      <c r="V96" s="271" t="str">
        <f t="shared" si="9"/>
        <v>ถูก</v>
      </c>
    </row>
    <row r="97" spans="1:22">
      <c r="A97" s="272">
        <v>45378</v>
      </c>
      <c r="B97" s="272">
        <v>45378</v>
      </c>
      <c r="C97" s="271" t="s">
        <v>433</v>
      </c>
      <c r="D97" s="271" t="s">
        <v>19</v>
      </c>
      <c r="E97" s="271" t="s">
        <v>865</v>
      </c>
      <c r="F97" s="271" t="s">
        <v>687</v>
      </c>
      <c r="G97" s="271" t="s">
        <v>249</v>
      </c>
      <c r="H97" s="43" t="str">
        <f t="shared" si="6"/>
        <v>24</v>
      </c>
      <c r="I97" s="271" t="s">
        <v>377</v>
      </c>
      <c r="J97" s="271" t="s">
        <v>23</v>
      </c>
      <c r="K97" s="271" t="s">
        <v>371</v>
      </c>
      <c r="L97" s="344">
        <f t="shared" si="8"/>
        <v>27000</v>
      </c>
      <c r="M97" s="342">
        <v>27000</v>
      </c>
      <c r="N97" s="342">
        <v>12960</v>
      </c>
      <c r="O97" s="343">
        <v>0</v>
      </c>
      <c r="P97" s="271" t="s">
        <v>434</v>
      </c>
      <c r="Q97" s="271" t="s">
        <v>449</v>
      </c>
      <c r="R97" s="271" t="s">
        <v>500</v>
      </c>
      <c r="S97" s="272">
        <v>45371</v>
      </c>
      <c r="T97" s="271" t="s">
        <v>374</v>
      </c>
      <c r="U97" s="348" t="str">
        <f>IF(K97="",VLOOKUP(MID(T97,1,3),Master!I:J,2),K97)</f>
        <v>106</v>
      </c>
      <c r="V97" s="271" t="str">
        <f t="shared" si="9"/>
        <v>ถูก</v>
      </c>
    </row>
    <row r="98" spans="1:22">
      <c r="A98" s="272">
        <v>45378</v>
      </c>
      <c r="B98" s="272">
        <v>45378</v>
      </c>
      <c r="C98" s="271" t="s">
        <v>433</v>
      </c>
      <c r="D98" s="271" t="s">
        <v>19</v>
      </c>
      <c r="E98" s="271" t="s">
        <v>868</v>
      </c>
      <c r="F98" s="271" t="s">
        <v>695</v>
      </c>
      <c r="G98" s="271" t="s">
        <v>146</v>
      </c>
      <c r="H98" s="43" t="str">
        <f t="shared" si="6"/>
        <v>24</v>
      </c>
      <c r="I98" s="271" t="s">
        <v>21</v>
      </c>
      <c r="J98" s="271" t="s">
        <v>23</v>
      </c>
      <c r="K98" s="271" t="s">
        <v>327</v>
      </c>
      <c r="L98" s="344">
        <f t="shared" si="8"/>
        <v>1202</v>
      </c>
      <c r="M98" s="342">
        <v>1202</v>
      </c>
      <c r="N98" s="343">
        <v>0</v>
      </c>
      <c r="O98" s="343">
        <v>0</v>
      </c>
      <c r="P98" s="271" t="s">
        <v>434</v>
      </c>
      <c r="Q98" s="271" t="s">
        <v>481</v>
      </c>
      <c r="R98" s="271" t="s">
        <v>486</v>
      </c>
      <c r="S98" s="272">
        <v>45372</v>
      </c>
      <c r="T98" s="271" t="s">
        <v>374</v>
      </c>
      <c r="U98" s="348" t="str">
        <f>IF(K98="",VLOOKUP(MID(T98,1,3),Master!I:J,2),K98)</f>
        <v>105</v>
      </c>
      <c r="V98" s="271" t="str">
        <f t="shared" si="9"/>
        <v>ถูก</v>
      </c>
    </row>
    <row r="99" spans="1:22">
      <c r="A99" s="272">
        <v>45378</v>
      </c>
      <c r="B99" s="272">
        <v>45378</v>
      </c>
      <c r="C99" s="271" t="s">
        <v>433</v>
      </c>
      <c r="D99" s="271" t="s">
        <v>19</v>
      </c>
      <c r="E99" s="271" t="s">
        <v>898</v>
      </c>
      <c r="F99" s="271" t="s">
        <v>700</v>
      </c>
      <c r="G99" s="271" t="s">
        <v>467</v>
      </c>
      <c r="H99" s="43" t="str">
        <f t="shared" si="6"/>
        <v>24</v>
      </c>
      <c r="I99" s="271" t="s">
        <v>21</v>
      </c>
      <c r="J99" s="271" t="s">
        <v>23</v>
      </c>
      <c r="K99" s="271" t="s">
        <v>327</v>
      </c>
      <c r="L99" s="344">
        <f t="shared" si="8"/>
        <v>2333</v>
      </c>
      <c r="M99" s="342">
        <v>2333</v>
      </c>
      <c r="N99" s="343">
        <v>0</v>
      </c>
      <c r="O99" s="343">
        <v>0</v>
      </c>
      <c r="P99" s="271" t="s">
        <v>434</v>
      </c>
      <c r="Q99" s="271" t="s">
        <v>435</v>
      </c>
      <c r="R99" s="271" t="s">
        <v>486</v>
      </c>
      <c r="S99" s="272">
        <v>45376</v>
      </c>
      <c r="T99" s="271" t="s">
        <v>374</v>
      </c>
      <c r="U99" s="348" t="str">
        <f>IF(K99="",VLOOKUP(MID(T99,1,3),Master!I:J,2),K99)</f>
        <v>105</v>
      </c>
      <c r="V99" s="271" t="str">
        <f t="shared" si="9"/>
        <v>ถูก</v>
      </c>
    </row>
    <row r="100" spans="1:22">
      <c r="A100" s="272">
        <v>45379</v>
      </c>
      <c r="B100" s="272">
        <v>45379</v>
      </c>
      <c r="C100" s="271" t="s">
        <v>473</v>
      </c>
      <c r="D100" s="271" t="s">
        <v>19</v>
      </c>
      <c r="E100" s="271" t="s">
        <v>866</v>
      </c>
      <c r="F100" s="271" t="s">
        <v>682</v>
      </c>
      <c r="G100" s="271" t="s">
        <v>415</v>
      </c>
      <c r="H100" s="43" t="str">
        <f t="shared" si="6"/>
        <v>12</v>
      </c>
      <c r="I100" s="271" t="s">
        <v>377</v>
      </c>
      <c r="J100" s="271" t="s">
        <v>461</v>
      </c>
      <c r="K100" s="271" t="s">
        <v>460</v>
      </c>
      <c r="L100" s="344">
        <f t="shared" si="8"/>
        <v>14688</v>
      </c>
      <c r="M100" s="342">
        <v>14688</v>
      </c>
      <c r="N100" s="343">
        <v>0</v>
      </c>
      <c r="O100" s="343">
        <v>0</v>
      </c>
      <c r="P100" s="271" t="s">
        <v>474</v>
      </c>
      <c r="Q100" s="271" t="s">
        <v>435</v>
      </c>
      <c r="R100" s="271" t="s">
        <v>475</v>
      </c>
      <c r="S100" s="272">
        <v>45373</v>
      </c>
      <c r="T100" s="271" t="s">
        <v>374</v>
      </c>
      <c r="U100" s="348" t="str">
        <f>IF(K100="",VLOOKUP(MID(T100,1,3),Master!I:J,2),K100)</f>
        <v>104</v>
      </c>
      <c r="V100" s="271" t="str">
        <f t="shared" si="9"/>
        <v>ถูก</v>
      </c>
    </row>
    <row r="101" spans="1:22">
      <c r="A101" s="272">
        <v>45379</v>
      </c>
      <c r="B101" s="272">
        <v>45379</v>
      </c>
      <c r="C101" s="271" t="s">
        <v>433</v>
      </c>
      <c r="D101" s="271" t="s">
        <v>115</v>
      </c>
      <c r="E101" s="271" t="s">
        <v>837</v>
      </c>
      <c r="F101" s="271" t="s">
        <v>738</v>
      </c>
      <c r="G101" s="271" t="s">
        <v>117</v>
      </c>
      <c r="H101" s="43" t="str">
        <f t="shared" si="6"/>
        <v>24</v>
      </c>
      <c r="I101" s="271" t="s">
        <v>21</v>
      </c>
      <c r="J101" s="271" t="s">
        <v>114</v>
      </c>
      <c r="K101" s="271" t="s">
        <v>22</v>
      </c>
      <c r="L101" s="344">
        <f t="shared" si="8"/>
        <v>28000</v>
      </c>
      <c r="M101" s="342">
        <v>28000</v>
      </c>
      <c r="N101" s="343">
        <v>0</v>
      </c>
      <c r="O101" s="343">
        <v>0</v>
      </c>
      <c r="P101" s="271" t="s">
        <v>434</v>
      </c>
      <c r="Q101" s="271" t="s">
        <v>435</v>
      </c>
      <c r="R101" s="271" t="s">
        <v>437</v>
      </c>
      <c r="S101" s="272">
        <v>45370</v>
      </c>
      <c r="T101" s="271" t="s">
        <v>374</v>
      </c>
      <c r="U101" s="348" t="str">
        <f>IF(K101="",VLOOKUP(MID(T101,1,3),Master!I:J,2),K101)</f>
        <v>102</v>
      </c>
      <c r="V101" s="271" t="str">
        <f t="shared" si="9"/>
        <v>ถูก</v>
      </c>
    </row>
    <row r="102" spans="1:22">
      <c r="A102" s="272">
        <v>45379</v>
      </c>
      <c r="B102" s="272">
        <v>45379</v>
      </c>
      <c r="C102" s="271" t="s">
        <v>433</v>
      </c>
      <c r="D102" s="271" t="s">
        <v>115</v>
      </c>
      <c r="E102" s="271" t="s">
        <v>838</v>
      </c>
      <c r="F102" s="271" t="s">
        <v>684</v>
      </c>
      <c r="G102" s="271" t="s">
        <v>118</v>
      </c>
      <c r="H102" s="43" t="str">
        <f>IF(RIGHT(G102,4)="1x12","12",IF(RIGHT(G102,2)="x3","12",IF(LEFT(G102,5)="Water","12",IF(RIGHT(G102,7)="(1x9x4)","36",IF(RIGHT(G102,5)="1x9x4","36",IF(RIGHT(G102,4)="3x12","36",IF(LEFT(G102,17)="Sundry Mat Milo12","48",IF(LEFT(G102,21)="Sundry Mat Milo UHT 6","48",IF(LEFT(G102,6)="Sundry","36",IF(LEFT(G102,3)="Mag","48",IF(LEFT(G102,3)="CNT","48",IF(LEFT(G102,2)="BB","36","24"))))))))))))</f>
        <v>24</v>
      </c>
      <c r="I102" s="271" t="s">
        <v>681</v>
      </c>
      <c r="J102" s="271" t="s">
        <v>114</v>
      </c>
      <c r="K102" s="271" t="s">
        <v>292</v>
      </c>
      <c r="L102" s="344">
        <f t="shared" si="8"/>
        <v>15000</v>
      </c>
      <c r="M102" s="342">
        <v>15000</v>
      </c>
      <c r="N102" s="343">
        <v>0</v>
      </c>
      <c r="O102" s="343">
        <v>0</v>
      </c>
      <c r="P102" s="271" t="s">
        <v>434</v>
      </c>
      <c r="Q102" s="271" t="s">
        <v>435</v>
      </c>
      <c r="R102" s="271" t="s">
        <v>436</v>
      </c>
      <c r="S102" s="272">
        <v>45370</v>
      </c>
      <c r="T102" s="271" t="s">
        <v>374</v>
      </c>
      <c r="U102" s="348" t="str">
        <f>IF(K102="",VLOOKUP(MID(T102,1,3),Master!I:J,2),K102)</f>
        <v>101</v>
      </c>
      <c r="V102" s="271" t="str">
        <f t="shared" si="9"/>
        <v>ถูก</v>
      </c>
    </row>
    <row r="103" spans="1:22">
      <c r="A103" s="272">
        <v>45379</v>
      </c>
      <c r="B103" s="272">
        <v>45379</v>
      </c>
      <c r="C103" s="271" t="s">
        <v>433</v>
      </c>
      <c r="D103" s="271" t="s">
        <v>115</v>
      </c>
      <c r="E103" s="271" t="s">
        <v>839</v>
      </c>
      <c r="F103" s="271" t="s">
        <v>685</v>
      </c>
      <c r="G103" s="271" t="s">
        <v>119</v>
      </c>
      <c r="H103" s="43" t="str">
        <f t="shared" ref="H103:H166" si="10">IF(RIGHT(G103,4)="1x12","12",IF(RIGHT(G103,2)="x3","12",IF(LEFT(G103,5)="Water","12",IF(RIGHT(G103,7)="(1x9x4)","36",IF(RIGHT(G103,5)="1x9x4","36",IF(RIGHT(G103,4)="3x12","36",IF(LEFT(G103,17)="Sundry Mat Milo12","48",IF(LEFT(G103,21)="Sundry Mat Milo UHT 6","48",IF(LEFT(G103,6)="Sundry","36",IF(LEFT(G103,3)="Mag","48",IF(LEFT(G103,3)="CNT","48",IF(LEFT(G103,2)="BB","36","24"))))))))))))</f>
        <v>24</v>
      </c>
      <c r="I103" s="271" t="s">
        <v>681</v>
      </c>
      <c r="J103" s="271" t="s">
        <v>114</v>
      </c>
      <c r="K103" s="271" t="s">
        <v>292</v>
      </c>
      <c r="L103" s="344">
        <f t="shared" si="8"/>
        <v>13000</v>
      </c>
      <c r="M103" s="342">
        <v>13000</v>
      </c>
      <c r="N103" s="343">
        <v>0</v>
      </c>
      <c r="O103" s="343">
        <v>0</v>
      </c>
      <c r="P103" s="271" t="s">
        <v>434</v>
      </c>
      <c r="Q103" s="271" t="s">
        <v>435</v>
      </c>
      <c r="R103" s="271" t="s">
        <v>436</v>
      </c>
      <c r="S103" s="272">
        <v>45370</v>
      </c>
      <c r="T103" s="271" t="s">
        <v>374</v>
      </c>
      <c r="U103" s="348" t="str">
        <f>IF(K103="",VLOOKUP(MID(T103,1,3),Master!I:J,2),K103)</f>
        <v>101</v>
      </c>
      <c r="V103" s="271" t="str">
        <f t="shared" si="9"/>
        <v>ถูก</v>
      </c>
    </row>
    <row r="104" spans="1:22">
      <c r="A104" s="272">
        <v>45379</v>
      </c>
      <c r="B104" s="272">
        <v>45379</v>
      </c>
      <c r="C104" s="271" t="s">
        <v>433</v>
      </c>
      <c r="D104" s="271" t="s">
        <v>19</v>
      </c>
      <c r="E104" s="271" t="s">
        <v>842</v>
      </c>
      <c r="F104" s="271" t="s">
        <v>700</v>
      </c>
      <c r="G104" s="271" t="s">
        <v>467</v>
      </c>
      <c r="H104" s="43" t="str">
        <f t="shared" si="10"/>
        <v>24</v>
      </c>
      <c r="I104" s="271" t="s">
        <v>21</v>
      </c>
      <c r="J104" s="271" t="s">
        <v>23</v>
      </c>
      <c r="K104" s="271" t="s">
        <v>327</v>
      </c>
      <c r="L104" s="344">
        <f t="shared" si="8"/>
        <v>28000</v>
      </c>
      <c r="M104" s="342">
        <v>28000</v>
      </c>
      <c r="N104" s="343">
        <v>0</v>
      </c>
      <c r="O104" s="343">
        <v>0</v>
      </c>
      <c r="P104" s="271" t="s">
        <v>434</v>
      </c>
      <c r="Q104" s="271" t="s">
        <v>481</v>
      </c>
      <c r="R104" s="271" t="s">
        <v>486</v>
      </c>
      <c r="S104" s="272">
        <v>45371</v>
      </c>
      <c r="T104" s="271" t="s">
        <v>374</v>
      </c>
      <c r="U104" s="348" t="str">
        <f>IF(K104="",VLOOKUP(MID(T104,1,3),Master!I:J,2),K104)</f>
        <v>105</v>
      </c>
      <c r="V104" s="271" t="str">
        <f t="shared" si="9"/>
        <v>ถูก</v>
      </c>
    </row>
    <row r="105" spans="1:22">
      <c r="A105" s="272">
        <v>45379</v>
      </c>
      <c r="B105" s="272">
        <v>45379</v>
      </c>
      <c r="C105" s="271" t="s">
        <v>433</v>
      </c>
      <c r="D105" s="271" t="s">
        <v>19</v>
      </c>
      <c r="E105" s="271" t="s">
        <v>867</v>
      </c>
      <c r="F105" s="271" t="s">
        <v>687</v>
      </c>
      <c r="G105" s="271" t="s">
        <v>249</v>
      </c>
      <c r="H105" s="43" t="str">
        <f t="shared" si="10"/>
        <v>24</v>
      </c>
      <c r="I105" s="271" t="s">
        <v>377</v>
      </c>
      <c r="J105" s="271" t="s">
        <v>23</v>
      </c>
      <c r="K105" s="271" t="s">
        <v>371</v>
      </c>
      <c r="L105" s="344">
        <f t="shared" si="8"/>
        <v>27000</v>
      </c>
      <c r="M105" s="342">
        <v>27000</v>
      </c>
      <c r="N105" s="343">
        <v>0</v>
      </c>
      <c r="O105" s="343">
        <v>0</v>
      </c>
      <c r="P105" s="271" t="s">
        <v>434</v>
      </c>
      <c r="Q105" s="271" t="s">
        <v>435</v>
      </c>
      <c r="R105" s="271" t="s">
        <v>500</v>
      </c>
      <c r="S105" s="272">
        <v>45371</v>
      </c>
      <c r="T105" s="271" t="s">
        <v>374</v>
      </c>
      <c r="U105" s="348" t="str">
        <f>IF(K105="",VLOOKUP(MID(T105,1,3),Master!I:J,2),K105)</f>
        <v>106</v>
      </c>
      <c r="V105" s="271" t="str">
        <f t="shared" si="9"/>
        <v>ถูก</v>
      </c>
    </row>
    <row r="106" spans="1:22">
      <c r="A106" s="272">
        <v>45380</v>
      </c>
      <c r="B106" s="272">
        <v>45380</v>
      </c>
      <c r="C106" s="271" t="s">
        <v>473</v>
      </c>
      <c r="D106" s="271" t="s">
        <v>19</v>
      </c>
      <c r="E106" s="271" t="s">
        <v>869</v>
      </c>
      <c r="F106" s="271" t="s">
        <v>682</v>
      </c>
      <c r="G106" s="271" t="s">
        <v>415</v>
      </c>
      <c r="H106" s="43" t="str">
        <f t="shared" si="10"/>
        <v>12</v>
      </c>
      <c r="I106" s="271" t="s">
        <v>377</v>
      </c>
      <c r="J106" s="271" t="s">
        <v>461</v>
      </c>
      <c r="K106" s="271" t="s">
        <v>460</v>
      </c>
      <c r="L106" s="344">
        <f t="shared" si="8"/>
        <v>14688</v>
      </c>
      <c r="M106" s="342">
        <v>14688</v>
      </c>
      <c r="N106" s="343">
        <v>0</v>
      </c>
      <c r="O106" s="343">
        <v>0</v>
      </c>
      <c r="P106" s="271" t="s">
        <v>474</v>
      </c>
      <c r="Q106" s="271" t="s">
        <v>435</v>
      </c>
      <c r="R106" s="271" t="s">
        <v>475</v>
      </c>
      <c r="S106" s="272">
        <v>45373</v>
      </c>
      <c r="T106" s="271" t="s">
        <v>374</v>
      </c>
      <c r="U106" s="348" t="str">
        <f>IF(K106="",VLOOKUP(MID(T106,1,3),Master!I:J,2),K106)</f>
        <v>104</v>
      </c>
      <c r="V106" s="271" t="str">
        <f t="shared" si="9"/>
        <v>ถูก</v>
      </c>
    </row>
    <row r="107" spans="1:22">
      <c r="A107" s="272">
        <v>45380</v>
      </c>
      <c r="B107" s="272">
        <v>45380</v>
      </c>
      <c r="C107" s="271" t="s">
        <v>433</v>
      </c>
      <c r="D107" s="271" t="s">
        <v>115</v>
      </c>
      <c r="E107" s="271" t="s">
        <v>844</v>
      </c>
      <c r="F107" s="271" t="s">
        <v>738</v>
      </c>
      <c r="G107" s="271" t="s">
        <v>117</v>
      </c>
      <c r="H107" s="43" t="str">
        <f t="shared" si="10"/>
        <v>24</v>
      </c>
      <c r="I107" s="271" t="s">
        <v>21</v>
      </c>
      <c r="J107" s="271" t="s">
        <v>114</v>
      </c>
      <c r="K107" s="271" t="s">
        <v>22</v>
      </c>
      <c r="L107" s="344">
        <f t="shared" si="8"/>
        <v>16167</v>
      </c>
      <c r="M107" s="342">
        <v>16167</v>
      </c>
      <c r="N107" s="343">
        <v>0</v>
      </c>
      <c r="O107" s="343">
        <v>0</v>
      </c>
      <c r="P107" s="271" t="s">
        <v>434</v>
      </c>
      <c r="Q107" s="271" t="s">
        <v>435</v>
      </c>
      <c r="R107" s="271" t="s">
        <v>437</v>
      </c>
      <c r="S107" s="272">
        <v>45370</v>
      </c>
      <c r="T107" s="271" t="s">
        <v>374</v>
      </c>
      <c r="U107" s="348" t="str">
        <f>IF(K107="",VLOOKUP(MID(T107,1,3),Master!I:J,2),K107)</f>
        <v>102</v>
      </c>
      <c r="V107" s="271" t="str">
        <f t="shared" si="9"/>
        <v>ถูก</v>
      </c>
    </row>
    <row r="108" spans="1:22">
      <c r="A108" s="272">
        <v>45380</v>
      </c>
      <c r="B108" s="272">
        <v>45380</v>
      </c>
      <c r="C108" s="271" t="s">
        <v>433</v>
      </c>
      <c r="D108" s="271" t="s">
        <v>115</v>
      </c>
      <c r="E108" s="271" t="s">
        <v>845</v>
      </c>
      <c r="F108" s="271" t="s">
        <v>690</v>
      </c>
      <c r="G108" s="271" t="s">
        <v>46</v>
      </c>
      <c r="H108" s="43" t="str">
        <f t="shared" si="10"/>
        <v>24</v>
      </c>
      <c r="I108" s="271" t="s">
        <v>531</v>
      </c>
      <c r="J108" s="271" t="s">
        <v>114</v>
      </c>
      <c r="K108" s="271" t="s">
        <v>22</v>
      </c>
      <c r="L108" s="344">
        <f t="shared" si="8"/>
        <v>11667</v>
      </c>
      <c r="M108" s="342">
        <v>11667</v>
      </c>
      <c r="N108" s="343">
        <v>0</v>
      </c>
      <c r="O108" s="343">
        <v>0</v>
      </c>
      <c r="P108" s="271" t="s">
        <v>434</v>
      </c>
      <c r="Q108" s="271" t="s">
        <v>435</v>
      </c>
      <c r="R108" s="271" t="s">
        <v>437</v>
      </c>
      <c r="S108" s="272">
        <v>45370</v>
      </c>
      <c r="T108" s="271" t="s">
        <v>374</v>
      </c>
      <c r="U108" s="348" t="str">
        <f>IF(K108="",VLOOKUP(MID(T108,1,3),Master!I:J,2),K108)</f>
        <v>102</v>
      </c>
      <c r="V108" s="271" t="str">
        <f t="shared" si="9"/>
        <v>ถูก</v>
      </c>
    </row>
    <row r="109" spans="1:22">
      <c r="A109" s="272">
        <v>45380</v>
      </c>
      <c r="B109" s="272">
        <v>45380</v>
      </c>
      <c r="C109" s="271" t="s">
        <v>433</v>
      </c>
      <c r="D109" s="271" t="s">
        <v>115</v>
      </c>
      <c r="E109" s="271" t="s">
        <v>846</v>
      </c>
      <c r="F109" s="271" t="s">
        <v>684</v>
      </c>
      <c r="G109" s="271" t="s">
        <v>118</v>
      </c>
      <c r="H109" s="43" t="str">
        <f t="shared" si="10"/>
        <v>24</v>
      </c>
      <c r="I109" s="271" t="s">
        <v>681</v>
      </c>
      <c r="J109" s="271" t="s">
        <v>114</v>
      </c>
      <c r="K109" s="271" t="s">
        <v>292</v>
      </c>
      <c r="L109" s="344">
        <f t="shared" si="8"/>
        <v>10000</v>
      </c>
      <c r="M109" s="342">
        <v>10000</v>
      </c>
      <c r="N109" s="343">
        <v>0</v>
      </c>
      <c r="O109" s="343">
        <v>0</v>
      </c>
      <c r="P109" s="271" t="s">
        <v>434</v>
      </c>
      <c r="Q109" s="271" t="s">
        <v>435</v>
      </c>
      <c r="R109" s="271" t="s">
        <v>436</v>
      </c>
      <c r="S109" s="272">
        <v>45370</v>
      </c>
      <c r="T109" s="271" t="s">
        <v>374</v>
      </c>
      <c r="U109" s="348" t="str">
        <f>IF(K109="",VLOOKUP(MID(T109,1,3),Master!I:J,2),K109)</f>
        <v>101</v>
      </c>
      <c r="V109" s="271" t="str">
        <f t="shared" si="9"/>
        <v>ถูก</v>
      </c>
    </row>
    <row r="110" spans="1:22">
      <c r="A110" s="272">
        <v>45380</v>
      </c>
      <c r="B110" s="272">
        <v>45380</v>
      </c>
      <c r="C110" s="271" t="s">
        <v>433</v>
      </c>
      <c r="D110" s="271" t="s">
        <v>115</v>
      </c>
      <c r="E110" s="271" t="s">
        <v>847</v>
      </c>
      <c r="F110" s="271" t="s">
        <v>685</v>
      </c>
      <c r="G110" s="271" t="s">
        <v>119</v>
      </c>
      <c r="H110" s="43" t="str">
        <f t="shared" si="10"/>
        <v>24</v>
      </c>
      <c r="I110" s="271" t="s">
        <v>21</v>
      </c>
      <c r="J110" s="271" t="s">
        <v>114</v>
      </c>
      <c r="K110" s="271" t="s">
        <v>292</v>
      </c>
      <c r="L110" s="344">
        <f t="shared" si="8"/>
        <v>18000</v>
      </c>
      <c r="M110" s="342">
        <v>18000</v>
      </c>
      <c r="N110" s="343">
        <v>0</v>
      </c>
      <c r="O110" s="343">
        <v>0</v>
      </c>
      <c r="P110" s="271" t="s">
        <v>434</v>
      </c>
      <c r="Q110" s="271" t="s">
        <v>435</v>
      </c>
      <c r="R110" s="271" t="s">
        <v>436</v>
      </c>
      <c r="S110" s="272">
        <v>45370</v>
      </c>
      <c r="T110" s="271" t="s">
        <v>374</v>
      </c>
      <c r="U110" s="348" t="str">
        <f>IF(K110="",VLOOKUP(MID(T110,1,3),Master!I:J,2),K110)</f>
        <v>101</v>
      </c>
      <c r="V110" s="271" t="str">
        <f t="shared" si="9"/>
        <v>ถูก</v>
      </c>
    </row>
    <row r="111" spans="1:22">
      <c r="A111" s="272">
        <v>45380</v>
      </c>
      <c r="B111" s="272">
        <v>45380</v>
      </c>
      <c r="C111" s="271" t="s">
        <v>433</v>
      </c>
      <c r="D111" s="271" t="s">
        <v>19</v>
      </c>
      <c r="E111" s="271" t="s">
        <v>848</v>
      </c>
      <c r="F111" s="271" t="s">
        <v>700</v>
      </c>
      <c r="G111" s="271" t="s">
        <v>467</v>
      </c>
      <c r="H111" s="43" t="str">
        <f t="shared" si="10"/>
        <v>24</v>
      </c>
      <c r="I111" s="271" t="s">
        <v>21</v>
      </c>
      <c r="J111" s="271" t="s">
        <v>23</v>
      </c>
      <c r="K111" s="271" t="s">
        <v>327</v>
      </c>
      <c r="L111" s="344">
        <f t="shared" si="8"/>
        <v>9667</v>
      </c>
      <c r="M111" s="342">
        <v>9667</v>
      </c>
      <c r="N111" s="343">
        <v>0</v>
      </c>
      <c r="O111" s="343">
        <v>0</v>
      </c>
      <c r="P111" s="271" t="s">
        <v>434</v>
      </c>
      <c r="Q111" s="271" t="s">
        <v>481</v>
      </c>
      <c r="R111" s="271" t="s">
        <v>486</v>
      </c>
      <c r="S111" s="272">
        <v>45371</v>
      </c>
      <c r="T111" s="271" t="s">
        <v>374</v>
      </c>
      <c r="U111" s="348" t="str">
        <f>IF(K111="",VLOOKUP(MID(T111,1,3),Master!I:J,2),K111)</f>
        <v>105</v>
      </c>
      <c r="V111" s="271" t="str">
        <f t="shared" si="9"/>
        <v>ถูก</v>
      </c>
    </row>
    <row r="112" spans="1:22">
      <c r="A112" s="272">
        <v>45380</v>
      </c>
      <c r="B112" s="272">
        <v>45380</v>
      </c>
      <c r="C112" s="271" t="s">
        <v>433</v>
      </c>
      <c r="D112" s="271" t="s">
        <v>19</v>
      </c>
      <c r="E112" s="271" t="s">
        <v>851</v>
      </c>
      <c r="F112" s="271" t="s">
        <v>703</v>
      </c>
      <c r="G112" s="271" t="s">
        <v>455</v>
      </c>
      <c r="H112" s="43" t="str">
        <f t="shared" si="10"/>
        <v>24</v>
      </c>
      <c r="I112" s="271" t="s">
        <v>377</v>
      </c>
      <c r="J112" s="271" t="s">
        <v>23</v>
      </c>
      <c r="K112" s="271" t="s">
        <v>327</v>
      </c>
      <c r="L112" s="344">
        <f t="shared" si="8"/>
        <v>2000</v>
      </c>
      <c r="M112" s="342">
        <v>2000</v>
      </c>
      <c r="N112" s="343">
        <v>0</v>
      </c>
      <c r="O112" s="343">
        <v>0</v>
      </c>
      <c r="P112" s="271" t="s">
        <v>434</v>
      </c>
      <c r="Q112" s="271" t="s">
        <v>435</v>
      </c>
      <c r="R112" s="271" t="s">
        <v>486</v>
      </c>
      <c r="S112" s="272">
        <v>45371</v>
      </c>
      <c r="T112" s="271" t="s">
        <v>374</v>
      </c>
      <c r="U112" s="348" t="str">
        <f>IF(K112="",VLOOKUP(MID(T112,1,3),Master!I:J,2),K112)</f>
        <v>105</v>
      </c>
      <c r="V112" s="271" t="str">
        <f t="shared" si="9"/>
        <v>ถูก</v>
      </c>
    </row>
    <row r="113" spans="1:22">
      <c r="A113" s="272">
        <v>45380</v>
      </c>
      <c r="B113" s="272">
        <v>45380</v>
      </c>
      <c r="C113" s="271" t="s">
        <v>433</v>
      </c>
      <c r="D113" s="271" t="s">
        <v>19</v>
      </c>
      <c r="E113" s="271" t="s">
        <v>852</v>
      </c>
      <c r="F113" s="271" t="s">
        <v>704</v>
      </c>
      <c r="G113" s="271" t="s">
        <v>456</v>
      </c>
      <c r="H113" s="43" t="str">
        <f t="shared" si="10"/>
        <v>24</v>
      </c>
      <c r="I113" s="271" t="s">
        <v>472</v>
      </c>
      <c r="J113" s="271" t="s">
        <v>23</v>
      </c>
      <c r="K113" s="271" t="s">
        <v>327</v>
      </c>
      <c r="L113" s="344">
        <f t="shared" si="8"/>
        <v>13167</v>
      </c>
      <c r="M113" s="342">
        <v>13167</v>
      </c>
      <c r="N113" s="343">
        <v>0</v>
      </c>
      <c r="O113" s="343">
        <v>0</v>
      </c>
      <c r="P113" s="271" t="s">
        <v>434</v>
      </c>
      <c r="Q113" s="271" t="s">
        <v>435</v>
      </c>
      <c r="R113" s="271" t="s">
        <v>486</v>
      </c>
      <c r="S113" s="272">
        <v>45371</v>
      </c>
      <c r="T113" s="271" t="s">
        <v>374</v>
      </c>
      <c r="U113" s="348" t="str">
        <f>IF(K113="",VLOOKUP(MID(T113,1,3),Master!I:J,2),K113)</f>
        <v>105</v>
      </c>
      <c r="V113" s="271" t="str">
        <f t="shared" si="9"/>
        <v>ถูก</v>
      </c>
    </row>
    <row r="114" spans="1:22">
      <c r="A114" s="272">
        <v>45380</v>
      </c>
      <c r="B114" s="272">
        <v>45380</v>
      </c>
      <c r="C114" s="271" t="s">
        <v>433</v>
      </c>
      <c r="D114" s="271" t="s">
        <v>19</v>
      </c>
      <c r="E114" s="271" t="s">
        <v>870</v>
      </c>
      <c r="F114" s="271" t="s">
        <v>687</v>
      </c>
      <c r="G114" s="271" t="s">
        <v>249</v>
      </c>
      <c r="H114" s="43" t="str">
        <f t="shared" si="10"/>
        <v>24</v>
      </c>
      <c r="I114" s="271" t="s">
        <v>377</v>
      </c>
      <c r="J114" s="271" t="s">
        <v>23</v>
      </c>
      <c r="K114" s="271" t="s">
        <v>371</v>
      </c>
      <c r="L114" s="344">
        <f t="shared" si="8"/>
        <v>7875</v>
      </c>
      <c r="M114" s="342">
        <v>7875</v>
      </c>
      <c r="N114" s="343">
        <v>0</v>
      </c>
      <c r="O114" s="343">
        <v>0</v>
      </c>
      <c r="P114" s="271" t="s">
        <v>434</v>
      </c>
      <c r="Q114" s="271" t="s">
        <v>435</v>
      </c>
      <c r="R114" s="271" t="s">
        <v>500</v>
      </c>
      <c r="S114" s="272">
        <v>45371</v>
      </c>
      <c r="T114" s="271" t="s">
        <v>374</v>
      </c>
      <c r="U114" s="348" t="str">
        <f>IF(K114="",VLOOKUP(MID(T114,1,3),Master!I:J,2),K114)</f>
        <v>106</v>
      </c>
      <c r="V114" s="271" t="str">
        <f t="shared" si="9"/>
        <v>ถูก</v>
      </c>
    </row>
    <row r="115" spans="1:22">
      <c r="A115" s="272">
        <v>45380</v>
      </c>
      <c r="B115" s="272">
        <v>45380</v>
      </c>
      <c r="C115" s="271" t="s">
        <v>433</v>
      </c>
      <c r="D115" s="271" t="s">
        <v>19</v>
      </c>
      <c r="E115" s="271" t="s">
        <v>871</v>
      </c>
      <c r="F115" s="271" t="s">
        <v>708</v>
      </c>
      <c r="G115" s="271" t="s">
        <v>133</v>
      </c>
      <c r="H115" s="43" t="str">
        <f t="shared" si="10"/>
        <v>24</v>
      </c>
      <c r="I115" s="271" t="s">
        <v>20</v>
      </c>
      <c r="J115" s="271" t="s">
        <v>23</v>
      </c>
      <c r="K115" s="271" t="s">
        <v>371</v>
      </c>
      <c r="L115" s="344">
        <f t="shared" si="8"/>
        <v>1167</v>
      </c>
      <c r="M115" s="342">
        <v>1167</v>
      </c>
      <c r="N115" s="343">
        <v>0</v>
      </c>
      <c r="O115" s="343">
        <v>0</v>
      </c>
      <c r="P115" s="271" t="s">
        <v>434</v>
      </c>
      <c r="Q115" s="271" t="s">
        <v>435</v>
      </c>
      <c r="R115" s="271" t="s">
        <v>500</v>
      </c>
      <c r="S115" s="272">
        <v>45373</v>
      </c>
      <c r="T115" s="271" t="s">
        <v>374</v>
      </c>
      <c r="U115" s="348" t="str">
        <f>IF(K115="",VLOOKUP(MID(T115,1,3),Master!I:J,2),K115)</f>
        <v>106</v>
      </c>
      <c r="V115" s="271" t="str">
        <f t="shared" si="9"/>
        <v>ถูก</v>
      </c>
    </row>
    <row r="116" spans="1:22">
      <c r="A116" s="272">
        <v>45381</v>
      </c>
      <c r="B116" s="272">
        <v>45381</v>
      </c>
      <c r="C116" s="271" t="s">
        <v>473</v>
      </c>
      <c r="D116" s="271" t="s">
        <v>19</v>
      </c>
      <c r="E116" s="271" t="s">
        <v>872</v>
      </c>
      <c r="F116" s="271" t="s">
        <v>682</v>
      </c>
      <c r="G116" s="271" t="s">
        <v>415</v>
      </c>
      <c r="H116" s="43" t="str">
        <f t="shared" si="10"/>
        <v>12</v>
      </c>
      <c r="I116" s="271" t="s">
        <v>377</v>
      </c>
      <c r="J116" s="271" t="s">
        <v>461</v>
      </c>
      <c r="K116" s="271" t="s">
        <v>460</v>
      </c>
      <c r="L116" s="344">
        <f t="shared" si="8"/>
        <v>14688</v>
      </c>
      <c r="M116" s="342">
        <v>14688</v>
      </c>
      <c r="N116" s="343">
        <v>0</v>
      </c>
      <c r="O116" s="343">
        <v>0</v>
      </c>
      <c r="P116" s="271" t="s">
        <v>474</v>
      </c>
      <c r="Q116" s="271" t="s">
        <v>435</v>
      </c>
      <c r="R116" s="271" t="s">
        <v>475</v>
      </c>
      <c r="S116" s="272">
        <v>45373</v>
      </c>
      <c r="T116" s="271" t="s">
        <v>374</v>
      </c>
      <c r="U116" s="348" t="str">
        <f>IF(K116="",VLOOKUP(MID(T116,1,3),Master!I:J,2),K116)</f>
        <v>104</v>
      </c>
      <c r="V116" s="271" t="str">
        <f t="shared" si="9"/>
        <v>ถูก</v>
      </c>
    </row>
    <row r="117" spans="1:22">
      <c r="A117" s="272">
        <v>45381</v>
      </c>
      <c r="B117" s="272">
        <v>45381</v>
      </c>
      <c r="C117" s="271" t="s">
        <v>433</v>
      </c>
      <c r="D117" s="271" t="s">
        <v>115</v>
      </c>
      <c r="E117" s="271" t="s">
        <v>849</v>
      </c>
      <c r="F117" s="271" t="s">
        <v>690</v>
      </c>
      <c r="G117" s="271" t="s">
        <v>46</v>
      </c>
      <c r="H117" s="43" t="str">
        <f t="shared" si="10"/>
        <v>24</v>
      </c>
      <c r="I117" s="271" t="s">
        <v>531</v>
      </c>
      <c r="J117" s="271" t="s">
        <v>114</v>
      </c>
      <c r="K117" s="271" t="s">
        <v>22</v>
      </c>
      <c r="L117" s="344">
        <f t="shared" si="8"/>
        <v>28000</v>
      </c>
      <c r="M117" s="342">
        <v>28000</v>
      </c>
      <c r="N117" s="343">
        <v>0</v>
      </c>
      <c r="O117" s="343">
        <v>0</v>
      </c>
      <c r="P117" s="271" t="s">
        <v>434</v>
      </c>
      <c r="Q117" s="271" t="s">
        <v>435</v>
      </c>
      <c r="R117" s="271" t="s">
        <v>437</v>
      </c>
      <c r="S117" s="272">
        <v>45370</v>
      </c>
      <c r="T117" s="271" t="s">
        <v>374</v>
      </c>
      <c r="U117" s="348" t="str">
        <f>IF(K117="",VLOOKUP(MID(T117,1,3),Master!I:J,2),K117)</f>
        <v>102</v>
      </c>
      <c r="V117" s="271" t="str">
        <f t="shared" si="9"/>
        <v>ถูก</v>
      </c>
    </row>
    <row r="118" spans="1:22">
      <c r="A118" s="272">
        <v>45381</v>
      </c>
      <c r="B118" s="272">
        <v>45381</v>
      </c>
      <c r="C118" s="271" t="s">
        <v>433</v>
      </c>
      <c r="D118" s="271" t="s">
        <v>115</v>
      </c>
      <c r="E118" s="271" t="s">
        <v>850</v>
      </c>
      <c r="F118" s="271" t="s">
        <v>685</v>
      </c>
      <c r="G118" s="271" t="s">
        <v>119</v>
      </c>
      <c r="H118" s="43" t="str">
        <f t="shared" si="10"/>
        <v>24</v>
      </c>
      <c r="I118" s="271" t="s">
        <v>21</v>
      </c>
      <c r="J118" s="271" t="s">
        <v>114</v>
      </c>
      <c r="K118" s="271" t="s">
        <v>292</v>
      </c>
      <c r="L118" s="344">
        <f t="shared" si="8"/>
        <v>28000</v>
      </c>
      <c r="M118" s="342">
        <v>28000</v>
      </c>
      <c r="N118" s="343">
        <v>0</v>
      </c>
      <c r="O118" s="343">
        <v>0</v>
      </c>
      <c r="P118" s="271" t="s">
        <v>434</v>
      </c>
      <c r="Q118" s="271" t="s">
        <v>435</v>
      </c>
      <c r="R118" s="271" t="s">
        <v>436</v>
      </c>
      <c r="S118" s="272">
        <v>45370</v>
      </c>
      <c r="T118" s="271" t="s">
        <v>374</v>
      </c>
      <c r="U118" s="348" t="str">
        <f>IF(K118="",VLOOKUP(MID(T118,1,3),Master!I:J,2),K118)</f>
        <v>101</v>
      </c>
      <c r="V118" s="271" t="str">
        <f t="shared" si="9"/>
        <v>ถูก</v>
      </c>
    </row>
    <row r="119" spans="1:22">
      <c r="A119" s="272">
        <v>45381</v>
      </c>
      <c r="B119" s="272">
        <v>45381</v>
      </c>
      <c r="C119" s="271" t="s">
        <v>433</v>
      </c>
      <c r="D119" s="271" t="s">
        <v>19</v>
      </c>
      <c r="E119" s="271" t="s">
        <v>855</v>
      </c>
      <c r="F119" s="271" t="s">
        <v>703</v>
      </c>
      <c r="G119" s="271" t="s">
        <v>455</v>
      </c>
      <c r="H119" s="43" t="str">
        <f t="shared" si="10"/>
        <v>24</v>
      </c>
      <c r="I119" s="271" t="s">
        <v>377</v>
      </c>
      <c r="J119" s="271" t="s">
        <v>23</v>
      </c>
      <c r="K119" s="271" t="s">
        <v>327</v>
      </c>
      <c r="L119" s="344">
        <f t="shared" si="8"/>
        <v>10000</v>
      </c>
      <c r="M119" s="342">
        <v>10000</v>
      </c>
      <c r="N119" s="343">
        <v>0</v>
      </c>
      <c r="O119" s="343">
        <v>0</v>
      </c>
      <c r="P119" s="271" t="s">
        <v>434</v>
      </c>
      <c r="Q119" s="271" t="s">
        <v>435</v>
      </c>
      <c r="R119" s="271" t="s">
        <v>486</v>
      </c>
      <c r="S119" s="272">
        <v>45371</v>
      </c>
      <c r="T119" s="271" t="s">
        <v>374</v>
      </c>
      <c r="U119" s="348" t="str">
        <f>IF(K119="",VLOOKUP(MID(T119,1,3),Master!I:J,2),K119)</f>
        <v>105</v>
      </c>
      <c r="V119" s="271" t="str">
        <f t="shared" si="9"/>
        <v>ถูก</v>
      </c>
    </row>
    <row r="120" spans="1:22">
      <c r="A120" s="272">
        <v>45381</v>
      </c>
      <c r="B120" s="272">
        <v>45381</v>
      </c>
      <c r="C120" s="271" t="s">
        <v>433</v>
      </c>
      <c r="D120" s="271" t="s">
        <v>19</v>
      </c>
      <c r="E120" s="271" t="s">
        <v>856</v>
      </c>
      <c r="F120" s="271" t="s">
        <v>704</v>
      </c>
      <c r="G120" s="271" t="s">
        <v>456</v>
      </c>
      <c r="H120" s="43" t="str">
        <f t="shared" si="10"/>
        <v>24</v>
      </c>
      <c r="I120" s="271" t="s">
        <v>472</v>
      </c>
      <c r="J120" s="271" t="s">
        <v>23</v>
      </c>
      <c r="K120" s="271" t="s">
        <v>327</v>
      </c>
      <c r="L120" s="344">
        <f t="shared" si="8"/>
        <v>18000</v>
      </c>
      <c r="M120" s="342">
        <v>18000</v>
      </c>
      <c r="N120" s="343">
        <v>0</v>
      </c>
      <c r="O120" s="343">
        <v>0</v>
      </c>
      <c r="P120" s="271" t="s">
        <v>434</v>
      </c>
      <c r="Q120" s="271" t="s">
        <v>435</v>
      </c>
      <c r="R120" s="271" t="s">
        <v>486</v>
      </c>
      <c r="S120" s="272">
        <v>45371</v>
      </c>
      <c r="T120" s="271" t="s">
        <v>374</v>
      </c>
      <c r="U120" s="348" t="str">
        <f>IF(K120="",VLOOKUP(MID(T120,1,3),Master!I:J,2),K120)</f>
        <v>105</v>
      </c>
      <c r="V120" s="271" t="str">
        <f t="shared" si="9"/>
        <v>ถูก</v>
      </c>
    </row>
    <row r="121" spans="1:22">
      <c r="A121" s="272">
        <v>45381</v>
      </c>
      <c r="B121" s="272">
        <v>45381</v>
      </c>
      <c r="C121" s="271" t="s">
        <v>433</v>
      </c>
      <c r="D121" s="271" t="s">
        <v>19</v>
      </c>
      <c r="E121" s="271" t="s">
        <v>873</v>
      </c>
      <c r="F121" s="271" t="s">
        <v>708</v>
      </c>
      <c r="G121" s="271" t="s">
        <v>133</v>
      </c>
      <c r="H121" s="43" t="str">
        <f t="shared" si="10"/>
        <v>24</v>
      </c>
      <c r="I121" s="271" t="s">
        <v>20</v>
      </c>
      <c r="J121" s="271" t="s">
        <v>23</v>
      </c>
      <c r="K121" s="271" t="s">
        <v>371</v>
      </c>
      <c r="L121" s="344">
        <f t="shared" si="8"/>
        <v>28000</v>
      </c>
      <c r="M121" s="342">
        <v>28000</v>
      </c>
      <c r="N121" s="343">
        <v>0</v>
      </c>
      <c r="O121" s="343">
        <v>0</v>
      </c>
      <c r="P121" s="271" t="s">
        <v>434</v>
      </c>
      <c r="Q121" s="271" t="s">
        <v>435</v>
      </c>
      <c r="R121" s="271" t="s">
        <v>500</v>
      </c>
      <c r="S121" s="272">
        <v>45371</v>
      </c>
      <c r="T121" s="271" t="s">
        <v>374</v>
      </c>
      <c r="U121" s="348" t="str">
        <f>IF(K121="",VLOOKUP(MID(T121,1,3),Master!I:J,2),K121)</f>
        <v>106</v>
      </c>
      <c r="V121" s="271" t="str">
        <f t="shared" si="9"/>
        <v>ถูก</v>
      </c>
    </row>
    <row r="122" spans="1:22">
      <c r="A122" s="272">
        <v>45382</v>
      </c>
      <c r="B122" s="272">
        <v>45382</v>
      </c>
      <c r="C122" s="271" t="s">
        <v>433</v>
      </c>
      <c r="D122" s="271" t="s">
        <v>115</v>
      </c>
      <c r="E122" s="271" t="s">
        <v>853</v>
      </c>
      <c r="F122" s="271" t="s">
        <v>690</v>
      </c>
      <c r="G122" s="271" t="s">
        <v>46</v>
      </c>
      <c r="H122" s="43" t="str">
        <f t="shared" si="10"/>
        <v>24</v>
      </c>
      <c r="I122" s="271" t="s">
        <v>472</v>
      </c>
      <c r="J122" s="271" t="s">
        <v>114</v>
      </c>
      <c r="K122" s="271" t="s">
        <v>22</v>
      </c>
      <c r="L122" s="344">
        <f t="shared" si="8"/>
        <v>28000</v>
      </c>
      <c r="M122" s="342">
        <v>28000</v>
      </c>
      <c r="N122" s="343">
        <v>0</v>
      </c>
      <c r="O122" s="343">
        <v>0</v>
      </c>
      <c r="P122" s="271" t="s">
        <v>434</v>
      </c>
      <c r="Q122" s="271" t="s">
        <v>435</v>
      </c>
      <c r="R122" s="271" t="s">
        <v>437</v>
      </c>
      <c r="S122" s="272">
        <v>45370</v>
      </c>
      <c r="T122" s="271" t="s">
        <v>374</v>
      </c>
      <c r="U122" s="348" t="str">
        <f>IF(K122="",VLOOKUP(MID(T122,1,3),Master!I:J,2),K122)</f>
        <v>102</v>
      </c>
      <c r="V122" s="271" t="str">
        <f t="shared" si="9"/>
        <v>ถูก</v>
      </c>
    </row>
    <row r="123" spans="1:22">
      <c r="A123" s="272">
        <v>45382</v>
      </c>
      <c r="B123" s="272">
        <v>45382</v>
      </c>
      <c r="C123" s="271" t="s">
        <v>433</v>
      </c>
      <c r="D123" s="271" t="s">
        <v>115</v>
      </c>
      <c r="E123" s="271" t="s">
        <v>854</v>
      </c>
      <c r="F123" s="271" t="s">
        <v>685</v>
      </c>
      <c r="G123" s="271" t="s">
        <v>119</v>
      </c>
      <c r="H123" s="43" t="str">
        <f t="shared" si="10"/>
        <v>24</v>
      </c>
      <c r="I123" s="271" t="s">
        <v>21</v>
      </c>
      <c r="J123" s="271" t="s">
        <v>114</v>
      </c>
      <c r="K123" s="271" t="s">
        <v>292</v>
      </c>
      <c r="L123" s="344">
        <f t="shared" si="8"/>
        <v>25667</v>
      </c>
      <c r="M123" s="342">
        <v>25667</v>
      </c>
      <c r="N123" s="343">
        <v>0</v>
      </c>
      <c r="O123" s="343">
        <v>0</v>
      </c>
      <c r="P123" s="271" t="s">
        <v>434</v>
      </c>
      <c r="Q123" s="271" t="s">
        <v>435</v>
      </c>
      <c r="R123" s="271" t="s">
        <v>436</v>
      </c>
      <c r="S123" s="272">
        <v>45370</v>
      </c>
      <c r="T123" s="271" t="s">
        <v>374</v>
      </c>
      <c r="U123" s="348" t="str">
        <f>IF(K123="",VLOOKUP(MID(T123,1,3),Master!I:J,2),K123)</f>
        <v>101</v>
      </c>
      <c r="V123" s="271" t="str">
        <f t="shared" si="9"/>
        <v>ถูก</v>
      </c>
    </row>
    <row r="124" spans="1:22">
      <c r="A124" s="272">
        <v>45382</v>
      </c>
      <c r="B124" s="272">
        <v>45382</v>
      </c>
      <c r="C124" s="271" t="s">
        <v>433</v>
      </c>
      <c r="D124" s="271" t="s">
        <v>19</v>
      </c>
      <c r="E124" s="271" t="s">
        <v>874</v>
      </c>
      <c r="F124" s="271" t="s">
        <v>708</v>
      </c>
      <c r="G124" s="271" t="s">
        <v>133</v>
      </c>
      <c r="H124" s="43" t="str">
        <f t="shared" si="10"/>
        <v>24</v>
      </c>
      <c r="I124" s="271" t="s">
        <v>20</v>
      </c>
      <c r="J124" s="271" t="s">
        <v>23</v>
      </c>
      <c r="K124" s="271" t="s">
        <v>371</v>
      </c>
      <c r="L124" s="344">
        <f t="shared" si="8"/>
        <v>28000</v>
      </c>
      <c r="M124" s="342">
        <v>28000</v>
      </c>
      <c r="N124" s="343">
        <v>0</v>
      </c>
      <c r="O124" s="343">
        <v>0</v>
      </c>
      <c r="P124" s="271" t="s">
        <v>434</v>
      </c>
      <c r="Q124" s="271" t="s">
        <v>435</v>
      </c>
      <c r="R124" s="271" t="s">
        <v>500</v>
      </c>
      <c r="S124" s="272">
        <v>45371</v>
      </c>
      <c r="T124" s="271" t="s">
        <v>374</v>
      </c>
      <c r="U124" s="348" t="str">
        <f>IF(K124="",VLOOKUP(MID(T124,1,3),Master!I:J,2),K124)</f>
        <v>106</v>
      </c>
      <c r="V124" s="271" t="str">
        <f t="shared" si="9"/>
        <v>ถูก</v>
      </c>
    </row>
    <row r="125" spans="1:22">
      <c r="A125" s="272">
        <v>45382</v>
      </c>
      <c r="B125" s="272">
        <v>45382</v>
      </c>
      <c r="C125" s="271" t="s">
        <v>433</v>
      </c>
      <c r="D125" s="271" t="s">
        <v>19</v>
      </c>
      <c r="E125" s="271" t="s">
        <v>899</v>
      </c>
      <c r="F125" s="271" t="s">
        <v>704</v>
      </c>
      <c r="G125" s="271" t="s">
        <v>456</v>
      </c>
      <c r="H125" s="43" t="str">
        <f t="shared" si="10"/>
        <v>24</v>
      </c>
      <c r="I125" s="271" t="s">
        <v>472</v>
      </c>
      <c r="J125" s="271" t="s">
        <v>23</v>
      </c>
      <c r="K125" s="271" t="s">
        <v>327</v>
      </c>
      <c r="L125" s="344">
        <f t="shared" si="8"/>
        <v>28000</v>
      </c>
      <c r="M125" s="342">
        <v>28000</v>
      </c>
      <c r="N125" s="343">
        <v>0</v>
      </c>
      <c r="O125" s="343">
        <v>0</v>
      </c>
      <c r="P125" s="271" t="s">
        <v>434</v>
      </c>
      <c r="Q125" s="271" t="s">
        <v>435</v>
      </c>
      <c r="R125" s="271" t="s">
        <v>486</v>
      </c>
      <c r="S125" s="272">
        <v>45375</v>
      </c>
      <c r="T125" s="271" t="s">
        <v>374</v>
      </c>
      <c r="U125" s="348" t="str">
        <f>IF(K125="",VLOOKUP(MID(T125,1,3),Master!I:J,2),K125)</f>
        <v>105</v>
      </c>
      <c r="V125" s="271" t="str">
        <f t="shared" si="9"/>
        <v>ถูก</v>
      </c>
    </row>
    <row r="126" spans="1:22">
      <c r="A126" s="272">
        <v>45383</v>
      </c>
      <c r="B126" s="272">
        <v>45383</v>
      </c>
      <c r="C126" s="271" t="s">
        <v>473</v>
      </c>
      <c r="D126" s="271" t="s">
        <v>19</v>
      </c>
      <c r="E126" s="271" t="s">
        <v>991</v>
      </c>
      <c r="F126" s="271" t="s">
        <v>682</v>
      </c>
      <c r="G126" s="271" t="s">
        <v>415</v>
      </c>
      <c r="H126" s="43" t="str">
        <f t="shared" si="10"/>
        <v>12</v>
      </c>
      <c r="I126" s="271" t="s">
        <v>377</v>
      </c>
      <c r="J126" s="271" t="s">
        <v>461</v>
      </c>
      <c r="K126" s="271" t="s">
        <v>460</v>
      </c>
      <c r="L126" s="344">
        <f t="shared" si="8"/>
        <v>7700</v>
      </c>
      <c r="M126" s="342">
        <v>7700</v>
      </c>
      <c r="N126" s="343">
        <v>0</v>
      </c>
      <c r="O126" s="343">
        <v>0</v>
      </c>
      <c r="P126" s="271" t="s">
        <v>474</v>
      </c>
      <c r="Q126" s="271" t="s">
        <v>435</v>
      </c>
      <c r="R126" s="271" t="s">
        <v>475</v>
      </c>
      <c r="S126" s="272">
        <v>45377</v>
      </c>
      <c r="T126" s="271" t="s">
        <v>374</v>
      </c>
      <c r="U126" s="348" t="str">
        <f>IF(K126="",VLOOKUP(MID(T126,1,3),Master!I:J,2),K126)</f>
        <v>104</v>
      </c>
      <c r="V126" s="271" t="str">
        <f t="shared" si="9"/>
        <v>ถูก</v>
      </c>
    </row>
    <row r="127" spans="1:22">
      <c r="A127" s="272">
        <v>45383</v>
      </c>
      <c r="B127" s="272">
        <v>45383</v>
      </c>
      <c r="C127" s="271" t="s">
        <v>473</v>
      </c>
      <c r="D127" s="271" t="s">
        <v>19</v>
      </c>
      <c r="E127" s="271" t="s">
        <v>992</v>
      </c>
      <c r="F127" s="271" t="s">
        <v>682</v>
      </c>
      <c r="G127" s="271" t="s">
        <v>415</v>
      </c>
      <c r="H127" s="43" t="str">
        <f t="shared" si="10"/>
        <v>12</v>
      </c>
      <c r="I127" s="271" t="s">
        <v>875</v>
      </c>
      <c r="J127" s="271" t="s">
        <v>461</v>
      </c>
      <c r="K127" s="271" t="s">
        <v>460</v>
      </c>
      <c r="L127" s="344">
        <f t="shared" si="8"/>
        <v>2100</v>
      </c>
      <c r="M127" s="342">
        <v>2100</v>
      </c>
      <c r="N127" s="343">
        <v>0</v>
      </c>
      <c r="O127" s="343">
        <v>0</v>
      </c>
      <c r="P127" s="271" t="s">
        <v>474</v>
      </c>
      <c r="Q127" s="271" t="s">
        <v>435</v>
      </c>
      <c r="R127" s="271" t="s">
        <v>475</v>
      </c>
      <c r="S127" s="272">
        <v>45377</v>
      </c>
      <c r="T127" s="271" t="s">
        <v>374</v>
      </c>
      <c r="U127" s="348" t="str">
        <f>IF(K127="",VLOOKUP(MID(T127,1,3),Master!I:J,2),K127)</f>
        <v>104</v>
      </c>
      <c r="V127" s="271" t="str">
        <f t="shared" si="9"/>
        <v>ถูก</v>
      </c>
    </row>
    <row r="128" spans="1:22">
      <c r="A128" s="272">
        <v>45383</v>
      </c>
      <c r="B128" s="272">
        <v>45383</v>
      </c>
      <c r="C128" s="271" t="s">
        <v>433</v>
      </c>
      <c r="D128" s="271" t="s">
        <v>115</v>
      </c>
      <c r="E128" s="271" t="s">
        <v>993</v>
      </c>
      <c r="F128" s="271" t="s">
        <v>685</v>
      </c>
      <c r="G128" s="271" t="s">
        <v>119</v>
      </c>
      <c r="H128" s="43" t="str">
        <f t="shared" si="10"/>
        <v>24</v>
      </c>
      <c r="I128" s="271" t="s">
        <v>681</v>
      </c>
      <c r="J128" s="271" t="s">
        <v>114</v>
      </c>
      <c r="K128" s="271" t="s">
        <v>292</v>
      </c>
      <c r="L128" s="344">
        <f t="shared" si="8"/>
        <v>14000</v>
      </c>
      <c r="M128" s="342">
        <v>14000</v>
      </c>
      <c r="N128" s="343">
        <v>0</v>
      </c>
      <c r="O128" s="343">
        <v>0</v>
      </c>
      <c r="P128" s="271" t="s">
        <v>434</v>
      </c>
      <c r="Q128" s="271" t="s">
        <v>435</v>
      </c>
      <c r="R128" s="271" t="s">
        <v>436</v>
      </c>
      <c r="S128" s="272">
        <v>45377</v>
      </c>
      <c r="T128" s="271" t="s">
        <v>374</v>
      </c>
      <c r="U128" s="348" t="str">
        <f>IF(K128="",VLOOKUP(MID(T128,1,3),Master!I:J,2),K128)</f>
        <v>101</v>
      </c>
      <c r="V128" s="271" t="str">
        <f t="shared" si="9"/>
        <v>ถูก</v>
      </c>
    </row>
    <row r="129" spans="1:22">
      <c r="A129" s="272">
        <v>45383</v>
      </c>
      <c r="B129" s="272">
        <v>45383</v>
      </c>
      <c r="C129" s="271" t="s">
        <v>433</v>
      </c>
      <c r="D129" s="271" t="s">
        <v>115</v>
      </c>
      <c r="E129" s="271" t="s">
        <v>994</v>
      </c>
      <c r="F129" s="271" t="s">
        <v>690</v>
      </c>
      <c r="G129" s="271" t="s">
        <v>46</v>
      </c>
      <c r="H129" s="43" t="str">
        <f t="shared" si="10"/>
        <v>24</v>
      </c>
      <c r="I129" s="271" t="s">
        <v>21</v>
      </c>
      <c r="J129" s="271" t="s">
        <v>114</v>
      </c>
      <c r="K129" s="271" t="s">
        <v>22</v>
      </c>
      <c r="L129" s="344">
        <f t="shared" si="8"/>
        <v>28000</v>
      </c>
      <c r="M129" s="342">
        <v>28000</v>
      </c>
      <c r="N129" s="343">
        <v>0</v>
      </c>
      <c r="O129" s="343">
        <v>0</v>
      </c>
      <c r="P129" s="271" t="s">
        <v>434</v>
      </c>
      <c r="Q129" s="271" t="s">
        <v>435</v>
      </c>
      <c r="R129" s="271" t="s">
        <v>437</v>
      </c>
      <c r="S129" s="272">
        <v>45377</v>
      </c>
      <c r="T129" s="271" t="s">
        <v>374</v>
      </c>
      <c r="U129" s="348" t="str">
        <f>IF(K129="",VLOOKUP(MID(T129,1,3),Master!I:J,2),K129)</f>
        <v>102</v>
      </c>
      <c r="V129" s="271" t="str">
        <f t="shared" si="9"/>
        <v>ถูก</v>
      </c>
    </row>
    <row r="130" spans="1:22">
      <c r="A130" s="272">
        <v>45383</v>
      </c>
      <c r="B130" s="272">
        <v>45383</v>
      </c>
      <c r="C130" s="271" t="s">
        <v>450</v>
      </c>
      <c r="D130" s="271" t="s">
        <v>19</v>
      </c>
      <c r="E130" s="271" t="s">
        <v>900</v>
      </c>
      <c r="F130" s="271" t="s">
        <v>699</v>
      </c>
      <c r="G130" s="271" t="s">
        <v>140</v>
      </c>
      <c r="H130" s="43" t="str">
        <f t="shared" si="10"/>
        <v>36</v>
      </c>
      <c r="I130" s="271" t="s">
        <v>21</v>
      </c>
      <c r="J130" s="271" t="s">
        <v>47</v>
      </c>
      <c r="K130" s="271" t="s">
        <v>340</v>
      </c>
      <c r="L130" s="344">
        <f t="shared" si="8"/>
        <v>1450</v>
      </c>
      <c r="M130" s="342">
        <v>52200</v>
      </c>
      <c r="N130" s="343">
        <v>0</v>
      </c>
      <c r="O130" s="343">
        <v>0</v>
      </c>
      <c r="P130" s="271" t="s">
        <v>495</v>
      </c>
      <c r="Q130" s="271" t="s">
        <v>374</v>
      </c>
      <c r="R130" s="271" t="s">
        <v>374</v>
      </c>
      <c r="S130" s="272"/>
      <c r="T130" s="271" t="s">
        <v>496</v>
      </c>
      <c r="U130" s="348" t="str">
        <f>IF(K130="",VLOOKUP(MID(T130,1,3),Master!I:J,2),K130)</f>
        <v>103</v>
      </c>
      <c r="V130" s="271" t="str">
        <f t="shared" si="9"/>
        <v>ถูก</v>
      </c>
    </row>
    <row r="131" spans="1:22">
      <c r="A131" s="272">
        <v>45383</v>
      </c>
      <c r="B131" s="272">
        <v>45383</v>
      </c>
      <c r="C131" s="271" t="s">
        <v>450</v>
      </c>
      <c r="D131" s="271" t="s">
        <v>19</v>
      </c>
      <c r="E131" s="271" t="s">
        <v>995</v>
      </c>
      <c r="F131" s="271" t="s">
        <v>708</v>
      </c>
      <c r="G131" s="271" t="s">
        <v>133</v>
      </c>
      <c r="H131" s="43" t="str">
        <f t="shared" si="10"/>
        <v>24</v>
      </c>
      <c r="I131" s="271" t="s">
        <v>20</v>
      </c>
      <c r="J131" s="271" t="s">
        <v>23</v>
      </c>
      <c r="K131" s="271" t="s">
        <v>371</v>
      </c>
      <c r="L131" s="344">
        <f t="shared" si="8"/>
        <v>28000</v>
      </c>
      <c r="M131" s="342">
        <v>672000</v>
      </c>
      <c r="N131" s="343">
        <v>0</v>
      </c>
      <c r="O131" s="343">
        <v>0</v>
      </c>
      <c r="P131" s="271" t="s">
        <v>44</v>
      </c>
      <c r="Q131" s="271" t="s">
        <v>374</v>
      </c>
      <c r="R131" s="271" t="s">
        <v>374</v>
      </c>
      <c r="S131" s="272"/>
      <c r="T131" s="271" t="s">
        <v>452</v>
      </c>
      <c r="U131" s="348" t="str">
        <f>IF(K131="",VLOOKUP(MID(T131,1,3),Master!I:J,2),K131)</f>
        <v>106</v>
      </c>
      <c r="V131" s="271" t="str">
        <f t="shared" si="9"/>
        <v>ถูก</v>
      </c>
    </row>
    <row r="132" spans="1:22">
      <c r="A132" s="272">
        <v>45383</v>
      </c>
      <c r="B132" s="272">
        <v>45383</v>
      </c>
      <c r="C132" s="271" t="s">
        <v>450</v>
      </c>
      <c r="D132" s="271" t="s">
        <v>19</v>
      </c>
      <c r="E132" s="271" t="s">
        <v>996</v>
      </c>
      <c r="F132" s="271" t="s">
        <v>704</v>
      </c>
      <c r="G132" s="271" t="s">
        <v>456</v>
      </c>
      <c r="H132" s="43" t="str">
        <f t="shared" si="10"/>
        <v>24</v>
      </c>
      <c r="I132" s="271" t="s">
        <v>472</v>
      </c>
      <c r="J132" s="271" t="s">
        <v>23</v>
      </c>
      <c r="K132" s="271" t="s">
        <v>327</v>
      </c>
      <c r="L132" s="344">
        <f t="shared" si="8"/>
        <v>5833</v>
      </c>
      <c r="M132" s="342">
        <v>139992</v>
      </c>
      <c r="N132" s="343">
        <v>0</v>
      </c>
      <c r="O132" s="343">
        <v>0</v>
      </c>
      <c r="P132" s="271" t="s">
        <v>44</v>
      </c>
      <c r="Q132" s="271" t="s">
        <v>374</v>
      </c>
      <c r="R132" s="271" t="s">
        <v>374</v>
      </c>
      <c r="S132" s="272"/>
      <c r="T132" s="271" t="s">
        <v>451</v>
      </c>
      <c r="U132" s="348" t="str">
        <f>IF(K132="",VLOOKUP(MID(T132,1,3),Master!I:J,2),K132)</f>
        <v>105</v>
      </c>
      <c r="V132" s="271" t="str">
        <f t="shared" si="9"/>
        <v>ถูก</v>
      </c>
    </row>
    <row r="133" spans="1:22">
      <c r="A133" s="272">
        <v>45383</v>
      </c>
      <c r="B133" s="272">
        <v>45383</v>
      </c>
      <c r="C133" s="271" t="s">
        <v>450</v>
      </c>
      <c r="D133" s="271" t="s">
        <v>19</v>
      </c>
      <c r="E133" s="271" t="s">
        <v>997</v>
      </c>
      <c r="F133" s="271" t="s">
        <v>686</v>
      </c>
      <c r="G133" s="271" t="s">
        <v>116</v>
      </c>
      <c r="H133" s="43" t="str">
        <f t="shared" si="10"/>
        <v>24</v>
      </c>
      <c r="I133" s="271" t="s">
        <v>20</v>
      </c>
      <c r="J133" s="271" t="s">
        <v>23</v>
      </c>
      <c r="K133" s="271" t="s">
        <v>374</v>
      </c>
      <c r="L133" s="344">
        <f t="shared" si="8"/>
        <v>3500</v>
      </c>
      <c r="M133" s="342">
        <v>84000</v>
      </c>
      <c r="N133" s="343">
        <v>0</v>
      </c>
      <c r="O133" s="343">
        <v>0</v>
      </c>
      <c r="P133" s="271" t="s">
        <v>44</v>
      </c>
      <c r="Q133" s="271" t="s">
        <v>374</v>
      </c>
      <c r="R133" s="271" t="s">
        <v>374</v>
      </c>
      <c r="S133" s="272"/>
      <c r="T133" s="271" t="s">
        <v>452</v>
      </c>
      <c r="U133" s="348">
        <f>IF(K133="",VLOOKUP(MID(T133,1,3),Master!I:J,2),K133)</f>
        <v>101</v>
      </c>
      <c r="V133" s="271" t="str">
        <f t="shared" si="9"/>
        <v>ถูก</v>
      </c>
    </row>
    <row r="134" spans="1:22">
      <c r="A134" s="272">
        <v>45384</v>
      </c>
      <c r="B134" s="272">
        <v>45384</v>
      </c>
      <c r="C134" s="271" t="s">
        <v>473</v>
      </c>
      <c r="D134" s="271" t="s">
        <v>19</v>
      </c>
      <c r="E134" s="271" t="s">
        <v>998</v>
      </c>
      <c r="F134" s="271" t="s">
        <v>682</v>
      </c>
      <c r="G134" s="271" t="s">
        <v>415</v>
      </c>
      <c r="H134" s="43" t="str">
        <f t="shared" si="10"/>
        <v>12</v>
      </c>
      <c r="I134" s="271" t="s">
        <v>875</v>
      </c>
      <c r="J134" s="271" t="s">
        <v>461</v>
      </c>
      <c r="K134" s="271" t="s">
        <v>460</v>
      </c>
      <c r="L134" s="344">
        <f t="shared" si="8"/>
        <v>9800</v>
      </c>
      <c r="M134" s="342">
        <v>9800</v>
      </c>
      <c r="N134" s="343">
        <v>0</v>
      </c>
      <c r="O134" s="343">
        <v>0</v>
      </c>
      <c r="P134" s="271" t="s">
        <v>474</v>
      </c>
      <c r="Q134" s="271" t="s">
        <v>435</v>
      </c>
      <c r="R134" s="271" t="s">
        <v>475</v>
      </c>
      <c r="S134" s="272">
        <v>45377</v>
      </c>
      <c r="T134" s="271" t="s">
        <v>374</v>
      </c>
      <c r="U134" s="348" t="str">
        <f>IF(K134="",VLOOKUP(MID(T134,1,3),Master!I:J,2),K134)</f>
        <v>104</v>
      </c>
      <c r="V134" s="271" t="str">
        <f t="shared" si="9"/>
        <v>ถูก</v>
      </c>
    </row>
    <row r="135" spans="1:22">
      <c r="A135" s="272">
        <v>45384</v>
      </c>
      <c r="B135" s="272">
        <v>45384</v>
      </c>
      <c r="C135" s="271" t="s">
        <v>433</v>
      </c>
      <c r="D135" s="271" t="s">
        <v>115</v>
      </c>
      <c r="E135" s="271" t="s">
        <v>999</v>
      </c>
      <c r="F135" s="271" t="s">
        <v>684</v>
      </c>
      <c r="G135" s="271" t="s">
        <v>118</v>
      </c>
      <c r="H135" s="43" t="str">
        <f t="shared" si="10"/>
        <v>24</v>
      </c>
      <c r="I135" s="271" t="s">
        <v>681</v>
      </c>
      <c r="J135" s="271" t="s">
        <v>114</v>
      </c>
      <c r="K135" s="271" t="s">
        <v>292</v>
      </c>
      <c r="L135" s="344">
        <f t="shared" si="8"/>
        <v>15000</v>
      </c>
      <c r="M135" s="342">
        <v>15000</v>
      </c>
      <c r="N135" s="343">
        <v>0</v>
      </c>
      <c r="O135" s="343">
        <v>0</v>
      </c>
      <c r="P135" s="271" t="s">
        <v>434</v>
      </c>
      <c r="Q135" s="271" t="s">
        <v>435</v>
      </c>
      <c r="R135" s="271" t="s">
        <v>436</v>
      </c>
      <c r="S135" s="272">
        <v>45377</v>
      </c>
      <c r="T135" s="271" t="s">
        <v>374</v>
      </c>
      <c r="U135" s="348" t="str">
        <f>IF(K135="",VLOOKUP(MID(T135,1,3),Master!I:J,2),K135)</f>
        <v>101</v>
      </c>
      <c r="V135" s="271" t="str">
        <f t="shared" si="9"/>
        <v>ถูก</v>
      </c>
    </row>
    <row r="136" spans="1:22">
      <c r="A136" s="272">
        <v>45384</v>
      </c>
      <c r="B136" s="272">
        <v>45384</v>
      </c>
      <c r="C136" s="271" t="s">
        <v>433</v>
      </c>
      <c r="D136" s="271" t="s">
        <v>115</v>
      </c>
      <c r="E136" s="271" t="s">
        <v>1000</v>
      </c>
      <c r="F136" s="271" t="s">
        <v>685</v>
      </c>
      <c r="G136" s="271" t="s">
        <v>119</v>
      </c>
      <c r="H136" s="43" t="str">
        <f t="shared" si="10"/>
        <v>24</v>
      </c>
      <c r="I136" s="271" t="s">
        <v>681</v>
      </c>
      <c r="J136" s="271" t="s">
        <v>114</v>
      </c>
      <c r="K136" s="271" t="s">
        <v>292</v>
      </c>
      <c r="L136" s="344">
        <f t="shared" si="8"/>
        <v>13000</v>
      </c>
      <c r="M136" s="342">
        <v>13000</v>
      </c>
      <c r="N136" s="343">
        <v>0</v>
      </c>
      <c r="O136" s="343">
        <v>0</v>
      </c>
      <c r="P136" s="271" t="s">
        <v>434</v>
      </c>
      <c r="Q136" s="271" t="s">
        <v>435</v>
      </c>
      <c r="R136" s="271" t="s">
        <v>436</v>
      </c>
      <c r="S136" s="272">
        <v>45377</v>
      </c>
      <c r="T136" s="271" t="s">
        <v>374</v>
      </c>
      <c r="U136" s="348" t="str">
        <f>IF(K136="",VLOOKUP(MID(T136,1,3),Master!I:J,2),K136)</f>
        <v>101</v>
      </c>
      <c r="V136" s="271" t="str">
        <f t="shared" si="9"/>
        <v>ถูก</v>
      </c>
    </row>
    <row r="137" spans="1:22">
      <c r="A137" s="272">
        <v>45384</v>
      </c>
      <c r="B137" s="272">
        <v>45384</v>
      </c>
      <c r="C137" s="271" t="s">
        <v>433</v>
      </c>
      <c r="D137" s="271" t="s">
        <v>115</v>
      </c>
      <c r="E137" s="271" t="s">
        <v>1001</v>
      </c>
      <c r="F137" s="271" t="s">
        <v>690</v>
      </c>
      <c r="G137" s="271" t="s">
        <v>46</v>
      </c>
      <c r="H137" s="43" t="str">
        <f t="shared" si="10"/>
        <v>24</v>
      </c>
      <c r="I137" s="271" t="s">
        <v>21</v>
      </c>
      <c r="J137" s="271" t="s">
        <v>114</v>
      </c>
      <c r="K137" s="271" t="s">
        <v>22</v>
      </c>
      <c r="L137" s="344">
        <f t="shared" si="8"/>
        <v>28000</v>
      </c>
      <c r="M137" s="342">
        <v>28000</v>
      </c>
      <c r="N137" s="343">
        <v>0</v>
      </c>
      <c r="O137" s="343">
        <v>0</v>
      </c>
      <c r="P137" s="271" t="s">
        <v>434</v>
      </c>
      <c r="Q137" s="271" t="s">
        <v>435</v>
      </c>
      <c r="R137" s="271" t="s">
        <v>437</v>
      </c>
      <c r="S137" s="272">
        <v>45377</v>
      </c>
      <c r="T137" s="271" t="s">
        <v>374</v>
      </c>
      <c r="U137" s="348" t="str">
        <f>IF(K137="",VLOOKUP(MID(T137,1,3),Master!I:J,2),K137)</f>
        <v>102</v>
      </c>
      <c r="V137" s="271" t="str">
        <f t="shared" si="9"/>
        <v>ถูก</v>
      </c>
    </row>
    <row r="138" spans="1:22">
      <c r="A138" s="272">
        <v>45384</v>
      </c>
      <c r="B138" s="272">
        <v>45384</v>
      </c>
      <c r="C138" s="271" t="s">
        <v>450</v>
      </c>
      <c r="D138" s="271" t="s">
        <v>19</v>
      </c>
      <c r="E138" s="271" t="s">
        <v>901</v>
      </c>
      <c r="F138" s="271" t="s">
        <v>689</v>
      </c>
      <c r="G138" s="271" t="s">
        <v>122</v>
      </c>
      <c r="H138" s="43" t="str">
        <f t="shared" si="10"/>
        <v>36</v>
      </c>
      <c r="I138" s="271" t="s">
        <v>21</v>
      </c>
      <c r="J138" s="271" t="s">
        <v>47</v>
      </c>
      <c r="K138" s="271" t="s">
        <v>340</v>
      </c>
      <c r="L138" s="344">
        <f t="shared" si="8"/>
        <v>2400</v>
      </c>
      <c r="M138" s="342">
        <v>86400</v>
      </c>
      <c r="N138" s="343">
        <v>0</v>
      </c>
      <c r="O138" s="343">
        <v>0</v>
      </c>
      <c r="P138" s="271" t="s">
        <v>495</v>
      </c>
      <c r="Q138" s="271" t="s">
        <v>374</v>
      </c>
      <c r="R138" s="271" t="s">
        <v>374</v>
      </c>
      <c r="S138" s="272"/>
      <c r="T138" s="271" t="s">
        <v>496</v>
      </c>
      <c r="U138" s="348" t="str">
        <f>IF(K138="",VLOOKUP(MID(T138,1,3),Master!I:J,2),K138)</f>
        <v>103</v>
      </c>
      <c r="V138" s="271" t="str">
        <f t="shared" si="9"/>
        <v>ถูก</v>
      </c>
    </row>
    <row r="139" spans="1:22">
      <c r="A139" s="272">
        <v>45384</v>
      </c>
      <c r="B139" s="272">
        <v>45384</v>
      </c>
      <c r="C139" s="271" t="s">
        <v>450</v>
      </c>
      <c r="D139" s="271" t="s">
        <v>19</v>
      </c>
      <c r="E139" s="271" t="s">
        <v>902</v>
      </c>
      <c r="F139" s="271" t="s">
        <v>699</v>
      </c>
      <c r="G139" s="271" t="s">
        <v>140</v>
      </c>
      <c r="H139" s="43" t="str">
        <f t="shared" si="10"/>
        <v>36</v>
      </c>
      <c r="I139" s="271" t="s">
        <v>21</v>
      </c>
      <c r="J139" s="271" t="s">
        <v>47</v>
      </c>
      <c r="K139" s="271" t="s">
        <v>340</v>
      </c>
      <c r="L139" s="344">
        <f t="shared" si="8"/>
        <v>3450</v>
      </c>
      <c r="M139" s="342">
        <v>124200</v>
      </c>
      <c r="N139" s="343">
        <v>0</v>
      </c>
      <c r="O139" s="343">
        <v>0</v>
      </c>
      <c r="P139" s="271" t="s">
        <v>495</v>
      </c>
      <c r="Q139" s="271" t="s">
        <v>374</v>
      </c>
      <c r="R139" s="271" t="s">
        <v>374</v>
      </c>
      <c r="S139" s="272"/>
      <c r="T139" s="271" t="s">
        <v>496</v>
      </c>
      <c r="U139" s="348" t="str">
        <f>IF(K139="",VLOOKUP(MID(T139,1,3),Master!I:J,2),K139)</f>
        <v>103</v>
      </c>
      <c r="V139" s="271" t="str">
        <f t="shared" si="9"/>
        <v>ถูก</v>
      </c>
    </row>
    <row r="140" spans="1:22">
      <c r="A140" s="272">
        <v>45384</v>
      </c>
      <c r="B140" s="272">
        <v>45384</v>
      </c>
      <c r="C140" s="271" t="s">
        <v>450</v>
      </c>
      <c r="D140" s="271" t="s">
        <v>19</v>
      </c>
      <c r="E140" s="271" t="s">
        <v>903</v>
      </c>
      <c r="F140" s="271" t="s">
        <v>691</v>
      </c>
      <c r="G140" s="271" t="s">
        <v>151</v>
      </c>
      <c r="H140" s="43" t="str">
        <f t="shared" si="10"/>
        <v>36</v>
      </c>
      <c r="I140" s="271" t="s">
        <v>21</v>
      </c>
      <c r="J140" s="271" t="s">
        <v>47</v>
      </c>
      <c r="K140" s="271" t="s">
        <v>340</v>
      </c>
      <c r="L140" s="344">
        <f t="shared" si="8"/>
        <v>3400</v>
      </c>
      <c r="M140" s="342">
        <v>122400</v>
      </c>
      <c r="N140" s="343">
        <v>0</v>
      </c>
      <c r="O140" s="343">
        <v>0</v>
      </c>
      <c r="P140" s="271" t="s">
        <v>495</v>
      </c>
      <c r="Q140" s="271" t="s">
        <v>374</v>
      </c>
      <c r="R140" s="271" t="s">
        <v>374</v>
      </c>
      <c r="S140" s="272"/>
      <c r="T140" s="271" t="s">
        <v>496</v>
      </c>
      <c r="U140" s="348" t="str">
        <f>IF(K140="",VLOOKUP(MID(T140,1,3),Master!I:J,2),K140)</f>
        <v>103</v>
      </c>
      <c r="V140" s="271" t="str">
        <f t="shared" si="9"/>
        <v>ถูก</v>
      </c>
    </row>
    <row r="141" spans="1:22">
      <c r="A141" s="272">
        <v>45384</v>
      </c>
      <c r="B141" s="272">
        <v>45384</v>
      </c>
      <c r="C141" s="271" t="s">
        <v>450</v>
      </c>
      <c r="D141" s="271" t="s">
        <v>19</v>
      </c>
      <c r="E141" s="271" t="s">
        <v>1002</v>
      </c>
      <c r="F141" s="271" t="s">
        <v>708</v>
      </c>
      <c r="G141" s="271" t="s">
        <v>133</v>
      </c>
      <c r="H141" s="43" t="str">
        <f t="shared" si="10"/>
        <v>24</v>
      </c>
      <c r="I141" s="271" t="s">
        <v>20</v>
      </c>
      <c r="J141" s="271" t="s">
        <v>23</v>
      </c>
      <c r="K141" s="271" t="s">
        <v>371</v>
      </c>
      <c r="L141" s="344">
        <f t="shared" si="8"/>
        <v>4833</v>
      </c>
      <c r="M141" s="342">
        <v>115992</v>
      </c>
      <c r="N141" s="343">
        <v>0</v>
      </c>
      <c r="O141" s="343">
        <v>0</v>
      </c>
      <c r="P141" s="271" t="s">
        <v>44</v>
      </c>
      <c r="Q141" s="271" t="s">
        <v>374</v>
      </c>
      <c r="R141" s="271" t="s">
        <v>374</v>
      </c>
      <c r="S141" s="272"/>
      <c r="T141" s="271" t="s">
        <v>452</v>
      </c>
      <c r="U141" s="348" t="str">
        <f>IF(K141="",VLOOKUP(MID(T141,1,3),Master!I:J,2),K141)</f>
        <v>106</v>
      </c>
      <c r="V141" s="271" t="str">
        <f t="shared" si="9"/>
        <v>ถูก</v>
      </c>
    </row>
    <row r="142" spans="1:22">
      <c r="A142" s="272">
        <v>45384</v>
      </c>
      <c r="B142" s="272">
        <v>45384</v>
      </c>
      <c r="C142" s="271" t="s">
        <v>450</v>
      </c>
      <c r="D142" s="271" t="s">
        <v>19</v>
      </c>
      <c r="E142" s="271" t="s">
        <v>1003</v>
      </c>
      <c r="F142" s="271" t="s">
        <v>686</v>
      </c>
      <c r="G142" s="271" t="s">
        <v>116</v>
      </c>
      <c r="H142" s="43" t="str">
        <f t="shared" si="10"/>
        <v>24</v>
      </c>
      <c r="I142" s="271" t="s">
        <v>20</v>
      </c>
      <c r="J142" s="271" t="s">
        <v>23</v>
      </c>
      <c r="K142" s="271" t="s">
        <v>374</v>
      </c>
      <c r="L142" s="344">
        <f t="shared" si="8"/>
        <v>2592</v>
      </c>
      <c r="M142" s="342">
        <v>62208</v>
      </c>
      <c r="N142" s="343">
        <v>0</v>
      </c>
      <c r="O142" s="343">
        <v>0</v>
      </c>
      <c r="P142" s="271" t="s">
        <v>44</v>
      </c>
      <c r="Q142" s="271" t="s">
        <v>374</v>
      </c>
      <c r="R142" s="271" t="s">
        <v>374</v>
      </c>
      <c r="S142" s="272"/>
      <c r="T142" s="271" t="s">
        <v>452</v>
      </c>
      <c r="U142" s="348">
        <f>IF(K142="",VLOOKUP(MID(T142,1,3),Master!I:J,2),K142)</f>
        <v>101</v>
      </c>
      <c r="V142" s="271" t="str">
        <f t="shared" si="9"/>
        <v>ถูก</v>
      </c>
    </row>
    <row r="143" spans="1:22">
      <c r="A143" s="272">
        <v>45384</v>
      </c>
      <c r="B143" s="272">
        <v>45384</v>
      </c>
      <c r="C143" s="271" t="s">
        <v>450</v>
      </c>
      <c r="D143" s="271" t="s">
        <v>19</v>
      </c>
      <c r="E143" s="271" t="s">
        <v>1004</v>
      </c>
      <c r="F143" s="271" t="s">
        <v>876</v>
      </c>
      <c r="G143" s="271" t="s">
        <v>175</v>
      </c>
      <c r="H143" s="43" t="str">
        <f t="shared" si="10"/>
        <v>24</v>
      </c>
      <c r="I143" s="271" t="s">
        <v>21</v>
      </c>
      <c r="J143" s="271" t="s">
        <v>23</v>
      </c>
      <c r="K143" s="271" t="s">
        <v>374</v>
      </c>
      <c r="L143" s="344">
        <f t="shared" si="8"/>
        <v>10000</v>
      </c>
      <c r="M143" s="342">
        <v>240000</v>
      </c>
      <c r="N143" s="343">
        <v>0</v>
      </c>
      <c r="O143" s="343">
        <v>0</v>
      </c>
      <c r="P143" s="271" t="s">
        <v>44</v>
      </c>
      <c r="Q143" s="271" t="s">
        <v>374</v>
      </c>
      <c r="R143" s="271" t="s">
        <v>374</v>
      </c>
      <c r="S143" s="272"/>
      <c r="T143" s="271" t="s">
        <v>451</v>
      </c>
      <c r="U143" s="348">
        <f>IF(K143="",VLOOKUP(MID(T143,1,3),Master!I:J,2),K143)</f>
        <v>105</v>
      </c>
      <c r="V143" s="271" t="str">
        <f t="shared" si="9"/>
        <v>ถูก</v>
      </c>
    </row>
    <row r="144" spans="1:22">
      <c r="A144" s="272">
        <v>45384</v>
      </c>
      <c r="B144" s="272">
        <v>45384</v>
      </c>
      <c r="C144" s="271" t="s">
        <v>450</v>
      </c>
      <c r="D144" s="271" t="s">
        <v>19</v>
      </c>
      <c r="E144" s="271" t="s">
        <v>1005</v>
      </c>
      <c r="F144" s="271" t="s">
        <v>686</v>
      </c>
      <c r="G144" s="271" t="s">
        <v>116</v>
      </c>
      <c r="H144" s="43" t="str">
        <f t="shared" si="10"/>
        <v>24</v>
      </c>
      <c r="I144" s="271" t="s">
        <v>501</v>
      </c>
      <c r="J144" s="271" t="s">
        <v>23</v>
      </c>
      <c r="K144" s="271" t="s">
        <v>374</v>
      </c>
      <c r="L144" s="344">
        <f t="shared" si="8"/>
        <v>14000</v>
      </c>
      <c r="M144" s="342">
        <v>336000</v>
      </c>
      <c r="N144" s="343">
        <v>0</v>
      </c>
      <c r="O144" s="343">
        <v>0</v>
      </c>
      <c r="P144" s="271" t="s">
        <v>44</v>
      </c>
      <c r="Q144" s="271" t="s">
        <v>374</v>
      </c>
      <c r="R144" s="271" t="s">
        <v>374</v>
      </c>
      <c r="S144" s="272"/>
      <c r="T144" s="271" t="s">
        <v>451</v>
      </c>
      <c r="U144" s="348">
        <f>IF(K144="",VLOOKUP(MID(T144,1,3),Master!I:J,2),K144)</f>
        <v>105</v>
      </c>
      <c r="V144" s="271" t="str">
        <f t="shared" si="9"/>
        <v>ถูก</v>
      </c>
    </row>
    <row r="145" spans="1:22">
      <c r="A145" s="272">
        <v>45385</v>
      </c>
      <c r="B145" s="272">
        <v>45385</v>
      </c>
      <c r="C145" s="271" t="s">
        <v>473</v>
      </c>
      <c r="D145" s="271" t="s">
        <v>19</v>
      </c>
      <c r="E145" s="271" t="s">
        <v>1006</v>
      </c>
      <c r="F145" s="271" t="s">
        <v>682</v>
      </c>
      <c r="G145" s="271" t="s">
        <v>415</v>
      </c>
      <c r="H145" s="43" t="str">
        <f t="shared" si="10"/>
        <v>12</v>
      </c>
      <c r="I145" s="271" t="s">
        <v>875</v>
      </c>
      <c r="J145" s="271" t="s">
        <v>461</v>
      </c>
      <c r="K145" s="271" t="s">
        <v>460</v>
      </c>
      <c r="L145" s="344">
        <f t="shared" si="8"/>
        <v>9800</v>
      </c>
      <c r="M145" s="342">
        <v>9800</v>
      </c>
      <c r="N145" s="343">
        <v>0</v>
      </c>
      <c r="O145" s="343">
        <v>0</v>
      </c>
      <c r="P145" s="271" t="s">
        <v>474</v>
      </c>
      <c r="Q145" s="271" t="s">
        <v>435</v>
      </c>
      <c r="R145" s="271" t="s">
        <v>475</v>
      </c>
      <c r="S145" s="272">
        <v>45377</v>
      </c>
      <c r="T145" s="271" t="s">
        <v>374</v>
      </c>
      <c r="U145" s="348" t="str">
        <f>IF(K145="",VLOOKUP(MID(T145,1,3),Master!I:J,2),K145)</f>
        <v>104</v>
      </c>
      <c r="V145" s="271" t="str">
        <f t="shared" si="9"/>
        <v>ถูก</v>
      </c>
    </row>
    <row r="146" spans="1:22">
      <c r="A146" s="272">
        <v>45385</v>
      </c>
      <c r="B146" s="272">
        <v>45385</v>
      </c>
      <c r="C146" s="271" t="s">
        <v>433</v>
      </c>
      <c r="D146" s="271" t="s">
        <v>115</v>
      </c>
      <c r="E146" s="271" t="s">
        <v>1007</v>
      </c>
      <c r="F146" s="271" t="s">
        <v>684</v>
      </c>
      <c r="G146" s="271" t="s">
        <v>118</v>
      </c>
      <c r="H146" s="43" t="str">
        <f t="shared" si="10"/>
        <v>24</v>
      </c>
      <c r="I146" s="271" t="s">
        <v>681</v>
      </c>
      <c r="J146" s="271" t="s">
        <v>114</v>
      </c>
      <c r="K146" s="271" t="s">
        <v>292</v>
      </c>
      <c r="L146" s="344">
        <f t="shared" si="8"/>
        <v>15000</v>
      </c>
      <c r="M146" s="342">
        <v>15000</v>
      </c>
      <c r="N146" s="343">
        <v>0</v>
      </c>
      <c r="O146" s="343">
        <v>0</v>
      </c>
      <c r="P146" s="271" t="s">
        <v>434</v>
      </c>
      <c r="Q146" s="271" t="s">
        <v>435</v>
      </c>
      <c r="R146" s="271" t="s">
        <v>436</v>
      </c>
      <c r="S146" s="272">
        <v>45377</v>
      </c>
      <c r="T146" s="271" t="s">
        <v>374</v>
      </c>
      <c r="U146" s="348" t="str">
        <f>IF(K146="",VLOOKUP(MID(T146,1,3),Master!I:J,2),K146)</f>
        <v>101</v>
      </c>
      <c r="V146" s="271" t="str">
        <f t="shared" si="9"/>
        <v>ถูก</v>
      </c>
    </row>
    <row r="147" spans="1:22">
      <c r="A147" s="272">
        <v>45385</v>
      </c>
      <c r="B147" s="272">
        <v>45385</v>
      </c>
      <c r="C147" s="271" t="s">
        <v>433</v>
      </c>
      <c r="D147" s="271" t="s">
        <v>115</v>
      </c>
      <c r="E147" s="271" t="s">
        <v>1008</v>
      </c>
      <c r="F147" s="271" t="s">
        <v>685</v>
      </c>
      <c r="G147" s="271" t="s">
        <v>119</v>
      </c>
      <c r="H147" s="43" t="str">
        <f t="shared" si="10"/>
        <v>24</v>
      </c>
      <c r="I147" s="271" t="s">
        <v>681</v>
      </c>
      <c r="J147" s="271" t="s">
        <v>114</v>
      </c>
      <c r="K147" s="271" t="s">
        <v>292</v>
      </c>
      <c r="L147" s="344">
        <f t="shared" si="8"/>
        <v>13000</v>
      </c>
      <c r="M147" s="342">
        <v>13000</v>
      </c>
      <c r="N147" s="343">
        <v>0</v>
      </c>
      <c r="O147" s="343">
        <v>0</v>
      </c>
      <c r="P147" s="271" t="s">
        <v>434</v>
      </c>
      <c r="Q147" s="271" t="s">
        <v>435</v>
      </c>
      <c r="R147" s="271" t="s">
        <v>436</v>
      </c>
      <c r="S147" s="272">
        <v>45377</v>
      </c>
      <c r="T147" s="271" t="s">
        <v>374</v>
      </c>
      <c r="U147" s="348" t="str">
        <f>IF(K147="",VLOOKUP(MID(T147,1,3),Master!I:J,2),K147)</f>
        <v>101</v>
      </c>
      <c r="V147" s="271" t="str">
        <f t="shared" si="9"/>
        <v>ถูก</v>
      </c>
    </row>
    <row r="148" spans="1:22">
      <c r="A148" s="272">
        <v>45385</v>
      </c>
      <c r="B148" s="272">
        <v>45385</v>
      </c>
      <c r="C148" s="271" t="s">
        <v>433</v>
      </c>
      <c r="D148" s="271" t="s">
        <v>115</v>
      </c>
      <c r="E148" s="271" t="s">
        <v>1009</v>
      </c>
      <c r="F148" s="271" t="s">
        <v>690</v>
      </c>
      <c r="G148" s="271" t="s">
        <v>46</v>
      </c>
      <c r="H148" s="43" t="str">
        <f t="shared" si="10"/>
        <v>24</v>
      </c>
      <c r="I148" s="271" t="s">
        <v>21</v>
      </c>
      <c r="J148" s="271" t="s">
        <v>114</v>
      </c>
      <c r="K148" s="271" t="s">
        <v>22</v>
      </c>
      <c r="L148" s="344">
        <f t="shared" si="8"/>
        <v>11667</v>
      </c>
      <c r="M148" s="342">
        <v>11667</v>
      </c>
      <c r="N148" s="343">
        <v>0</v>
      </c>
      <c r="O148" s="343">
        <v>0</v>
      </c>
      <c r="P148" s="271" t="s">
        <v>434</v>
      </c>
      <c r="Q148" s="271" t="s">
        <v>435</v>
      </c>
      <c r="R148" s="271" t="s">
        <v>437</v>
      </c>
      <c r="S148" s="272">
        <v>45377</v>
      </c>
      <c r="T148" s="271" t="s">
        <v>374</v>
      </c>
      <c r="U148" s="348" t="str">
        <f>IF(K148="",VLOOKUP(MID(T148,1,3),Master!I:J,2),K148)</f>
        <v>102</v>
      </c>
      <c r="V148" s="271" t="str">
        <f t="shared" si="9"/>
        <v>ถูก</v>
      </c>
    </row>
    <row r="149" spans="1:22">
      <c r="A149" s="272">
        <v>45385</v>
      </c>
      <c r="B149" s="272">
        <v>45385</v>
      </c>
      <c r="C149" s="271" t="s">
        <v>450</v>
      </c>
      <c r="D149" s="271" t="s">
        <v>19</v>
      </c>
      <c r="E149" s="271" t="s">
        <v>904</v>
      </c>
      <c r="F149" s="271" t="s">
        <v>707</v>
      </c>
      <c r="G149" s="271" t="s">
        <v>54</v>
      </c>
      <c r="H149" s="43" t="str">
        <f t="shared" si="10"/>
        <v>36</v>
      </c>
      <c r="I149" s="271" t="s">
        <v>21</v>
      </c>
      <c r="J149" s="271" t="s">
        <v>47</v>
      </c>
      <c r="K149" s="271" t="s">
        <v>340</v>
      </c>
      <c r="L149" s="344">
        <f t="shared" si="8"/>
        <v>3900</v>
      </c>
      <c r="M149" s="342">
        <v>140400</v>
      </c>
      <c r="N149" s="343">
        <v>0</v>
      </c>
      <c r="O149" s="343">
        <v>0</v>
      </c>
      <c r="P149" s="271" t="s">
        <v>495</v>
      </c>
      <c r="Q149" s="271" t="s">
        <v>374</v>
      </c>
      <c r="R149" s="271" t="s">
        <v>374</v>
      </c>
      <c r="S149" s="272"/>
      <c r="T149" s="271" t="s">
        <v>496</v>
      </c>
      <c r="U149" s="348" t="str">
        <f>IF(K149="",VLOOKUP(MID(T149,1,3),Master!I:J,2),K149)</f>
        <v>103</v>
      </c>
      <c r="V149" s="271" t="str">
        <f t="shared" si="9"/>
        <v>ถูก</v>
      </c>
    </row>
    <row r="150" spans="1:22">
      <c r="A150" s="272">
        <v>45385</v>
      </c>
      <c r="B150" s="272">
        <v>45385</v>
      </c>
      <c r="C150" s="271" t="s">
        <v>450</v>
      </c>
      <c r="D150" s="271" t="s">
        <v>19</v>
      </c>
      <c r="E150" s="271" t="s">
        <v>905</v>
      </c>
      <c r="F150" s="271" t="s">
        <v>709</v>
      </c>
      <c r="G150" s="271" t="s">
        <v>57</v>
      </c>
      <c r="H150" s="43" t="str">
        <f t="shared" si="10"/>
        <v>36</v>
      </c>
      <c r="I150" s="271" t="s">
        <v>21</v>
      </c>
      <c r="J150" s="271" t="s">
        <v>47</v>
      </c>
      <c r="K150" s="271" t="s">
        <v>340</v>
      </c>
      <c r="L150" s="344">
        <f t="shared" si="8"/>
        <v>4800</v>
      </c>
      <c r="M150" s="342">
        <v>172800</v>
      </c>
      <c r="N150" s="343">
        <v>0</v>
      </c>
      <c r="O150" s="343">
        <v>0</v>
      </c>
      <c r="P150" s="271" t="s">
        <v>495</v>
      </c>
      <c r="Q150" s="271" t="s">
        <v>374</v>
      </c>
      <c r="R150" s="271" t="s">
        <v>374</v>
      </c>
      <c r="S150" s="272"/>
      <c r="T150" s="271" t="s">
        <v>496</v>
      </c>
      <c r="U150" s="348" t="str">
        <f>IF(K150="",VLOOKUP(MID(T150,1,3),Master!I:J,2),K150)</f>
        <v>103</v>
      </c>
      <c r="V150" s="271" t="str">
        <f t="shared" si="9"/>
        <v>ถูก</v>
      </c>
    </row>
    <row r="151" spans="1:22">
      <c r="A151" s="272">
        <v>45385</v>
      </c>
      <c r="B151" s="272">
        <v>45385</v>
      </c>
      <c r="C151" s="271" t="s">
        <v>450</v>
      </c>
      <c r="D151" s="271" t="s">
        <v>19</v>
      </c>
      <c r="E151" s="271" t="s">
        <v>1010</v>
      </c>
      <c r="F151" s="271" t="s">
        <v>686</v>
      </c>
      <c r="G151" s="271" t="s">
        <v>116</v>
      </c>
      <c r="H151" s="43" t="str">
        <f t="shared" si="10"/>
        <v>24</v>
      </c>
      <c r="I151" s="271" t="s">
        <v>501</v>
      </c>
      <c r="J151" s="271" t="s">
        <v>23</v>
      </c>
      <c r="K151" s="271" t="s">
        <v>374</v>
      </c>
      <c r="L151" s="344">
        <f t="shared" ref="L151:L214" si="11">IF(LEFT(E151,1)="9",M151,M151/H151)</f>
        <v>28000</v>
      </c>
      <c r="M151" s="342">
        <v>672000</v>
      </c>
      <c r="N151" s="343">
        <v>0</v>
      </c>
      <c r="O151" s="343">
        <v>0</v>
      </c>
      <c r="P151" s="271" t="s">
        <v>44</v>
      </c>
      <c r="Q151" s="271" t="s">
        <v>374</v>
      </c>
      <c r="R151" s="271" t="s">
        <v>374</v>
      </c>
      <c r="S151" s="272"/>
      <c r="T151" s="271" t="s">
        <v>451</v>
      </c>
      <c r="U151" s="348">
        <f>IF(K151="",VLOOKUP(MID(T151,1,3),Master!I:J,2),K151)</f>
        <v>105</v>
      </c>
      <c r="V151" s="271" t="str">
        <f t="shared" si="9"/>
        <v>ถูก</v>
      </c>
    </row>
    <row r="152" spans="1:22">
      <c r="A152" s="272">
        <v>45385</v>
      </c>
      <c r="B152" s="272">
        <v>45385</v>
      </c>
      <c r="C152" s="271" t="s">
        <v>450</v>
      </c>
      <c r="D152" s="271" t="s">
        <v>19</v>
      </c>
      <c r="E152" s="271" t="s">
        <v>1011</v>
      </c>
      <c r="F152" s="271" t="s">
        <v>693</v>
      </c>
      <c r="G152" s="271" t="s">
        <v>178</v>
      </c>
      <c r="H152" s="43" t="str">
        <f t="shared" si="10"/>
        <v>24</v>
      </c>
      <c r="I152" s="271" t="s">
        <v>377</v>
      </c>
      <c r="J152" s="271" t="s">
        <v>23</v>
      </c>
      <c r="K152" s="271" t="s">
        <v>371</v>
      </c>
      <c r="L152" s="344">
        <f t="shared" si="11"/>
        <v>22167</v>
      </c>
      <c r="M152" s="342">
        <v>532008</v>
      </c>
      <c r="N152" s="343">
        <v>0</v>
      </c>
      <c r="O152" s="343">
        <v>0</v>
      </c>
      <c r="P152" s="271" t="s">
        <v>44</v>
      </c>
      <c r="Q152" s="271" t="s">
        <v>374</v>
      </c>
      <c r="R152" s="271" t="s">
        <v>374</v>
      </c>
      <c r="S152" s="272"/>
      <c r="T152" s="271" t="s">
        <v>452</v>
      </c>
      <c r="U152" s="348" t="str">
        <f>IF(K152="",VLOOKUP(MID(T152,1,3),Master!I:J,2),K152)</f>
        <v>106</v>
      </c>
      <c r="V152" s="271" t="str">
        <f t="shared" si="9"/>
        <v>ถูก</v>
      </c>
    </row>
    <row r="153" spans="1:22">
      <c r="A153" s="272">
        <v>45385</v>
      </c>
      <c r="B153" s="272">
        <v>45385</v>
      </c>
      <c r="C153" s="271" t="s">
        <v>450</v>
      </c>
      <c r="D153" s="271" t="s">
        <v>375</v>
      </c>
      <c r="E153" s="271" t="s">
        <v>877</v>
      </c>
      <c r="F153" s="271" t="s">
        <v>682</v>
      </c>
      <c r="G153" s="271" t="s">
        <v>415</v>
      </c>
      <c r="H153" s="43" t="str">
        <f t="shared" si="10"/>
        <v>12</v>
      </c>
      <c r="I153" s="271" t="s">
        <v>875</v>
      </c>
      <c r="J153" s="271" t="s">
        <v>114</v>
      </c>
      <c r="K153" s="271" t="s">
        <v>22</v>
      </c>
      <c r="L153" s="344">
        <f t="shared" si="11"/>
        <v>13388</v>
      </c>
      <c r="M153" s="342">
        <v>160656</v>
      </c>
      <c r="N153" s="343">
        <v>0</v>
      </c>
      <c r="O153" s="343">
        <v>0</v>
      </c>
      <c r="P153" s="271" t="s">
        <v>44</v>
      </c>
      <c r="Q153" s="271" t="s">
        <v>374</v>
      </c>
      <c r="R153" s="271" t="s">
        <v>374</v>
      </c>
      <c r="S153" s="272"/>
      <c r="T153" s="271" t="s">
        <v>546</v>
      </c>
      <c r="U153" s="348" t="str">
        <f>IF(K153="",VLOOKUP(MID(T153,1,3),Master!I:J,2),K153)</f>
        <v>102</v>
      </c>
      <c r="V153" s="271" t="str">
        <f t="shared" si="9"/>
        <v>ถูก</v>
      </c>
    </row>
    <row r="154" spans="1:22">
      <c r="A154" s="272">
        <v>45386</v>
      </c>
      <c r="B154" s="272">
        <v>45386</v>
      </c>
      <c r="C154" s="271" t="s">
        <v>473</v>
      </c>
      <c r="D154" s="271" t="s">
        <v>19</v>
      </c>
      <c r="E154" s="271" t="s">
        <v>1012</v>
      </c>
      <c r="F154" s="271" t="s">
        <v>682</v>
      </c>
      <c r="G154" s="271" t="s">
        <v>415</v>
      </c>
      <c r="H154" s="43" t="str">
        <f t="shared" si="10"/>
        <v>12</v>
      </c>
      <c r="I154" s="271" t="s">
        <v>875</v>
      </c>
      <c r="J154" s="271" t="s">
        <v>461</v>
      </c>
      <c r="K154" s="271" t="s">
        <v>460</v>
      </c>
      <c r="L154" s="344">
        <f t="shared" si="11"/>
        <v>9800</v>
      </c>
      <c r="M154" s="342">
        <v>9800</v>
      </c>
      <c r="N154" s="343">
        <v>0</v>
      </c>
      <c r="O154" s="343">
        <v>0</v>
      </c>
      <c r="P154" s="271" t="s">
        <v>474</v>
      </c>
      <c r="Q154" s="271" t="s">
        <v>435</v>
      </c>
      <c r="R154" s="271" t="s">
        <v>475</v>
      </c>
      <c r="S154" s="272">
        <v>45377</v>
      </c>
      <c r="T154" s="271" t="s">
        <v>374</v>
      </c>
      <c r="U154" s="348" t="str">
        <f>IF(K154="",VLOOKUP(MID(T154,1,3),Master!I:J,2),K154)</f>
        <v>104</v>
      </c>
      <c r="V154" s="271" t="str">
        <f t="shared" si="9"/>
        <v>ถูก</v>
      </c>
    </row>
    <row r="155" spans="1:22">
      <c r="A155" s="272">
        <v>45386</v>
      </c>
      <c r="B155" s="272">
        <v>45386</v>
      </c>
      <c r="C155" s="271" t="s">
        <v>433</v>
      </c>
      <c r="D155" s="271" t="s">
        <v>115</v>
      </c>
      <c r="E155" s="271" t="s">
        <v>1013</v>
      </c>
      <c r="F155" s="271" t="s">
        <v>684</v>
      </c>
      <c r="G155" s="271" t="s">
        <v>118</v>
      </c>
      <c r="H155" s="43" t="str">
        <f t="shared" si="10"/>
        <v>24</v>
      </c>
      <c r="I155" s="271" t="s">
        <v>681</v>
      </c>
      <c r="J155" s="271" t="s">
        <v>114</v>
      </c>
      <c r="K155" s="271" t="s">
        <v>292</v>
      </c>
      <c r="L155" s="344">
        <f t="shared" si="11"/>
        <v>15000</v>
      </c>
      <c r="M155" s="342">
        <v>15000</v>
      </c>
      <c r="N155" s="343">
        <v>0</v>
      </c>
      <c r="O155" s="343">
        <v>0</v>
      </c>
      <c r="P155" s="271" t="s">
        <v>434</v>
      </c>
      <c r="Q155" s="271" t="s">
        <v>435</v>
      </c>
      <c r="R155" s="271" t="s">
        <v>436</v>
      </c>
      <c r="S155" s="272">
        <v>45377</v>
      </c>
      <c r="T155" s="271" t="s">
        <v>374</v>
      </c>
      <c r="U155" s="348" t="str">
        <f>IF(K155="",VLOOKUP(MID(T155,1,3),Master!I:J,2),K155)</f>
        <v>101</v>
      </c>
      <c r="V155" s="271" t="str">
        <f t="shared" si="9"/>
        <v>ถูก</v>
      </c>
    </row>
    <row r="156" spans="1:22">
      <c r="A156" s="272">
        <v>45386</v>
      </c>
      <c r="B156" s="272">
        <v>45386</v>
      </c>
      <c r="C156" s="271" t="s">
        <v>433</v>
      </c>
      <c r="D156" s="271" t="s">
        <v>115</v>
      </c>
      <c r="E156" s="271" t="s">
        <v>1014</v>
      </c>
      <c r="F156" s="271" t="s">
        <v>685</v>
      </c>
      <c r="G156" s="271" t="s">
        <v>119</v>
      </c>
      <c r="H156" s="43" t="str">
        <f t="shared" si="10"/>
        <v>24</v>
      </c>
      <c r="I156" s="271" t="s">
        <v>681</v>
      </c>
      <c r="J156" s="271" t="s">
        <v>114</v>
      </c>
      <c r="K156" s="271" t="s">
        <v>292</v>
      </c>
      <c r="L156" s="344">
        <f t="shared" si="11"/>
        <v>13000</v>
      </c>
      <c r="M156" s="342">
        <v>13000</v>
      </c>
      <c r="N156" s="343">
        <v>0</v>
      </c>
      <c r="O156" s="343">
        <v>0</v>
      </c>
      <c r="P156" s="271" t="s">
        <v>434</v>
      </c>
      <c r="Q156" s="271" t="s">
        <v>435</v>
      </c>
      <c r="R156" s="271" t="s">
        <v>436</v>
      </c>
      <c r="S156" s="272">
        <v>45377</v>
      </c>
      <c r="T156" s="271" t="s">
        <v>374</v>
      </c>
      <c r="U156" s="348" t="str">
        <f>IF(K156="",VLOOKUP(MID(T156,1,3),Master!I:J,2),K156)</f>
        <v>101</v>
      </c>
      <c r="V156" s="271" t="str">
        <f t="shared" ref="V156:V219" si="12">IF(U156=K156,"ถูก",IF(K156="","ถูก","ตรวจสอบ"))</f>
        <v>ถูก</v>
      </c>
    </row>
    <row r="157" spans="1:22">
      <c r="A157" s="272">
        <v>45386</v>
      </c>
      <c r="B157" s="272">
        <v>45386</v>
      </c>
      <c r="C157" s="271" t="s">
        <v>433</v>
      </c>
      <c r="D157" s="271" t="s">
        <v>115</v>
      </c>
      <c r="E157" s="271" t="s">
        <v>1015</v>
      </c>
      <c r="F157" s="271" t="s">
        <v>683</v>
      </c>
      <c r="G157" s="271" t="s">
        <v>53</v>
      </c>
      <c r="H157" s="43" t="str">
        <f t="shared" si="10"/>
        <v>24</v>
      </c>
      <c r="I157" s="271" t="s">
        <v>20</v>
      </c>
      <c r="J157" s="271" t="s">
        <v>114</v>
      </c>
      <c r="K157" s="271" t="s">
        <v>22</v>
      </c>
      <c r="L157" s="344">
        <f t="shared" si="11"/>
        <v>25667</v>
      </c>
      <c r="M157" s="342">
        <v>25667</v>
      </c>
      <c r="N157" s="343">
        <v>0</v>
      </c>
      <c r="O157" s="343">
        <v>0</v>
      </c>
      <c r="P157" s="271" t="s">
        <v>434</v>
      </c>
      <c r="Q157" s="271" t="s">
        <v>435</v>
      </c>
      <c r="R157" s="271" t="s">
        <v>437</v>
      </c>
      <c r="S157" s="272">
        <v>45377</v>
      </c>
      <c r="T157" s="271" t="s">
        <v>374</v>
      </c>
      <c r="U157" s="348" t="str">
        <f>IF(K157="",VLOOKUP(MID(T157,1,3),Master!I:J,2),K157)</f>
        <v>102</v>
      </c>
      <c r="V157" s="271" t="str">
        <f t="shared" si="12"/>
        <v>ถูก</v>
      </c>
    </row>
    <row r="158" spans="1:22">
      <c r="A158" s="272">
        <v>45386</v>
      </c>
      <c r="B158" s="272">
        <v>45386</v>
      </c>
      <c r="C158" s="271" t="s">
        <v>450</v>
      </c>
      <c r="D158" s="271" t="s">
        <v>19</v>
      </c>
      <c r="E158" s="271" t="s">
        <v>906</v>
      </c>
      <c r="F158" s="271" t="s">
        <v>694</v>
      </c>
      <c r="G158" s="271" t="s">
        <v>48</v>
      </c>
      <c r="H158" s="43" t="str">
        <f t="shared" si="10"/>
        <v>36</v>
      </c>
      <c r="I158" s="271" t="s">
        <v>21</v>
      </c>
      <c r="J158" s="271" t="s">
        <v>47</v>
      </c>
      <c r="K158" s="271" t="s">
        <v>340</v>
      </c>
      <c r="L158" s="344">
        <f t="shared" si="11"/>
        <v>5317</v>
      </c>
      <c r="M158" s="342">
        <v>191412</v>
      </c>
      <c r="N158" s="343">
        <v>0</v>
      </c>
      <c r="O158" s="343">
        <v>0</v>
      </c>
      <c r="P158" s="271" t="s">
        <v>495</v>
      </c>
      <c r="Q158" s="271" t="s">
        <v>374</v>
      </c>
      <c r="R158" s="271" t="s">
        <v>374</v>
      </c>
      <c r="S158" s="272"/>
      <c r="T158" s="271" t="s">
        <v>496</v>
      </c>
      <c r="U158" s="348" t="str">
        <f>IF(K158="",VLOOKUP(MID(T158,1,3),Master!I:J,2),K158)</f>
        <v>103</v>
      </c>
      <c r="V158" s="271" t="str">
        <f t="shared" si="12"/>
        <v>ถูก</v>
      </c>
    </row>
    <row r="159" spans="1:22">
      <c r="A159" s="272">
        <v>45386</v>
      </c>
      <c r="B159" s="272">
        <v>45386</v>
      </c>
      <c r="C159" s="271" t="s">
        <v>450</v>
      </c>
      <c r="D159" s="271" t="s">
        <v>19</v>
      </c>
      <c r="E159" s="271" t="s">
        <v>907</v>
      </c>
      <c r="F159" s="271" t="s">
        <v>692</v>
      </c>
      <c r="G159" s="271" t="s">
        <v>120</v>
      </c>
      <c r="H159" s="43" t="str">
        <f t="shared" si="10"/>
        <v>36</v>
      </c>
      <c r="I159" s="271" t="s">
        <v>21</v>
      </c>
      <c r="J159" s="271" t="s">
        <v>47</v>
      </c>
      <c r="K159" s="271" t="s">
        <v>340</v>
      </c>
      <c r="L159" s="344">
        <f t="shared" si="11"/>
        <v>4800</v>
      </c>
      <c r="M159" s="342">
        <v>172800</v>
      </c>
      <c r="N159" s="343">
        <v>0</v>
      </c>
      <c r="O159" s="343">
        <v>0</v>
      </c>
      <c r="P159" s="271" t="s">
        <v>495</v>
      </c>
      <c r="Q159" s="271" t="s">
        <v>374</v>
      </c>
      <c r="R159" s="271" t="s">
        <v>374</v>
      </c>
      <c r="S159" s="272"/>
      <c r="T159" s="271" t="s">
        <v>496</v>
      </c>
      <c r="U159" s="348" t="str">
        <f>IF(K159="",VLOOKUP(MID(T159,1,3),Master!I:J,2),K159)</f>
        <v>103</v>
      </c>
      <c r="V159" s="271" t="str">
        <f t="shared" si="12"/>
        <v>ถูก</v>
      </c>
    </row>
    <row r="160" spans="1:22">
      <c r="A160" s="272">
        <v>45386</v>
      </c>
      <c r="B160" s="272">
        <v>45386</v>
      </c>
      <c r="C160" s="271" t="s">
        <v>450</v>
      </c>
      <c r="D160" s="271" t="s">
        <v>19</v>
      </c>
      <c r="E160" s="271" t="s">
        <v>1016</v>
      </c>
      <c r="F160" s="271" t="s">
        <v>686</v>
      </c>
      <c r="G160" s="271" t="s">
        <v>116</v>
      </c>
      <c r="H160" s="43" t="str">
        <f t="shared" si="10"/>
        <v>24</v>
      </c>
      <c r="I160" s="271" t="s">
        <v>501</v>
      </c>
      <c r="J160" s="271" t="s">
        <v>23</v>
      </c>
      <c r="K160" s="271" t="s">
        <v>374</v>
      </c>
      <c r="L160" s="344">
        <f t="shared" si="11"/>
        <v>28000</v>
      </c>
      <c r="M160" s="342">
        <v>672000</v>
      </c>
      <c r="N160" s="343">
        <v>0</v>
      </c>
      <c r="O160" s="343">
        <v>0</v>
      </c>
      <c r="P160" s="271" t="s">
        <v>44</v>
      </c>
      <c r="Q160" s="271" t="s">
        <v>374</v>
      </c>
      <c r="R160" s="271" t="s">
        <v>374</v>
      </c>
      <c r="S160" s="272"/>
      <c r="T160" s="271" t="s">
        <v>451</v>
      </c>
      <c r="U160" s="348">
        <f>IF(K160="",VLOOKUP(MID(T160,1,3),Master!I:J,2),K160)</f>
        <v>105</v>
      </c>
      <c r="V160" s="271" t="str">
        <f t="shared" si="12"/>
        <v>ถูก</v>
      </c>
    </row>
    <row r="161" spans="1:22">
      <c r="A161" s="272">
        <v>45386</v>
      </c>
      <c r="B161" s="272">
        <v>45386</v>
      </c>
      <c r="C161" s="271" t="s">
        <v>450</v>
      </c>
      <c r="D161" s="271" t="s">
        <v>19</v>
      </c>
      <c r="E161" s="271" t="s">
        <v>1017</v>
      </c>
      <c r="F161" s="271" t="s">
        <v>693</v>
      </c>
      <c r="G161" s="271" t="s">
        <v>178</v>
      </c>
      <c r="H161" s="43" t="str">
        <f t="shared" si="10"/>
        <v>24</v>
      </c>
      <c r="I161" s="271" t="s">
        <v>377</v>
      </c>
      <c r="J161" s="271" t="s">
        <v>23</v>
      </c>
      <c r="K161" s="271" t="s">
        <v>371</v>
      </c>
      <c r="L161" s="344">
        <f t="shared" si="11"/>
        <v>28000</v>
      </c>
      <c r="M161" s="342">
        <v>672000</v>
      </c>
      <c r="N161" s="343">
        <v>0</v>
      </c>
      <c r="O161" s="343">
        <v>0</v>
      </c>
      <c r="P161" s="271" t="s">
        <v>44</v>
      </c>
      <c r="Q161" s="271" t="s">
        <v>374</v>
      </c>
      <c r="R161" s="271" t="s">
        <v>374</v>
      </c>
      <c r="S161" s="272"/>
      <c r="T161" s="271" t="s">
        <v>452</v>
      </c>
      <c r="U161" s="348" t="str">
        <f>IF(K161="",VLOOKUP(MID(T161,1,3),Master!I:J,2),K161)</f>
        <v>106</v>
      </c>
      <c r="V161" s="271" t="str">
        <f t="shared" si="12"/>
        <v>ถูก</v>
      </c>
    </row>
    <row r="162" spans="1:22">
      <c r="A162" s="272">
        <v>45386</v>
      </c>
      <c r="B162" s="272">
        <v>45386</v>
      </c>
      <c r="C162" s="271" t="s">
        <v>450</v>
      </c>
      <c r="D162" s="271" t="s">
        <v>375</v>
      </c>
      <c r="E162" s="271" t="s">
        <v>878</v>
      </c>
      <c r="F162" s="271" t="s">
        <v>682</v>
      </c>
      <c r="G162" s="271" t="s">
        <v>415</v>
      </c>
      <c r="H162" s="43" t="str">
        <f t="shared" si="10"/>
        <v>12</v>
      </c>
      <c r="I162" s="271" t="s">
        <v>377</v>
      </c>
      <c r="J162" s="271" t="s">
        <v>114</v>
      </c>
      <c r="K162" s="271" t="s">
        <v>22</v>
      </c>
      <c r="L162" s="344">
        <f t="shared" si="11"/>
        <v>11900</v>
      </c>
      <c r="M162" s="342">
        <v>142800</v>
      </c>
      <c r="N162" s="343">
        <v>0</v>
      </c>
      <c r="O162" s="343">
        <v>0</v>
      </c>
      <c r="P162" s="271" t="s">
        <v>44</v>
      </c>
      <c r="Q162" s="271" t="s">
        <v>374</v>
      </c>
      <c r="R162" s="271" t="s">
        <v>374</v>
      </c>
      <c r="S162" s="272"/>
      <c r="T162" s="271" t="s">
        <v>546</v>
      </c>
      <c r="U162" s="348" t="str">
        <f>IF(K162="",VLOOKUP(MID(T162,1,3),Master!I:J,2),K162)</f>
        <v>102</v>
      </c>
      <c r="V162" s="271" t="str">
        <f t="shared" si="12"/>
        <v>ถูก</v>
      </c>
    </row>
    <row r="163" spans="1:22">
      <c r="A163" s="272">
        <v>45386</v>
      </c>
      <c r="B163" s="272">
        <v>45386</v>
      </c>
      <c r="C163" s="271" t="s">
        <v>450</v>
      </c>
      <c r="D163" s="271" t="s">
        <v>375</v>
      </c>
      <c r="E163" s="271" t="s">
        <v>879</v>
      </c>
      <c r="F163" s="271" t="s">
        <v>682</v>
      </c>
      <c r="G163" s="271" t="s">
        <v>415</v>
      </c>
      <c r="H163" s="43" t="str">
        <f t="shared" si="10"/>
        <v>12</v>
      </c>
      <c r="I163" s="271" t="s">
        <v>875</v>
      </c>
      <c r="J163" s="271" t="s">
        <v>114</v>
      </c>
      <c r="K163" s="271" t="s">
        <v>22</v>
      </c>
      <c r="L163" s="344">
        <f t="shared" si="11"/>
        <v>7000</v>
      </c>
      <c r="M163" s="342">
        <v>84000</v>
      </c>
      <c r="N163" s="343">
        <v>0</v>
      </c>
      <c r="O163" s="343">
        <v>0</v>
      </c>
      <c r="P163" s="271" t="s">
        <v>44</v>
      </c>
      <c r="Q163" s="271" t="s">
        <v>374</v>
      </c>
      <c r="R163" s="271" t="s">
        <v>374</v>
      </c>
      <c r="S163" s="272"/>
      <c r="T163" s="271" t="s">
        <v>546</v>
      </c>
      <c r="U163" s="348" t="str">
        <f>IF(K163="",VLOOKUP(MID(T163,1,3),Master!I:J,2),K163)</f>
        <v>102</v>
      </c>
      <c r="V163" s="271" t="str">
        <f t="shared" si="12"/>
        <v>ถูก</v>
      </c>
    </row>
    <row r="164" spans="1:22">
      <c r="A164" s="272">
        <v>45387</v>
      </c>
      <c r="B164" s="272">
        <v>45387</v>
      </c>
      <c r="C164" s="271" t="s">
        <v>473</v>
      </c>
      <c r="D164" s="271" t="s">
        <v>19</v>
      </c>
      <c r="E164" s="271" t="s">
        <v>1018</v>
      </c>
      <c r="F164" s="271" t="s">
        <v>682</v>
      </c>
      <c r="G164" s="271" t="s">
        <v>415</v>
      </c>
      <c r="H164" s="43" t="str">
        <f t="shared" si="10"/>
        <v>12</v>
      </c>
      <c r="I164" s="271" t="s">
        <v>875</v>
      </c>
      <c r="J164" s="271" t="s">
        <v>461</v>
      </c>
      <c r="K164" s="271" t="s">
        <v>460</v>
      </c>
      <c r="L164" s="344">
        <f t="shared" si="11"/>
        <v>9800</v>
      </c>
      <c r="M164" s="342">
        <v>9800</v>
      </c>
      <c r="N164" s="343">
        <v>0</v>
      </c>
      <c r="O164" s="343">
        <v>0</v>
      </c>
      <c r="P164" s="271" t="s">
        <v>474</v>
      </c>
      <c r="Q164" s="271" t="s">
        <v>435</v>
      </c>
      <c r="R164" s="271" t="s">
        <v>475</v>
      </c>
      <c r="S164" s="272">
        <v>45377</v>
      </c>
      <c r="T164" s="271" t="s">
        <v>374</v>
      </c>
      <c r="U164" s="348" t="str">
        <f>IF(K164="",VLOOKUP(MID(T164,1,3),Master!I:J,2),K164)</f>
        <v>104</v>
      </c>
      <c r="V164" s="271" t="str">
        <f t="shared" si="12"/>
        <v>ถูก</v>
      </c>
    </row>
    <row r="165" spans="1:22">
      <c r="A165" s="272">
        <v>45387</v>
      </c>
      <c r="B165" s="272">
        <v>45387</v>
      </c>
      <c r="C165" s="271" t="s">
        <v>433</v>
      </c>
      <c r="D165" s="271" t="s">
        <v>115</v>
      </c>
      <c r="E165" s="271" t="s">
        <v>1019</v>
      </c>
      <c r="F165" s="271" t="s">
        <v>684</v>
      </c>
      <c r="G165" s="271" t="s">
        <v>118</v>
      </c>
      <c r="H165" s="43" t="str">
        <f t="shared" si="10"/>
        <v>24</v>
      </c>
      <c r="I165" s="271" t="s">
        <v>21</v>
      </c>
      <c r="J165" s="271" t="s">
        <v>114</v>
      </c>
      <c r="K165" s="271" t="s">
        <v>292</v>
      </c>
      <c r="L165" s="344">
        <f t="shared" si="11"/>
        <v>15000</v>
      </c>
      <c r="M165" s="342">
        <v>15000</v>
      </c>
      <c r="N165" s="343">
        <v>0</v>
      </c>
      <c r="O165" s="343">
        <v>0</v>
      </c>
      <c r="P165" s="271" t="s">
        <v>434</v>
      </c>
      <c r="Q165" s="271" t="s">
        <v>435</v>
      </c>
      <c r="R165" s="271" t="s">
        <v>436</v>
      </c>
      <c r="S165" s="272">
        <v>45377</v>
      </c>
      <c r="T165" s="271" t="s">
        <v>374</v>
      </c>
      <c r="U165" s="348" t="str">
        <f>IF(K165="",VLOOKUP(MID(T165,1,3),Master!I:J,2),K165)</f>
        <v>101</v>
      </c>
      <c r="V165" s="271" t="str">
        <f t="shared" si="12"/>
        <v>ถูก</v>
      </c>
    </row>
    <row r="166" spans="1:22">
      <c r="A166" s="272">
        <v>45387</v>
      </c>
      <c r="B166" s="272">
        <v>45387</v>
      </c>
      <c r="C166" s="271" t="s">
        <v>433</v>
      </c>
      <c r="D166" s="271" t="s">
        <v>115</v>
      </c>
      <c r="E166" s="271" t="s">
        <v>1020</v>
      </c>
      <c r="F166" s="271" t="s">
        <v>685</v>
      </c>
      <c r="G166" s="271" t="s">
        <v>119</v>
      </c>
      <c r="H166" s="43" t="str">
        <f t="shared" si="10"/>
        <v>24</v>
      </c>
      <c r="I166" s="271" t="s">
        <v>21</v>
      </c>
      <c r="J166" s="271" t="s">
        <v>114</v>
      </c>
      <c r="K166" s="271" t="s">
        <v>292</v>
      </c>
      <c r="L166" s="344">
        <f t="shared" si="11"/>
        <v>13000</v>
      </c>
      <c r="M166" s="342">
        <v>13000</v>
      </c>
      <c r="N166" s="343">
        <v>0</v>
      </c>
      <c r="O166" s="343">
        <v>0</v>
      </c>
      <c r="P166" s="271" t="s">
        <v>434</v>
      </c>
      <c r="Q166" s="271" t="s">
        <v>435</v>
      </c>
      <c r="R166" s="271" t="s">
        <v>436</v>
      </c>
      <c r="S166" s="272">
        <v>45377</v>
      </c>
      <c r="T166" s="271" t="s">
        <v>374</v>
      </c>
      <c r="U166" s="348" t="str">
        <f>IF(K166="",VLOOKUP(MID(T166,1,3),Master!I:J,2),K166)</f>
        <v>101</v>
      </c>
      <c r="V166" s="271" t="str">
        <f t="shared" si="12"/>
        <v>ถูก</v>
      </c>
    </row>
    <row r="167" spans="1:22">
      <c r="A167" s="272">
        <v>45387</v>
      </c>
      <c r="B167" s="272">
        <v>45387</v>
      </c>
      <c r="C167" s="271" t="s">
        <v>433</v>
      </c>
      <c r="D167" s="271" t="s">
        <v>115</v>
      </c>
      <c r="E167" s="271" t="s">
        <v>1021</v>
      </c>
      <c r="F167" s="271" t="s">
        <v>683</v>
      </c>
      <c r="G167" s="271" t="s">
        <v>53</v>
      </c>
      <c r="H167" s="43" t="str">
        <f t="shared" ref="H167:H230" si="13">IF(RIGHT(G167,4)="1x12","12",IF(RIGHT(G167,2)="x3","12",IF(LEFT(G167,5)="Water","12",IF(RIGHT(G167,7)="(1x9x4)","36",IF(RIGHT(G167,5)="1x9x4","36",IF(RIGHT(G167,4)="3x12","36",IF(LEFT(G167,17)="Sundry Mat Milo12","48",IF(LEFT(G167,21)="Sundry Mat Milo UHT 6","48",IF(LEFT(G167,6)="Sundry","36",IF(LEFT(G167,3)="Mag","48",IF(LEFT(G167,3)="CNT","48",IF(LEFT(G167,2)="BB","36","24"))))))))))))</f>
        <v>24</v>
      </c>
      <c r="I167" s="271" t="s">
        <v>20</v>
      </c>
      <c r="J167" s="271" t="s">
        <v>114</v>
      </c>
      <c r="K167" s="271" t="s">
        <v>22</v>
      </c>
      <c r="L167" s="344">
        <f t="shared" si="11"/>
        <v>4333</v>
      </c>
      <c r="M167" s="342">
        <v>4333</v>
      </c>
      <c r="N167" s="343">
        <v>0</v>
      </c>
      <c r="O167" s="343">
        <v>0</v>
      </c>
      <c r="P167" s="271" t="s">
        <v>434</v>
      </c>
      <c r="Q167" s="271" t="s">
        <v>435</v>
      </c>
      <c r="R167" s="271" t="s">
        <v>437</v>
      </c>
      <c r="S167" s="272">
        <v>45377</v>
      </c>
      <c r="T167" s="271" t="s">
        <v>374</v>
      </c>
      <c r="U167" s="348" t="str">
        <f>IF(K167="",VLOOKUP(MID(T167,1,3),Master!I:J,2),K167)</f>
        <v>102</v>
      </c>
      <c r="V167" s="271" t="str">
        <f t="shared" si="12"/>
        <v>ถูก</v>
      </c>
    </row>
    <row r="168" spans="1:22">
      <c r="A168" s="272">
        <v>45387</v>
      </c>
      <c r="B168" s="272">
        <v>45387</v>
      </c>
      <c r="C168" s="271" t="s">
        <v>433</v>
      </c>
      <c r="D168" s="271" t="s">
        <v>115</v>
      </c>
      <c r="E168" s="271" t="s">
        <v>1022</v>
      </c>
      <c r="F168" s="271" t="s">
        <v>705</v>
      </c>
      <c r="G168" s="271" t="s">
        <v>476</v>
      </c>
      <c r="H168" s="43" t="str">
        <f t="shared" si="13"/>
        <v>24</v>
      </c>
      <c r="I168" s="271" t="s">
        <v>20</v>
      </c>
      <c r="J168" s="271" t="s">
        <v>114</v>
      </c>
      <c r="K168" s="271" t="s">
        <v>22</v>
      </c>
      <c r="L168" s="344">
        <f t="shared" si="11"/>
        <v>23333</v>
      </c>
      <c r="M168" s="342">
        <v>23333</v>
      </c>
      <c r="N168" s="343">
        <v>0</v>
      </c>
      <c r="O168" s="343">
        <v>0</v>
      </c>
      <c r="P168" s="271" t="s">
        <v>434</v>
      </c>
      <c r="Q168" s="271" t="s">
        <v>435</v>
      </c>
      <c r="R168" s="271" t="s">
        <v>437</v>
      </c>
      <c r="S168" s="272">
        <v>45377</v>
      </c>
      <c r="T168" s="271" t="s">
        <v>374</v>
      </c>
      <c r="U168" s="348" t="str">
        <f>IF(K168="",VLOOKUP(MID(T168,1,3),Master!I:J,2),K168)</f>
        <v>102</v>
      </c>
      <c r="V168" s="271" t="str">
        <f t="shared" si="12"/>
        <v>ถูก</v>
      </c>
    </row>
    <row r="169" spans="1:22">
      <c r="A169" s="272">
        <v>45387</v>
      </c>
      <c r="B169" s="272">
        <v>45387</v>
      </c>
      <c r="C169" s="271" t="s">
        <v>450</v>
      </c>
      <c r="D169" s="271" t="s">
        <v>19</v>
      </c>
      <c r="E169" s="271" t="s">
        <v>908</v>
      </c>
      <c r="F169" s="271" t="s">
        <v>694</v>
      </c>
      <c r="G169" s="271" t="s">
        <v>48</v>
      </c>
      <c r="H169" s="43" t="str">
        <f t="shared" si="13"/>
        <v>36</v>
      </c>
      <c r="I169" s="271" t="s">
        <v>21</v>
      </c>
      <c r="J169" s="271" t="s">
        <v>47</v>
      </c>
      <c r="K169" s="271" t="s">
        <v>340</v>
      </c>
      <c r="L169" s="344">
        <f t="shared" si="11"/>
        <v>1483</v>
      </c>
      <c r="M169" s="342">
        <v>53388</v>
      </c>
      <c r="N169" s="343">
        <v>0</v>
      </c>
      <c r="O169" s="343">
        <v>0</v>
      </c>
      <c r="P169" s="271" t="s">
        <v>495</v>
      </c>
      <c r="Q169" s="271" t="s">
        <v>374</v>
      </c>
      <c r="R169" s="271" t="s">
        <v>374</v>
      </c>
      <c r="S169" s="272"/>
      <c r="T169" s="271" t="s">
        <v>496</v>
      </c>
      <c r="U169" s="348" t="str">
        <f>IF(K169="",VLOOKUP(MID(T169,1,3),Master!I:J,2),K169)</f>
        <v>103</v>
      </c>
      <c r="V169" s="271" t="str">
        <f t="shared" si="12"/>
        <v>ถูก</v>
      </c>
    </row>
    <row r="170" spans="1:22">
      <c r="A170" s="272">
        <v>45387</v>
      </c>
      <c r="B170" s="272">
        <v>45387</v>
      </c>
      <c r="C170" s="271" t="s">
        <v>450</v>
      </c>
      <c r="D170" s="271" t="s">
        <v>19</v>
      </c>
      <c r="E170" s="271" t="s">
        <v>1023</v>
      </c>
      <c r="F170" s="271" t="s">
        <v>686</v>
      </c>
      <c r="G170" s="271" t="s">
        <v>116</v>
      </c>
      <c r="H170" s="43" t="str">
        <f t="shared" si="13"/>
        <v>24</v>
      </c>
      <c r="I170" s="271" t="s">
        <v>501</v>
      </c>
      <c r="J170" s="271" t="s">
        <v>23</v>
      </c>
      <c r="K170" s="271" t="s">
        <v>374</v>
      </c>
      <c r="L170" s="344">
        <f t="shared" si="11"/>
        <v>26000</v>
      </c>
      <c r="M170" s="342">
        <v>624000</v>
      </c>
      <c r="N170" s="343">
        <v>0</v>
      </c>
      <c r="O170" s="343">
        <v>0</v>
      </c>
      <c r="P170" s="271" t="s">
        <v>44</v>
      </c>
      <c r="Q170" s="271" t="s">
        <v>374</v>
      </c>
      <c r="R170" s="271" t="s">
        <v>374</v>
      </c>
      <c r="S170" s="272"/>
      <c r="T170" s="271" t="s">
        <v>451</v>
      </c>
      <c r="U170" s="348">
        <f>IF(K170="",VLOOKUP(MID(T170,1,3),Master!I:J,2),K170)</f>
        <v>105</v>
      </c>
      <c r="V170" s="271" t="str">
        <f t="shared" si="12"/>
        <v>ถูก</v>
      </c>
    </row>
    <row r="171" spans="1:22">
      <c r="A171" s="272">
        <v>45387</v>
      </c>
      <c r="B171" s="272">
        <v>45387</v>
      </c>
      <c r="C171" s="271" t="s">
        <v>450</v>
      </c>
      <c r="D171" s="271" t="s">
        <v>19</v>
      </c>
      <c r="E171" s="271" t="s">
        <v>1024</v>
      </c>
      <c r="F171" s="271" t="s">
        <v>693</v>
      </c>
      <c r="G171" s="271" t="s">
        <v>178</v>
      </c>
      <c r="H171" s="43" t="str">
        <f t="shared" si="13"/>
        <v>24</v>
      </c>
      <c r="I171" s="271" t="s">
        <v>377</v>
      </c>
      <c r="J171" s="271" t="s">
        <v>23</v>
      </c>
      <c r="K171" s="271" t="s">
        <v>371</v>
      </c>
      <c r="L171" s="344">
        <f t="shared" si="11"/>
        <v>28000</v>
      </c>
      <c r="M171" s="342">
        <v>672000</v>
      </c>
      <c r="N171" s="343">
        <v>0</v>
      </c>
      <c r="O171" s="343">
        <v>0</v>
      </c>
      <c r="P171" s="271" t="s">
        <v>44</v>
      </c>
      <c r="Q171" s="271" t="s">
        <v>374</v>
      </c>
      <c r="R171" s="271" t="s">
        <v>374</v>
      </c>
      <c r="S171" s="272"/>
      <c r="T171" s="271" t="s">
        <v>452</v>
      </c>
      <c r="U171" s="348" t="str">
        <f>IF(K171="",VLOOKUP(MID(T171,1,3),Master!I:J,2),K171)</f>
        <v>106</v>
      </c>
      <c r="V171" s="271" t="str">
        <f t="shared" si="12"/>
        <v>ถูก</v>
      </c>
    </row>
    <row r="172" spans="1:22">
      <c r="A172" s="272">
        <v>45387</v>
      </c>
      <c r="B172" s="272">
        <v>45387</v>
      </c>
      <c r="C172" s="271" t="s">
        <v>450</v>
      </c>
      <c r="D172" s="271" t="s">
        <v>375</v>
      </c>
      <c r="E172" s="271" t="s">
        <v>880</v>
      </c>
      <c r="F172" s="271" t="s">
        <v>682</v>
      </c>
      <c r="G172" s="271" t="s">
        <v>415</v>
      </c>
      <c r="H172" s="43" t="str">
        <f t="shared" si="13"/>
        <v>12</v>
      </c>
      <c r="I172" s="271" t="s">
        <v>377</v>
      </c>
      <c r="J172" s="271" t="s">
        <v>114</v>
      </c>
      <c r="K172" s="271" t="s">
        <v>22</v>
      </c>
      <c r="L172" s="344">
        <f t="shared" si="11"/>
        <v>18900</v>
      </c>
      <c r="M172" s="342">
        <v>226800</v>
      </c>
      <c r="N172" s="343">
        <v>0</v>
      </c>
      <c r="O172" s="343">
        <v>0</v>
      </c>
      <c r="P172" s="271" t="s">
        <v>44</v>
      </c>
      <c r="Q172" s="271" t="s">
        <v>374</v>
      </c>
      <c r="R172" s="271" t="s">
        <v>374</v>
      </c>
      <c r="S172" s="272"/>
      <c r="T172" s="271" t="s">
        <v>546</v>
      </c>
      <c r="U172" s="348" t="str">
        <f>IF(K172="",VLOOKUP(MID(T172,1,3),Master!I:J,2),K172)</f>
        <v>102</v>
      </c>
      <c r="V172" s="271" t="str">
        <f t="shared" si="12"/>
        <v>ถูก</v>
      </c>
    </row>
    <row r="173" spans="1:22">
      <c r="A173" s="272">
        <v>45388</v>
      </c>
      <c r="B173" s="272">
        <v>45388</v>
      </c>
      <c r="C173" s="271" t="s">
        <v>433</v>
      </c>
      <c r="D173" s="271" t="s">
        <v>115</v>
      </c>
      <c r="E173" s="271" t="s">
        <v>1025</v>
      </c>
      <c r="F173" s="271" t="s">
        <v>684</v>
      </c>
      <c r="G173" s="271" t="s">
        <v>118</v>
      </c>
      <c r="H173" s="43" t="str">
        <f t="shared" si="13"/>
        <v>24</v>
      </c>
      <c r="I173" s="271" t="s">
        <v>21</v>
      </c>
      <c r="J173" s="271" t="s">
        <v>114</v>
      </c>
      <c r="K173" s="271" t="s">
        <v>292</v>
      </c>
      <c r="L173" s="344">
        <f t="shared" si="11"/>
        <v>10000</v>
      </c>
      <c r="M173" s="342">
        <v>10000</v>
      </c>
      <c r="N173" s="343">
        <v>0</v>
      </c>
      <c r="O173" s="343">
        <v>0</v>
      </c>
      <c r="P173" s="271" t="s">
        <v>434</v>
      </c>
      <c r="Q173" s="271" t="s">
        <v>435</v>
      </c>
      <c r="R173" s="271" t="s">
        <v>436</v>
      </c>
      <c r="S173" s="272">
        <v>45377</v>
      </c>
      <c r="T173" s="271" t="s">
        <v>374</v>
      </c>
      <c r="U173" s="348" t="str">
        <f>IF(K173="",VLOOKUP(MID(T173,1,3),Master!I:J,2),K173)</f>
        <v>101</v>
      </c>
      <c r="V173" s="271" t="str">
        <f t="shared" si="12"/>
        <v>ถูก</v>
      </c>
    </row>
    <row r="174" spans="1:22">
      <c r="A174" s="272">
        <v>45388</v>
      </c>
      <c r="B174" s="272">
        <v>45388</v>
      </c>
      <c r="C174" s="271" t="s">
        <v>433</v>
      </c>
      <c r="D174" s="271" t="s">
        <v>115</v>
      </c>
      <c r="E174" s="271" t="s">
        <v>1026</v>
      </c>
      <c r="F174" s="271" t="s">
        <v>685</v>
      </c>
      <c r="G174" s="271" t="s">
        <v>119</v>
      </c>
      <c r="H174" s="43" t="str">
        <f t="shared" si="13"/>
        <v>24</v>
      </c>
      <c r="I174" s="271" t="s">
        <v>21</v>
      </c>
      <c r="J174" s="271" t="s">
        <v>114</v>
      </c>
      <c r="K174" s="271" t="s">
        <v>292</v>
      </c>
      <c r="L174" s="344">
        <f t="shared" si="11"/>
        <v>18000</v>
      </c>
      <c r="M174" s="342">
        <v>18000</v>
      </c>
      <c r="N174" s="343">
        <v>0</v>
      </c>
      <c r="O174" s="343">
        <v>0</v>
      </c>
      <c r="P174" s="271" t="s">
        <v>434</v>
      </c>
      <c r="Q174" s="271" t="s">
        <v>435</v>
      </c>
      <c r="R174" s="271" t="s">
        <v>436</v>
      </c>
      <c r="S174" s="272">
        <v>45377</v>
      </c>
      <c r="T174" s="271" t="s">
        <v>374</v>
      </c>
      <c r="U174" s="348" t="str">
        <f>IF(K174="",VLOOKUP(MID(T174,1,3),Master!I:J,2),K174)</f>
        <v>101</v>
      </c>
      <c r="V174" s="271" t="str">
        <f t="shared" si="12"/>
        <v>ถูก</v>
      </c>
    </row>
    <row r="175" spans="1:22">
      <c r="A175" s="272">
        <v>45388</v>
      </c>
      <c r="B175" s="272">
        <v>45388</v>
      </c>
      <c r="C175" s="271" t="s">
        <v>433</v>
      </c>
      <c r="D175" s="271" t="s">
        <v>115</v>
      </c>
      <c r="E175" s="271" t="s">
        <v>1027</v>
      </c>
      <c r="F175" s="271" t="s">
        <v>705</v>
      </c>
      <c r="G175" s="271" t="s">
        <v>476</v>
      </c>
      <c r="H175" s="43" t="str">
        <f t="shared" si="13"/>
        <v>24</v>
      </c>
      <c r="I175" s="271" t="s">
        <v>20</v>
      </c>
      <c r="J175" s="271" t="s">
        <v>114</v>
      </c>
      <c r="K175" s="271" t="s">
        <v>22</v>
      </c>
      <c r="L175" s="344">
        <f t="shared" si="11"/>
        <v>28000</v>
      </c>
      <c r="M175" s="342">
        <v>28000</v>
      </c>
      <c r="N175" s="343">
        <v>0</v>
      </c>
      <c r="O175" s="343">
        <v>0</v>
      </c>
      <c r="P175" s="271" t="s">
        <v>434</v>
      </c>
      <c r="Q175" s="271" t="s">
        <v>435</v>
      </c>
      <c r="R175" s="271" t="s">
        <v>437</v>
      </c>
      <c r="S175" s="272">
        <v>45377</v>
      </c>
      <c r="T175" s="271" t="s">
        <v>374</v>
      </c>
      <c r="U175" s="348" t="str">
        <f>IF(K175="",VLOOKUP(MID(T175,1,3),Master!I:J,2),K175)</f>
        <v>102</v>
      </c>
      <c r="V175" s="271" t="str">
        <f t="shared" si="12"/>
        <v>ถูก</v>
      </c>
    </row>
    <row r="176" spans="1:22">
      <c r="A176" s="272">
        <v>45388</v>
      </c>
      <c r="B176" s="272">
        <v>45388</v>
      </c>
      <c r="C176" s="271" t="s">
        <v>450</v>
      </c>
      <c r="D176" s="271" t="s">
        <v>19</v>
      </c>
      <c r="E176" s="271" t="s">
        <v>1028</v>
      </c>
      <c r="F176" s="271" t="s">
        <v>712</v>
      </c>
      <c r="G176" s="271" t="s">
        <v>132</v>
      </c>
      <c r="H176" s="43" t="str">
        <f t="shared" si="13"/>
        <v>12</v>
      </c>
      <c r="I176" s="271" t="s">
        <v>20</v>
      </c>
      <c r="J176" s="271" t="s">
        <v>23</v>
      </c>
      <c r="K176" s="271" t="s">
        <v>327</v>
      </c>
      <c r="L176" s="344">
        <f t="shared" si="11"/>
        <v>10500</v>
      </c>
      <c r="M176" s="342">
        <v>126000</v>
      </c>
      <c r="N176" s="343">
        <v>0</v>
      </c>
      <c r="O176" s="343">
        <v>0</v>
      </c>
      <c r="P176" s="271" t="s">
        <v>44</v>
      </c>
      <c r="Q176" s="271" t="s">
        <v>374</v>
      </c>
      <c r="R176" s="271" t="s">
        <v>374</v>
      </c>
      <c r="S176" s="272"/>
      <c r="T176" s="271" t="s">
        <v>451</v>
      </c>
      <c r="U176" s="348" t="str">
        <f>IF(K176="",VLOOKUP(MID(T176,1,3),Master!I:J,2),K176)</f>
        <v>105</v>
      </c>
      <c r="V176" s="271" t="str">
        <f t="shared" si="12"/>
        <v>ถูก</v>
      </c>
    </row>
    <row r="177" spans="1:22">
      <c r="A177" s="272">
        <v>45388</v>
      </c>
      <c r="B177" s="272">
        <v>45388</v>
      </c>
      <c r="C177" s="271" t="s">
        <v>450</v>
      </c>
      <c r="D177" s="271" t="s">
        <v>19</v>
      </c>
      <c r="E177" s="271" t="s">
        <v>1029</v>
      </c>
      <c r="F177" s="271" t="s">
        <v>693</v>
      </c>
      <c r="G177" s="271" t="s">
        <v>178</v>
      </c>
      <c r="H177" s="43" t="str">
        <f t="shared" si="13"/>
        <v>24</v>
      </c>
      <c r="I177" s="271" t="s">
        <v>377</v>
      </c>
      <c r="J177" s="271" t="s">
        <v>23</v>
      </c>
      <c r="K177" s="271" t="s">
        <v>371</v>
      </c>
      <c r="L177" s="344">
        <f t="shared" si="11"/>
        <v>21833</v>
      </c>
      <c r="M177" s="342">
        <v>523992</v>
      </c>
      <c r="N177" s="343">
        <v>0</v>
      </c>
      <c r="O177" s="343">
        <v>0</v>
      </c>
      <c r="P177" s="271" t="s">
        <v>44</v>
      </c>
      <c r="Q177" s="271" t="s">
        <v>374</v>
      </c>
      <c r="R177" s="271" t="s">
        <v>374</v>
      </c>
      <c r="S177" s="272"/>
      <c r="T177" s="271" t="s">
        <v>452</v>
      </c>
      <c r="U177" s="348" t="str">
        <f>IF(K177="",VLOOKUP(MID(T177,1,3),Master!I:J,2),K177)</f>
        <v>106</v>
      </c>
      <c r="V177" s="271" t="str">
        <f t="shared" si="12"/>
        <v>ถูก</v>
      </c>
    </row>
    <row r="178" spans="1:22">
      <c r="A178" s="272">
        <v>45388</v>
      </c>
      <c r="B178" s="272">
        <v>45388</v>
      </c>
      <c r="C178" s="271" t="s">
        <v>450</v>
      </c>
      <c r="D178" s="271" t="s">
        <v>375</v>
      </c>
      <c r="E178" s="271" t="s">
        <v>881</v>
      </c>
      <c r="F178" s="271" t="s">
        <v>682</v>
      </c>
      <c r="G178" s="271" t="s">
        <v>415</v>
      </c>
      <c r="H178" s="43" t="str">
        <f t="shared" si="13"/>
        <v>12</v>
      </c>
      <c r="I178" s="271" t="s">
        <v>377</v>
      </c>
      <c r="J178" s="271" t="s">
        <v>114</v>
      </c>
      <c r="K178" s="271" t="s">
        <v>22</v>
      </c>
      <c r="L178" s="344">
        <f t="shared" si="11"/>
        <v>18900</v>
      </c>
      <c r="M178" s="342">
        <v>226800</v>
      </c>
      <c r="N178" s="343">
        <v>0</v>
      </c>
      <c r="O178" s="343">
        <v>0</v>
      </c>
      <c r="P178" s="271" t="s">
        <v>44</v>
      </c>
      <c r="Q178" s="271" t="s">
        <v>374</v>
      </c>
      <c r="R178" s="271" t="s">
        <v>374</v>
      </c>
      <c r="S178" s="272"/>
      <c r="T178" s="271" t="s">
        <v>546</v>
      </c>
      <c r="U178" s="348" t="str">
        <f>IF(K178="",VLOOKUP(MID(T178,1,3),Master!I:J,2),K178)</f>
        <v>102</v>
      </c>
      <c r="V178" s="271" t="str">
        <f t="shared" si="12"/>
        <v>ถูก</v>
      </c>
    </row>
    <row r="179" spans="1:22">
      <c r="A179" s="272">
        <v>45389</v>
      </c>
      <c r="B179" s="272">
        <v>45389</v>
      </c>
      <c r="C179" s="271" t="s">
        <v>433</v>
      </c>
      <c r="D179" s="271" t="s">
        <v>115</v>
      </c>
      <c r="E179" s="271" t="s">
        <v>1030</v>
      </c>
      <c r="F179" s="271" t="s">
        <v>685</v>
      </c>
      <c r="G179" s="271" t="s">
        <v>119</v>
      </c>
      <c r="H179" s="43" t="str">
        <f t="shared" si="13"/>
        <v>24</v>
      </c>
      <c r="I179" s="271" t="s">
        <v>21</v>
      </c>
      <c r="J179" s="271" t="s">
        <v>114</v>
      </c>
      <c r="K179" s="271" t="s">
        <v>292</v>
      </c>
      <c r="L179" s="344">
        <f t="shared" si="11"/>
        <v>28000</v>
      </c>
      <c r="M179" s="342">
        <v>28000</v>
      </c>
      <c r="N179" s="343">
        <v>0</v>
      </c>
      <c r="O179" s="343">
        <v>0</v>
      </c>
      <c r="P179" s="271" t="s">
        <v>434</v>
      </c>
      <c r="Q179" s="271" t="s">
        <v>435</v>
      </c>
      <c r="R179" s="271" t="s">
        <v>436</v>
      </c>
      <c r="S179" s="272">
        <v>45377</v>
      </c>
      <c r="T179" s="271" t="s">
        <v>374</v>
      </c>
      <c r="U179" s="348" t="str">
        <f>IF(K179="",VLOOKUP(MID(T179,1,3),Master!I:J,2),K179)</f>
        <v>101</v>
      </c>
      <c r="V179" s="271" t="str">
        <f t="shared" si="12"/>
        <v>ถูก</v>
      </c>
    </row>
    <row r="180" spans="1:22">
      <c r="A180" s="272">
        <v>45389</v>
      </c>
      <c r="B180" s="272">
        <v>45389</v>
      </c>
      <c r="C180" s="271" t="s">
        <v>433</v>
      </c>
      <c r="D180" s="271" t="s">
        <v>115</v>
      </c>
      <c r="E180" s="271" t="s">
        <v>1031</v>
      </c>
      <c r="F180" s="271" t="s">
        <v>705</v>
      </c>
      <c r="G180" s="271" t="s">
        <v>476</v>
      </c>
      <c r="H180" s="43" t="str">
        <f t="shared" si="13"/>
        <v>24</v>
      </c>
      <c r="I180" s="271" t="s">
        <v>20</v>
      </c>
      <c r="J180" s="271" t="s">
        <v>114</v>
      </c>
      <c r="K180" s="271" t="s">
        <v>22</v>
      </c>
      <c r="L180" s="344">
        <f t="shared" si="11"/>
        <v>28000</v>
      </c>
      <c r="M180" s="342">
        <v>28000</v>
      </c>
      <c r="N180" s="343">
        <v>0</v>
      </c>
      <c r="O180" s="343">
        <v>0</v>
      </c>
      <c r="P180" s="271" t="s">
        <v>434</v>
      </c>
      <c r="Q180" s="271" t="s">
        <v>435</v>
      </c>
      <c r="R180" s="271" t="s">
        <v>437</v>
      </c>
      <c r="S180" s="272">
        <v>45377</v>
      </c>
      <c r="T180" s="271" t="s">
        <v>374</v>
      </c>
      <c r="U180" s="348" t="str">
        <f>IF(K180="",VLOOKUP(MID(T180,1,3),Master!I:J,2),K180)</f>
        <v>102</v>
      </c>
      <c r="V180" s="271" t="str">
        <f t="shared" si="12"/>
        <v>ถูก</v>
      </c>
    </row>
    <row r="181" spans="1:22">
      <c r="A181" s="272">
        <v>45389</v>
      </c>
      <c r="B181" s="272">
        <v>45389</v>
      </c>
      <c r="C181" s="271" t="s">
        <v>450</v>
      </c>
      <c r="D181" s="271" t="s">
        <v>19</v>
      </c>
      <c r="E181" s="271" t="s">
        <v>1032</v>
      </c>
      <c r="F181" s="271" t="s">
        <v>711</v>
      </c>
      <c r="G181" s="271" t="s">
        <v>131</v>
      </c>
      <c r="H181" s="43" t="str">
        <f t="shared" si="13"/>
        <v>12</v>
      </c>
      <c r="I181" s="271" t="s">
        <v>20</v>
      </c>
      <c r="J181" s="271" t="s">
        <v>23</v>
      </c>
      <c r="K181" s="271" t="s">
        <v>327</v>
      </c>
      <c r="L181" s="344">
        <f t="shared" si="11"/>
        <v>10000</v>
      </c>
      <c r="M181" s="342">
        <v>120000</v>
      </c>
      <c r="N181" s="343">
        <v>0</v>
      </c>
      <c r="O181" s="343">
        <v>0</v>
      </c>
      <c r="P181" s="271" t="s">
        <v>44</v>
      </c>
      <c r="Q181" s="271" t="s">
        <v>374</v>
      </c>
      <c r="R181" s="271" t="s">
        <v>374</v>
      </c>
      <c r="S181" s="272"/>
      <c r="T181" s="271" t="s">
        <v>451</v>
      </c>
      <c r="U181" s="348" t="str">
        <f>IF(K181="",VLOOKUP(MID(T181,1,3),Master!I:J,2),K181)</f>
        <v>105</v>
      </c>
      <c r="V181" s="271" t="str">
        <f t="shared" si="12"/>
        <v>ถูก</v>
      </c>
    </row>
    <row r="182" spans="1:22">
      <c r="A182" s="272">
        <v>45389</v>
      </c>
      <c r="B182" s="272">
        <v>45389</v>
      </c>
      <c r="C182" s="271" t="s">
        <v>450</v>
      </c>
      <c r="D182" s="271" t="s">
        <v>19</v>
      </c>
      <c r="E182" s="271" t="s">
        <v>1033</v>
      </c>
      <c r="F182" s="271" t="s">
        <v>712</v>
      </c>
      <c r="G182" s="271" t="s">
        <v>132</v>
      </c>
      <c r="H182" s="43" t="str">
        <f t="shared" si="13"/>
        <v>12</v>
      </c>
      <c r="I182" s="271" t="s">
        <v>20</v>
      </c>
      <c r="J182" s="271" t="s">
        <v>23</v>
      </c>
      <c r="K182" s="271" t="s">
        <v>327</v>
      </c>
      <c r="L182" s="344">
        <f t="shared" si="11"/>
        <v>18000</v>
      </c>
      <c r="M182" s="342">
        <v>216000</v>
      </c>
      <c r="N182" s="343">
        <v>0</v>
      </c>
      <c r="O182" s="343">
        <v>0</v>
      </c>
      <c r="P182" s="271" t="s">
        <v>44</v>
      </c>
      <c r="Q182" s="271" t="s">
        <v>374</v>
      </c>
      <c r="R182" s="271" t="s">
        <v>374</v>
      </c>
      <c r="S182" s="272"/>
      <c r="T182" s="271" t="s">
        <v>451</v>
      </c>
      <c r="U182" s="348" t="str">
        <f>IF(K182="",VLOOKUP(MID(T182,1,3),Master!I:J,2),K182)</f>
        <v>105</v>
      </c>
      <c r="V182" s="271" t="str">
        <f t="shared" si="12"/>
        <v>ถูก</v>
      </c>
    </row>
    <row r="183" spans="1:22">
      <c r="A183" s="272">
        <v>45389</v>
      </c>
      <c r="B183" s="272">
        <v>45389</v>
      </c>
      <c r="C183" s="271" t="s">
        <v>450</v>
      </c>
      <c r="D183" s="271" t="s">
        <v>19</v>
      </c>
      <c r="E183" s="271" t="s">
        <v>1034</v>
      </c>
      <c r="F183" s="271" t="s">
        <v>716</v>
      </c>
      <c r="G183" s="271" t="s">
        <v>264</v>
      </c>
      <c r="H183" s="43" t="str">
        <f t="shared" si="13"/>
        <v>24</v>
      </c>
      <c r="I183" s="271" t="s">
        <v>20</v>
      </c>
      <c r="J183" s="271" t="s">
        <v>23</v>
      </c>
      <c r="K183" s="271" t="s">
        <v>371</v>
      </c>
      <c r="L183" s="344">
        <f t="shared" si="11"/>
        <v>699</v>
      </c>
      <c r="M183" s="342">
        <v>16776</v>
      </c>
      <c r="N183" s="343">
        <v>0</v>
      </c>
      <c r="O183" s="343">
        <v>0</v>
      </c>
      <c r="P183" s="271" t="s">
        <v>44</v>
      </c>
      <c r="Q183" s="271" t="s">
        <v>374</v>
      </c>
      <c r="R183" s="271" t="s">
        <v>374</v>
      </c>
      <c r="S183" s="272"/>
      <c r="T183" s="271" t="s">
        <v>452</v>
      </c>
      <c r="U183" s="348" t="str">
        <f>IF(K183="",VLOOKUP(MID(T183,1,3),Master!I:J,2),K183)</f>
        <v>106</v>
      </c>
      <c r="V183" s="271" t="str">
        <f t="shared" si="12"/>
        <v>ถูก</v>
      </c>
    </row>
    <row r="184" spans="1:22">
      <c r="A184" s="272">
        <v>45389</v>
      </c>
      <c r="B184" s="272">
        <v>45389</v>
      </c>
      <c r="C184" s="271" t="s">
        <v>450</v>
      </c>
      <c r="D184" s="271" t="s">
        <v>19</v>
      </c>
      <c r="E184" s="271" t="s">
        <v>1035</v>
      </c>
      <c r="F184" s="271" t="s">
        <v>718</v>
      </c>
      <c r="G184" s="271" t="s">
        <v>263</v>
      </c>
      <c r="H184" s="43" t="str">
        <f t="shared" si="13"/>
        <v>24</v>
      </c>
      <c r="I184" s="271" t="s">
        <v>377</v>
      </c>
      <c r="J184" s="271" t="s">
        <v>23</v>
      </c>
      <c r="K184" s="271" t="s">
        <v>371</v>
      </c>
      <c r="L184" s="344">
        <f t="shared" si="11"/>
        <v>8000</v>
      </c>
      <c r="M184" s="342">
        <v>192000</v>
      </c>
      <c r="N184" s="343">
        <v>0</v>
      </c>
      <c r="O184" s="343">
        <v>0</v>
      </c>
      <c r="P184" s="271" t="s">
        <v>44</v>
      </c>
      <c r="Q184" s="271" t="s">
        <v>374</v>
      </c>
      <c r="R184" s="271" t="s">
        <v>374</v>
      </c>
      <c r="S184" s="272"/>
      <c r="T184" s="271" t="s">
        <v>452</v>
      </c>
      <c r="U184" s="348" t="str">
        <f>IF(K184="",VLOOKUP(MID(T184,1,3),Master!I:J,2),K184)</f>
        <v>106</v>
      </c>
      <c r="V184" s="271" t="str">
        <f t="shared" si="12"/>
        <v>ถูก</v>
      </c>
    </row>
    <row r="185" spans="1:22">
      <c r="A185" s="272">
        <v>45389</v>
      </c>
      <c r="B185" s="272">
        <v>45389</v>
      </c>
      <c r="C185" s="271" t="s">
        <v>450</v>
      </c>
      <c r="D185" s="271" t="s">
        <v>19</v>
      </c>
      <c r="E185" s="271" t="s">
        <v>1036</v>
      </c>
      <c r="F185" s="271" t="s">
        <v>724</v>
      </c>
      <c r="G185" s="271" t="s">
        <v>254</v>
      </c>
      <c r="H185" s="43" t="str">
        <f t="shared" si="13"/>
        <v>24</v>
      </c>
      <c r="I185" s="271" t="s">
        <v>377</v>
      </c>
      <c r="J185" s="271" t="s">
        <v>23</v>
      </c>
      <c r="K185" s="271" t="s">
        <v>371</v>
      </c>
      <c r="L185" s="344">
        <f t="shared" si="11"/>
        <v>11250</v>
      </c>
      <c r="M185" s="342">
        <v>270000</v>
      </c>
      <c r="N185" s="343">
        <v>0</v>
      </c>
      <c r="O185" s="343">
        <v>0</v>
      </c>
      <c r="P185" s="271" t="s">
        <v>44</v>
      </c>
      <c r="Q185" s="271" t="s">
        <v>374</v>
      </c>
      <c r="R185" s="271" t="s">
        <v>374</v>
      </c>
      <c r="S185" s="272"/>
      <c r="T185" s="271" t="s">
        <v>452</v>
      </c>
      <c r="U185" s="348" t="str">
        <f>IF(K185="",VLOOKUP(MID(T185,1,3),Master!I:J,2),K185)</f>
        <v>106</v>
      </c>
      <c r="V185" s="271" t="str">
        <f t="shared" si="12"/>
        <v>ถูก</v>
      </c>
    </row>
    <row r="186" spans="1:22">
      <c r="A186" s="272">
        <v>45389</v>
      </c>
      <c r="B186" s="272">
        <v>45389</v>
      </c>
      <c r="C186" s="271" t="s">
        <v>450</v>
      </c>
      <c r="D186" s="271" t="s">
        <v>375</v>
      </c>
      <c r="E186" s="271" t="s">
        <v>882</v>
      </c>
      <c r="F186" s="271" t="s">
        <v>682</v>
      </c>
      <c r="G186" s="271" t="s">
        <v>415</v>
      </c>
      <c r="H186" s="43" t="str">
        <f t="shared" si="13"/>
        <v>12</v>
      </c>
      <c r="I186" s="271" t="s">
        <v>377</v>
      </c>
      <c r="J186" s="271" t="s">
        <v>114</v>
      </c>
      <c r="K186" s="271" t="s">
        <v>22</v>
      </c>
      <c r="L186" s="344">
        <f t="shared" si="11"/>
        <v>9360</v>
      </c>
      <c r="M186" s="342">
        <v>112320</v>
      </c>
      <c r="N186" s="343">
        <v>0</v>
      </c>
      <c r="O186" s="343">
        <v>0</v>
      </c>
      <c r="P186" s="271" t="s">
        <v>44</v>
      </c>
      <c r="Q186" s="271" t="s">
        <v>374</v>
      </c>
      <c r="R186" s="271" t="s">
        <v>374</v>
      </c>
      <c r="S186" s="272"/>
      <c r="T186" s="271" t="s">
        <v>546</v>
      </c>
      <c r="U186" s="348" t="str">
        <f>IF(K186="",VLOOKUP(MID(T186,1,3),Master!I:J,2),K186)</f>
        <v>102</v>
      </c>
      <c r="V186" s="271" t="str">
        <f t="shared" si="12"/>
        <v>ถูก</v>
      </c>
    </row>
    <row r="187" spans="1:22">
      <c r="A187" s="272">
        <v>45390</v>
      </c>
      <c r="B187" s="272">
        <v>45390</v>
      </c>
      <c r="C187" s="271" t="s">
        <v>450</v>
      </c>
      <c r="D187" s="271" t="s">
        <v>19</v>
      </c>
      <c r="E187" s="271" t="s">
        <v>910</v>
      </c>
      <c r="F187" s="271" t="s">
        <v>694</v>
      </c>
      <c r="G187" s="271" t="s">
        <v>48</v>
      </c>
      <c r="H187" s="43" t="str">
        <f t="shared" si="13"/>
        <v>36</v>
      </c>
      <c r="I187" s="271" t="s">
        <v>377</v>
      </c>
      <c r="J187" s="271" t="s">
        <v>47</v>
      </c>
      <c r="K187" s="271" t="s">
        <v>340</v>
      </c>
      <c r="L187" s="344">
        <f t="shared" si="11"/>
        <v>2417</v>
      </c>
      <c r="M187" s="342">
        <v>87012</v>
      </c>
      <c r="N187" s="343">
        <v>0</v>
      </c>
      <c r="O187" s="343">
        <v>0</v>
      </c>
      <c r="P187" s="271" t="s">
        <v>495</v>
      </c>
      <c r="Q187" s="271" t="s">
        <v>374</v>
      </c>
      <c r="R187" s="271" t="s">
        <v>374</v>
      </c>
      <c r="S187" s="272"/>
      <c r="T187" s="271" t="s">
        <v>496</v>
      </c>
      <c r="U187" s="348" t="str">
        <f>IF(K187="",VLOOKUP(MID(T187,1,3),Master!I:J,2),K187)</f>
        <v>103</v>
      </c>
      <c r="V187" s="271" t="str">
        <f t="shared" si="12"/>
        <v>ถูก</v>
      </c>
    </row>
    <row r="188" spans="1:22">
      <c r="A188" s="272">
        <v>45390</v>
      </c>
      <c r="B188" s="272">
        <v>45390</v>
      </c>
      <c r="C188" s="271" t="s">
        <v>450</v>
      </c>
      <c r="D188" s="271" t="s">
        <v>19</v>
      </c>
      <c r="E188" s="271" t="s">
        <v>1037</v>
      </c>
      <c r="F188" s="271" t="s">
        <v>711</v>
      </c>
      <c r="G188" s="271" t="s">
        <v>131</v>
      </c>
      <c r="H188" s="43" t="str">
        <f t="shared" si="13"/>
        <v>12</v>
      </c>
      <c r="I188" s="271" t="s">
        <v>20</v>
      </c>
      <c r="J188" s="271" t="s">
        <v>23</v>
      </c>
      <c r="K188" s="271" t="s">
        <v>327</v>
      </c>
      <c r="L188" s="344">
        <f t="shared" si="11"/>
        <v>10000</v>
      </c>
      <c r="M188" s="342">
        <v>120000</v>
      </c>
      <c r="N188" s="343">
        <v>0</v>
      </c>
      <c r="O188" s="343">
        <v>0</v>
      </c>
      <c r="P188" s="271" t="s">
        <v>44</v>
      </c>
      <c r="Q188" s="271" t="s">
        <v>374</v>
      </c>
      <c r="R188" s="271" t="s">
        <v>374</v>
      </c>
      <c r="S188" s="272"/>
      <c r="T188" s="271" t="s">
        <v>451</v>
      </c>
      <c r="U188" s="348" t="str">
        <f>IF(K188="",VLOOKUP(MID(T188,1,3),Master!I:J,2),K188)</f>
        <v>105</v>
      </c>
      <c r="V188" s="271" t="str">
        <f t="shared" si="12"/>
        <v>ถูก</v>
      </c>
    </row>
    <row r="189" spans="1:22">
      <c r="A189" s="272">
        <v>45390</v>
      </c>
      <c r="B189" s="272">
        <v>45390</v>
      </c>
      <c r="C189" s="271" t="s">
        <v>450</v>
      </c>
      <c r="D189" s="271" t="s">
        <v>19</v>
      </c>
      <c r="E189" s="271" t="s">
        <v>1038</v>
      </c>
      <c r="F189" s="271" t="s">
        <v>712</v>
      </c>
      <c r="G189" s="271" t="s">
        <v>132</v>
      </c>
      <c r="H189" s="43" t="str">
        <f t="shared" si="13"/>
        <v>12</v>
      </c>
      <c r="I189" s="271" t="s">
        <v>20</v>
      </c>
      <c r="J189" s="271" t="s">
        <v>23</v>
      </c>
      <c r="K189" s="271" t="s">
        <v>327</v>
      </c>
      <c r="L189" s="344">
        <f t="shared" si="11"/>
        <v>18000</v>
      </c>
      <c r="M189" s="342">
        <v>216000</v>
      </c>
      <c r="N189" s="343">
        <v>0</v>
      </c>
      <c r="O189" s="343">
        <v>0</v>
      </c>
      <c r="P189" s="271" t="s">
        <v>44</v>
      </c>
      <c r="Q189" s="271" t="s">
        <v>374</v>
      </c>
      <c r="R189" s="271" t="s">
        <v>374</v>
      </c>
      <c r="S189" s="272"/>
      <c r="T189" s="271" t="s">
        <v>451</v>
      </c>
      <c r="U189" s="348" t="str">
        <f>IF(K189="",VLOOKUP(MID(T189,1,3),Master!I:J,2),K189)</f>
        <v>105</v>
      </c>
      <c r="V189" s="271" t="str">
        <f t="shared" si="12"/>
        <v>ถูก</v>
      </c>
    </row>
    <row r="190" spans="1:22">
      <c r="A190" s="272">
        <v>45390</v>
      </c>
      <c r="B190" s="272">
        <v>45390</v>
      </c>
      <c r="C190" s="271" t="s">
        <v>450</v>
      </c>
      <c r="D190" s="271" t="s">
        <v>19</v>
      </c>
      <c r="E190" s="271" t="s">
        <v>1039</v>
      </c>
      <c r="F190" s="271" t="s">
        <v>724</v>
      </c>
      <c r="G190" s="271" t="s">
        <v>254</v>
      </c>
      <c r="H190" s="43" t="str">
        <f t="shared" si="13"/>
        <v>24</v>
      </c>
      <c r="I190" s="271" t="s">
        <v>377</v>
      </c>
      <c r="J190" s="271" t="s">
        <v>23</v>
      </c>
      <c r="K190" s="271" t="s">
        <v>371</v>
      </c>
      <c r="L190" s="344">
        <f t="shared" si="11"/>
        <v>27000</v>
      </c>
      <c r="M190" s="342">
        <v>648000</v>
      </c>
      <c r="N190" s="343">
        <v>0</v>
      </c>
      <c r="O190" s="343">
        <v>0</v>
      </c>
      <c r="P190" s="271" t="s">
        <v>44</v>
      </c>
      <c r="Q190" s="271" t="s">
        <v>374</v>
      </c>
      <c r="R190" s="271" t="s">
        <v>374</v>
      </c>
      <c r="S190" s="272"/>
      <c r="T190" s="271" t="s">
        <v>452</v>
      </c>
      <c r="U190" s="348" t="str">
        <f>IF(K190="",VLOOKUP(MID(T190,1,3),Master!I:J,2),K190)</f>
        <v>106</v>
      </c>
      <c r="V190" s="271" t="str">
        <f t="shared" si="12"/>
        <v>ถูก</v>
      </c>
    </row>
    <row r="191" spans="1:22">
      <c r="A191" s="272">
        <v>45390</v>
      </c>
      <c r="B191" s="272">
        <v>45390</v>
      </c>
      <c r="C191" s="271" t="s">
        <v>450</v>
      </c>
      <c r="D191" s="271" t="s">
        <v>115</v>
      </c>
      <c r="E191" s="271" t="s">
        <v>909</v>
      </c>
      <c r="F191" s="271" t="s">
        <v>705</v>
      </c>
      <c r="G191" s="271" t="s">
        <v>476</v>
      </c>
      <c r="H191" s="43" t="str">
        <f t="shared" si="13"/>
        <v>24</v>
      </c>
      <c r="I191" s="271" t="s">
        <v>20</v>
      </c>
      <c r="J191" s="271" t="s">
        <v>114</v>
      </c>
      <c r="K191" s="271" t="s">
        <v>22</v>
      </c>
      <c r="L191" s="344">
        <f t="shared" si="11"/>
        <v>28000</v>
      </c>
      <c r="M191" s="342">
        <v>672000</v>
      </c>
      <c r="N191" s="343">
        <v>0</v>
      </c>
      <c r="O191" s="343">
        <v>0</v>
      </c>
      <c r="P191" s="271" t="s">
        <v>44</v>
      </c>
      <c r="Q191" s="271" t="s">
        <v>374</v>
      </c>
      <c r="R191" s="271" t="s">
        <v>374</v>
      </c>
      <c r="S191" s="272"/>
      <c r="T191" s="271" t="s">
        <v>453</v>
      </c>
      <c r="U191" s="348" t="str">
        <f>IF(K191="",VLOOKUP(MID(T191,1,3),Master!I:J,2),K191)</f>
        <v>102</v>
      </c>
      <c r="V191" s="271" t="str">
        <f t="shared" si="12"/>
        <v>ถูก</v>
      </c>
    </row>
    <row r="192" spans="1:22">
      <c r="A192" s="272">
        <v>45390</v>
      </c>
      <c r="B192" s="272">
        <v>45390</v>
      </c>
      <c r="C192" s="271" t="s">
        <v>450</v>
      </c>
      <c r="D192" s="271" t="s">
        <v>115</v>
      </c>
      <c r="E192" s="271" t="s">
        <v>1040</v>
      </c>
      <c r="F192" s="271" t="s">
        <v>685</v>
      </c>
      <c r="G192" s="271" t="s">
        <v>119</v>
      </c>
      <c r="H192" s="43" t="str">
        <f t="shared" si="13"/>
        <v>24</v>
      </c>
      <c r="I192" s="271" t="s">
        <v>21</v>
      </c>
      <c r="J192" s="271" t="s">
        <v>114</v>
      </c>
      <c r="K192" s="271" t="s">
        <v>292</v>
      </c>
      <c r="L192" s="344">
        <f t="shared" si="11"/>
        <v>14000</v>
      </c>
      <c r="M192" s="342">
        <v>336000</v>
      </c>
      <c r="N192" s="343">
        <v>0</v>
      </c>
      <c r="O192" s="343">
        <v>0</v>
      </c>
      <c r="P192" s="271" t="s">
        <v>44</v>
      </c>
      <c r="Q192" s="271" t="s">
        <v>374</v>
      </c>
      <c r="R192" s="271" t="s">
        <v>374</v>
      </c>
      <c r="S192" s="272"/>
      <c r="T192" s="271" t="s">
        <v>454</v>
      </c>
      <c r="U192" s="348" t="str">
        <f>IF(K192="",VLOOKUP(MID(T192,1,3),Master!I:J,2),K192)</f>
        <v>101</v>
      </c>
      <c r="V192" s="271" t="str">
        <f t="shared" si="12"/>
        <v>ถูก</v>
      </c>
    </row>
    <row r="193" spans="1:22">
      <c r="A193" s="272">
        <v>45390</v>
      </c>
      <c r="B193" s="272">
        <v>45390</v>
      </c>
      <c r="C193" s="271" t="s">
        <v>450</v>
      </c>
      <c r="D193" s="271" t="s">
        <v>115</v>
      </c>
      <c r="E193" s="271" t="s">
        <v>1041</v>
      </c>
      <c r="F193" s="271" t="s">
        <v>710</v>
      </c>
      <c r="G193" s="271" t="s">
        <v>56</v>
      </c>
      <c r="H193" s="43" t="str">
        <f t="shared" si="13"/>
        <v>24</v>
      </c>
      <c r="I193" s="271" t="s">
        <v>21</v>
      </c>
      <c r="J193" s="271" t="s">
        <v>114</v>
      </c>
      <c r="K193" s="271" t="s">
        <v>292</v>
      </c>
      <c r="L193" s="344">
        <f t="shared" si="11"/>
        <v>78</v>
      </c>
      <c r="M193" s="342">
        <v>1872</v>
      </c>
      <c r="N193" s="343">
        <v>0</v>
      </c>
      <c r="O193" s="343">
        <v>0</v>
      </c>
      <c r="P193" s="271" t="s">
        <v>44</v>
      </c>
      <c r="Q193" s="271" t="s">
        <v>374</v>
      </c>
      <c r="R193" s="271" t="s">
        <v>374</v>
      </c>
      <c r="S193" s="272"/>
      <c r="T193" s="271" t="s">
        <v>454</v>
      </c>
      <c r="U193" s="348" t="str">
        <f>IF(K193="",VLOOKUP(MID(T193,1,3),Master!I:J,2),K193)</f>
        <v>101</v>
      </c>
      <c r="V193" s="271" t="str">
        <f t="shared" si="12"/>
        <v>ถูก</v>
      </c>
    </row>
    <row r="194" spans="1:22">
      <c r="A194" s="272">
        <v>45390</v>
      </c>
      <c r="B194" s="272">
        <v>45390</v>
      </c>
      <c r="C194" s="271" t="s">
        <v>450</v>
      </c>
      <c r="D194" s="271" t="s">
        <v>115</v>
      </c>
      <c r="E194" s="271" t="s">
        <v>1042</v>
      </c>
      <c r="F194" s="271" t="s">
        <v>710</v>
      </c>
      <c r="G194" s="271" t="s">
        <v>56</v>
      </c>
      <c r="H194" s="43" t="str">
        <f t="shared" si="13"/>
        <v>24</v>
      </c>
      <c r="I194" s="271" t="s">
        <v>20</v>
      </c>
      <c r="J194" s="271" t="s">
        <v>114</v>
      </c>
      <c r="K194" s="271" t="s">
        <v>292</v>
      </c>
      <c r="L194" s="344">
        <f t="shared" si="11"/>
        <v>5833</v>
      </c>
      <c r="M194" s="342">
        <v>139992</v>
      </c>
      <c r="N194" s="343">
        <v>0</v>
      </c>
      <c r="O194" s="343">
        <v>0</v>
      </c>
      <c r="P194" s="271" t="s">
        <v>44</v>
      </c>
      <c r="Q194" s="271" t="s">
        <v>374</v>
      </c>
      <c r="R194" s="271" t="s">
        <v>374</v>
      </c>
      <c r="S194" s="272"/>
      <c r="T194" s="271" t="s">
        <v>454</v>
      </c>
      <c r="U194" s="348" t="str">
        <f>IF(K194="",VLOOKUP(MID(T194,1,3),Master!I:J,2),K194)</f>
        <v>101</v>
      </c>
      <c r="V194" s="271" t="str">
        <f t="shared" si="12"/>
        <v>ถูก</v>
      </c>
    </row>
    <row r="195" spans="1:22">
      <c r="A195" s="272">
        <v>45391</v>
      </c>
      <c r="B195" s="272">
        <v>45391</v>
      </c>
      <c r="C195" s="271" t="s">
        <v>450</v>
      </c>
      <c r="D195" s="271" t="s">
        <v>19</v>
      </c>
      <c r="E195" s="271" t="s">
        <v>913</v>
      </c>
      <c r="F195" s="271" t="s">
        <v>694</v>
      </c>
      <c r="G195" s="271" t="s">
        <v>48</v>
      </c>
      <c r="H195" s="43" t="str">
        <f t="shared" si="13"/>
        <v>36</v>
      </c>
      <c r="I195" s="271" t="s">
        <v>377</v>
      </c>
      <c r="J195" s="271" t="s">
        <v>47</v>
      </c>
      <c r="K195" s="271" t="s">
        <v>340</v>
      </c>
      <c r="L195" s="344">
        <f t="shared" si="11"/>
        <v>8217</v>
      </c>
      <c r="M195" s="342">
        <v>295812</v>
      </c>
      <c r="N195" s="343">
        <v>0</v>
      </c>
      <c r="O195" s="343">
        <v>0</v>
      </c>
      <c r="P195" s="271" t="s">
        <v>495</v>
      </c>
      <c r="Q195" s="271" t="s">
        <v>374</v>
      </c>
      <c r="R195" s="271" t="s">
        <v>374</v>
      </c>
      <c r="S195" s="272"/>
      <c r="T195" s="271" t="s">
        <v>496</v>
      </c>
      <c r="U195" s="348" t="str">
        <f>IF(K195="",VLOOKUP(MID(T195,1,3),Master!I:J,2),K195)</f>
        <v>103</v>
      </c>
      <c r="V195" s="271" t="str">
        <f t="shared" si="12"/>
        <v>ถูก</v>
      </c>
    </row>
    <row r="196" spans="1:22">
      <c r="A196" s="272">
        <v>45391</v>
      </c>
      <c r="B196" s="272">
        <v>45391</v>
      </c>
      <c r="C196" s="271" t="s">
        <v>450</v>
      </c>
      <c r="D196" s="271" t="s">
        <v>19</v>
      </c>
      <c r="E196" s="271" t="s">
        <v>914</v>
      </c>
      <c r="F196" s="271" t="s">
        <v>692</v>
      </c>
      <c r="G196" s="271" t="s">
        <v>120</v>
      </c>
      <c r="H196" s="43" t="str">
        <f t="shared" si="13"/>
        <v>36</v>
      </c>
      <c r="I196" s="271" t="s">
        <v>20</v>
      </c>
      <c r="J196" s="271" t="s">
        <v>47</v>
      </c>
      <c r="K196" s="271" t="s">
        <v>340</v>
      </c>
      <c r="L196" s="344">
        <f t="shared" si="11"/>
        <v>3383</v>
      </c>
      <c r="M196" s="342">
        <v>121788</v>
      </c>
      <c r="N196" s="343">
        <v>0</v>
      </c>
      <c r="O196" s="343">
        <v>0</v>
      </c>
      <c r="P196" s="271" t="s">
        <v>495</v>
      </c>
      <c r="Q196" s="271" t="s">
        <v>374</v>
      </c>
      <c r="R196" s="271" t="s">
        <v>374</v>
      </c>
      <c r="S196" s="272"/>
      <c r="T196" s="271" t="s">
        <v>496</v>
      </c>
      <c r="U196" s="348" t="str">
        <f>IF(K196="",VLOOKUP(MID(T196,1,3),Master!I:J,2),K196)</f>
        <v>103</v>
      </c>
      <c r="V196" s="271" t="str">
        <f t="shared" si="12"/>
        <v>ถูก</v>
      </c>
    </row>
    <row r="197" spans="1:22">
      <c r="A197" s="272">
        <v>45391</v>
      </c>
      <c r="B197" s="272">
        <v>45391</v>
      </c>
      <c r="C197" s="271" t="s">
        <v>450</v>
      </c>
      <c r="D197" s="271" t="s">
        <v>19</v>
      </c>
      <c r="E197" s="271" t="s">
        <v>1043</v>
      </c>
      <c r="F197" s="271" t="s">
        <v>712</v>
      </c>
      <c r="G197" s="271" t="s">
        <v>132</v>
      </c>
      <c r="H197" s="43" t="str">
        <f t="shared" si="13"/>
        <v>12</v>
      </c>
      <c r="I197" s="271" t="s">
        <v>20</v>
      </c>
      <c r="J197" s="271" t="s">
        <v>23</v>
      </c>
      <c r="K197" s="271" t="s">
        <v>327</v>
      </c>
      <c r="L197" s="344">
        <f t="shared" si="11"/>
        <v>28000</v>
      </c>
      <c r="M197" s="342">
        <v>336000</v>
      </c>
      <c r="N197" s="343">
        <v>0</v>
      </c>
      <c r="O197" s="343">
        <v>0</v>
      </c>
      <c r="P197" s="271" t="s">
        <v>44</v>
      </c>
      <c r="Q197" s="271" t="s">
        <v>374</v>
      </c>
      <c r="R197" s="271" t="s">
        <v>374</v>
      </c>
      <c r="S197" s="272"/>
      <c r="T197" s="271" t="s">
        <v>451</v>
      </c>
      <c r="U197" s="348" t="str">
        <f>IF(K197="",VLOOKUP(MID(T197,1,3),Master!I:J,2),K197)</f>
        <v>105</v>
      </c>
      <c r="V197" s="271" t="str">
        <f t="shared" si="12"/>
        <v>ถูก</v>
      </c>
    </row>
    <row r="198" spans="1:22">
      <c r="A198" s="272">
        <v>45391</v>
      </c>
      <c r="B198" s="272">
        <v>45391</v>
      </c>
      <c r="C198" s="271" t="s">
        <v>450</v>
      </c>
      <c r="D198" s="271" t="s">
        <v>19</v>
      </c>
      <c r="E198" s="271" t="s">
        <v>1044</v>
      </c>
      <c r="F198" s="271" t="s">
        <v>724</v>
      </c>
      <c r="G198" s="271" t="s">
        <v>254</v>
      </c>
      <c r="H198" s="43" t="str">
        <f t="shared" si="13"/>
        <v>24</v>
      </c>
      <c r="I198" s="271" t="s">
        <v>377</v>
      </c>
      <c r="J198" s="271" t="s">
        <v>23</v>
      </c>
      <c r="K198" s="271" t="s">
        <v>371</v>
      </c>
      <c r="L198" s="344">
        <f t="shared" si="11"/>
        <v>27000</v>
      </c>
      <c r="M198" s="342">
        <v>648000</v>
      </c>
      <c r="N198" s="343">
        <v>0</v>
      </c>
      <c r="O198" s="343">
        <v>0</v>
      </c>
      <c r="P198" s="271" t="s">
        <v>44</v>
      </c>
      <c r="Q198" s="271" t="s">
        <v>374</v>
      </c>
      <c r="R198" s="271" t="s">
        <v>374</v>
      </c>
      <c r="S198" s="272"/>
      <c r="T198" s="271" t="s">
        <v>452</v>
      </c>
      <c r="U198" s="348" t="str">
        <f>IF(K198="",VLOOKUP(MID(T198,1,3),Master!I:J,2),K198)</f>
        <v>106</v>
      </c>
      <c r="V198" s="271" t="str">
        <f t="shared" si="12"/>
        <v>ถูก</v>
      </c>
    </row>
    <row r="199" spans="1:22">
      <c r="A199" s="272">
        <v>45391</v>
      </c>
      <c r="B199" s="272">
        <v>45391</v>
      </c>
      <c r="C199" s="271" t="s">
        <v>450</v>
      </c>
      <c r="D199" s="271" t="s">
        <v>115</v>
      </c>
      <c r="E199" s="271" t="s">
        <v>915</v>
      </c>
      <c r="F199" s="271" t="s">
        <v>705</v>
      </c>
      <c r="G199" s="271" t="s">
        <v>476</v>
      </c>
      <c r="H199" s="43" t="str">
        <f t="shared" si="13"/>
        <v>24</v>
      </c>
      <c r="I199" s="271" t="s">
        <v>20</v>
      </c>
      <c r="J199" s="271" t="s">
        <v>114</v>
      </c>
      <c r="K199" s="271" t="s">
        <v>22</v>
      </c>
      <c r="L199" s="344">
        <f t="shared" si="11"/>
        <v>2667</v>
      </c>
      <c r="M199" s="342">
        <v>64008</v>
      </c>
      <c r="N199" s="343">
        <v>0</v>
      </c>
      <c r="O199" s="343">
        <v>0</v>
      </c>
      <c r="P199" s="271" t="s">
        <v>44</v>
      </c>
      <c r="Q199" s="271" t="s">
        <v>374</v>
      </c>
      <c r="R199" s="271" t="s">
        <v>374</v>
      </c>
      <c r="S199" s="272"/>
      <c r="T199" s="271" t="s">
        <v>453</v>
      </c>
      <c r="U199" s="348" t="str">
        <f>IF(K199="",VLOOKUP(MID(T199,1,3),Master!I:J,2),K199)</f>
        <v>102</v>
      </c>
      <c r="V199" s="271" t="str">
        <f t="shared" si="12"/>
        <v>ถูก</v>
      </c>
    </row>
    <row r="200" spans="1:22">
      <c r="A200" s="272">
        <v>45391</v>
      </c>
      <c r="B200" s="272">
        <v>45391</v>
      </c>
      <c r="C200" s="271" t="s">
        <v>450</v>
      </c>
      <c r="D200" s="271" t="s">
        <v>115</v>
      </c>
      <c r="E200" s="271" t="s">
        <v>911</v>
      </c>
      <c r="F200" s="271" t="s">
        <v>883</v>
      </c>
      <c r="G200" s="271" t="s">
        <v>186</v>
      </c>
      <c r="H200" s="43" t="str">
        <f t="shared" si="13"/>
        <v>24</v>
      </c>
      <c r="I200" s="271" t="s">
        <v>20</v>
      </c>
      <c r="J200" s="271" t="s">
        <v>114</v>
      </c>
      <c r="K200" s="271" t="s">
        <v>22</v>
      </c>
      <c r="L200" s="344">
        <f t="shared" si="11"/>
        <v>1243</v>
      </c>
      <c r="M200" s="342">
        <v>29832</v>
      </c>
      <c r="N200" s="343">
        <v>0</v>
      </c>
      <c r="O200" s="343">
        <v>0</v>
      </c>
      <c r="P200" s="271" t="s">
        <v>44</v>
      </c>
      <c r="Q200" s="271" t="s">
        <v>374</v>
      </c>
      <c r="R200" s="271" t="s">
        <v>374</v>
      </c>
      <c r="S200" s="272"/>
      <c r="T200" s="271" t="s">
        <v>453</v>
      </c>
      <c r="U200" s="348" t="str">
        <f>IF(K200="",VLOOKUP(MID(T200,1,3),Master!I:J,2),K200)</f>
        <v>102</v>
      </c>
      <c r="V200" s="271" t="str">
        <f t="shared" si="12"/>
        <v>ถูก</v>
      </c>
    </row>
    <row r="201" spans="1:22">
      <c r="A201" s="272">
        <v>45391</v>
      </c>
      <c r="B201" s="272">
        <v>45391</v>
      </c>
      <c r="C201" s="271" t="s">
        <v>450</v>
      </c>
      <c r="D201" s="271" t="s">
        <v>115</v>
      </c>
      <c r="E201" s="271" t="s">
        <v>912</v>
      </c>
      <c r="F201" s="271" t="s">
        <v>884</v>
      </c>
      <c r="G201" s="271" t="s">
        <v>104</v>
      </c>
      <c r="H201" s="43" t="str">
        <f t="shared" si="13"/>
        <v>24</v>
      </c>
      <c r="I201" s="271" t="s">
        <v>20</v>
      </c>
      <c r="J201" s="271" t="s">
        <v>114</v>
      </c>
      <c r="K201" s="271" t="s">
        <v>22</v>
      </c>
      <c r="L201" s="344">
        <f t="shared" si="11"/>
        <v>560</v>
      </c>
      <c r="M201" s="342">
        <v>13440</v>
      </c>
      <c r="N201" s="343">
        <v>0</v>
      </c>
      <c r="O201" s="343">
        <v>0</v>
      </c>
      <c r="P201" s="271" t="s">
        <v>44</v>
      </c>
      <c r="Q201" s="271" t="s">
        <v>374</v>
      </c>
      <c r="R201" s="271" t="s">
        <v>374</v>
      </c>
      <c r="S201" s="272"/>
      <c r="T201" s="271" t="s">
        <v>453</v>
      </c>
      <c r="U201" s="348" t="str">
        <f>IF(K201="",VLOOKUP(MID(T201,1,3),Master!I:J,2),K201)</f>
        <v>102</v>
      </c>
      <c r="V201" s="271" t="str">
        <f t="shared" si="12"/>
        <v>ถูก</v>
      </c>
    </row>
    <row r="202" spans="1:22">
      <c r="A202" s="272">
        <v>45391</v>
      </c>
      <c r="B202" s="272">
        <v>45391</v>
      </c>
      <c r="C202" s="271" t="s">
        <v>450</v>
      </c>
      <c r="D202" s="271" t="s">
        <v>115</v>
      </c>
      <c r="E202" s="271" t="s">
        <v>1045</v>
      </c>
      <c r="F202" s="271" t="s">
        <v>710</v>
      </c>
      <c r="G202" s="271" t="s">
        <v>56</v>
      </c>
      <c r="H202" s="43" t="str">
        <f t="shared" si="13"/>
        <v>24</v>
      </c>
      <c r="I202" s="271" t="s">
        <v>20</v>
      </c>
      <c r="J202" s="271" t="s">
        <v>114</v>
      </c>
      <c r="K202" s="271" t="s">
        <v>292</v>
      </c>
      <c r="L202" s="344">
        <f t="shared" si="11"/>
        <v>28000</v>
      </c>
      <c r="M202" s="342">
        <v>672000</v>
      </c>
      <c r="N202" s="343">
        <v>0</v>
      </c>
      <c r="O202" s="343">
        <v>0</v>
      </c>
      <c r="P202" s="271" t="s">
        <v>44</v>
      </c>
      <c r="Q202" s="271" t="s">
        <v>374</v>
      </c>
      <c r="R202" s="271" t="s">
        <v>374</v>
      </c>
      <c r="S202" s="272"/>
      <c r="T202" s="271" t="s">
        <v>454</v>
      </c>
      <c r="U202" s="348" t="str">
        <f>IF(K202="",VLOOKUP(MID(T202,1,3),Master!I:J,2),K202)</f>
        <v>101</v>
      </c>
      <c r="V202" s="271" t="str">
        <f t="shared" si="12"/>
        <v>ถูก</v>
      </c>
    </row>
    <row r="203" spans="1:22">
      <c r="A203" s="272">
        <v>45392</v>
      </c>
      <c r="B203" s="272">
        <v>45392</v>
      </c>
      <c r="C203" s="271" t="s">
        <v>450</v>
      </c>
      <c r="D203" s="271" t="s">
        <v>19</v>
      </c>
      <c r="E203" s="271" t="s">
        <v>917</v>
      </c>
      <c r="F203" s="271" t="s">
        <v>698</v>
      </c>
      <c r="G203" s="271" t="s">
        <v>124</v>
      </c>
      <c r="H203" s="43" t="str">
        <f t="shared" si="13"/>
        <v>36</v>
      </c>
      <c r="I203" s="271" t="s">
        <v>377</v>
      </c>
      <c r="J203" s="271" t="s">
        <v>47</v>
      </c>
      <c r="K203" s="271" t="s">
        <v>340</v>
      </c>
      <c r="L203" s="344">
        <f t="shared" si="11"/>
        <v>6283</v>
      </c>
      <c r="M203" s="342">
        <v>226188</v>
      </c>
      <c r="N203" s="343">
        <v>0</v>
      </c>
      <c r="O203" s="343">
        <v>0</v>
      </c>
      <c r="P203" s="271" t="s">
        <v>495</v>
      </c>
      <c r="Q203" s="271" t="s">
        <v>374</v>
      </c>
      <c r="R203" s="271" t="s">
        <v>374</v>
      </c>
      <c r="S203" s="272"/>
      <c r="T203" s="271" t="s">
        <v>496</v>
      </c>
      <c r="U203" s="348" t="str">
        <f>IF(K203="",VLOOKUP(MID(T203,1,3),Master!I:J,2),K203)</f>
        <v>103</v>
      </c>
      <c r="V203" s="271" t="str">
        <f t="shared" si="12"/>
        <v>ถูก</v>
      </c>
    </row>
    <row r="204" spans="1:22">
      <c r="A204" s="272">
        <v>45392</v>
      </c>
      <c r="B204" s="272">
        <v>45392</v>
      </c>
      <c r="C204" s="271" t="s">
        <v>450</v>
      </c>
      <c r="D204" s="271" t="s">
        <v>19</v>
      </c>
      <c r="E204" s="271" t="s">
        <v>918</v>
      </c>
      <c r="F204" s="271" t="s">
        <v>692</v>
      </c>
      <c r="G204" s="271" t="s">
        <v>120</v>
      </c>
      <c r="H204" s="43" t="str">
        <f t="shared" si="13"/>
        <v>36</v>
      </c>
      <c r="I204" s="271" t="s">
        <v>20</v>
      </c>
      <c r="J204" s="271" t="s">
        <v>47</v>
      </c>
      <c r="K204" s="271" t="s">
        <v>340</v>
      </c>
      <c r="L204" s="344">
        <f t="shared" si="11"/>
        <v>3383</v>
      </c>
      <c r="M204" s="342">
        <v>121788</v>
      </c>
      <c r="N204" s="343">
        <v>0</v>
      </c>
      <c r="O204" s="343">
        <v>0</v>
      </c>
      <c r="P204" s="271" t="s">
        <v>495</v>
      </c>
      <c r="Q204" s="271" t="s">
        <v>374</v>
      </c>
      <c r="R204" s="271" t="s">
        <v>374</v>
      </c>
      <c r="S204" s="272"/>
      <c r="T204" s="271" t="s">
        <v>496</v>
      </c>
      <c r="U204" s="348" t="str">
        <f>IF(K204="",VLOOKUP(MID(T204,1,3),Master!I:J,2),K204)</f>
        <v>103</v>
      </c>
      <c r="V204" s="271" t="str">
        <f t="shared" si="12"/>
        <v>ถูก</v>
      </c>
    </row>
    <row r="205" spans="1:22">
      <c r="A205" s="272">
        <v>45392</v>
      </c>
      <c r="B205" s="272">
        <v>45392</v>
      </c>
      <c r="C205" s="271" t="s">
        <v>450</v>
      </c>
      <c r="D205" s="271" t="s">
        <v>19</v>
      </c>
      <c r="E205" s="271" t="s">
        <v>1046</v>
      </c>
      <c r="F205" s="271" t="s">
        <v>712</v>
      </c>
      <c r="G205" s="271" t="s">
        <v>132</v>
      </c>
      <c r="H205" s="43" t="str">
        <f t="shared" si="13"/>
        <v>12</v>
      </c>
      <c r="I205" s="271" t="s">
        <v>20</v>
      </c>
      <c r="J205" s="271" t="s">
        <v>23</v>
      </c>
      <c r="K205" s="271" t="s">
        <v>327</v>
      </c>
      <c r="L205" s="344">
        <f t="shared" si="11"/>
        <v>28000</v>
      </c>
      <c r="M205" s="342">
        <v>336000</v>
      </c>
      <c r="N205" s="343">
        <v>0</v>
      </c>
      <c r="O205" s="343">
        <v>0</v>
      </c>
      <c r="P205" s="271" t="s">
        <v>44</v>
      </c>
      <c r="Q205" s="271" t="s">
        <v>374</v>
      </c>
      <c r="R205" s="271" t="s">
        <v>374</v>
      </c>
      <c r="S205" s="272"/>
      <c r="T205" s="271" t="s">
        <v>451</v>
      </c>
      <c r="U205" s="348" t="str">
        <f>IF(K205="",VLOOKUP(MID(T205,1,3),Master!I:J,2),K205)</f>
        <v>105</v>
      </c>
      <c r="V205" s="271" t="str">
        <f t="shared" si="12"/>
        <v>ถูก</v>
      </c>
    </row>
    <row r="206" spans="1:22">
      <c r="A206" s="272">
        <v>45392</v>
      </c>
      <c r="B206" s="272">
        <v>45392</v>
      </c>
      <c r="C206" s="271" t="s">
        <v>450</v>
      </c>
      <c r="D206" s="271" t="s">
        <v>19</v>
      </c>
      <c r="E206" s="271" t="s">
        <v>1047</v>
      </c>
      <c r="F206" s="271" t="s">
        <v>724</v>
      </c>
      <c r="G206" s="271" t="s">
        <v>254</v>
      </c>
      <c r="H206" s="43" t="str">
        <f t="shared" si="13"/>
        <v>24</v>
      </c>
      <c r="I206" s="271" t="s">
        <v>377</v>
      </c>
      <c r="J206" s="271" t="s">
        <v>23</v>
      </c>
      <c r="K206" s="271" t="s">
        <v>371</v>
      </c>
      <c r="L206" s="344">
        <f t="shared" si="11"/>
        <v>27000</v>
      </c>
      <c r="M206" s="342">
        <v>648000</v>
      </c>
      <c r="N206" s="343">
        <v>0</v>
      </c>
      <c r="O206" s="343">
        <v>0</v>
      </c>
      <c r="P206" s="271" t="s">
        <v>44</v>
      </c>
      <c r="Q206" s="271" t="s">
        <v>374</v>
      </c>
      <c r="R206" s="271" t="s">
        <v>374</v>
      </c>
      <c r="S206" s="272"/>
      <c r="T206" s="271" t="s">
        <v>452</v>
      </c>
      <c r="U206" s="348" t="str">
        <f>IF(K206="",VLOOKUP(MID(T206,1,3),Master!I:J,2),K206)</f>
        <v>106</v>
      </c>
      <c r="V206" s="271" t="str">
        <f t="shared" si="12"/>
        <v>ถูก</v>
      </c>
    </row>
    <row r="207" spans="1:22">
      <c r="A207" s="272">
        <v>45392</v>
      </c>
      <c r="B207" s="272">
        <v>45392</v>
      </c>
      <c r="C207" s="271" t="s">
        <v>450</v>
      </c>
      <c r="D207" s="271" t="s">
        <v>115</v>
      </c>
      <c r="E207" s="271" t="s">
        <v>919</v>
      </c>
      <c r="F207" s="271" t="s">
        <v>886</v>
      </c>
      <c r="G207" s="271" t="s">
        <v>328</v>
      </c>
      <c r="H207" s="43" t="str">
        <f t="shared" si="13"/>
        <v>24</v>
      </c>
      <c r="I207" s="271" t="s">
        <v>20</v>
      </c>
      <c r="J207" s="271" t="s">
        <v>114</v>
      </c>
      <c r="K207" s="271" t="s">
        <v>22</v>
      </c>
      <c r="L207" s="344">
        <f t="shared" si="11"/>
        <v>3600</v>
      </c>
      <c r="M207" s="342">
        <v>86400</v>
      </c>
      <c r="N207" s="343">
        <v>0</v>
      </c>
      <c r="O207" s="343">
        <v>0</v>
      </c>
      <c r="P207" s="271" t="s">
        <v>44</v>
      </c>
      <c r="Q207" s="271" t="s">
        <v>374</v>
      </c>
      <c r="R207" s="271" t="s">
        <v>374</v>
      </c>
      <c r="S207" s="272"/>
      <c r="T207" s="271" t="s">
        <v>453</v>
      </c>
      <c r="U207" s="348" t="str">
        <f>IF(K207="",VLOOKUP(MID(T207,1,3),Master!I:J,2),K207)</f>
        <v>102</v>
      </c>
      <c r="V207" s="271" t="str">
        <f t="shared" si="12"/>
        <v>ถูก</v>
      </c>
    </row>
    <row r="208" spans="1:22">
      <c r="A208" s="272">
        <v>45392</v>
      </c>
      <c r="B208" s="272">
        <v>45392</v>
      </c>
      <c r="C208" s="271" t="s">
        <v>450</v>
      </c>
      <c r="D208" s="271" t="s">
        <v>115</v>
      </c>
      <c r="E208" s="271" t="s">
        <v>916</v>
      </c>
      <c r="F208" s="271" t="s">
        <v>885</v>
      </c>
      <c r="G208" s="271" t="s">
        <v>329</v>
      </c>
      <c r="H208" s="43" t="str">
        <f t="shared" si="13"/>
        <v>24</v>
      </c>
      <c r="I208" s="271" t="s">
        <v>20</v>
      </c>
      <c r="J208" s="271" t="s">
        <v>114</v>
      </c>
      <c r="K208" s="271" t="s">
        <v>22</v>
      </c>
      <c r="L208" s="344">
        <f t="shared" si="11"/>
        <v>1800</v>
      </c>
      <c r="M208" s="342">
        <v>43200</v>
      </c>
      <c r="N208" s="343">
        <v>0</v>
      </c>
      <c r="O208" s="343">
        <v>0</v>
      </c>
      <c r="P208" s="271" t="s">
        <v>44</v>
      </c>
      <c r="Q208" s="271" t="s">
        <v>374</v>
      </c>
      <c r="R208" s="271" t="s">
        <v>374</v>
      </c>
      <c r="S208" s="272"/>
      <c r="T208" s="271" t="s">
        <v>453</v>
      </c>
      <c r="U208" s="348" t="str">
        <f>IF(K208="",VLOOKUP(MID(T208,1,3),Master!I:J,2),K208)</f>
        <v>102</v>
      </c>
      <c r="V208" s="271" t="str">
        <f t="shared" si="12"/>
        <v>ถูก</v>
      </c>
    </row>
    <row r="209" spans="1:22">
      <c r="A209" s="272">
        <v>45392</v>
      </c>
      <c r="B209" s="272">
        <v>45392</v>
      </c>
      <c r="C209" s="271" t="s">
        <v>450</v>
      </c>
      <c r="D209" s="271" t="s">
        <v>115</v>
      </c>
      <c r="E209" s="271" t="s">
        <v>1048</v>
      </c>
      <c r="F209" s="271" t="s">
        <v>710</v>
      </c>
      <c r="G209" s="271" t="s">
        <v>56</v>
      </c>
      <c r="H209" s="43" t="str">
        <f t="shared" si="13"/>
        <v>24</v>
      </c>
      <c r="I209" s="271" t="s">
        <v>20</v>
      </c>
      <c r="J209" s="271" t="s">
        <v>114</v>
      </c>
      <c r="K209" s="271" t="s">
        <v>292</v>
      </c>
      <c r="L209" s="344">
        <f t="shared" si="11"/>
        <v>11167</v>
      </c>
      <c r="M209" s="342">
        <v>268008</v>
      </c>
      <c r="N209" s="343">
        <v>0</v>
      </c>
      <c r="O209" s="343">
        <v>0</v>
      </c>
      <c r="P209" s="271" t="s">
        <v>44</v>
      </c>
      <c r="Q209" s="271" t="s">
        <v>374</v>
      </c>
      <c r="R209" s="271" t="s">
        <v>374</v>
      </c>
      <c r="S209" s="272"/>
      <c r="T209" s="271" t="s">
        <v>454</v>
      </c>
      <c r="U209" s="348" t="str">
        <f>IF(K209="",VLOOKUP(MID(T209,1,3),Master!I:J,2),K209)</f>
        <v>101</v>
      </c>
      <c r="V209" s="271" t="str">
        <f t="shared" si="12"/>
        <v>ถูก</v>
      </c>
    </row>
    <row r="210" spans="1:22">
      <c r="A210" s="272">
        <v>45392</v>
      </c>
      <c r="B210" s="272">
        <v>45392</v>
      </c>
      <c r="C210" s="271" t="s">
        <v>450</v>
      </c>
      <c r="D210" s="271" t="s">
        <v>115</v>
      </c>
      <c r="E210" s="271" t="s">
        <v>1049</v>
      </c>
      <c r="F210" s="271" t="s">
        <v>736</v>
      </c>
      <c r="G210" s="271" t="s">
        <v>490</v>
      </c>
      <c r="H210" s="43" t="str">
        <f t="shared" si="13"/>
        <v>24</v>
      </c>
      <c r="I210" s="271" t="s">
        <v>21</v>
      </c>
      <c r="J210" s="271" t="s">
        <v>114</v>
      </c>
      <c r="K210" s="271" t="s">
        <v>292</v>
      </c>
      <c r="L210" s="344">
        <f t="shared" si="11"/>
        <v>1003</v>
      </c>
      <c r="M210" s="342">
        <v>24072</v>
      </c>
      <c r="N210" s="343">
        <v>0</v>
      </c>
      <c r="O210" s="343">
        <v>0</v>
      </c>
      <c r="P210" s="271" t="s">
        <v>44</v>
      </c>
      <c r="Q210" s="271" t="s">
        <v>374</v>
      </c>
      <c r="R210" s="271" t="s">
        <v>374</v>
      </c>
      <c r="S210" s="272"/>
      <c r="T210" s="271" t="s">
        <v>454</v>
      </c>
      <c r="U210" s="348" t="str">
        <f>IF(K210="",VLOOKUP(MID(T210,1,3),Master!I:J,2),K210)</f>
        <v>101</v>
      </c>
      <c r="V210" s="271" t="str">
        <f t="shared" si="12"/>
        <v>ถูก</v>
      </c>
    </row>
    <row r="211" spans="1:22">
      <c r="A211" s="272">
        <v>45392</v>
      </c>
      <c r="B211" s="272">
        <v>45392</v>
      </c>
      <c r="C211" s="271" t="s">
        <v>450</v>
      </c>
      <c r="D211" s="271" t="s">
        <v>115</v>
      </c>
      <c r="E211" s="271" t="s">
        <v>1050</v>
      </c>
      <c r="F211" s="271" t="s">
        <v>736</v>
      </c>
      <c r="G211" s="271" t="s">
        <v>490</v>
      </c>
      <c r="H211" s="43" t="str">
        <f t="shared" si="13"/>
        <v>24</v>
      </c>
      <c r="I211" s="271" t="s">
        <v>20</v>
      </c>
      <c r="J211" s="271" t="s">
        <v>114</v>
      </c>
      <c r="K211" s="271" t="s">
        <v>292</v>
      </c>
      <c r="L211" s="344">
        <f t="shared" si="11"/>
        <v>8167</v>
      </c>
      <c r="M211" s="342">
        <v>196008</v>
      </c>
      <c r="N211" s="343">
        <v>0</v>
      </c>
      <c r="O211" s="343">
        <v>0</v>
      </c>
      <c r="P211" s="271" t="s">
        <v>44</v>
      </c>
      <c r="Q211" s="271" t="s">
        <v>374</v>
      </c>
      <c r="R211" s="271" t="s">
        <v>374</v>
      </c>
      <c r="S211" s="272"/>
      <c r="T211" s="271" t="s">
        <v>454</v>
      </c>
      <c r="U211" s="348" t="str">
        <f>IF(K211="",VLOOKUP(MID(T211,1,3),Master!I:J,2),K211)</f>
        <v>101</v>
      </c>
      <c r="V211" s="271" t="str">
        <f t="shared" si="12"/>
        <v>ถูก</v>
      </c>
    </row>
    <row r="212" spans="1:22">
      <c r="A212" s="272">
        <v>45393</v>
      </c>
      <c r="B212" s="272">
        <v>45393</v>
      </c>
      <c r="C212" s="271" t="s">
        <v>450</v>
      </c>
      <c r="D212" s="271" t="s">
        <v>19</v>
      </c>
      <c r="E212" s="271" t="s">
        <v>923</v>
      </c>
      <c r="F212" s="271" t="s">
        <v>699</v>
      </c>
      <c r="G212" s="271" t="s">
        <v>140</v>
      </c>
      <c r="H212" s="43" t="str">
        <f t="shared" si="13"/>
        <v>36</v>
      </c>
      <c r="I212" s="271" t="s">
        <v>20</v>
      </c>
      <c r="J212" s="271" t="s">
        <v>47</v>
      </c>
      <c r="K212" s="271" t="s">
        <v>340</v>
      </c>
      <c r="L212" s="344">
        <f t="shared" si="11"/>
        <v>5800</v>
      </c>
      <c r="M212" s="342">
        <v>208800</v>
      </c>
      <c r="N212" s="343">
        <v>0</v>
      </c>
      <c r="O212" s="343">
        <v>0</v>
      </c>
      <c r="P212" s="271" t="s">
        <v>495</v>
      </c>
      <c r="Q212" s="271" t="s">
        <v>374</v>
      </c>
      <c r="R212" s="271" t="s">
        <v>374</v>
      </c>
      <c r="S212" s="272"/>
      <c r="T212" s="271" t="s">
        <v>496</v>
      </c>
      <c r="U212" s="348" t="str">
        <f>IF(K212="",VLOOKUP(MID(T212,1,3),Master!I:J,2),K212)</f>
        <v>103</v>
      </c>
      <c r="V212" s="271" t="str">
        <f t="shared" si="12"/>
        <v>ถูก</v>
      </c>
    </row>
    <row r="213" spans="1:22">
      <c r="A213" s="272">
        <v>45393</v>
      </c>
      <c r="B213" s="272">
        <v>45393</v>
      </c>
      <c r="C213" s="271" t="s">
        <v>450</v>
      </c>
      <c r="D213" s="271" t="s">
        <v>19</v>
      </c>
      <c r="E213" s="271" t="s">
        <v>924</v>
      </c>
      <c r="F213" s="271" t="s">
        <v>709</v>
      </c>
      <c r="G213" s="271" t="s">
        <v>57</v>
      </c>
      <c r="H213" s="43" t="str">
        <f t="shared" si="13"/>
        <v>36</v>
      </c>
      <c r="I213" s="271" t="s">
        <v>377</v>
      </c>
      <c r="J213" s="271" t="s">
        <v>47</v>
      </c>
      <c r="K213" s="271" t="s">
        <v>340</v>
      </c>
      <c r="L213" s="344">
        <f t="shared" si="11"/>
        <v>3867</v>
      </c>
      <c r="M213" s="342">
        <v>139212</v>
      </c>
      <c r="N213" s="343">
        <v>0</v>
      </c>
      <c r="O213" s="343">
        <v>0</v>
      </c>
      <c r="P213" s="271" t="s">
        <v>495</v>
      </c>
      <c r="Q213" s="271" t="s">
        <v>374</v>
      </c>
      <c r="R213" s="271" t="s">
        <v>374</v>
      </c>
      <c r="S213" s="272"/>
      <c r="T213" s="271" t="s">
        <v>496</v>
      </c>
      <c r="U213" s="348" t="str">
        <f>IF(K213="",VLOOKUP(MID(T213,1,3),Master!I:J,2),K213)</f>
        <v>103</v>
      </c>
      <c r="V213" s="271" t="str">
        <f t="shared" si="12"/>
        <v>ถูก</v>
      </c>
    </row>
    <row r="214" spans="1:22">
      <c r="A214" s="272">
        <v>45393</v>
      </c>
      <c r="B214" s="272">
        <v>45393</v>
      </c>
      <c r="C214" s="271" t="s">
        <v>450</v>
      </c>
      <c r="D214" s="271" t="s">
        <v>19</v>
      </c>
      <c r="E214" s="271" t="s">
        <v>1051</v>
      </c>
      <c r="F214" s="271" t="s">
        <v>712</v>
      </c>
      <c r="G214" s="271" t="s">
        <v>132</v>
      </c>
      <c r="H214" s="43" t="str">
        <f t="shared" si="13"/>
        <v>12</v>
      </c>
      <c r="I214" s="271" t="s">
        <v>20</v>
      </c>
      <c r="J214" s="271" t="s">
        <v>23</v>
      </c>
      <c r="K214" s="271" t="s">
        <v>327</v>
      </c>
      <c r="L214" s="344">
        <f t="shared" si="11"/>
        <v>28000</v>
      </c>
      <c r="M214" s="342">
        <v>336000</v>
      </c>
      <c r="N214" s="343">
        <v>0</v>
      </c>
      <c r="O214" s="343">
        <v>0</v>
      </c>
      <c r="P214" s="271" t="s">
        <v>44</v>
      </c>
      <c r="Q214" s="271" t="s">
        <v>374</v>
      </c>
      <c r="R214" s="271" t="s">
        <v>374</v>
      </c>
      <c r="S214" s="272"/>
      <c r="T214" s="271" t="s">
        <v>451</v>
      </c>
      <c r="U214" s="348" t="str">
        <f>IF(K214="",VLOOKUP(MID(T214,1,3),Master!I:J,2),K214)</f>
        <v>105</v>
      </c>
      <c r="V214" s="271" t="str">
        <f t="shared" si="12"/>
        <v>ถูก</v>
      </c>
    </row>
    <row r="215" spans="1:22">
      <c r="A215" s="272">
        <v>45393</v>
      </c>
      <c r="B215" s="272">
        <v>45393</v>
      </c>
      <c r="C215" s="271" t="s">
        <v>450</v>
      </c>
      <c r="D215" s="271" t="s">
        <v>19</v>
      </c>
      <c r="E215" s="271" t="s">
        <v>1052</v>
      </c>
      <c r="F215" s="271" t="s">
        <v>724</v>
      </c>
      <c r="G215" s="271" t="s">
        <v>254</v>
      </c>
      <c r="H215" s="43" t="str">
        <f t="shared" si="13"/>
        <v>24</v>
      </c>
      <c r="I215" s="271" t="s">
        <v>377</v>
      </c>
      <c r="J215" s="271" t="s">
        <v>23</v>
      </c>
      <c r="K215" s="271" t="s">
        <v>371</v>
      </c>
      <c r="L215" s="344">
        <f t="shared" ref="L215:L278" si="14">IF(LEFT(E215,1)="9",M215,M215/H215)</f>
        <v>27000</v>
      </c>
      <c r="M215" s="342">
        <v>648000</v>
      </c>
      <c r="N215" s="343">
        <v>0</v>
      </c>
      <c r="O215" s="343">
        <v>0</v>
      </c>
      <c r="P215" s="271" t="s">
        <v>44</v>
      </c>
      <c r="Q215" s="271" t="s">
        <v>374</v>
      </c>
      <c r="R215" s="271" t="s">
        <v>374</v>
      </c>
      <c r="S215" s="272"/>
      <c r="T215" s="271" t="s">
        <v>452</v>
      </c>
      <c r="U215" s="348" t="str">
        <f>IF(K215="",VLOOKUP(MID(T215,1,3),Master!I:J,2),K215)</f>
        <v>106</v>
      </c>
      <c r="V215" s="271" t="str">
        <f t="shared" si="12"/>
        <v>ถูก</v>
      </c>
    </row>
    <row r="216" spans="1:22">
      <c r="A216" s="272">
        <v>45393</v>
      </c>
      <c r="B216" s="272">
        <v>45393</v>
      </c>
      <c r="C216" s="271" t="s">
        <v>450</v>
      </c>
      <c r="D216" s="271" t="s">
        <v>115</v>
      </c>
      <c r="E216" s="271" t="s">
        <v>920</v>
      </c>
      <c r="F216" s="271" t="s">
        <v>888</v>
      </c>
      <c r="G216" s="271" t="s">
        <v>188</v>
      </c>
      <c r="H216" s="43" t="str">
        <f t="shared" si="13"/>
        <v>24</v>
      </c>
      <c r="I216" s="271" t="s">
        <v>20</v>
      </c>
      <c r="J216" s="271" t="s">
        <v>114</v>
      </c>
      <c r="K216" s="271" t="s">
        <v>22</v>
      </c>
      <c r="L216" s="344">
        <f t="shared" si="14"/>
        <v>600</v>
      </c>
      <c r="M216" s="342">
        <v>14400</v>
      </c>
      <c r="N216" s="343">
        <v>0</v>
      </c>
      <c r="O216" s="343">
        <v>0</v>
      </c>
      <c r="P216" s="271" t="s">
        <v>44</v>
      </c>
      <c r="Q216" s="271" t="s">
        <v>374</v>
      </c>
      <c r="R216" s="271" t="s">
        <v>374</v>
      </c>
      <c r="S216" s="272"/>
      <c r="T216" s="271" t="s">
        <v>453</v>
      </c>
      <c r="U216" s="348" t="str">
        <f>IF(K216="",VLOOKUP(MID(T216,1,3),Master!I:J,2),K216)</f>
        <v>102</v>
      </c>
      <c r="V216" s="271" t="str">
        <f t="shared" si="12"/>
        <v>ถูก</v>
      </c>
    </row>
    <row r="217" spans="1:22">
      <c r="A217" s="272">
        <v>45393</v>
      </c>
      <c r="B217" s="272">
        <v>45393</v>
      </c>
      <c r="C217" s="271" t="s">
        <v>450</v>
      </c>
      <c r="D217" s="271" t="s">
        <v>115</v>
      </c>
      <c r="E217" s="271" t="s">
        <v>921</v>
      </c>
      <c r="F217" s="271" t="s">
        <v>889</v>
      </c>
      <c r="G217" s="271" t="s">
        <v>299</v>
      </c>
      <c r="H217" s="43" t="str">
        <f t="shared" si="13"/>
        <v>24</v>
      </c>
      <c r="I217" s="271" t="s">
        <v>20</v>
      </c>
      <c r="J217" s="271" t="s">
        <v>114</v>
      </c>
      <c r="K217" s="271" t="s">
        <v>22</v>
      </c>
      <c r="L217" s="344">
        <f t="shared" si="14"/>
        <v>1800</v>
      </c>
      <c r="M217" s="342">
        <v>43200</v>
      </c>
      <c r="N217" s="343">
        <v>0</v>
      </c>
      <c r="O217" s="343">
        <v>0</v>
      </c>
      <c r="P217" s="271" t="s">
        <v>44</v>
      </c>
      <c r="Q217" s="271" t="s">
        <v>374</v>
      </c>
      <c r="R217" s="271" t="s">
        <v>374</v>
      </c>
      <c r="S217" s="272"/>
      <c r="T217" s="271" t="s">
        <v>453</v>
      </c>
      <c r="U217" s="348" t="str">
        <f>IF(K217="",VLOOKUP(MID(T217,1,3),Master!I:J,2),K217)</f>
        <v>102</v>
      </c>
      <c r="V217" s="271" t="str">
        <f t="shared" si="12"/>
        <v>ถูก</v>
      </c>
    </row>
    <row r="218" spans="1:22">
      <c r="A218" s="272">
        <v>45393</v>
      </c>
      <c r="B218" s="272">
        <v>45393</v>
      </c>
      <c r="C218" s="271" t="s">
        <v>450</v>
      </c>
      <c r="D218" s="271" t="s">
        <v>115</v>
      </c>
      <c r="E218" s="271" t="s">
        <v>922</v>
      </c>
      <c r="F218" s="271" t="s">
        <v>887</v>
      </c>
      <c r="G218" s="271" t="s">
        <v>300</v>
      </c>
      <c r="H218" s="43" t="str">
        <f t="shared" si="13"/>
        <v>24</v>
      </c>
      <c r="I218" s="271" t="s">
        <v>20</v>
      </c>
      <c r="J218" s="271" t="s">
        <v>114</v>
      </c>
      <c r="K218" s="271" t="s">
        <v>22</v>
      </c>
      <c r="L218" s="344">
        <f t="shared" si="14"/>
        <v>3600</v>
      </c>
      <c r="M218" s="342">
        <v>86400</v>
      </c>
      <c r="N218" s="343">
        <v>0</v>
      </c>
      <c r="O218" s="343">
        <v>0</v>
      </c>
      <c r="P218" s="271" t="s">
        <v>44</v>
      </c>
      <c r="Q218" s="271" t="s">
        <v>374</v>
      </c>
      <c r="R218" s="271" t="s">
        <v>374</v>
      </c>
      <c r="S218" s="272"/>
      <c r="T218" s="271" t="s">
        <v>453</v>
      </c>
      <c r="U218" s="348" t="str">
        <f>IF(K218="",VLOOKUP(MID(T218,1,3),Master!I:J,2),K218)</f>
        <v>102</v>
      </c>
      <c r="V218" s="271" t="str">
        <f t="shared" si="12"/>
        <v>ถูก</v>
      </c>
    </row>
    <row r="219" spans="1:22">
      <c r="A219" s="272">
        <v>45393</v>
      </c>
      <c r="B219" s="272">
        <v>45393</v>
      </c>
      <c r="C219" s="271" t="s">
        <v>450</v>
      </c>
      <c r="D219" s="271" t="s">
        <v>115</v>
      </c>
      <c r="E219" s="271" t="s">
        <v>1053</v>
      </c>
      <c r="F219" s="271" t="s">
        <v>736</v>
      </c>
      <c r="G219" s="271" t="s">
        <v>490</v>
      </c>
      <c r="H219" s="43" t="str">
        <f t="shared" si="13"/>
        <v>24</v>
      </c>
      <c r="I219" s="271" t="s">
        <v>20</v>
      </c>
      <c r="J219" s="271" t="s">
        <v>114</v>
      </c>
      <c r="K219" s="271" t="s">
        <v>292</v>
      </c>
      <c r="L219" s="344">
        <f t="shared" si="14"/>
        <v>28000</v>
      </c>
      <c r="M219" s="342">
        <v>672000</v>
      </c>
      <c r="N219" s="343">
        <v>0</v>
      </c>
      <c r="O219" s="343">
        <v>0</v>
      </c>
      <c r="P219" s="271" t="s">
        <v>44</v>
      </c>
      <c r="Q219" s="271" t="s">
        <v>374</v>
      </c>
      <c r="R219" s="271" t="s">
        <v>374</v>
      </c>
      <c r="S219" s="272"/>
      <c r="T219" s="271" t="s">
        <v>454</v>
      </c>
      <c r="U219" s="348" t="str">
        <f>IF(K219="",VLOOKUP(MID(T219,1,3),Master!I:J,2),K219)</f>
        <v>101</v>
      </c>
      <c r="V219" s="271" t="str">
        <f t="shared" si="12"/>
        <v>ถูก</v>
      </c>
    </row>
    <row r="220" spans="1:22">
      <c r="A220" s="272">
        <v>45394</v>
      </c>
      <c r="B220" s="272">
        <v>45394</v>
      </c>
      <c r="C220" s="271" t="s">
        <v>450</v>
      </c>
      <c r="D220" s="271" t="s">
        <v>19</v>
      </c>
      <c r="E220" s="271" t="s">
        <v>926</v>
      </c>
      <c r="F220" s="271" t="s">
        <v>707</v>
      </c>
      <c r="G220" s="271" t="s">
        <v>54</v>
      </c>
      <c r="H220" s="43" t="str">
        <f t="shared" si="13"/>
        <v>36</v>
      </c>
      <c r="I220" s="271" t="s">
        <v>681</v>
      </c>
      <c r="J220" s="271" t="s">
        <v>47</v>
      </c>
      <c r="K220" s="271" t="s">
        <v>340</v>
      </c>
      <c r="L220" s="344">
        <f t="shared" si="14"/>
        <v>7733</v>
      </c>
      <c r="M220" s="342">
        <v>278388</v>
      </c>
      <c r="N220" s="343">
        <v>0</v>
      </c>
      <c r="O220" s="343">
        <v>0</v>
      </c>
      <c r="P220" s="271" t="s">
        <v>495</v>
      </c>
      <c r="Q220" s="271" t="s">
        <v>374</v>
      </c>
      <c r="R220" s="271" t="s">
        <v>374</v>
      </c>
      <c r="S220" s="272"/>
      <c r="T220" s="271" t="s">
        <v>496</v>
      </c>
      <c r="U220" s="348" t="str">
        <f>IF(K220="",VLOOKUP(MID(T220,1,3),Master!I:J,2),K220)</f>
        <v>103</v>
      </c>
      <c r="V220" s="271" t="str">
        <f t="shared" ref="V220:V283" si="15">IF(U220=K220,"ถูก",IF(K220="","ถูก","ตรวจสอบ"))</f>
        <v>ถูก</v>
      </c>
    </row>
    <row r="221" spans="1:22">
      <c r="A221" s="272">
        <v>45394</v>
      </c>
      <c r="B221" s="272">
        <v>45394</v>
      </c>
      <c r="C221" s="271" t="s">
        <v>450</v>
      </c>
      <c r="D221" s="271" t="s">
        <v>19</v>
      </c>
      <c r="E221" s="271" t="s">
        <v>927</v>
      </c>
      <c r="F221" s="271" t="s">
        <v>691</v>
      </c>
      <c r="G221" s="271" t="s">
        <v>151</v>
      </c>
      <c r="H221" s="43" t="str">
        <f t="shared" si="13"/>
        <v>36</v>
      </c>
      <c r="I221" s="271" t="s">
        <v>377</v>
      </c>
      <c r="J221" s="271" t="s">
        <v>47</v>
      </c>
      <c r="K221" s="271" t="s">
        <v>340</v>
      </c>
      <c r="L221" s="344">
        <f t="shared" si="14"/>
        <v>1933</v>
      </c>
      <c r="M221" s="342">
        <v>69588</v>
      </c>
      <c r="N221" s="343">
        <v>0</v>
      </c>
      <c r="O221" s="343">
        <v>0</v>
      </c>
      <c r="P221" s="271" t="s">
        <v>495</v>
      </c>
      <c r="Q221" s="271" t="s">
        <v>374</v>
      </c>
      <c r="R221" s="271" t="s">
        <v>374</v>
      </c>
      <c r="S221" s="272"/>
      <c r="T221" s="271" t="s">
        <v>496</v>
      </c>
      <c r="U221" s="348" t="str">
        <f>IF(K221="",VLOOKUP(MID(T221,1,3),Master!I:J,2),K221)</f>
        <v>103</v>
      </c>
      <c r="V221" s="271" t="str">
        <f t="shared" si="15"/>
        <v>ถูก</v>
      </c>
    </row>
    <row r="222" spans="1:22">
      <c r="A222" s="272">
        <v>45394</v>
      </c>
      <c r="B222" s="272">
        <v>45394</v>
      </c>
      <c r="C222" s="271" t="s">
        <v>450</v>
      </c>
      <c r="D222" s="271" t="s">
        <v>19</v>
      </c>
      <c r="E222" s="271" t="s">
        <v>1054</v>
      </c>
      <c r="F222" s="271" t="s">
        <v>712</v>
      </c>
      <c r="G222" s="271" t="s">
        <v>132</v>
      </c>
      <c r="H222" s="43" t="str">
        <f t="shared" si="13"/>
        <v>12</v>
      </c>
      <c r="I222" s="271" t="s">
        <v>20</v>
      </c>
      <c r="J222" s="271" t="s">
        <v>23</v>
      </c>
      <c r="K222" s="271" t="s">
        <v>327</v>
      </c>
      <c r="L222" s="344">
        <f t="shared" si="14"/>
        <v>17500</v>
      </c>
      <c r="M222" s="342">
        <v>210000</v>
      </c>
      <c r="N222" s="343">
        <v>0</v>
      </c>
      <c r="O222" s="343">
        <v>0</v>
      </c>
      <c r="P222" s="271" t="s">
        <v>44</v>
      </c>
      <c r="Q222" s="271" t="s">
        <v>374</v>
      </c>
      <c r="R222" s="271" t="s">
        <v>374</v>
      </c>
      <c r="S222" s="272"/>
      <c r="T222" s="271" t="s">
        <v>451</v>
      </c>
      <c r="U222" s="348" t="str">
        <f>IF(K222="",VLOOKUP(MID(T222,1,3),Master!I:J,2),K222)</f>
        <v>105</v>
      </c>
      <c r="V222" s="271" t="str">
        <f t="shared" si="15"/>
        <v>ถูก</v>
      </c>
    </row>
    <row r="223" spans="1:22">
      <c r="A223" s="272">
        <v>45394</v>
      </c>
      <c r="B223" s="272">
        <v>45394</v>
      </c>
      <c r="C223" s="271" t="s">
        <v>450</v>
      </c>
      <c r="D223" s="271" t="s">
        <v>19</v>
      </c>
      <c r="E223" s="271" t="s">
        <v>1055</v>
      </c>
      <c r="F223" s="271" t="s">
        <v>739</v>
      </c>
      <c r="G223" s="271" t="s">
        <v>121</v>
      </c>
      <c r="H223" s="43" t="str">
        <f t="shared" si="13"/>
        <v>12</v>
      </c>
      <c r="I223" s="271" t="s">
        <v>20</v>
      </c>
      <c r="J223" s="271" t="s">
        <v>23</v>
      </c>
      <c r="K223" s="271" t="s">
        <v>327</v>
      </c>
      <c r="L223" s="344">
        <f t="shared" si="14"/>
        <v>1167</v>
      </c>
      <c r="M223" s="342">
        <v>14004</v>
      </c>
      <c r="N223" s="343">
        <v>0</v>
      </c>
      <c r="O223" s="343">
        <v>0</v>
      </c>
      <c r="P223" s="271" t="s">
        <v>44</v>
      </c>
      <c r="Q223" s="271" t="s">
        <v>374</v>
      </c>
      <c r="R223" s="271" t="s">
        <v>374</v>
      </c>
      <c r="S223" s="272"/>
      <c r="T223" s="271" t="s">
        <v>451</v>
      </c>
      <c r="U223" s="348" t="str">
        <f>IF(K223="",VLOOKUP(MID(T223,1,3),Master!I:J,2),K223)</f>
        <v>105</v>
      </c>
      <c r="V223" s="271" t="str">
        <f t="shared" si="15"/>
        <v>ถูก</v>
      </c>
    </row>
    <row r="224" spans="1:22">
      <c r="A224" s="272">
        <v>45394</v>
      </c>
      <c r="B224" s="272">
        <v>45394</v>
      </c>
      <c r="C224" s="271" t="s">
        <v>450</v>
      </c>
      <c r="D224" s="271" t="s">
        <v>19</v>
      </c>
      <c r="E224" s="271" t="s">
        <v>1056</v>
      </c>
      <c r="F224" s="271" t="s">
        <v>724</v>
      </c>
      <c r="G224" s="271" t="s">
        <v>254</v>
      </c>
      <c r="H224" s="43" t="str">
        <f t="shared" si="13"/>
        <v>24</v>
      </c>
      <c r="I224" s="271" t="s">
        <v>377</v>
      </c>
      <c r="J224" s="271" t="s">
        <v>23</v>
      </c>
      <c r="K224" s="271" t="s">
        <v>371</v>
      </c>
      <c r="L224" s="344">
        <f t="shared" si="14"/>
        <v>750</v>
      </c>
      <c r="M224" s="342">
        <v>18000</v>
      </c>
      <c r="N224" s="343">
        <v>0</v>
      </c>
      <c r="O224" s="343">
        <v>0</v>
      </c>
      <c r="P224" s="271" t="s">
        <v>44</v>
      </c>
      <c r="Q224" s="271" t="s">
        <v>374</v>
      </c>
      <c r="R224" s="271" t="s">
        <v>374</v>
      </c>
      <c r="S224" s="272"/>
      <c r="T224" s="271" t="s">
        <v>452</v>
      </c>
      <c r="U224" s="348" t="str">
        <f>IF(K224="",VLOOKUP(MID(T224,1,3),Master!I:J,2),K224)</f>
        <v>106</v>
      </c>
      <c r="V224" s="271" t="str">
        <f t="shared" si="15"/>
        <v>ถูก</v>
      </c>
    </row>
    <row r="225" spans="1:22">
      <c r="A225" s="272">
        <v>45394</v>
      </c>
      <c r="B225" s="272">
        <v>45394</v>
      </c>
      <c r="C225" s="271" t="s">
        <v>450</v>
      </c>
      <c r="D225" s="271" t="s">
        <v>19</v>
      </c>
      <c r="E225" s="271" t="s">
        <v>1057</v>
      </c>
      <c r="F225" s="271" t="s">
        <v>687</v>
      </c>
      <c r="G225" s="271" t="s">
        <v>249</v>
      </c>
      <c r="H225" s="43" t="str">
        <f t="shared" si="13"/>
        <v>24</v>
      </c>
      <c r="I225" s="271" t="s">
        <v>377</v>
      </c>
      <c r="J225" s="271" t="s">
        <v>23</v>
      </c>
      <c r="K225" s="271" t="s">
        <v>371</v>
      </c>
      <c r="L225" s="344">
        <f t="shared" si="14"/>
        <v>13500</v>
      </c>
      <c r="M225" s="342">
        <v>324000</v>
      </c>
      <c r="N225" s="343">
        <v>0</v>
      </c>
      <c r="O225" s="343">
        <v>0</v>
      </c>
      <c r="P225" s="271" t="s">
        <v>44</v>
      </c>
      <c r="Q225" s="271" t="s">
        <v>374</v>
      </c>
      <c r="R225" s="271" t="s">
        <v>374</v>
      </c>
      <c r="S225" s="272"/>
      <c r="T225" s="271" t="s">
        <v>452</v>
      </c>
      <c r="U225" s="348" t="str">
        <f>IF(K225="",VLOOKUP(MID(T225,1,3),Master!I:J,2),K225)</f>
        <v>106</v>
      </c>
      <c r="V225" s="271" t="str">
        <f t="shared" si="15"/>
        <v>ถูก</v>
      </c>
    </row>
    <row r="226" spans="1:22">
      <c r="A226" s="272">
        <v>45394</v>
      </c>
      <c r="B226" s="272">
        <v>45394</v>
      </c>
      <c r="C226" s="271" t="s">
        <v>450</v>
      </c>
      <c r="D226" s="271" t="s">
        <v>115</v>
      </c>
      <c r="E226" s="271" t="s">
        <v>925</v>
      </c>
      <c r="F226" s="271" t="s">
        <v>714</v>
      </c>
      <c r="G226" s="271" t="s">
        <v>166</v>
      </c>
      <c r="H226" s="43" t="str">
        <f t="shared" si="13"/>
        <v>24</v>
      </c>
      <c r="I226" s="271" t="s">
        <v>377</v>
      </c>
      <c r="J226" s="271" t="s">
        <v>114</v>
      </c>
      <c r="K226" s="271" t="s">
        <v>22</v>
      </c>
      <c r="L226" s="344">
        <f t="shared" si="14"/>
        <v>15167</v>
      </c>
      <c r="M226" s="342">
        <v>364008</v>
      </c>
      <c r="N226" s="343">
        <v>0</v>
      </c>
      <c r="O226" s="343">
        <v>0</v>
      </c>
      <c r="P226" s="271" t="s">
        <v>44</v>
      </c>
      <c r="Q226" s="271" t="s">
        <v>374</v>
      </c>
      <c r="R226" s="271" t="s">
        <v>374</v>
      </c>
      <c r="S226" s="272"/>
      <c r="T226" s="271" t="s">
        <v>453</v>
      </c>
      <c r="U226" s="348" t="str">
        <f>IF(K226="",VLOOKUP(MID(T226,1,3),Master!I:J,2),K226)</f>
        <v>102</v>
      </c>
      <c r="V226" s="271" t="str">
        <f t="shared" si="15"/>
        <v>ถูก</v>
      </c>
    </row>
    <row r="227" spans="1:22">
      <c r="A227" s="272">
        <v>45394</v>
      </c>
      <c r="B227" s="272">
        <v>45394</v>
      </c>
      <c r="C227" s="271" t="s">
        <v>450</v>
      </c>
      <c r="D227" s="271" t="s">
        <v>115</v>
      </c>
      <c r="E227" s="271" t="s">
        <v>1058</v>
      </c>
      <c r="F227" s="271" t="s">
        <v>736</v>
      </c>
      <c r="G227" s="271" t="s">
        <v>490</v>
      </c>
      <c r="H227" s="43" t="str">
        <f t="shared" si="13"/>
        <v>24</v>
      </c>
      <c r="I227" s="271" t="s">
        <v>20</v>
      </c>
      <c r="J227" s="271" t="s">
        <v>114</v>
      </c>
      <c r="K227" s="271" t="s">
        <v>292</v>
      </c>
      <c r="L227" s="344">
        <f t="shared" si="14"/>
        <v>3833</v>
      </c>
      <c r="M227" s="342">
        <v>91992</v>
      </c>
      <c r="N227" s="343">
        <v>0</v>
      </c>
      <c r="O227" s="343">
        <v>0</v>
      </c>
      <c r="P227" s="271" t="s">
        <v>44</v>
      </c>
      <c r="Q227" s="271" t="s">
        <v>374</v>
      </c>
      <c r="R227" s="271" t="s">
        <v>374</v>
      </c>
      <c r="S227" s="272"/>
      <c r="T227" s="271" t="s">
        <v>454</v>
      </c>
      <c r="U227" s="348" t="str">
        <f>IF(K227="",VLOOKUP(MID(T227,1,3),Master!I:J,2),K227)</f>
        <v>101</v>
      </c>
      <c r="V227" s="271" t="str">
        <f t="shared" si="15"/>
        <v>ถูก</v>
      </c>
    </row>
    <row r="228" spans="1:22">
      <c r="A228" s="272">
        <v>45394</v>
      </c>
      <c r="B228" s="272">
        <v>45394</v>
      </c>
      <c r="C228" s="271" t="s">
        <v>450</v>
      </c>
      <c r="D228" s="271" t="s">
        <v>115</v>
      </c>
      <c r="E228" s="271" t="s">
        <v>1059</v>
      </c>
      <c r="F228" s="271" t="s">
        <v>706</v>
      </c>
      <c r="G228" s="271" t="s">
        <v>390</v>
      </c>
      <c r="H228" s="43" t="str">
        <f t="shared" si="13"/>
        <v>24</v>
      </c>
      <c r="I228" s="271" t="s">
        <v>21</v>
      </c>
      <c r="J228" s="271" t="s">
        <v>114</v>
      </c>
      <c r="K228" s="271" t="s">
        <v>292</v>
      </c>
      <c r="L228" s="344">
        <f t="shared" si="14"/>
        <v>16333</v>
      </c>
      <c r="M228" s="342">
        <v>391992</v>
      </c>
      <c r="N228" s="343">
        <v>0</v>
      </c>
      <c r="O228" s="343">
        <v>0</v>
      </c>
      <c r="P228" s="271" t="s">
        <v>44</v>
      </c>
      <c r="Q228" s="271" t="s">
        <v>374</v>
      </c>
      <c r="R228" s="271" t="s">
        <v>374</v>
      </c>
      <c r="S228" s="272"/>
      <c r="T228" s="271" t="s">
        <v>454</v>
      </c>
      <c r="U228" s="348" t="str">
        <f>IF(K228="",VLOOKUP(MID(T228,1,3),Master!I:J,2),K228)</f>
        <v>101</v>
      </c>
      <c r="V228" s="271" t="str">
        <f t="shared" si="15"/>
        <v>ถูก</v>
      </c>
    </row>
    <row r="229" spans="1:22">
      <c r="A229" s="272">
        <v>45395</v>
      </c>
      <c r="B229" s="272">
        <v>45395</v>
      </c>
      <c r="C229" s="271" t="s">
        <v>450</v>
      </c>
      <c r="D229" s="271" t="s">
        <v>19</v>
      </c>
      <c r="E229" s="271" t="s">
        <v>929</v>
      </c>
      <c r="F229" s="271" t="s">
        <v>689</v>
      </c>
      <c r="G229" s="271" t="s">
        <v>122</v>
      </c>
      <c r="H229" s="43" t="str">
        <f t="shared" si="13"/>
        <v>36</v>
      </c>
      <c r="I229" s="271" t="s">
        <v>377</v>
      </c>
      <c r="J229" s="271" t="s">
        <v>47</v>
      </c>
      <c r="K229" s="271" t="s">
        <v>340</v>
      </c>
      <c r="L229" s="344">
        <f t="shared" si="14"/>
        <v>3383</v>
      </c>
      <c r="M229" s="342">
        <v>121788</v>
      </c>
      <c r="N229" s="343">
        <v>0</v>
      </c>
      <c r="O229" s="343">
        <v>0</v>
      </c>
      <c r="P229" s="271" t="s">
        <v>495</v>
      </c>
      <c r="Q229" s="271" t="s">
        <v>374</v>
      </c>
      <c r="R229" s="271" t="s">
        <v>374</v>
      </c>
      <c r="S229" s="272"/>
      <c r="T229" s="271" t="s">
        <v>496</v>
      </c>
      <c r="U229" s="348" t="str">
        <f>IF(K229="",VLOOKUP(MID(T229,1,3),Master!I:J,2),K229)</f>
        <v>103</v>
      </c>
      <c r="V229" s="271" t="str">
        <f t="shared" si="15"/>
        <v>ถูก</v>
      </c>
    </row>
    <row r="230" spans="1:22">
      <c r="A230" s="272">
        <v>45395</v>
      </c>
      <c r="B230" s="272">
        <v>45395</v>
      </c>
      <c r="C230" s="271" t="s">
        <v>450</v>
      </c>
      <c r="D230" s="271" t="s">
        <v>19</v>
      </c>
      <c r="E230" s="271" t="s">
        <v>1060</v>
      </c>
      <c r="F230" s="271" t="s">
        <v>739</v>
      </c>
      <c r="G230" s="271" t="s">
        <v>121</v>
      </c>
      <c r="H230" s="43" t="str">
        <f t="shared" si="13"/>
        <v>12</v>
      </c>
      <c r="I230" s="271" t="s">
        <v>20</v>
      </c>
      <c r="J230" s="271" t="s">
        <v>23</v>
      </c>
      <c r="K230" s="271" t="s">
        <v>327</v>
      </c>
      <c r="L230" s="344">
        <f t="shared" si="14"/>
        <v>28000</v>
      </c>
      <c r="M230" s="342">
        <v>336000</v>
      </c>
      <c r="N230" s="343">
        <v>0</v>
      </c>
      <c r="O230" s="343">
        <v>0</v>
      </c>
      <c r="P230" s="271" t="s">
        <v>44</v>
      </c>
      <c r="Q230" s="271" t="s">
        <v>374</v>
      </c>
      <c r="R230" s="271" t="s">
        <v>374</v>
      </c>
      <c r="S230" s="272"/>
      <c r="T230" s="271" t="s">
        <v>451</v>
      </c>
      <c r="U230" s="348" t="str">
        <f>IF(K230="",VLOOKUP(MID(T230,1,3),Master!I:J,2),K230)</f>
        <v>105</v>
      </c>
      <c r="V230" s="271" t="str">
        <f t="shared" si="15"/>
        <v>ถูก</v>
      </c>
    </row>
    <row r="231" spans="1:22">
      <c r="A231" s="272">
        <v>45395</v>
      </c>
      <c r="B231" s="272">
        <v>45395</v>
      </c>
      <c r="C231" s="271" t="s">
        <v>450</v>
      </c>
      <c r="D231" s="271" t="s">
        <v>19</v>
      </c>
      <c r="E231" s="271" t="s">
        <v>1061</v>
      </c>
      <c r="F231" s="271" t="s">
        <v>687</v>
      </c>
      <c r="G231" s="271" t="s">
        <v>249</v>
      </c>
      <c r="H231" s="43" t="str">
        <f t="shared" ref="H231:H294" si="16">IF(RIGHT(G231,4)="1x12","12",IF(RIGHT(G231,2)="x3","12",IF(LEFT(G231,5)="Water","12",IF(RIGHT(G231,7)="(1x9x4)","36",IF(RIGHT(G231,5)="1x9x4","36",IF(RIGHT(G231,4)="3x12","36",IF(LEFT(G231,17)="Sundry Mat Milo12","48",IF(LEFT(G231,21)="Sundry Mat Milo UHT 6","48",IF(LEFT(G231,6)="Sundry","36",IF(LEFT(G231,3)="Mag","48",IF(LEFT(G231,3)="CNT","48",IF(LEFT(G231,2)="BB","36","24"))))))))))))</f>
        <v>24</v>
      </c>
      <c r="I231" s="271" t="s">
        <v>377</v>
      </c>
      <c r="J231" s="271" t="s">
        <v>23</v>
      </c>
      <c r="K231" s="271" t="s">
        <v>371</v>
      </c>
      <c r="L231" s="344">
        <f t="shared" si="14"/>
        <v>27000</v>
      </c>
      <c r="M231" s="342">
        <v>648000</v>
      </c>
      <c r="N231" s="343">
        <v>0</v>
      </c>
      <c r="O231" s="343">
        <v>0</v>
      </c>
      <c r="P231" s="271" t="s">
        <v>44</v>
      </c>
      <c r="Q231" s="271" t="s">
        <v>374</v>
      </c>
      <c r="R231" s="271" t="s">
        <v>374</v>
      </c>
      <c r="S231" s="272"/>
      <c r="T231" s="271" t="s">
        <v>452</v>
      </c>
      <c r="U231" s="348" t="str">
        <f>IF(K231="",VLOOKUP(MID(T231,1,3),Master!I:J,2),K231)</f>
        <v>106</v>
      </c>
      <c r="V231" s="271" t="str">
        <f t="shared" si="15"/>
        <v>ถูก</v>
      </c>
    </row>
    <row r="232" spans="1:22">
      <c r="A232" s="272">
        <v>45395</v>
      </c>
      <c r="B232" s="272">
        <v>45395</v>
      </c>
      <c r="C232" s="271" t="s">
        <v>450</v>
      </c>
      <c r="D232" s="271" t="s">
        <v>115</v>
      </c>
      <c r="E232" s="271" t="s">
        <v>928</v>
      </c>
      <c r="F232" s="271" t="s">
        <v>717</v>
      </c>
      <c r="G232" s="271" t="s">
        <v>214</v>
      </c>
      <c r="H232" s="43" t="str">
        <f t="shared" si="16"/>
        <v>24</v>
      </c>
      <c r="I232" s="271" t="s">
        <v>21</v>
      </c>
      <c r="J232" s="271" t="s">
        <v>114</v>
      </c>
      <c r="K232" s="271" t="s">
        <v>22</v>
      </c>
      <c r="L232" s="344">
        <f t="shared" si="14"/>
        <v>1167</v>
      </c>
      <c r="M232" s="342">
        <v>28008</v>
      </c>
      <c r="N232" s="343">
        <v>0</v>
      </c>
      <c r="O232" s="343">
        <v>0</v>
      </c>
      <c r="P232" s="271" t="s">
        <v>44</v>
      </c>
      <c r="Q232" s="271" t="s">
        <v>374</v>
      </c>
      <c r="R232" s="271" t="s">
        <v>374</v>
      </c>
      <c r="S232" s="272"/>
      <c r="T232" s="271" t="s">
        <v>453</v>
      </c>
      <c r="U232" s="348" t="str">
        <f>IF(K232="",VLOOKUP(MID(T232,1,3),Master!I:J,2),K232)</f>
        <v>102</v>
      </c>
      <c r="V232" s="271" t="str">
        <f t="shared" si="15"/>
        <v>ถูก</v>
      </c>
    </row>
    <row r="233" spans="1:22">
      <c r="A233" s="272">
        <v>45395</v>
      </c>
      <c r="B233" s="272">
        <v>45395</v>
      </c>
      <c r="C233" s="271" t="s">
        <v>450</v>
      </c>
      <c r="D233" s="271" t="s">
        <v>115</v>
      </c>
      <c r="E233" s="271" t="s">
        <v>1062</v>
      </c>
      <c r="F233" s="271" t="s">
        <v>706</v>
      </c>
      <c r="G233" s="271" t="s">
        <v>390</v>
      </c>
      <c r="H233" s="43" t="str">
        <f t="shared" si="16"/>
        <v>24</v>
      </c>
      <c r="I233" s="271" t="s">
        <v>21</v>
      </c>
      <c r="J233" s="271" t="s">
        <v>114</v>
      </c>
      <c r="K233" s="271" t="s">
        <v>292</v>
      </c>
      <c r="L233" s="344">
        <f t="shared" si="14"/>
        <v>3667</v>
      </c>
      <c r="M233" s="342">
        <v>88008</v>
      </c>
      <c r="N233" s="343">
        <v>0</v>
      </c>
      <c r="O233" s="343">
        <v>0</v>
      </c>
      <c r="P233" s="271" t="s">
        <v>44</v>
      </c>
      <c r="Q233" s="271" t="s">
        <v>374</v>
      </c>
      <c r="R233" s="271" t="s">
        <v>374</v>
      </c>
      <c r="S233" s="272"/>
      <c r="T233" s="271" t="s">
        <v>454</v>
      </c>
      <c r="U233" s="348" t="str">
        <f>IF(K233="",VLOOKUP(MID(T233,1,3),Master!I:J,2),K233)</f>
        <v>101</v>
      </c>
      <c r="V233" s="271" t="str">
        <f t="shared" si="15"/>
        <v>ถูก</v>
      </c>
    </row>
    <row r="234" spans="1:22">
      <c r="A234" s="272">
        <v>45395</v>
      </c>
      <c r="B234" s="272">
        <v>45395</v>
      </c>
      <c r="C234" s="271" t="s">
        <v>450</v>
      </c>
      <c r="D234" s="271" t="s">
        <v>115</v>
      </c>
      <c r="E234" s="271" t="s">
        <v>1063</v>
      </c>
      <c r="F234" s="271" t="s">
        <v>890</v>
      </c>
      <c r="G234" s="271" t="s">
        <v>406</v>
      </c>
      <c r="H234" s="43" t="str">
        <f t="shared" si="16"/>
        <v>24</v>
      </c>
      <c r="I234" s="271" t="s">
        <v>21</v>
      </c>
      <c r="J234" s="271" t="s">
        <v>114</v>
      </c>
      <c r="K234" s="271" t="s">
        <v>292</v>
      </c>
      <c r="L234" s="344">
        <f t="shared" si="14"/>
        <v>12000</v>
      </c>
      <c r="M234" s="342">
        <v>288000</v>
      </c>
      <c r="N234" s="343">
        <v>0</v>
      </c>
      <c r="O234" s="343">
        <v>0</v>
      </c>
      <c r="P234" s="271" t="s">
        <v>44</v>
      </c>
      <c r="Q234" s="271" t="s">
        <v>374</v>
      </c>
      <c r="R234" s="271" t="s">
        <v>374</v>
      </c>
      <c r="S234" s="272"/>
      <c r="T234" s="271" t="s">
        <v>454</v>
      </c>
      <c r="U234" s="348" t="str">
        <f>IF(K234="",VLOOKUP(MID(T234,1,3),Master!I:J,2),K234)</f>
        <v>101</v>
      </c>
      <c r="V234" s="271" t="str">
        <f t="shared" si="15"/>
        <v>ถูก</v>
      </c>
    </row>
    <row r="235" spans="1:22">
      <c r="A235" s="272">
        <v>45395</v>
      </c>
      <c r="B235" s="272">
        <v>45395</v>
      </c>
      <c r="C235" s="271" t="s">
        <v>450</v>
      </c>
      <c r="D235" s="271" t="s">
        <v>115</v>
      </c>
      <c r="E235" s="271" t="s">
        <v>930</v>
      </c>
      <c r="F235" s="271" t="s">
        <v>714</v>
      </c>
      <c r="G235" s="271" t="s">
        <v>166</v>
      </c>
      <c r="H235" s="43" t="str">
        <f t="shared" si="16"/>
        <v>24</v>
      </c>
      <c r="I235" s="271" t="s">
        <v>377</v>
      </c>
      <c r="J235" s="271" t="s">
        <v>114</v>
      </c>
      <c r="K235" s="271" t="s">
        <v>22</v>
      </c>
      <c r="L235" s="344">
        <f t="shared" si="14"/>
        <v>17083</v>
      </c>
      <c r="M235" s="342">
        <v>409992</v>
      </c>
      <c r="N235" s="343">
        <v>0</v>
      </c>
      <c r="O235" s="343">
        <v>0</v>
      </c>
      <c r="P235" s="271" t="s">
        <v>44</v>
      </c>
      <c r="Q235" s="271" t="s">
        <v>374</v>
      </c>
      <c r="R235" s="271" t="s">
        <v>374</v>
      </c>
      <c r="S235" s="272"/>
      <c r="T235" s="271" t="s">
        <v>453</v>
      </c>
      <c r="U235" s="348" t="str">
        <f>IF(K235="",VLOOKUP(MID(T235,1,3),Master!I:J,2),K235)</f>
        <v>102</v>
      </c>
      <c r="V235" s="271" t="str">
        <f t="shared" si="15"/>
        <v>ถูก</v>
      </c>
    </row>
    <row r="236" spans="1:22">
      <c r="A236" s="272">
        <v>45396</v>
      </c>
      <c r="B236" s="272">
        <v>45396</v>
      </c>
      <c r="C236" s="271" t="s">
        <v>450</v>
      </c>
      <c r="D236" s="271" t="s">
        <v>19</v>
      </c>
      <c r="E236" s="271" t="s">
        <v>1064</v>
      </c>
      <c r="F236" s="271" t="s">
        <v>739</v>
      </c>
      <c r="G236" s="271" t="s">
        <v>121</v>
      </c>
      <c r="H236" s="43" t="str">
        <f t="shared" si="16"/>
        <v>12</v>
      </c>
      <c r="I236" s="271" t="s">
        <v>20</v>
      </c>
      <c r="J236" s="271" t="s">
        <v>23</v>
      </c>
      <c r="K236" s="271" t="s">
        <v>327</v>
      </c>
      <c r="L236" s="344">
        <f t="shared" si="14"/>
        <v>27333</v>
      </c>
      <c r="M236" s="342">
        <v>327996</v>
      </c>
      <c r="N236" s="343">
        <v>0</v>
      </c>
      <c r="O236" s="343">
        <v>0</v>
      </c>
      <c r="P236" s="271" t="s">
        <v>44</v>
      </c>
      <c r="Q236" s="271" t="s">
        <v>374</v>
      </c>
      <c r="R236" s="271" t="s">
        <v>374</v>
      </c>
      <c r="S236" s="272"/>
      <c r="T236" s="271" t="s">
        <v>451</v>
      </c>
      <c r="U236" s="348" t="str">
        <f>IF(K236="",VLOOKUP(MID(T236,1,3),Master!I:J,2),K236)</f>
        <v>105</v>
      </c>
      <c r="V236" s="271" t="str">
        <f t="shared" si="15"/>
        <v>ถูก</v>
      </c>
    </row>
    <row r="237" spans="1:22">
      <c r="A237" s="272">
        <v>45396</v>
      </c>
      <c r="B237" s="272">
        <v>45396</v>
      </c>
      <c r="C237" s="271" t="s">
        <v>450</v>
      </c>
      <c r="D237" s="271" t="s">
        <v>19</v>
      </c>
      <c r="E237" s="271" t="s">
        <v>1065</v>
      </c>
      <c r="F237" s="271" t="s">
        <v>687</v>
      </c>
      <c r="G237" s="271" t="s">
        <v>249</v>
      </c>
      <c r="H237" s="43" t="str">
        <f t="shared" si="16"/>
        <v>24</v>
      </c>
      <c r="I237" s="271" t="s">
        <v>377</v>
      </c>
      <c r="J237" s="271" t="s">
        <v>23</v>
      </c>
      <c r="K237" s="271" t="s">
        <v>371</v>
      </c>
      <c r="L237" s="344">
        <f t="shared" si="14"/>
        <v>27000</v>
      </c>
      <c r="M237" s="342">
        <v>648000</v>
      </c>
      <c r="N237" s="343">
        <v>0</v>
      </c>
      <c r="O237" s="343">
        <v>0</v>
      </c>
      <c r="P237" s="271" t="s">
        <v>44</v>
      </c>
      <c r="Q237" s="271" t="s">
        <v>374</v>
      </c>
      <c r="R237" s="271" t="s">
        <v>374</v>
      </c>
      <c r="S237" s="272"/>
      <c r="T237" s="271" t="s">
        <v>452</v>
      </c>
      <c r="U237" s="348" t="str">
        <f>IF(K237="",VLOOKUP(MID(T237,1,3),Master!I:J,2),K237)</f>
        <v>106</v>
      </c>
      <c r="V237" s="271" t="str">
        <f t="shared" si="15"/>
        <v>ถูก</v>
      </c>
    </row>
    <row r="238" spans="1:22">
      <c r="A238" s="272">
        <v>45396</v>
      </c>
      <c r="B238" s="272">
        <v>45396</v>
      </c>
      <c r="C238" s="271" t="s">
        <v>450</v>
      </c>
      <c r="D238" s="271" t="s">
        <v>115</v>
      </c>
      <c r="E238" s="271" t="s">
        <v>1066</v>
      </c>
      <c r="F238" s="271" t="s">
        <v>713</v>
      </c>
      <c r="G238" s="271" t="s">
        <v>350</v>
      </c>
      <c r="H238" s="43" t="str">
        <f t="shared" si="16"/>
        <v>24</v>
      </c>
      <c r="I238" s="271" t="s">
        <v>21</v>
      </c>
      <c r="J238" s="271" t="s">
        <v>114</v>
      </c>
      <c r="K238" s="271" t="s">
        <v>292</v>
      </c>
      <c r="L238" s="344">
        <f t="shared" si="14"/>
        <v>25000</v>
      </c>
      <c r="M238" s="342">
        <v>600000</v>
      </c>
      <c r="N238" s="343">
        <v>0</v>
      </c>
      <c r="O238" s="343">
        <v>0</v>
      </c>
      <c r="P238" s="271" t="s">
        <v>44</v>
      </c>
      <c r="Q238" s="271" t="s">
        <v>374</v>
      </c>
      <c r="R238" s="271" t="s">
        <v>374</v>
      </c>
      <c r="S238" s="272"/>
      <c r="T238" s="271" t="s">
        <v>454</v>
      </c>
      <c r="U238" s="348" t="str">
        <f>IF(K238="",VLOOKUP(MID(T238,1,3),Master!I:J,2),K238)</f>
        <v>101</v>
      </c>
      <c r="V238" s="271" t="str">
        <f t="shared" si="15"/>
        <v>ถูก</v>
      </c>
    </row>
    <row r="239" spans="1:22">
      <c r="A239" s="272">
        <v>45396</v>
      </c>
      <c r="B239" s="272">
        <v>45396</v>
      </c>
      <c r="C239" s="271" t="s">
        <v>450</v>
      </c>
      <c r="D239" s="271" t="s">
        <v>115</v>
      </c>
      <c r="E239" s="271" t="s">
        <v>931</v>
      </c>
      <c r="F239" s="271" t="s">
        <v>717</v>
      </c>
      <c r="G239" s="271" t="s">
        <v>214</v>
      </c>
      <c r="H239" s="43" t="str">
        <f t="shared" si="16"/>
        <v>24</v>
      </c>
      <c r="I239" s="271" t="s">
        <v>21</v>
      </c>
      <c r="J239" s="271" t="s">
        <v>114</v>
      </c>
      <c r="K239" s="271" t="s">
        <v>22</v>
      </c>
      <c r="L239" s="344">
        <f t="shared" si="14"/>
        <v>605</v>
      </c>
      <c r="M239" s="342">
        <v>14520</v>
      </c>
      <c r="N239" s="343">
        <v>0</v>
      </c>
      <c r="O239" s="343">
        <v>0</v>
      </c>
      <c r="P239" s="271" t="s">
        <v>44</v>
      </c>
      <c r="Q239" s="271" t="s">
        <v>374</v>
      </c>
      <c r="R239" s="271" t="s">
        <v>374</v>
      </c>
      <c r="S239" s="272"/>
      <c r="T239" s="271" t="s">
        <v>453</v>
      </c>
      <c r="U239" s="348" t="str">
        <f>IF(K239="",VLOOKUP(MID(T239,1,3),Master!I:J,2),K239)</f>
        <v>102</v>
      </c>
      <c r="V239" s="271" t="str">
        <f t="shared" si="15"/>
        <v>ถูก</v>
      </c>
    </row>
    <row r="240" spans="1:22">
      <c r="A240" s="272">
        <v>45396</v>
      </c>
      <c r="B240" s="272">
        <v>45396</v>
      </c>
      <c r="C240" s="271" t="s">
        <v>450</v>
      </c>
      <c r="D240" s="271" t="s">
        <v>115</v>
      </c>
      <c r="E240" s="271" t="s">
        <v>932</v>
      </c>
      <c r="F240" s="271" t="s">
        <v>738</v>
      </c>
      <c r="G240" s="271" t="s">
        <v>117</v>
      </c>
      <c r="H240" s="43" t="str">
        <f t="shared" si="16"/>
        <v>24</v>
      </c>
      <c r="I240" s="271" t="s">
        <v>21</v>
      </c>
      <c r="J240" s="271" t="s">
        <v>114</v>
      </c>
      <c r="K240" s="271" t="s">
        <v>22</v>
      </c>
      <c r="L240" s="344">
        <f t="shared" si="14"/>
        <v>26833</v>
      </c>
      <c r="M240" s="342">
        <v>643992</v>
      </c>
      <c r="N240" s="343">
        <v>0</v>
      </c>
      <c r="O240" s="343">
        <v>0</v>
      </c>
      <c r="P240" s="271" t="s">
        <v>44</v>
      </c>
      <c r="Q240" s="271" t="s">
        <v>374</v>
      </c>
      <c r="R240" s="271" t="s">
        <v>374</v>
      </c>
      <c r="S240" s="272"/>
      <c r="T240" s="271" t="s">
        <v>453</v>
      </c>
      <c r="U240" s="348" t="str">
        <f>IF(K240="",VLOOKUP(MID(T240,1,3),Master!I:J,2),K240)</f>
        <v>102</v>
      </c>
      <c r="V240" s="271" t="str">
        <f t="shared" si="15"/>
        <v>ถูก</v>
      </c>
    </row>
    <row r="241" spans="1:22">
      <c r="A241" s="272">
        <v>45397</v>
      </c>
      <c r="B241" s="272">
        <v>45397</v>
      </c>
      <c r="C241" s="271" t="s">
        <v>450</v>
      </c>
      <c r="D241" s="271" t="s">
        <v>19</v>
      </c>
      <c r="E241" s="271" t="s">
        <v>1067</v>
      </c>
      <c r="F241" s="271" t="s">
        <v>739</v>
      </c>
      <c r="G241" s="271" t="s">
        <v>121</v>
      </c>
      <c r="H241" s="43" t="str">
        <f t="shared" si="16"/>
        <v>12</v>
      </c>
      <c r="I241" s="271" t="s">
        <v>20</v>
      </c>
      <c r="J241" s="271" t="s">
        <v>23</v>
      </c>
      <c r="K241" s="271" t="s">
        <v>327</v>
      </c>
      <c r="L241" s="344">
        <f t="shared" si="14"/>
        <v>3500</v>
      </c>
      <c r="M241" s="342">
        <v>42000</v>
      </c>
      <c r="N241" s="343">
        <v>0</v>
      </c>
      <c r="O241" s="343">
        <v>0</v>
      </c>
      <c r="P241" s="271" t="s">
        <v>44</v>
      </c>
      <c r="Q241" s="271" t="s">
        <v>374</v>
      </c>
      <c r="R241" s="271" t="s">
        <v>374</v>
      </c>
      <c r="S241" s="272"/>
      <c r="T241" s="271" t="s">
        <v>451</v>
      </c>
      <c r="U241" s="348" t="str">
        <f>IF(K241="",VLOOKUP(MID(T241,1,3),Master!I:J,2),K241)</f>
        <v>105</v>
      </c>
      <c r="V241" s="271" t="str">
        <f t="shared" si="15"/>
        <v>ถูก</v>
      </c>
    </row>
    <row r="242" spans="1:22">
      <c r="A242" s="272">
        <v>45397</v>
      </c>
      <c r="B242" s="272">
        <v>45397</v>
      </c>
      <c r="C242" s="271" t="s">
        <v>450</v>
      </c>
      <c r="D242" s="271" t="s">
        <v>19</v>
      </c>
      <c r="E242" s="271" t="s">
        <v>1068</v>
      </c>
      <c r="F242" s="271" t="s">
        <v>719</v>
      </c>
      <c r="G242" s="271" t="s">
        <v>156</v>
      </c>
      <c r="H242" s="43" t="str">
        <f t="shared" si="16"/>
        <v>24</v>
      </c>
      <c r="I242" s="271" t="s">
        <v>472</v>
      </c>
      <c r="J242" s="271" t="s">
        <v>23</v>
      </c>
      <c r="K242" s="271" t="s">
        <v>327</v>
      </c>
      <c r="L242" s="344">
        <f t="shared" si="14"/>
        <v>2000</v>
      </c>
      <c r="M242" s="342">
        <v>48000</v>
      </c>
      <c r="N242" s="343">
        <v>0</v>
      </c>
      <c r="O242" s="343">
        <v>0</v>
      </c>
      <c r="P242" s="271" t="s">
        <v>44</v>
      </c>
      <c r="Q242" s="271" t="s">
        <v>374</v>
      </c>
      <c r="R242" s="271" t="s">
        <v>374</v>
      </c>
      <c r="S242" s="272"/>
      <c r="T242" s="271" t="s">
        <v>451</v>
      </c>
      <c r="U242" s="348" t="str">
        <f>IF(K242="",VLOOKUP(MID(T242,1,3),Master!I:J,2),K242)</f>
        <v>105</v>
      </c>
      <c r="V242" s="271" t="str">
        <f t="shared" si="15"/>
        <v>ถูก</v>
      </c>
    </row>
    <row r="243" spans="1:22">
      <c r="A243" s="272">
        <v>45397</v>
      </c>
      <c r="B243" s="272">
        <v>45397</v>
      </c>
      <c r="C243" s="271" t="s">
        <v>450</v>
      </c>
      <c r="D243" s="271" t="s">
        <v>19</v>
      </c>
      <c r="E243" s="271" t="s">
        <v>1069</v>
      </c>
      <c r="F243" s="271" t="s">
        <v>720</v>
      </c>
      <c r="G243" s="271" t="s">
        <v>478</v>
      </c>
      <c r="H243" s="43" t="str">
        <f t="shared" si="16"/>
        <v>24</v>
      </c>
      <c r="I243" s="271" t="s">
        <v>501</v>
      </c>
      <c r="J243" s="271" t="s">
        <v>23</v>
      </c>
      <c r="K243" s="271" t="s">
        <v>327</v>
      </c>
      <c r="L243" s="344">
        <f t="shared" si="14"/>
        <v>13167</v>
      </c>
      <c r="M243" s="342">
        <v>316008</v>
      </c>
      <c r="N243" s="343">
        <v>0</v>
      </c>
      <c r="O243" s="343">
        <v>0</v>
      </c>
      <c r="P243" s="271" t="s">
        <v>44</v>
      </c>
      <c r="Q243" s="271" t="s">
        <v>374</v>
      </c>
      <c r="R243" s="271" t="s">
        <v>374</v>
      </c>
      <c r="S243" s="272"/>
      <c r="T243" s="271" t="s">
        <v>451</v>
      </c>
      <c r="U243" s="348" t="str">
        <f>IF(K243="",VLOOKUP(MID(T243,1,3),Master!I:J,2),K243)</f>
        <v>105</v>
      </c>
      <c r="V243" s="271" t="str">
        <f t="shared" si="15"/>
        <v>ถูก</v>
      </c>
    </row>
    <row r="244" spans="1:22">
      <c r="A244" s="272">
        <v>45397</v>
      </c>
      <c r="B244" s="272">
        <v>45397</v>
      </c>
      <c r="C244" s="271" t="s">
        <v>450</v>
      </c>
      <c r="D244" s="271" t="s">
        <v>19</v>
      </c>
      <c r="E244" s="271" t="s">
        <v>1070</v>
      </c>
      <c r="F244" s="271" t="s">
        <v>687</v>
      </c>
      <c r="G244" s="271" t="s">
        <v>249</v>
      </c>
      <c r="H244" s="43" t="str">
        <f t="shared" si="16"/>
        <v>24</v>
      </c>
      <c r="I244" s="271" t="s">
        <v>377</v>
      </c>
      <c r="J244" s="271" t="s">
        <v>23</v>
      </c>
      <c r="K244" s="271" t="s">
        <v>371</v>
      </c>
      <c r="L244" s="344">
        <f t="shared" si="14"/>
        <v>27000</v>
      </c>
      <c r="M244" s="342">
        <v>648000</v>
      </c>
      <c r="N244" s="343">
        <v>0</v>
      </c>
      <c r="O244" s="343">
        <v>0</v>
      </c>
      <c r="P244" s="271" t="s">
        <v>44</v>
      </c>
      <c r="Q244" s="271" t="s">
        <v>374</v>
      </c>
      <c r="R244" s="271" t="s">
        <v>374</v>
      </c>
      <c r="S244" s="272"/>
      <c r="T244" s="271" t="s">
        <v>452</v>
      </c>
      <c r="U244" s="348" t="str">
        <f>IF(K244="",VLOOKUP(MID(T244,1,3),Master!I:J,2),K244)</f>
        <v>106</v>
      </c>
      <c r="V244" s="271" t="str">
        <f t="shared" si="15"/>
        <v>ถูก</v>
      </c>
    </row>
    <row r="245" spans="1:22">
      <c r="A245" s="272">
        <v>45397</v>
      </c>
      <c r="B245" s="272">
        <v>45397</v>
      </c>
      <c r="C245" s="271" t="s">
        <v>450</v>
      </c>
      <c r="D245" s="271" t="s">
        <v>115</v>
      </c>
      <c r="E245" s="271" t="s">
        <v>933</v>
      </c>
      <c r="F245" s="271" t="s">
        <v>738</v>
      </c>
      <c r="G245" s="271" t="s">
        <v>117</v>
      </c>
      <c r="H245" s="43" t="str">
        <f t="shared" si="16"/>
        <v>24</v>
      </c>
      <c r="I245" s="271" t="s">
        <v>21</v>
      </c>
      <c r="J245" s="271" t="s">
        <v>114</v>
      </c>
      <c r="K245" s="271" t="s">
        <v>22</v>
      </c>
      <c r="L245" s="344">
        <f t="shared" si="14"/>
        <v>3167</v>
      </c>
      <c r="M245" s="342">
        <v>76008</v>
      </c>
      <c r="N245" s="343">
        <v>0</v>
      </c>
      <c r="O245" s="343">
        <v>0</v>
      </c>
      <c r="P245" s="271" t="s">
        <v>44</v>
      </c>
      <c r="Q245" s="271" t="s">
        <v>374</v>
      </c>
      <c r="R245" s="271" t="s">
        <v>374</v>
      </c>
      <c r="S245" s="272"/>
      <c r="T245" s="271" t="s">
        <v>453</v>
      </c>
      <c r="U245" s="348" t="str">
        <f>IF(K245="",VLOOKUP(MID(T245,1,3),Master!I:J,2),K245)</f>
        <v>102</v>
      </c>
      <c r="V245" s="271" t="str">
        <f t="shared" si="15"/>
        <v>ถูก</v>
      </c>
    </row>
    <row r="246" spans="1:22">
      <c r="A246" s="272">
        <v>45397</v>
      </c>
      <c r="B246" s="272">
        <v>45397</v>
      </c>
      <c r="C246" s="271" t="s">
        <v>450</v>
      </c>
      <c r="D246" s="271" t="s">
        <v>115</v>
      </c>
      <c r="E246" s="271" t="s">
        <v>1071</v>
      </c>
      <c r="F246" s="271" t="s">
        <v>684</v>
      </c>
      <c r="G246" s="271" t="s">
        <v>118</v>
      </c>
      <c r="H246" s="43" t="str">
        <f t="shared" si="16"/>
        <v>24</v>
      </c>
      <c r="I246" s="271" t="s">
        <v>681</v>
      </c>
      <c r="J246" s="271" t="s">
        <v>114</v>
      </c>
      <c r="K246" s="271" t="s">
        <v>292</v>
      </c>
      <c r="L246" s="344">
        <f t="shared" si="14"/>
        <v>10000</v>
      </c>
      <c r="M246" s="342">
        <v>240000</v>
      </c>
      <c r="N246" s="343">
        <v>0</v>
      </c>
      <c r="O246" s="343">
        <v>0</v>
      </c>
      <c r="P246" s="271" t="s">
        <v>44</v>
      </c>
      <c r="Q246" s="271" t="s">
        <v>374</v>
      </c>
      <c r="R246" s="271" t="s">
        <v>374</v>
      </c>
      <c r="S246" s="272"/>
      <c r="T246" s="271" t="s">
        <v>454</v>
      </c>
      <c r="U246" s="348" t="str">
        <f>IF(K246="",VLOOKUP(MID(T246,1,3),Master!I:J,2),K246)</f>
        <v>101</v>
      </c>
      <c r="V246" s="271" t="str">
        <f t="shared" si="15"/>
        <v>ถูก</v>
      </c>
    </row>
    <row r="247" spans="1:22">
      <c r="A247" s="272">
        <v>45397</v>
      </c>
      <c r="B247" s="272">
        <v>45397</v>
      </c>
      <c r="C247" s="271" t="s">
        <v>450</v>
      </c>
      <c r="D247" s="271" t="s">
        <v>115</v>
      </c>
      <c r="E247" s="271" t="s">
        <v>1072</v>
      </c>
      <c r="F247" s="271" t="s">
        <v>685</v>
      </c>
      <c r="G247" s="271" t="s">
        <v>119</v>
      </c>
      <c r="H247" s="43" t="str">
        <f t="shared" si="16"/>
        <v>24</v>
      </c>
      <c r="I247" s="271" t="s">
        <v>681</v>
      </c>
      <c r="J247" s="271" t="s">
        <v>114</v>
      </c>
      <c r="K247" s="271" t="s">
        <v>292</v>
      </c>
      <c r="L247" s="344">
        <f t="shared" si="14"/>
        <v>12167</v>
      </c>
      <c r="M247" s="342">
        <v>292008</v>
      </c>
      <c r="N247" s="343">
        <v>0</v>
      </c>
      <c r="O247" s="343">
        <v>0</v>
      </c>
      <c r="P247" s="271" t="s">
        <v>44</v>
      </c>
      <c r="Q247" s="271" t="s">
        <v>374</v>
      </c>
      <c r="R247" s="271" t="s">
        <v>374</v>
      </c>
      <c r="S247" s="272"/>
      <c r="T247" s="271" t="s">
        <v>454</v>
      </c>
      <c r="U247" s="348" t="str">
        <f>IF(K247="",VLOOKUP(MID(T247,1,3),Master!I:J,2),K247)</f>
        <v>101</v>
      </c>
      <c r="V247" s="271" t="str">
        <f t="shared" si="15"/>
        <v>ถูก</v>
      </c>
    </row>
    <row r="248" spans="1:22">
      <c r="A248" s="272">
        <v>45397</v>
      </c>
      <c r="B248" s="272">
        <v>45397</v>
      </c>
      <c r="C248" s="271" t="s">
        <v>450</v>
      </c>
      <c r="D248" s="271" t="s">
        <v>115</v>
      </c>
      <c r="E248" s="271" t="s">
        <v>934</v>
      </c>
      <c r="F248" s="271" t="s">
        <v>690</v>
      </c>
      <c r="G248" s="271" t="s">
        <v>46</v>
      </c>
      <c r="H248" s="43" t="str">
        <f t="shared" si="16"/>
        <v>24</v>
      </c>
      <c r="I248" s="271" t="s">
        <v>21</v>
      </c>
      <c r="J248" s="271" t="s">
        <v>114</v>
      </c>
      <c r="K248" s="271" t="s">
        <v>22</v>
      </c>
      <c r="L248" s="344">
        <f t="shared" si="14"/>
        <v>24166</v>
      </c>
      <c r="M248" s="342">
        <v>579984</v>
      </c>
      <c r="N248" s="343">
        <v>0</v>
      </c>
      <c r="O248" s="343">
        <v>0</v>
      </c>
      <c r="P248" s="271" t="s">
        <v>44</v>
      </c>
      <c r="Q248" s="271" t="s">
        <v>374</v>
      </c>
      <c r="R248" s="271" t="s">
        <v>374</v>
      </c>
      <c r="S248" s="272"/>
      <c r="T248" s="271" t="s">
        <v>453</v>
      </c>
      <c r="U248" s="348" t="str">
        <f>IF(K248="",VLOOKUP(MID(T248,1,3),Master!I:J,2),K248)</f>
        <v>102</v>
      </c>
      <c r="V248" s="271" t="str">
        <f t="shared" si="15"/>
        <v>ถูก</v>
      </c>
    </row>
    <row r="249" spans="1:22">
      <c r="A249" s="272">
        <v>45398</v>
      </c>
      <c r="B249" s="272">
        <v>45398</v>
      </c>
      <c r="C249" s="271" t="s">
        <v>450</v>
      </c>
      <c r="D249" s="271" t="s">
        <v>19</v>
      </c>
      <c r="E249" s="271" t="s">
        <v>1073</v>
      </c>
      <c r="F249" s="271" t="s">
        <v>720</v>
      </c>
      <c r="G249" s="271" t="s">
        <v>478</v>
      </c>
      <c r="H249" s="43" t="str">
        <f t="shared" si="16"/>
        <v>24</v>
      </c>
      <c r="I249" s="271" t="s">
        <v>501</v>
      </c>
      <c r="J249" s="271" t="s">
        <v>23</v>
      </c>
      <c r="K249" s="271" t="s">
        <v>327</v>
      </c>
      <c r="L249" s="344">
        <f t="shared" si="14"/>
        <v>21833</v>
      </c>
      <c r="M249" s="342">
        <v>523992</v>
      </c>
      <c r="N249" s="343">
        <v>0</v>
      </c>
      <c r="O249" s="343">
        <v>0</v>
      </c>
      <c r="P249" s="271" t="s">
        <v>44</v>
      </c>
      <c r="Q249" s="271" t="s">
        <v>374</v>
      </c>
      <c r="R249" s="271" t="s">
        <v>374</v>
      </c>
      <c r="S249" s="272"/>
      <c r="T249" s="271" t="s">
        <v>451</v>
      </c>
      <c r="U249" s="348" t="str">
        <f>IF(K249="",VLOOKUP(MID(T249,1,3),Master!I:J,2),K249)</f>
        <v>105</v>
      </c>
      <c r="V249" s="271" t="str">
        <f t="shared" si="15"/>
        <v>ถูก</v>
      </c>
    </row>
    <row r="250" spans="1:22">
      <c r="A250" s="272">
        <v>45398</v>
      </c>
      <c r="B250" s="272">
        <v>45398</v>
      </c>
      <c r="C250" s="271" t="s">
        <v>450</v>
      </c>
      <c r="D250" s="271" t="s">
        <v>19</v>
      </c>
      <c r="E250" s="271" t="s">
        <v>1074</v>
      </c>
      <c r="F250" s="271" t="s">
        <v>722</v>
      </c>
      <c r="G250" s="271" t="s">
        <v>215</v>
      </c>
      <c r="H250" s="43" t="str">
        <f t="shared" si="16"/>
        <v>24</v>
      </c>
      <c r="I250" s="271" t="s">
        <v>21</v>
      </c>
      <c r="J250" s="271" t="s">
        <v>23</v>
      </c>
      <c r="K250" s="271" t="s">
        <v>327</v>
      </c>
      <c r="L250" s="344">
        <f t="shared" si="14"/>
        <v>272</v>
      </c>
      <c r="M250" s="342">
        <v>6528</v>
      </c>
      <c r="N250" s="343">
        <v>0</v>
      </c>
      <c r="O250" s="343">
        <v>0</v>
      </c>
      <c r="P250" s="271" t="s">
        <v>44</v>
      </c>
      <c r="Q250" s="271" t="s">
        <v>374</v>
      </c>
      <c r="R250" s="271" t="s">
        <v>374</v>
      </c>
      <c r="S250" s="272"/>
      <c r="T250" s="271" t="s">
        <v>451</v>
      </c>
      <c r="U250" s="348" t="str">
        <f>IF(K250="",VLOOKUP(MID(T250,1,3),Master!I:J,2),K250)</f>
        <v>105</v>
      </c>
      <c r="V250" s="271" t="str">
        <f t="shared" si="15"/>
        <v>ถูก</v>
      </c>
    </row>
    <row r="251" spans="1:22">
      <c r="A251" s="272">
        <v>45398</v>
      </c>
      <c r="B251" s="272">
        <v>45398</v>
      </c>
      <c r="C251" s="271" t="s">
        <v>450</v>
      </c>
      <c r="D251" s="271" t="s">
        <v>19</v>
      </c>
      <c r="E251" s="271" t="s">
        <v>1075</v>
      </c>
      <c r="F251" s="271" t="s">
        <v>725</v>
      </c>
      <c r="G251" s="271" t="s">
        <v>465</v>
      </c>
      <c r="H251" s="43" t="str">
        <f t="shared" si="16"/>
        <v>24</v>
      </c>
      <c r="I251" s="271" t="s">
        <v>21</v>
      </c>
      <c r="J251" s="271" t="s">
        <v>23</v>
      </c>
      <c r="K251" s="271" t="s">
        <v>327</v>
      </c>
      <c r="L251" s="344">
        <f t="shared" si="14"/>
        <v>2333</v>
      </c>
      <c r="M251" s="342">
        <v>55992</v>
      </c>
      <c r="N251" s="343">
        <v>0</v>
      </c>
      <c r="O251" s="343">
        <v>0</v>
      </c>
      <c r="P251" s="271" t="s">
        <v>44</v>
      </c>
      <c r="Q251" s="271" t="s">
        <v>374</v>
      </c>
      <c r="R251" s="271" t="s">
        <v>374</v>
      </c>
      <c r="S251" s="272"/>
      <c r="T251" s="271" t="s">
        <v>451</v>
      </c>
      <c r="U251" s="348" t="str">
        <f>IF(K251="",VLOOKUP(MID(T251,1,3),Master!I:J,2),K251)</f>
        <v>105</v>
      </c>
      <c r="V251" s="271" t="str">
        <f t="shared" si="15"/>
        <v>ถูก</v>
      </c>
    </row>
    <row r="252" spans="1:22">
      <c r="A252" s="272">
        <v>45398</v>
      </c>
      <c r="B252" s="272">
        <v>45398</v>
      </c>
      <c r="C252" s="271" t="s">
        <v>450</v>
      </c>
      <c r="D252" s="271" t="s">
        <v>19</v>
      </c>
      <c r="E252" s="271" t="s">
        <v>1076</v>
      </c>
      <c r="F252" s="271" t="s">
        <v>687</v>
      </c>
      <c r="G252" s="271" t="s">
        <v>249</v>
      </c>
      <c r="H252" s="43" t="str">
        <f t="shared" si="16"/>
        <v>24</v>
      </c>
      <c r="I252" s="271" t="s">
        <v>377</v>
      </c>
      <c r="J252" s="271" t="s">
        <v>23</v>
      </c>
      <c r="K252" s="271" t="s">
        <v>371</v>
      </c>
      <c r="L252" s="344">
        <f t="shared" si="14"/>
        <v>16375</v>
      </c>
      <c r="M252" s="342">
        <v>393000</v>
      </c>
      <c r="N252" s="343">
        <v>0</v>
      </c>
      <c r="O252" s="343">
        <v>0</v>
      </c>
      <c r="P252" s="271" t="s">
        <v>44</v>
      </c>
      <c r="Q252" s="271" t="s">
        <v>374</v>
      </c>
      <c r="R252" s="271" t="s">
        <v>374</v>
      </c>
      <c r="S252" s="272"/>
      <c r="T252" s="271" t="s">
        <v>452</v>
      </c>
      <c r="U252" s="348" t="str">
        <f>IF(K252="",VLOOKUP(MID(T252,1,3),Master!I:J,2),K252)</f>
        <v>106</v>
      </c>
      <c r="V252" s="271" t="str">
        <f t="shared" si="15"/>
        <v>ถูก</v>
      </c>
    </row>
    <row r="253" spans="1:22">
      <c r="A253" s="272">
        <v>45398</v>
      </c>
      <c r="B253" s="272">
        <v>45398</v>
      </c>
      <c r="C253" s="271" t="s">
        <v>450</v>
      </c>
      <c r="D253" s="271" t="s">
        <v>19</v>
      </c>
      <c r="E253" s="271" t="s">
        <v>1077</v>
      </c>
      <c r="F253" s="271" t="s">
        <v>688</v>
      </c>
      <c r="G253" s="271" t="s">
        <v>257</v>
      </c>
      <c r="H253" s="43" t="str">
        <f t="shared" si="16"/>
        <v>24</v>
      </c>
      <c r="I253" s="271" t="s">
        <v>377</v>
      </c>
      <c r="J253" s="271" t="s">
        <v>23</v>
      </c>
      <c r="K253" s="271" t="s">
        <v>371</v>
      </c>
      <c r="L253" s="344">
        <f t="shared" si="14"/>
        <v>9625</v>
      </c>
      <c r="M253" s="342">
        <v>231000</v>
      </c>
      <c r="N253" s="343">
        <v>0</v>
      </c>
      <c r="O253" s="343">
        <v>0</v>
      </c>
      <c r="P253" s="271" t="s">
        <v>44</v>
      </c>
      <c r="Q253" s="271" t="s">
        <v>374</v>
      </c>
      <c r="R253" s="271" t="s">
        <v>374</v>
      </c>
      <c r="S253" s="272"/>
      <c r="T253" s="271" t="s">
        <v>452</v>
      </c>
      <c r="U253" s="348" t="str">
        <f>IF(K253="",VLOOKUP(MID(T253,1,3),Master!I:J,2),K253)</f>
        <v>106</v>
      </c>
      <c r="V253" s="271" t="str">
        <f t="shared" si="15"/>
        <v>ถูก</v>
      </c>
    </row>
    <row r="254" spans="1:22">
      <c r="A254" s="272">
        <v>45398</v>
      </c>
      <c r="B254" s="272">
        <v>45398</v>
      </c>
      <c r="C254" s="271" t="s">
        <v>450</v>
      </c>
      <c r="D254" s="271" t="s">
        <v>115</v>
      </c>
      <c r="E254" s="271" t="s">
        <v>1078</v>
      </c>
      <c r="F254" s="271" t="s">
        <v>684</v>
      </c>
      <c r="G254" s="271" t="s">
        <v>118</v>
      </c>
      <c r="H254" s="43" t="str">
        <f t="shared" si="16"/>
        <v>24</v>
      </c>
      <c r="I254" s="271" t="s">
        <v>681</v>
      </c>
      <c r="J254" s="271" t="s">
        <v>114</v>
      </c>
      <c r="K254" s="271" t="s">
        <v>292</v>
      </c>
      <c r="L254" s="344">
        <f t="shared" si="14"/>
        <v>10000</v>
      </c>
      <c r="M254" s="342">
        <v>240000</v>
      </c>
      <c r="N254" s="343">
        <v>0</v>
      </c>
      <c r="O254" s="343">
        <v>0</v>
      </c>
      <c r="P254" s="271" t="s">
        <v>44</v>
      </c>
      <c r="Q254" s="271" t="s">
        <v>374</v>
      </c>
      <c r="R254" s="271" t="s">
        <v>374</v>
      </c>
      <c r="S254" s="272"/>
      <c r="T254" s="271" t="s">
        <v>454</v>
      </c>
      <c r="U254" s="348" t="str">
        <f>IF(K254="",VLOOKUP(MID(T254,1,3),Master!I:J,2),K254)</f>
        <v>101</v>
      </c>
      <c r="V254" s="271" t="str">
        <f t="shared" si="15"/>
        <v>ถูก</v>
      </c>
    </row>
    <row r="255" spans="1:22">
      <c r="A255" s="272">
        <v>45398</v>
      </c>
      <c r="B255" s="272">
        <v>45398</v>
      </c>
      <c r="C255" s="271" t="s">
        <v>450</v>
      </c>
      <c r="D255" s="271" t="s">
        <v>115</v>
      </c>
      <c r="E255" s="271" t="s">
        <v>1079</v>
      </c>
      <c r="F255" s="271" t="s">
        <v>685</v>
      </c>
      <c r="G255" s="271" t="s">
        <v>119</v>
      </c>
      <c r="H255" s="43" t="str">
        <f t="shared" si="16"/>
        <v>24</v>
      </c>
      <c r="I255" s="271" t="s">
        <v>681</v>
      </c>
      <c r="J255" s="271" t="s">
        <v>114</v>
      </c>
      <c r="K255" s="271" t="s">
        <v>292</v>
      </c>
      <c r="L255" s="344">
        <f t="shared" si="14"/>
        <v>18000</v>
      </c>
      <c r="M255" s="342">
        <v>432000</v>
      </c>
      <c r="N255" s="343">
        <v>0</v>
      </c>
      <c r="O255" s="343">
        <v>0</v>
      </c>
      <c r="P255" s="271" t="s">
        <v>44</v>
      </c>
      <c r="Q255" s="271" t="s">
        <v>374</v>
      </c>
      <c r="R255" s="271" t="s">
        <v>374</v>
      </c>
      <c r="S255" s="272"/>
      <c r="T255" s="271" t="s">
        <v>454</v>
      </c>
      <c r="U255" s="348" t="str">
        <f>IF(K255="",VLOOKUP(MID(T255,1,3),Master!I:J,2),K255)</f>
        <v>101</v>
      </c>
      <c r="V255" s="271" t="str">
        <f t="shared" si="15"/>
        <v>ถูก</v>
      </c>
    </row>
    <row r="256" spans="1:22">
      <c r="A256" s="272">
        <v>45398</v>
      </c>
      <c r="B256" s="272">
        <v>45398</v>
      </c>
      <c r="C256" s="271" t="s">
        <v>450</v>
      </c>
      <c r="D256" s="271" t="s">
        <v>115</v>
      </c>
      <c r="E256" s="271" t="s">
        <v>935</v>
      </c>
      <c r="F256" s="271" t="s">
        <v>690</v>
      </c>
      <c r="G256" s="271" t="s">
        <v>46</v>
      </c>
      <c r="H256" s="43" t="str">
        <f t="shared" si="16"/>
        <v>24</v>
      </c>
      <c r="I256" s="271" t="s">
        <v>21</v>
      </c>
      <c r="J256" s="271" t="s">
        <v>114</v>
      </c>
      <c r="K256" s="271" t="s">
        <v>22</v>
      </c>
      <c r="L256" s="344">
        <f t="shared" si="14"/>
        <v>28000</v>
      </c>
      <c r="M256" s="342">
        <v>672000</v>
      </c>
      <c r="N256" s="343">
        <v>0</v>
      </c>
      <c r="O256" s="343">
        <v>0</v>
      </c>
      <c r="P256" s="271" t="s">
        <v>44</v>
      </c>
      <c r="Q256" s="271" t="s">
        <v>374</v>
      </c>
      <c r="R256" s="271" t="s">
        <v>374</v>
      </c>
      <c r="S256" s="272"/>
      <c r="T256" s="271" t="s">
        <v>453</v>
      </c>
      <c r="U256" s="348" t="str">
        <f>IF(K256="",VLOOKUP(MID(T256,1,3),Master!I:J,2),K256)</f>
        <v>102</v>
      </c>
      <c r="V256" s="271" t="str">
        <f t="shared" si="15"/>
        <v>ถูก</v>
      </c>
    </row>
    <row r="257" spans="1:22">
      <c r="A257" s="272">
        <v>45399</v>
      </c>
      <c r="B257" s="272">
        <v>45399</v>
      </c>
      <c r="C257" s="271" t="s">
        <v>450</v>
      </c>
      <c r="D257" s="271" t="s">
        <v>19</v>
      </c>
      <c r="E257" s="271" t="s">
        <v>1080</v>
      </c>
      <c r="F257" s="271" t="s">
        <v>725</v>
      </c>
      <c r="G257" s="271" t="s">
        <v>465</v>
      </c>
      <c r="H257" s="43" t="str">
        <f t="shared" si="16"/>
        <v>24</v>
      </c>
      <c r="I257" s="271" t="s">
        <v>21</v>
      </c>
      <c r="J257" s="271" t="s">
        <v>23</v>
      </c>
      <c r="K257" s="271" t="s">
        <v>327</v>
      </c>
      <c r="L257" s="344">
        <f t="shared" si="14"/>
        <v>17667</v>
      </c>
      <c r="M257" s="342">
        <v>424008</v>
      </c>
      <c r="N257" s="343">
        <v>0</v>
      </c>
      <c r="O257" s="343">
        <v>0</v>
      </c>
      <c r="P257" s="271" t="s">
        <v>44</v>
      </c>
      <c r="Q257" s="271" t="s">
        <v>374</v>
      </c>
      <c r="R257" s="271" t="s">
        <v>374</v>
      </c>
      <c r="S257" s="272"/>
      <c r="T257" s="271" t="s">
        <v>451</v>
      </c>
      <c r="U257" s="348" t="str">
        <f>IF(K257="",VLOOKUP(MID(T257,1,3),Master!I:J,2),K257)</f>
        <v>105</v>
      </c>
      <c r="V257" s="271" t="str">
        <f t="shared" si="15"/>
        <v>ถูก</v>
      </c>
    </row>
    <row r="258" spans="1:22">
      <c r="A258" s="272">
        <v>45399</v>
      </c>
      <c r="B258" s="272">
        <v>45399</v>
      </c>
      <c r="C258" s="271" t="s">
        <v>450</v>
      </c>
      <c r="D258" s="271" t="s">
        <v>19</v>
      </c>
      <c r="E258" s="271" t="s">
        <v>1081</v>
      </c>
      <c r="F258" s="271" t="s">
        <v>688</v>
      </c>
      <c r="G258" s="271" t="s">
        <v>257</v>
      </c>
      <c r="H258" s="43" t="str">
        <f t="shared" si="16"/>
        <v>24</v>
      </c>
      <c r="I258" s="271" t="s">
        <v>377</v>
      </c>
      <c r="J258" s="271" t="s">
        <v>23</v>
      </c>
      <c r="K258" s="271" t="s">
        <v>371</v>
      </c>
      <c r="L258" s="344">
        <f t="shared" si="14"/>
        <v>27000</v>
      </c>
      <c r="M258" s="342">
        <v>648000</v>
      </c>
      <c r="N258" s="343">
        <v>0</v>
      </c>
      <c r="O258" s="343">
        <v>0</v>
      </c>
      <c r="P258" s="271" t="s">
        <v>44</v>
      </c>
      <c r="Q258" s="271" t="s">
        <v>374</v>
      </c>
      <c r="R258" s="271" t="s">
        <v>374</v>
      </c>
      <c r="S258" s="272"/>
      <c r="T258" s="271" t="s">
        <v>452</v>
      </c>
      <c r="U258" s="348" t="str">
        <f>IF(K258="",VLOOKUP(MID(T258,1,3),Master!I:J,2),K258)</f>
        <v>106</v>
      </c>
      <c r="V258" s="271" t="str">
        <f t="shared" si="15"/>
        <v>ถูก</v>
      </c>
    </row>
    <row r="259" spans="1:22">
      <c r="A259" s="272">
        <v>45399</v>
      </c>
      <c r="B259" s="272">
        <v>45399</v>
      </c>
      <c r="C259" s="271" t="s">
        <v>450</v>
      </c>
      <c r="D259" s="271" t="s">
        <v>375</v>
      </c>
      <c r="E259" s="271" t="s">
        <v>891</v>
      </c>
      <c r="F259" s="271" t="s">
        <v>682</v>
      </c>
      <c r="G259" s="271" t="s">
        <v>415</v>
      </c>
      <c r="H259" s="43" t="str">
        <f t="shared" si="16"/>
        <v>12</v>
      </c>
      <c r="I259" s="271" t="s">
        <v>377</v>
      </c>
      <c r="J259" s="271" t="s">
        <v>114</v>
      </c>
      <c r="K259" s="271" t="s">
        <v>22</v>
      </c>
      <c r="L259" s="344">
        <f t="shared" si="14"/>
        <v>13388</v>
      </c>
      <c r="M259" s="342">
        <v>160656</v>
      </c>
      <c r="N259" s="343">
        <v>0</v>
      </c>
      <c r="O259" s="343">
        <v>0</v>
      </c>
      <c r="P259" s="271" t="s">
        <v>44</v>
      </c>
      <c r="Q259" s="271" t="s">
        <v>374</v>
      </c>
      <c r="R259" s="271" t="s">
        <v>374</v>
      </c>
      <c r="S259" s="272"/>
      <c r="T259" s="271" t="s">
        <v>546</v>
      </c>
      <c r="U259" s="348" t="str">
        <f>IF(K259="",VLOOKUP(MID(T259,1,3),Master!I:J,2),K259)</f>
        <v>102</v>
      </c>
      <c r="V259" s="271" t="str">
        <f t="shared" si="15"/>
        <v>ถูก</v>
      </c>
    </row>
    <row r="260" spans="1:22">
      <c r="A260" s="272">
        <v>45399</v>
      </c>
      <c r="B260" s="272">
        <v>45399</v>
      </c>
      <c r="C260" s="271" t="s">
        <v>450</v>
      </c>
      <c r="D260" s="271" t="s">
        <v>115</v>
      </c>
      <c r="E260" s="271" t="s">
        <v>936</v>
      </c>
      <c r="F260" s="271" t="s">
        <v>690</v>
      </c>
      <c r="G260" s="271" t="s">
        <v>46</v>
      </c>
      <c r="H260" s="43" t="str">
        <f t="shared" si="16"/>
        <v>24</v>
      </c>
      <c r="I260" s="271" t="s">
        <v>21</v>
      </c>
      <c r="J260" s="271" t="s">
        <v>114</v>
      </c>
      <c r="K260" s="271" t="s">
        <v>22</v>
      </c>
      <c r="L260" s="344">
        <f t="shared" si="14"/>
        <v>28000</v>
      </c>
      <c r="M260" s="342">
        <v>672000</v>
      </c>
      <c r="N260" s="343">
        <v>0</v>
      </c>
      <c r="O260" s="343">
        <v>0</v>
      </c>
      <c r="P260" s="271" t="s">
        <v>44</v>
      </c>
      <c r="Q260" s="271" t="s">
        <v>374</v>
      </c>
      <c r="R260" s="271" t="s">
        <v>374</v>
      </c>
      <c r="S260" s="272"/>
      <c r="T260" s="271" t="s">
        <v>453</v>
      </c>
      <c r="U260" s="348" t="str">
        <f>IF(K260="",VLOOKUP(MID(T260,1,3),Master!I:J,2),K260)</f>
        <v>102</v>
      </c>
      <c r="V260" s="271" t="str">
        <f t="shared" si="15"/>
        <v>ถูก</v>
      </c>
    </row>
    <row r="261" spans="1:22">
      <c r="A261" s="272">
        <v>45399</v>
      </c>
      <c r="B261" s="272">
        <v>45399</v>
      </c>
      <c r="C261" s="271" t="s">
        <v>450</v>
      </c>
      <c r="D261" s="271" t="s">
        <v>115</v>
      </c>
      <c r="E261" s="271" t="s">
        <v>1082</v>
      </c>
      <c r="F261" s="271" t="s">
        <v>684</v>
      </c>
      <c r="G261" s="271" t="s">
        <v>118</v>
      </c>
      <c r="H261" s="43" t="str">
        <f t="shared" si="16"/>
        <v>24</v>
      </c>
      <c r="I261" s="271" t="s">
        <v>21</v>
      </c>
      <c r="J261" s="271" t="s">
        <v>114</v>
      </c>
      <c r="K261" s="271" t="s">
        <v>292</v>
      </c>
      <c r="L261" s="344">
        <f t="shared" si="14"/>
        <v>10000</v>
      </c>
      <c r="M261" s="342">
        <v>240000</v>
      </c>
      <c r="N261" s="343">
        <v>0</v>
      </c>
      <c r="O261" s="343">
        <v>0</v>
      </c>
      <c r="P261" s="271" t="s">
        <v>44</v>
      </c>
      <c r="Q261" s="271" t="s">
        <v>374</v>
      </c>
      <c r="R261" s="271" t="s">
        <v>374</v>
      </c>
      <c r="S261" s="272"/>
      <c r="T261" s="271" t="s">
        <v>454</v>
      </c>
      <c r="U261" s="348" t="str">
        <f>IF(K261="",VLOOKUP(MID(T261,1,3),Master!I:J,2),K261)</f>
        <v>101</v>
      </c>
      <c r="V261" s="271" t="str">
        <f t="shared" si="15"/>
        <v>ถูก</v>
      </c>
    </row>
    <row r="262" spans="1:22">
      <c r="A262" s="272">
        <v>45399</v>
      </c>
      <c r="B262" s="272">
        <v>45399</v>
      </c>
      <c r="C262" s="271" t="s">
        <v>450</v>
      </c>
      <c r="D262" s="271" t="s">
        <v>115</v>
      </c>
      <c r="E262" s="271" t="s">
        <v>1083</v>
      </c>
      <c r="F262" s="271" t="s">
        <v>685</v>
      </c>
      <c r="G262" s="271" t="s">
        <v>119</v>
      </c>
      <c r="H262" s="43" t="str">
        <f t="shared" si="16"/>
        <v>24</v>
      </c>
      <c r="I262" s="271" t="s">
        <v>21</v>
      </c>
      <c r="J262" s="271" t="s">
        <v>114</v>
      </c>
      <c r="K262" s="271" t="s">
        <v>292</v>
      </c>
      <c r="L262" s="344">
        <f t="shared" si="14"/>
        <v>18000</v>
      </c>
      <c r="M262" s="342">
        <v>432000</v>
      </c>
      <c r="N262" s="343">
        <v>0</v>
      </c>
      <c r="O262" s="343">
        <v>0</v>
      </c>
      <c r="P262" s="271" t="s">
        <v>44</v>
      </c>
      <c r="Q262" s="271" t="s">
        <v>374</v>
      </c>
      <c r="R262" s="271" t="s">
        <v>374</v>
      </c>
      <c r="S262" s="272"/>
      <c r="T262" s="271" t="s">
        <v>454</v>
      </c>
      <c r="U262" s="348" t="str">
        <f>IF(K262="",VLOOKUP(MID(T262,1,3),Master!I:J,2),K262)</f>
        <v>101</v>
      </c>
      <c r="V262" s="271" t="str">
        <f t="shared" si="15"/>
        <v>ถูก</v>
      </c>
    </row>
    <row r="263" spans="1:22">
      <c r="A263" s="272">
        <v>45400</v>
      </c>
      <c r="B263" s="272">
        <v>45400</v>
      </c>
      <c r="C263" s="271" t="s">
        <v>450</v>
      </c>
      <c r="D263" s="271" t="s">
        <v>19</v>
      </c>
      <c r="E263" s="271" t="s">
        <v>1084</v>
      </c>
      <c r="F263" s="271" t="s">
        <v>729</v>
      </c>
      <c r="G263" s="271" t="s">
        <v>126</v>
      </c>
      <c r="H263" s="43" t="str">
        <f t="shared" si="16"/>
        <v>24</v>
      </c>
      <c r="I263" s="271" t="s">
        <v>21</v>
      </c>
      <c r="J263" s="271" t="s">
        <v>23</v>
      </c>
      <c r="K263" s="271" t="s">
        <v>327</v>
      </c>
      <c r="L263" s="344">
        <f t="shared" si="14"/>
        <v>2402</v>
      </c>
      <c r="M263" s="342">
        <v>57648</v>
      </c>
      <c r="N263" s="343">
        <v>0</v>
      </c>
      <c r="O263" s="343">
        <v>0</v>
      </c>
      <c r="P263" s="271" t="s">
        <v>44</v>
      </c>
      <c r="Q263" s="271" t="s">
        <v>374</v>
      </c>
      <c r="R263" s="271" t="s">
        <v>374</v>
      </c>
      <c r="S263" s="272"/>
      <c r="T263" s="271" t="s">
        <v>451</v>
      </c>
      <c r="U263" s="348" t="str">
        <f>IF(K263="",VLOOKUP(MID(T263,1,3),Master!I:J,2),K263)</f>
        <v>105</v>
      </c>
      <c r="V263" s="271" t="str">
        <f t="shared" si="15"/>
        <v>ถูก</v>
      </c>
    </row>
    <row r="264" spans="1:22">
      <c r="A264" s="272">
        <v>45400</v>
      </c>
      <c r="B264" s="272">
        <v>45400</v>
      </c>
      <c r="C264" s="271" t="s">
        <v>450</v>
      </c>
      <c r="D264" s="271" t="s">
        <v>19</v>
      </c>
      <c r="E264" s="271" t="s">
        <v>1085</v>
      </c>
      <c r="F264" s="271" t="s">
        <v>730</v>
      </c>
      <c r="G264" s="271" t="s">
        <v>462</v>
      </c>
      <c r="H264" s="43" t="str">
        <f t="shared" si="16"/>
        <v>24</v>
      </c>
      <c r="I264" s="271" t="s">
        <v>20</v>
      </c>
      <c r="J264" s="271" t="s">
        <v>23</v>
      </c>
      <c r="K264" s="271" t="s">
        <v>327</v>
      </c>
      <c r="L264" s="344">
        <f t="shared" si="14"/>
        <v>535</v>
      </c>
      <c r="M264" s="342">
        <v>12840</v>
      </c>
      <c r="N264" s="343">
        <v>0</v>
      </c>
      <c r="O264" s="343">
        <v>0</v>
      </c>
      <c r="P264" s="271" t="s">
        <v>44</v>
      </c>
      <c r="Q264" s="271" t="s">
        <v>374</v>
      </c>
      <c r="R264" s="271" t="s">
        <v>374</v>
      </c>
      <c r="S264" s="272"/>
      <c r="T264" s="271" t="s">
        <v>451</v>
      </c>
      <c r="U264" s="348" t="str">
        <f>IF(K264="",VLOOKUP(MID(T264,1,3),Master!I:J,2),K264)</f>
        <v>105</v>
      </c>
      <c r="V264" s="271" t="str">
        <f t="shared" si="15"/>
        <v>ถูก</v>
      </c>
    </row>
    <row r="265" spans="1:22">
      <c r="A265" s="272">
        <v>45400</v>
      </c>
      <c r="B265" s="272">
        <v>45400</v>
      </c>
      <c r="C265" s="271" t="s">
        <v>450</v>
      </c>
      <c r="D265" s="271" t="s">
        <v>19</v>
      </c>
      <c r="E265" s="271" t="s">
        <v>1086</v>
      </c>
      <c r="F265" s="271" t="s">
        <v>732</v>
      </c>
      <c r="G265" s="271" t="s">
        <v>466</v>
      </c>
      <c r="H265" s="43" t="str">
        <f t="shared" si="16"/>
        <v>24</v>
      </c>
      <c r="I265" s="271" t="s">
        <v>21</v>
      </c>
      <c r="J265" s="271" t="s">
        <v>23</v>
      </c>
      <c r="K265" s="271" t="s">
        <v>327</v>
      </c>
      <c r="L265" s="344">
        <f t="shared" si="14"/>
        <v>24500</v>
      </c>
      <c r="M265" s="342">
        <v>588000</v>
      </c>
      <c r="N265" s="343">
        <v>0</v>
      </c>
      <c r="O265" s="343">
        <v>0</v>
      </c>
      <c r="P265" s="271" t="s">
        <v>44</v>
      </c>
      <c r="Q265" s="271" t="s">
        <v>374</v>
      </c>
      <c r="R265" s="271" t="s">
        <v>374</v>
      </c>
      <c r="S265" s="272"/>
      <c r="T265" s="271" t="s">
        <v>451</v>
      </c>
      <c r="U265" s="348" t="str">
        <f>IF(K265="",VLOOKUP(MID(T265,1,3),Master!I:J,2),K265)</f>
        <v>105</v>
      </c>
      <c r="V265" s="271" t="str">
        <f t="shared" si="15"/>
        <v>ถูก</v>
      </c>
    </row>
    <row r="266" spans="1:22">
      <c r="A266" s="272">
        <v>45400</v>
      </c>
      <c r="B266" s="272">
        <v>45400</v>
      </c>
      <c r="C266" s="271" t="s">
        <v>450</v>
      </c>
      <c r="D266" s="271" t="s">
        <v>19</v>
      </c>
      <c r="E266" s="271" t="s">
        <v>1087</v>
      </c>
      <c r="F266" s="271" t="s">
        <v>688</v>
      </c>
      <c r="G266" s="271" t="s">
        <v>257</v>
      </c>
      <c r="H266" s="43" t="str">
        <f t="shared" si="16"/>
        <v>24</v>
      </c>
      <c r="I266" s="271" t="s">
        <v>377</v>
      </c>
      <c r="J266" s="271" t="s">
        <v>23</v>
      </c>
      <c r="K266" s="271" t="s">
        <v>371</v>
      </c>
      <c r="L266" s="344">
        <f t="shared" si="14"/>
        <v>13375</v>
      </c>
      <c r="M266" s="342">
        <v>321000</v>
      </c>
      <c r="N266" s="343">
        <v>0</v>
      </c>
      <c r="O266" s="343">
        <v>0</v>
      </c>
      <c r="P266" s="271" t="s">
        <v>44</v>
      </c>
      <c r="Q266" s="271" t="s">
        <v>374</v>
      </c>
      <c r="R266" s="271" t="s">
        <v>374</v>
      </c>
      <c r="S266" s="272"/>
      <c r="T266" s="271" t="s">
        <v>452</v>
      </c>
      <c r="U266" s="348" t="str">
        <f>IF(K266="",VLOOKUP(MID(T266,1,3),Master!I:J,2),K266)</f>
        <v>106</v>
      </c>
      <c r="V266" s="271" t="str">
        <f t="shared" si="15"/>
        <v>ถูก</v>
      </c>
    </row>
    <row r="267" spans="1:22">
      <c r="A267" s="272">
        <v>45400</v>
      </c>
      <c r="B267" s="272">
        <v>45400</v>
      </c>
      <c r="C267" s="271" t="s">
        <v>450</v>
      </c>
      <c r="D267" s="271" t="s">
        <v>19</v>
      </c>
      <c r="E267" s="271" t="s">
        <v>1088</v>
      </c>
      <c r="F267" s="271" t="s">
        <v>687</v>
      </c>
      <c r="G267" s="271" t="s">
        <v>249</v>
      </c>
      <c r="H267" s="43" t="str">
        <f t="shared" si="16"/>
        <v>24</v>
      </c>
      <c r="I267" s="271" t="s">
        <v>377</v>
      </c>
      <c r="J267" s="271" t="s">
        <v>23</v>
      </c>
      <c r="K267" s="271" t="s">
        <v>371</v>
      </c>
      <c r="L267" s="344">
        <f t="shared" si="14"/>
        <v>1125</v>
      </c>
      <c r="M267" s="342">
        <v>27000</v>
      </c>
      <c r="N267" s="343">
        <v>0</v>
      </c>
      <c r="O267" s="343">
        <v>0</v>
      </c>
      <c r="P267" s="271" t="s">
        <v>44</v>
      </c>
      <c r="Q267" s="271" t="s">
        <v>374</v>
      </c>
      <c r="R267" s="271" t="s">
        <v>374</v>
      </c>
      <c r="S267" s="272"/>
      <c r="T267" s="271" t="s">
        <v>452</v>
      </c>
      <c r="U267" s="348" t="str">
        <f>IF(K267="",VLOOKUP(MID(T267,1,3),Master!I:J,2),K267)</f>
        <v>106</v>
      </c>
      <c r="V267" s="271" t="str">
        <f t="shared" si="15"/>
        <v>ถูก</v>
      </c>
    </row>
    <row r="268" spans="1:22">
      <c r="A268" s="272">
        <v>45400</v>
      </c>
      <c r="B268" s="272">
        <v>45400</v>
      </c>
      <c r="C268" s="271" t="s">
        <v>450</v>
      </c>
      <c r="D268" s="271" t="s">
        <v>375</v>
      </c>
      <c r="E268" s="271" t="s">
        <v>892</v>
      </c>
      <c r="F268" s="271" t="s">
        <v>682</v>
      </c>
      <c r="G268" s="271" t="s">
        <v>415</v>
      </c>
      <c r="H268" s="43" t="str">
        <f t="shared" si="16"/>
        <v>12</v>
      </c>
      <c r="I268" s="271" t="s">
        <v>377</v>
      </c>
      <c r="J268" s="271" t="s">
        <v>114</v>
      </c>
      <c r="K268" s="271" t="s">
        <v>22</v>
      </c>
      <c r="L268" s="344">
        <f t="shared" si="14"/>
        <v>18900</v>
      </c>
      <c r="M268" s="342">
        <v>226800</v>
      </c>
      <c r="N268" s="343">
        <v>0</v>
      </c>
      <c r="O268" s="343">
        <v>0</v>
      </c>
      <c r="P268" s="271" t="s">
        <v>44</v>
      </c>
      <c r="Q268" s="271" t="s">
        <v>374</v>
      </c>
      <c r="R268" s="271" t="s">
        <v>374</v>
      </c>
      <c r="S268" s="272"/>
      <c r="T268" s="271" t="s">
        <v>546</v>
      </c>
      <c r="U268" s="348" t="str">
        <f>IF(K268="",VLOOKUP(MID(T268,1,3),Master!I:J,2),K268)</f>
        <v>102</v>
      </c>
      <c r="V268" s="271" t="str">
        <f t="shared" si="15"/>
        <v>ถูก</v>
      </c>
    </row>
    <row r="269" spans="1:22">
      <c r="A269" s="272">
        <v>45400</v>
      </c>
      <c r="B269" s="272">
        <v>45400</v>
      </c>
      <c r="C269" s="271" t="s">
        <v>450</v>
      </c>
      <c r="D269" s="271" t="s">
        <v>115</v>
      </c>
      <c r="E269" s="271" t="s">
        <v>1089</v>
      </c>
      <c r="F269" s="271" t="s">
        <v>684</v>
      </c>
      <c r="G269" s="271" t="s">
        <v>118</v>
      </c>
      <c r="H269" s="43" t="str">
        <f t="shared" si="16"/>
        <v>24</v>
      </c>
      <c r="I269" s="271" t="s">
        <v>21</v>
      </c>
      <c r="J269" s="271" t="s">
        <v>114</v>
      </c>
      <c r="K269" s="271" t="s">
        <v>292</v>
      </c>
      <c r="L269" s="344">
        <f t="shared" si="14"/>
        <v>10000</v>
      </c>
      <c r="M269" s="342">
        <v>240000</v>
      </c>
      <c r="N269" s="343">
        <v>0</v>
      </c>
      <c r="O269" s="343">
        <v>0</v>
      </c>
      <c r="P269" s="271" t="s">
        <v>44</v>
      </c>
      <c r="Q269" s="271" t="s">
        <v>374</v>
      </c>
      <c r="R269" s="271" t="s">
        <v>374</v>
      </c>
      <c r="S269" s="272"/>
      <c r="T269" s="271" t="s">
        <v>454</v>
      </c>
      <c r="U269" s="348" t="str">
        <f>IF(K269="",VLOOKUP(MID(T269,1,3),Master!I:J,2),K269)</f>
        <v>101</v>
      </c>
      <c r="V269" s="271" t="str">
        <f t="shared" si="15"/>
        <v>ถูก</v>
      </c>
    </row>
    <row r="270" spans="1:22">
      <c r="A270" s="272">
        <v>45400</v>
      </c>
      <c r="B270" s="272">
        <v>45400</v>
      </c>
      <c r="C270" s="271" t="s">
        <v>450</v>
      </c>
      <c r="D270" s="271" t="s">
        <v>115</v>
      </c>
      <c r="E270" s="271" t="s">
        <v>1090</v>
      </c>
      <c r="F270" s="271" t="s">
        <v>685</v>
      </c>
      <c r="G270" s="271" t="s">
        <v>119</v>
      </c>
      <c r="H270" s="43" t="str">
        <f t="shared" si="16"/>
        <v>24</v>
      </c>
      <c r="I270" s="271" t="s">
        <v>21</v>
      </c>
      <c r="J270" s="271" t="s">
        <v>114</v>
      </c>
      <c r="K270" s="271" t="s">
        <v>292</v>
      </c>
      <c r="L270" s="344">
        <f t="shared" si="14"/>
        <v>18000</v>
      </c>
      <c r="M270" s="342">
        <v>432000</v>
      </c>
      <c r="N270" s="343">
        <v>0</v>
      </c>
      <c r="O270" s="343">
        <v>0</v>
      </c>
      <c r="P270" s="271" t="s">
        <v>44</v>
      </c>
      <c r="Q270" s="271" t="s">
        <v>374</v>
      </c>
      <c r="R270" s="271" t="s">
        <v>374</v>
      </c>
      <c r="S270" s="272"/>
      <c r="T270" s="271" t="s">
        <v>454</v>
      </c>
      <c r="U270" s="348" t="str">
        <f>IF(K270="",VLOOKUP(MID(T270,1,3),Master!I:J,2),K270)</f>
        <v>101</v>
      </c>
      <c r="V270" s="271" t="str">
        <f t="shared" si="15"/>
        <v>ถูก</v>
      </c>
    </row>
    <row r="271" spans="1:22">
      <c r="A271" s="272">
        <v>45400</v>
      </c>
      <c r="B271" s="272">
        <v>45400</v>
      </c>
      <c r="C271" s="271" t="s">
        <v>450</v>
      </c>
      <c r="D271" s="271" t="s">
        <v>115</v>
      </c>
      <c r="E271" s="271" t="s">
        <v>937</v>
      </c>
      <c r="F271" s="271" t="s">
        <v>690</v>
      </c>
      <c r="G271" s="271" t="s">
        <v>46</v>
      </c>
      <c r="H271" s="43" t="str">
        <f t="shared" si="16"/>
        <v>24</v>
      </c>
      <c r="I271" s="271" t="s">
        <v>21</v>
      </c>
      <c r="J271" s="271" t="s">
        <v>114</v>
      </c>
      <c r="K271" s="271" t="s">
        <v>22</v>
      </c>
      <c r="L271" s="344">
        <f t="shared" si="14"/>
        <v>28000</v>
      </c>
      <c r="M271" s="342">
        <v>672000</v>
      </c>
      <c r="N271" s="343">
        <v>0</v>
      </c>
      <c r="O271" s="343">
        <v>0</v>
      </c>
      <c r="P271" s="271" t="s">
        <v>44</v>
      </c>
      <c r="Q271" s="271" t="s">
        <v>374</v>
      </c>
      <c r="R271" s="271" t="s">
        <v>374</v>
      </c>
      <c r="S271" s="272"/>
      <c r="T271" s="271" t="s">
        <v>453</v>
      </c>
      <c r="U271" s="348" t="str">
        <f>IF(K271="",VLOOKUP(MID(T271,1,3),Master!I:J,2),K271)</f>
        <v>102</v>
      </c>
      <c r="V271" s="271" t="str">
        <f t="shared" si="15"/>
        <v>ถูก</v>
      </c>
    </row>
    <row r="272" spans="1:22">
      <c r="A272" s="272">
        <v>45401</v>
      </c>
      <c r="B272" s="272">
        <v>45401</v>
      </c>
      <c r="C272" s="271" t="s">
        <v>450</v>
      </c>
      <c r="D272" s="271" t="s">
        <v>19</v>
      </c>
      <c r="E272" s="271" t="s">
        <v>1091</v>
      </c>
      <c r="F272" s="271" t="s">
        <v>732</v>
      </c>
      <c r="G272" s="271" t="s">
        <v>466</v>
      </c>
      <c r="H272" s="43" t="str">
        <f t="shared" si="16"/>
        <v>24</v>
      </c>
      <c r="I272" s="271" t="s">
        <v>21</v>
      </c>
      <c r="J272" s="271" t="s">
        <v>23</v>
      </c>
      <c r="K272" s="271" t="s">
        <v>327</v>
      </c>
      <c r="L272" s="344">
        <f t="shared" si="14"/>
        <v>5500</v>
      </c>
      <c r="M272" s="342">
        <v>132000</v>
      </c>
      <c r="N272" s="343">
        <v>0</v>
      </c>
      <c r="O272" s="343">
        <v>0</v>
      </c>
      <c r="P272" s="271" t="s">
        <v>44</v>
      </c>
      <c r="Q272" s="271" t="s">
        <v>374</v>
      </c>
      <c r="R272" s="271" t="s">
        <v>374</v>
      </c>
      <c r="S272" s="272"/>
      <c r="T272" s="271" t="s">
        <v>451</v>
      </c>
      <c r="U272" s="348" t="str">
        <f>IF(K272="",VLOOKUP(MID(T272,1,3),Master!I:J,2),K272)</f>
        <v>105</v>
      </c>
      <c r="V272" s="271" t="str">
        <f t="shared" si="15"/>
        <v>ถูก</v>
      </c>
    </row>
    <row r="273" spans="1:22">
      <c r="A273" s="272">
        <v>45401</v>
      </c>
      <c r="B273" s="272">
        <v>45401</v>
      </c>
      <c r="C273" s="271" t="s">
        <v>450</v>
      </c>
      <c r="D273" s="271" t="s">
        <v>19</v>
      </c>
      <c r="E273" s="271" t="s">
        <v>1092</v>
      </c>
      <c r="F273" s="271" t="s">
        <v>734</v>
      </c>
      <c r="G273" s="271" t="s">
        <v>152</v>
      </c>
      <c r="H273" s="43" t="str">
        <f t="shared" si="16"/>
        <v>24</v>
      </c>
      <c r="I273" s="271" t="s">
        <v>20</v>
      </c>
      <c r="J273" s="271" t="s">
        <v>23</v>
      </c>
      <c r="K273" s="271" t="s">
        <v>327</v>
      </c>
      <c r="L273" s="344">
        <f t="shared" si="14"/>
        <v>5000</v>
      </c>
      <c r="M273" s="342">
        <v>120000</v>
      </c>
      <c r="N273" s="343">
        <v>0</v>
      </c>
      <c r="O273" s="343">
        <v>0</v>
      </c>
      <c r="P273" s="271" t="s">
        <v>44</v>
      </c>
      <c r="Q273" s="271" t="s">
        <v>374</v>
      </c>
      <c r="R273" s="271" t="s">
        <v>374</v>
      </c>
      <c r="S273" s="272"/>
      <c r="T273" s="271" t="s">
        <v>451</v>
      </c>
      <c r="U273" s="348" t="str">
        <f>IF(K273="",VLOOKUP(MID(T273,1,3),Master!I:J,2),K273)</f>
        <v>105</v>
      </c>
      <c r="V273" s="271" t="str">
        <f t="shared" si="15"/>
        <v>ถูก</v>
      </c>
    </row>
    <row r="274" spans="1:22">
      <c r="A274" s="272">
        <v>45401</v>
      </c>
      <c r="B274" s="272">
        <v>45401</v>
      </c>
      <c r="C274" s="271" t="s">
        <v>450</v>
      </c>
      <c r="D274" s="271" t="s">
        <v>19</v>
      </c>
      <c r="E274" s="271" t="s">
        <v>1093</v>
      </c>
      <c r="F274" s="271" t="s">
        <v>730</v>
      </c>
      <c r="G274" s="271" t="s">
        <v>462</v>
      </c>
      <c r="H274" s="43" t="str">
        <f t="shared" si="16"/>
        <v>24</v>
      </c>
      <c r="I274" s="271" t="s">
        <v>377</v>
      </c>
      <c r="J274" s="271" t="s">
        <v>23</v>
      </c>
      <c r="K274" s="271" t="s">
        <v>327</v>
      </c>
      <c r="L274" s="344">
        <f t="shared" si="14"/>
        <v>17167</v>
      </c>
      <c r="M274" s="342">
        <v>412008</v>
      </c>
      <c r="N274" s="343">
        <v>0</v>
      </c>
      <c r="O274" s="343">
        <v>0</v>
      </c>
      <c r="P274" s="271" t="s">
        <v>44</v>
      </c>
      <c r="Q274" s="271" t="s">
        <v>374</v>
      </c>
      <c r="R274" s="271" t="s">
        <v>374</v>
      </c>
      <c r="S274" s="272"/>
      <c r="T274" s="271" t="s">
        <v>451</v>
      </c>
      <c r="U274" s="348" t="str">
        <f>IF(K274="",VLOOKUP(MID(T274,1,3),Master!I:J,2),K274)</f>
        <v>105</v>
      </c>
      <c r="V274" s="271" t="str">
        <f t="shared" si="15"/>
        <v>ถูก</v>
      </c>
    </row>
    <row r="275" spans="1:22">
      <c r="A275" s="272">
        <v>45401</v>
      </c>
      <c r="B275" s="272">
        <v>45401</v>
      </c>
      <c r="C275" s="271" t="s">
        <v>450</v>
      </c>
      <c r="D275" s="271" t="s">
        <v>19</v>
      </c>
      <c r="E275" s="271" t="s">
        <v>1094</v>
      </c>
      <c r="F275" s="271" t="s">
        <v>687</v>
      </c>
      <c r="G275" s="271" t="s">
        <v>249</v>
      </c>
      <c r="H275" s="43" t="str">
        <f t="shared" si="16"/>
        <v>24</v>
      </c>
      <c r="I275" s="271" t="s">
        <v>377</v>
      </c>
      <c r="J275" s="271" t="s">
        <v>23</v>
      </c>
      <c r="K275" s="271" t="s">
        <v>371</v>
      </c>
      <c r="L275" s="344">
        <f t="shared" si="14"/>
        <v>27000</v>
      </c>
      <c r="M275" s="342">
        <v>648000</v>
      </c>
      <c r="N275" s="343">
        <v>0</v>
      </c>
      <c r="O275" s="343">
        <v>0</v>
      </c>
      <c r="P275" s="271" t="s">
        <v>44</v>
      </c>
      <c r="Q275" s="271" t="s">
        <v>374</v>
      </c>
      <c r="R275" s="271" t="s">
        <v>374</v>
      </c>
      <c r="S275" s="272"/>
      <c r="T275" s="271" t="s">
        <v>452</v>
      </c>
      <c r="U275" s="348" t="str">
        <f>IF(K275="",VLOOKUP(MID(T275,1,3),Master!I:J,2),K275)</f>
        <v>106</v>
      </c>
      <c r="V275" s="271" t="str">
        <f t="shared" si="15"/>
        <v>ถูก</v>
      </c>
    </row>
    <row r="276" spans="1:22">
      <c r="A276" s="272">
        <v>45401</v>
      </c>
      <c r="B276" s="272">
        <v>45401</v>
      </c>
      <c r="C276" s="271" t="s">
        <v>450</v>
      </c>
      <c r="D276" s="271" t="s">
        <v>375</v>
      </c>
      <c r="E276" s="271" t="s">
        <v>893</v>
      </c>
      <c r="F276" s="271" t="s">
        <v>682</v>
      </c>
      <c r="G276" s="271" t="s">
        <v>415</v>
      </c>
      <c r="H276" s="43" t="str">
        <f t="shared" si="16"/>
        <v>12</v>
      </c>
      <c r="I276" s="271" t="s">
        <v>377</v>
      </c>
      <c r="J276" s="271" t="s">
        <v>114</v>
      </c>
      <c r="K276" s="271" t="s">
        <v>22</v>
      </c>
      <c r="L276" s="344">
        <f t="shared" si="14"/>
        <v>18900</v>
      </c>
      <c r="M276" s="342">
        <v>226800</v>
      </c>
      <c r="N276" s="343">
        <v>0</v>
      </c>
      <c r="O276" s="343">
        <v>0</v>
      </c>
      <c r="P276" s="271" t="s">
        <v>44</v>
      </c>
      <c r="Q276" s="271" t="s">
        <v>374</v>
      </c>
      <c r="R276" s="271" t="s">
        <v>374</v>
      </c>
      <c r="S276" s="272"/>
      <c r="T276" s="271" t="s">
        <v>546</v>
      </c>
      <c r="U276" s="348" t="str">
        <f>IF(K276="",VLOOKUP(MID(T276,1,3),Master!I:J,2),K276)</f>
        <v>102</v>
      </c>
      <c r="V276" s="271" t="str">
        <f t="shared" si="15"/>
        <v>ถูก</v>
      </c>
    </row>
    <row r="277" spans="1:22">
      <c r="A277" s="272">
        <v>45401</v>
      </c>
      <c r="B277" s="272">
        <v>45401</v>
      </c>
      <c r="C277" s="271" t="s">
        <v>450</v>
      </c>
      <c r="D277" s="271" t="s">
        <v>115</v>
      </c>
      <c r="E277" s="271" t="s">
        <v>1095</v>
      </c>
      <c r="F277" s="271" t="s">
        <v>685</v>
      </c>
      <c r="G277" s="271" t="s">
        <v>119</v>
      </c>
      <c r="H277" s="43" t="str">
        <f t="shared" si="16"/>
        <v>24</v>
      </c>
      <c r="I277" s="271" t="s">
        <v>21</v>
      </c>
      <c r="J277" s="271" t="s">
        <v>114</v>
      </c>
      <c r="K277" s="271" t="s">
        <v>292</v>
      </c>
      <c r="L277" s="344">
        <f t="shared" si="14"/>
        <v>28000</v>
      </c>
      <c r="M277" s="342">
        <v>672000</v>
      </c>
      <c r="N277" s="343">
        <v>0</v>
      </c>
      <c r="O277" s="343">
        <v>0</v>
      </c>
      <c r="P277" s="271" t="s">
        <v>44</v>
      </c>
      <c r="Q277" s="271" t="s">
        <v>374</v>
      </c>
      <c r="R277" s="271" t="s">
        <v>374</v>
      </c>
      <c r="S277" s="272"/>
      <c r="T277" s="271" t="s">
        <v>454</v>
      </c>
      <c r="U277" s="348" t="str">
        <f>IF(K277="",VLOOKUP(MID(T277,1,3),Master!I:J,2),K277)</f>
        <v>101</v>
      </c>
      <c r="V277" s="271" t="str">
        <f t="shared" si="15"/>
        <v>ถูก</v>
      </c>
    </row>
    <row r="278" spans="1:22">
      <c r="A278" s="272">
        <v>45401</v>
      </c>
      <c r="B278" s="272">
        <v>45401</v>
      </c>
      <c r="C278" s="271" t="s">
        <v>450</v>
      </c>
      <c r="D278" s="271" t="s">
        <v>115</v>
      </c>
      <c r="E278" s="271" t="s">
        <v>938</v>
      </c>
      <c r="F278" s="271" t="s">
        <v>690</v>
      </c>
      <c r="G278" s="271" t="s">
        <v>46</v>
      </c>
      <c r="H278" s="43" t="str">
        <f t="shared" si="16"/>
        <v>24</v>
      </c>
      <c r="I278" s="271" t="s">
        <v>21</v>
      </c>
      <c r="J278" s="271" t="s">
        <v>114</v>
      </c>
      <c r="K278" s="271" t="s">
        <v>22</v>
      </c>
      <c r="L278" s="344">
        <f t="shared" si="14"/>
        <v>28000</v>
      </c>
      <c r="M278" s="342">
        <v>672000</v>
      </c>
      <c r="N278" s="343">
        <v>0</v>
      </c>
      <c r="O278" s="343">
        <v>0</v>
      </c>
      <c r="P278" s="271" t="s">
        <v>44</v>
      </c>
      <c r="Q278" s="271" t="s">
        <v>374</v>
      </c>
      <c r="R278" s="271" t="s">
        <v>374</v>
      </c>
      <c r="S278" s="272"/>
      <c r="T278" s="271" t="s">
        <v>453</v>
      </c>
      <c r="U278" s="348" t="str">
        <f>IF(K278="",VLOOKUP(MID(T278,1,3),Master!I:J,2),K278)</f>
        <v>102</v>
      </c>
      <c r="V278" s="271" t="str">
        <f t="shared" si="15"/>
        <v>ถูก</v>
      </c>
    </row>
    <row r="279" spans="1:22">
      <c r="A279" s="272">
        <v>45402</v>
      </c>
      <c r="B279" s="272">
        <v>45402</v>
      </c>
      <c r="C279" s="271" t="s">
        <v>450</v>
      </c>
      <c r="D279" s="271" t="s">
        <v>19</v>
      </c>
      <c r="E279" s="271" t="s">
        <v>1096</v>
      </c>
      <c r="F279" s="271" t="s">
        <v>734</v>
      </c>
      <c r="G279" s="271" t="s">
        <v>152</v>
      </c>
      <c r="H279" s="43" t="str">
        <f t="shared" si="16"/>
        <v>24</v>
      </c>
      <c r="I279" s="271" t="s">
        <v>20</v>
      </c>
      <c r="J279" s="271" t="s">
        <v>23</v>
      </c>
      <c r="K279" s="271" t="s">
        <v>327</v>
      </c>
      <c r="L279" s="344">
        <f t="shared" ref="L279:L342" si="17">IF(LEFT(E279,1)="9",M279,M279/H279)</f>
        <v>10000</v>
      </c>
      <c r="M279" s="342">
        <v>240000</v>
      </c>
      <c r="N279" s="343">
        <v>0</v>
      </c>
      <c r="O279" s="343">
        <v>0</v>
      </c>
      <c r="P279" s="271" t="s">
        <v>44</v>
      </c>
      <c r="Q279" s="271" t="s">
        <v>374</v>
      </c>
      <c r="R279" s="271" t="s">
        <v>374</v>
      </c>
      <c r="S279" s="272"/>
      <c r="T279" s="271" t="s">
        <v>451</v>
      </c>
      <c r="U279" s="348" t="str">
        <f>IF(K279="",VLOOKUP(MID(T279,1,3),Master!I:J,2),K279)</f>
        <v>105</v>
      </c>
      <c r="V279" s="271" t="str">
        <f t="shared" si="15"/>
        <v>ถูก</v>
      </c>
    </row>
    <row r="280" spans="1:22">
      <c r="A280" s="272">
        <v>45402</v>
      </c>
      <c r="B280" s="272">
        <v>45402</v>
      </c>
      <c r="C280" s="271" t="s">
        <v>450</v>
      </c>
      <c r="D280" s="271" t="s">
        <v>19</v>
      </c>
      <c r="E280" s="271" t="s">
        <v>1097</v>
      </c>
      <c r="F280" s="271" t="s">
        <v>730</v>
      </c>
      <c r="G280" s="271" t="s">
        <v>462</v>
      </c>
      <c r="H280" s="43" t="str">
        <f t="shared" si="16"/>
        <v>24</v>
      </c>
      <c r="I280" s="271" t="s">
        <v>377</v>
      </c>
      <c r="J280" s="271" t="s">
        <v>23</v>
      </c>
      <c r="K280" s="271" t="s">
        <v>327</v>
      </c>
      <c r="L280" s="344">
        <f t="shared" si="17"/>
        <v>18000</v>
      </c>
      <c r="M280" s="342">
        <v>432000</v>
      </c>
      <c r="N280" s="343">
        <v>0</v>
      </c>
      <c r="O280" s="343">
        <v>0</v>
      </c>
      <c r="P280" s="271" t="s">
        <v>44</v>
      </c>
      <c r="Q280" s="271" t="s">
        <v>374</v>
      </c>
      <c r="R280" s="271" t="s">
        <v>374</v>
      </c>
      <c r="S280" s="272"/>
      <c r="T280" s="271" t="s">
        <v>451</v>
      </c>
      <c r="U280" s="348" t="str">
        <f>IF(K280="",VLOOKUP(MID(T280,1,3),Master!I:J,2),K280)</f>
        <v>105</v>
      </c>
      <c r="V280" s="271" t="str">
        <f t="shared" si="15"/>
        <v>ถูก</v>
      </c>
    </row>
    <row r="281" spans="1:22">
      <c r="A281" s="272">
        <v>45402</v>
      </c>
      <c r="B281" s="272">
        <v>45402</v>
      </c>
      <c r="C281" s="271" t="s">
        <v>450</v>
      </c>
      <c r="D281" s="271" t="s">
        <v>19</v>
      </c>
      <c r="E281" s="271" t="s">
        <v>1098</v>
      </c>
      <c r="F281" s="271" t="s">
        <v>687</v>
      </c>
      <c r="G281" s="271" t="s">
        <v>249</v>
      </c>
      <c r="H281" s="43" t="str">
        <f t="shared" si="16"/>
        <v>24</v>
      </c>
      <c r="I281" s="271" t="s">
        <v>377</v>
      </c>
      <c r="J281" s="271" t="s">
        <v>23</v>
      </c>
      <c r="K281" s="271" t="s">
        <v>371</v>
      </c>
      <c r="L281" s="344">
        <f t="shared" si="17"/>
        <v>27000</v>
      </c>
      <c r="M281" s="342">
        <v>648000</v>
      </c>
      <c r="N281" s="343">
        <v>0</v>
      </c>
      <c r="O281" s="343">
        <v>0</v>
      </c>
      <c r="P281" s="271" t="s">
        <v>44</v>
      </c>
      <c r="Q281" s="271" t="s">
        <v>374</v>
      </c>
      <c r="R281" s="271" t="s">
        <v>374</v>
      </c>
      <c r="S281" s="272"/>
      <c r="T281" s="271" t="s">
        <v>452</v>
      </c>
      <c r="U281" s="348" t="str">
        <f>IF(K281="",VLOOKUP(MID(T281,1,3),Master!I:J,2),K281)</f>
        <v>106</v>
      </c>
      <c r="V281" s="271" t="str">
        <f t="shared" si="15"/>
        <v>ถูก</v>
      </c>
    </row>
    <row r="282" spans="1:22">
      <c r="A282" s="272">
        <v>45402</v>
      </c>
      <c r="B282" s="272">
        <v>45402</v>
      </c>
      <c r="C282" s="271" t="s">
        <v>450</v>
      </c>
      <c r="D282" s="271" t="s">
        <v>375</v>
      </c>
      <c r="E282" s="271" t="s">
        <v>894</v>
      </c>
      <c r="F282" s="271" t="s">
        <v>682</v>
      </c>
      <c r="G282" s="271" t="s">
        <v>415</v>
      </c>
      <c r="H282" s="43" t="str">
        <f t="shared" si="16"/>
        <v>12</v>
      </c>
      <c r="I282" s="271" t="s">
        <v>377</v>
      </c>
      <c r="J282" s="271" t="s">
        <v>114</v>
      </c>
      <c r="K282" s="271" t="s">
        <v>22</v>
      </c>
      <c r="L282" s="344">
        <f t="shared" si="17"/>
        <v>18900</v>
      </c>
      <c r="M282" s="342">
        <v>226800</v>
      </c>
      <c r="N282" s="343">
        <v>0</v>
      </c>
      <c r="O282" s="343">
        <v>0</v>
      </c>
      <c r="P282" s="271" t="s">
        <v>44</v>
      </c>
      <c r="Q282" s="271" t="s">
        <v>374</v>
      </c>
      <c r="R282" s="271" t="s">
        <v>374</v>
      </c>
      <c r="S282" s="272"/>
      <c r="T282" s="271" t="s">
        <v>546</v>
      </c>
      <c r="U282" s="348" t="str">
        <f>IF(K282="",VLOOKUP(MID(T282,1,3),Master!I:J,2),K282)</f>
        <v>102</v>
      </c>
      <c r="V282" s="271" t="str">
        <f t="shared" si="15"/>
        <v>ถูก</v>
      </c>
    </row>
    <row r="283" spans="1:22">
      <c r="A283" s="272">
        <v>45402</v>
      </c>
      <c r="B283" s="272">
        <v>45402</v>
      </c>
      <c r="C283" s="271" t="s">
        <v>450</v>
      </c>
      <c r="D283" s="271" t="s">
        <v>115</v>
      </c>
      <c r="E283" s="271" t="s">
        <v>939</v>
      </c>
      <c r="F283" s="271" t="s">
        <v>690</v>
      </c>
      <c r="G283" s="271" t="s">
        <v>46</v>
      </c>
      <c r="H283" s="43" t="str">
        <f t="shared" si="16"/>
        <v>24</v>
      </c>
      <c r="I283" s="271" t="s">
        <v>21</v>
      </c>
      <c r="J283" s="271" t="s">
        <v>114</v>
      </c>
      <c r="K283" s="271" t="s">
        <v>22</v>
      </c>
      <c r="L283" s="344">
        <f t="shared" si="17"/>
        <v>26833</v>
      </c>
      <c r="M283" s="342">
        <v>643992</v>
      </c>
      <c r="N283" s="343">
        <v>0</v>
      </c>
      <c r="O283" s="343">
        <v>0</v>
      </c>
      <c r="P283" s="271" t="s">
        <v>44</v>
      </c>
      <c r="Q283" s="271" t="s">
        <v>374</v>
      </c>
      <c r="R283" s="271" t="s">
        <v>374</v>
      </c>
      <c r="S283" s="272"/>
      <c r="T283" s="271" t="s">
        <v>453</v>
      </c>
      <c r="U283" s="348" t="str">
        <f>IF(K283="",VLOOKUP(MID(T283,1,3),Master!I:J,2),K283)</f>
        <v>102</v>
      </c>
      <c r="V283" s="271" t="str">
        <f t="shared" si="15"/>
        <v>ถูก</v>
      </c>
    </row>
    <row r="284" spans="1:22">
      <c r="A284" s="272">
        <v>45402</v>
      </c>
      <c r="B284" s="272">
        <v>45402</v>
      </c>
      <c r="C284" s="271" t="s">
        <v>450</v>
      </c>
      <c r="D284" s="271" t="s">
        <v>115</v>
      </c>
      <c r="E284" s="271" t="s">
        <v>1099</v>
      </c>
      <c r="F284" s="271" t="s">
        <v>685</v>
      </c>
      <c r="G284" s="271" t="s">
        <v>119</v>
      </c>
      <c r="H284" s="43" t="str">
        <f t="shared" si="16"/>
        <v>24</v>
      </c>
      <c r="I284" s="271" t="s">
        <v>21</v>
      </c>
      <c r="J284" s="271" t="s">
        <v>114</v>
      </c>
      <c r="K284" s="271" t="s">
        <v>292</v>
      </c>
      <c r="L284" s="344">
        <f t="shared" si="17"/>
        <v>28000</v>
      </c>
      <c r="M284" s="342">
        <v>672000</v>
      </c>
      <c r="N284" s="343">
        <v>0</v>
      </c>
      <c r="O284" s="343">
        <v>0</v>
      </c>
      <c r="P284" s="271" t="s">
        <v>44</v>
      </c>
      <c r="Q284" s="271" t="s">
        <v>374</v>
      </c>
      <c r="R284" s="271" t="s">
        <v>374</v>
      </c>
      <c r="S284" s="272"/>
      <c r="T284" s="271" t="s">
        <v>454</v>
      </c>
      <c r="U284" s="348" t="str">
        <f>IF(K284="",VLOOKUP(MID(T284,1,3),Master!I:J,2),K284)</f>
        <v>101</v>
      </c>
      <c r="V284" s="271" t="str">
        <f t="shared" ref="V284:V301" si="18">IF(U284=K284,"ถูก",IF(K284="","ถูก","ตรวจสอบ"))</f>
        <v>ถูก</v>
      </c>
    </row>
    <row r="285" spans="1:22">
      <c r="A285" s="272">
        <v>45403</v>
      </c>
      <c r="B285" s="272">
        <v>45403</v>
      </c>
      <c r="C285" s="271" t="s">
        <v>450</v>
      </c>
      <c r="D285" s="271" t="s">
        <v>19</v>
      </c>
      <c r="E285" s="271" t="s">
        <v>940</v>
      </c>
      <c r="F285" s="271" t="s">
        <v>694</v>
      </c>
      <c r="G285" s="271" t="s">
        <v>48</v>
      </c>
      <c r="H285" s="43" t="str">
        <f t="shared" si="16"/>
        <v>36</v>
      </c>
      <c r="I285" s="271" t="s">
        <v>377</v>
      </c>
      <c r="J285" s="271" t="s">
        <v>47</v>
      </c>
      <c r="K285" s="271" t="s">
        <v>340</v>
      </c>
      <c r="L285" s="344">
        <f t="shared" si="17"/>
        <v>8217</v>
      </c>
      <c r="M285" s="342">
        <v>295812</v>
      </c>
      <c r="N285" s="343">
        <v>0</v>
      </c>
      <c r="O285" s="343">
        <v>0</v>
      </c>
      <c r="P285" s="271" t="s">
        <v>495</v>
      </c>
      <c r="Q285" s="271" t="s">
        <v>374</v>
      </c>
      <c r="R285" s="271" t="s">
        <v>374</v>
      </c>
      <c r="S285" s="272"/>
      <c r="T285" s="271" t="s">
        <v>496</v>
      </c>
      <c r="U285" s="348" t="str">
        <f>IF(K285="",VLOOKUP(MID(T285,1,3),Master!I:J,2),K285)</f>
        <v>103</v>
      </c>
      <c r="V285" s="271" t="str">
        <f t="shared" si="18"/>
        <v>ถูก</v>
      </c>
    </row>
    <row r="286" spans="1:22">
      <c r="A286" s="272">
        <v>45403</v>
      </c>
      <c r="B286" s="272">
        <v>45403</v>
      </c>
      <c r="C286" s="271" t="s">
        <v>450</v>
      </c>
      <c r="D286" s="271" t="s">
        <v>19</v>
      </c>
      <c r="E286" s="271" t="s">
        <v>1100</v>
      </c>
      <c r="F286" s="271" t="s">
        <v>734</v>
      </c>
      <c r="G286" s="271" t="s">
        <v>152</v>
      </c>
      <c r="H286" s="43" t="str">
        <f t="shared" si="16"/>
        <v>24</v>
      </c>
      <c r="I286" s="271" t="s">
        <v>20</v>
      </c>
      <c r="J286" s="271" t="s">
        <v>23</v>
      </c>
      <c r="K286" s="271" t="s">
        <v>327</v>
      </c>
      <c r="L286" s="344">
        <f t="shared" si="17"/>
        <v>10000</v>
      </c>
      <c r="M286" s="342">
        <v>240000</v>
      </c>
      <c r="N286" s="343">
        <v>0</v>
      </c>
      <c r="O286" s="343">
        <v>0</v>
      </c>
      <c r="P286" s="271" t="s">
        <v>44</v>
      </c>
      <c r="Q286" s="271" t="s">
        <v>374</v>
      </c>
      <c r="R286" s="271" t="s">
        <v>374</v>
      </c>
      <c r="S286" s="272"/>
      <c r="T286" s="271" t="s">
        <v>451</v>
      </c>
      <c r="U286" s="348" t="str">
        <f>IF(K286="",VLOOKUP(MID(T286,1,3),Master!I:J,2),K286)</f>
        <v>105</v>
      </c>
      <c r="V286" s="271" t="str">
        <f t="shared" si="18"/>
        <v>ถูก</v>
      </c>
    </row>
    <row r="287" spans="1:22">
      <c r="A287" s="272">
        <v>45403</v>
      </c>
      <c r="B287" s="272">
        <v>45403</v>
      </c>
      <c r="C287" s="271" t="s">
        <v>450</v>
      </c>
      <c r="D287" s="271" t="s">
        <v>19</v>
      </c>
      <c r="E287" s="271" t="s">
        <v>1101</v>
      </c>
      <c r="F287" s="271" t="s">
        <v>730</v>
      </c>
      <c r="G287" s="271" t="s">
        <v>462</v>
      </c>
      <c r="H287" s="43" t="str">
        <f t="shared" si="16"/>
        <v>24</v>
      </c>
      <c r="I287" s="271" t="s">
        <v>377</v>
      </c>
      <c r="J287" s="271" t="s">
        <v>23</v>
      </c>
      <c r="K287" s="271" t="s">
        <v>327</v>
      </c>
      <c r="L287" s="344">
        <f t="shared" si="17"/>
        <v>18000</v>
      </c>
      <c r="M287" s="342">
        <v>432000</v>
      </c>
      <c r="N287" s="343">
        <v>0</v>
      </c>
      <c r="O287" s="343">
        <v>0</v>
      </c>
      <c r="P287" s="271" t="s">
        <v>44</v>
      </c>
      <c r="Q287" s="271" t="s">
        <v>374</v>
      </c>
      <c r="R287" s="271" t="s">
        <v>374</v>
      </c>
      <c r="S287" s="272"/>
      <c r="T287" s="271" t="s">
        <v>451</v>
      </c>
      <c r="U287" s="348" t="str">
        <f>IF(K287="",VLOOKUP(MID(T287,1,3),Master!I:J,2),K287)</f>
        <v>105</v>
      </c>
      <c r="V287" s="271" t="str">
        <f t="shared" si="18"/>
        <v>ถูก</v>
      </c>
    </row>
    <row r="288" spans="1:22">
      <c r="A288" s="272">
        <v>45403</v>
      </c>
      <c r="B288" s="272">
        <v>45403</v>
      </c>
      <c r="C288" s="271" t="s">
        <v>450</v>
      </c>
      <c r="D288" s="271" t="s">
        <v>19</v>
      </c>
      <c r="E288" s="271" t="s">
        <v>1102</v>
      </c>
      <c r="F288" s="271" t="s">
        <v>687</v>
      </c>
      <c r="G288" s="271" t="s">
        <v>249</v>
      </c>
      <c r="H288" s="43" t="str">
        <f t="shared" si="16"/>
        <v>24</v>
      </c>
      <c r="I288" s="271" t="s">
        <v>377</v>
      </c>
      <c r="J288" s="271" t="s">
        <v>23</v>
      </c>
      <c r="K288" s="271" t="s">
        <v>371</v>
      </c>
      <c r="L288" s="344">
        <f t="shared" si="17"/>
        <v>27000</v>
      </c>
      <c r="M288" s="342">
        <v>648000</v>
      </c>
      <c r="N288" s="343">
        <v>0</v>
      </c>
      <c r="O288" s="343">
        <v>0</v>
      </c>
      <c r="P288" s="271" t="s">
        <v>44</v>
      </c>
      <c r="Q288" s="271" t="s">
        <v>374</v>
      </c>
      <c r="R288" s="271" t="s">
        <v>374</v>
      </c>
      <c r="S288" s="272"/>
      <c r="T288" s="271" t="s">
        <v>452</v>
      </c>
      <c r="U288" s="348" t="str">
        <f>IF(K288="",VLOOKUP(MID(T288,1,3),Master!I:J,2),K288)</f>
        <v>106</v>
      </c>
      <c r="V288" s="271" t="str">
        <f t="shared" si="18"/>
        <v>ถูก</v>
      </c>
    </row>
    <row r="289" spans="1:22">
      <c r="A289" s="272">
        <v>45403</v>
      </c>
      <c r="B289" s="272">
        <v>45403</v>
      </c>
      <c r="C289" s="271" t="s">
        <v>450</v>
      </c>
      <c r="D289" s="271" t="s">
        <v>375</v>
      </c>
      <c r="E289" s="271" t="s">
        <v>895</v>
      </c>
      <c r="F289" s="271" t="s">
        <v>682</v>
      </c>
      <c r="G289" s="271" t="s">
        <v>415</v>
      </c>
      <c r="H289" s="43" t="str">
        <f t="shared" si="16"/>
        <v>12</v>
      </c>
      <c r="I289" s="271" t="s">
        <v>377</v>
      </c>
      <c r="J289" s="271" t="s">
        <v>114</v>
      </c>
      <c r="K289" s="271" t="s">
        <v>22</v>
      </c>
      <c r="L289" s="344">
        <f t="shared" si="17"/>
        <v>9360</v>
      </c>
      <c r="M289" s="342">
        <v>112320</v>
      </c>
      <c r="N289" s="343">
        <v>0</v>
      </c>
      <c r="O289" s="343">
        <v>0</v>
      </c>
      <c r="P289" s="271" t="s">
        <v>44</v>
      </c>
      <c r="Q289" s="271" t="s">
        <v>374</v>
      </c>
      <c r="R289" s="271" t="s">
        <v>374</v>
      </c>
      <c r="S289" s="272"/>
      <c r="T289" s="271" t="s">
        <v>546</v>
      </c>
      <c r="U289" s="348" t="str">
        <f>IF(K289="",VLOOKUP(MID(T289,1,3),Master!I:J,2),K289)</f>
        <v>102</v>
      </c>
      <c r="V289" s="271" t="str">
        <f t="shared" si="18"/>
        <v>ถูก</v>
      </c>
    </row>
    <row r="290" spans="1:22">
      <c r="A290" s="272">
        <v>45403</v>
      </c>
      <c r="B290" s="272">
        <v>45403</v>
      </c>
      <c r="C290" s="271" t="s">
        <v>450</v>
      </c>
      <c r="D290" s="271" t="s">
        <v>115</v>
      </c>
      <c r="E290" s="271" t="s">
        <v>1103</v>
      </c>
      <c r="F290" s="271" t="s">
        <v>685</v>
      </c>
      <c r="G290" s="271" t="s">
        <v>119</v>
      </c>
      <c r="H290" s="43" t="str">
        <f t="shared" si="16"/>
        <v>24</v>
      </c>
      <c r="I290" s="271" t="s">
        <v>21</v>
      </c>
      <c r="J290" s="271" t="s">
        <v>114</v>
      </c>
      <c r="K290" s="271" t="s">
        <v>292</v>
      </c>
      <c r="L290" s="344">
        <f t="shared" si="17"/>
        <v>2333</v>
      </c>
      <c r="M290" s="342">
        <v>55992</v>
      </c>
      <c r="N290" s="343">
        <v>0</v>
      </c>
      <c r="O290" s="343">
        <v>0</v>
      </c>
      <c r="P290" s="271" t="s">
        <v>44</v>
      </c>
      <c r="Q290" s="271" t="s">
        <v>374</v>
      </c>
      <c r="R290" s="271" t="s">
        <v>374</v>
      </c>
      <c r="S290" s="272"/>
      <c r="T290" s="271" t="s">
        <v>454</v>
      </c>
      <c r="U290" s="348" t="str">
        <f>IF(K290="",VLOOKUP(MID(T290,1,3),Master!I:J,2),K290)</f>
        <v>101</v>
      </c>
      <c r="V290" s="271" t="str">
        <f t="shared" si="18"/>
        <v>ถูก</v>
      </c>
    </row>
    <row r="291" spans="1:22">
      <c r="A291" s="272">
        <v>45403</v>
      </c>
      <c r="B291" s="272">
        <v>45403</v>
      </c>
      <c r="C291" s="271" t="s">
        <v>450</v>
      </c>
      <c r="D291" s="271" t="s">
        <v>115</v>
      </c>
      <c r="E291" s="271" t="s">
        <v>1104</v>
      </c>
      <c r="F291" s="271" t="s">
        <v>702</v>
      </c>
      <c r="G291" s="271" t="s">
        <v>136</v>
      </c>
      <c r="H291" s="43" t="str">
        <f t="shared" si="16"/>
        <v>24</v>
      </c>
      <c r="I291" s="271" t="s">
        <v>21</v>
      </c>
      <c r="J291" s="271" t="s">
        <v>114</v>
      </c>
      <c r="K291" s="271" t="s">
        <v>292</v>
      </c>
      <c r="L291" s="344">
        <f t="shared" si="17"/>
        <v>1523</v>
      </c>
      <c r="M291" s="342">
        <v>36552</v>
      </c>
      <c r="N291" s="343">
        <v>0</v>
      </c>
      <c r="O291" s="343">
        <v>0</v>
      </c>
      <c r="P291" s="271" t="s">
        <v>44</v>
      </c>
      <c r="Q291" s="271" t="s">
        <v>374</v>
      </c>
      <c r="R291" s="271" t="s">
        <v>374</v>
      </c>
      <c r="S291" s="272"/>
      <c r="T291" s="271" t="s">
        <v>454</v>
      </c>
      <c r="U291" s="348" t="str">
        <f>IF(K291="",VLOOKUP(MID(T291,1,3),Master!I:J,2),K291)</f>
        <v>101</v>
      </c>
      <c r="V291" s="271" t="str">
        <f t="shared" si="18"/>
        <v>ถูก</v>
      </c>
    </row>
    <row r="292" spans="1:22">
      <c r="A292" s="272">
        <v>45403</v>
      </c>
      <c r="B292" s="272">
        <v>45403</v>
      </c>
      <c r="C292" s="271" t="s">
        <v>450</v>
      </c>
      <c r="D292" s="271" t="s">
        <v>115</v>
      </c>
      <c r="E292" s="271" t="s">
        <v>1105</v>
      </c>
      <c r="F292" s="271" t="s">
        <v>702</v>
      </c>
      <c r="G292" s="271" t="s">
        <v>136</v>
      </c>
      <c r="H292" s="43" t="str">
        <f t="shared" si="16"/>
        <v>24</v>
      </c>
      <c r="I292" s="271" t="s">
        <v>20</v>
      </c>
      <c r="J292" s="271" t="s">
        <v>114</v>
      </c>
      <c r="K292" s="271" t="s">
        <v>292</v>
      </c>
      <c r="L292" s="344">
        <f t="shared" si="17"/>
        <v>5000</v>
      </c>
      <c r="M292" s="342">
        <v>120000</v>
      </c>
      <c r="N292" s="343">
        <v>0</v>
      </c>
      <c r="O292" s="343">
        <v>0</v>
      </c>
      <c r="P292" s="271" t="s">
        <v>44</v>
      </c>
      <c r="Q292" s="271" t="s">
        <v>374</v>
      </c>
      <c r="R292" s="271" t="s">
        <v>374</v>
      </c>
      <c r="S292" s="272"/>
      <c r="T292" s="271" t="s">
        <v>454</v>
      </c>
      <c r="U292" s="348" t="str">
        <f>IF(K292="",VLOOKUP(MID(T292,1,3),Master!I:J,2),K292)</f>
        <v>101</v>
      </c>
      <c r="V292" s="271" t="str">
        <f t="shared" si="18"/>
        <v>ถูก</v>
      </c>
    </row>
    <row r="293" spans="1:22">
      <c r="A293" s="272">
        <v>45403</v>
      </c>
      <c r="B293" s="272">
        <v>45403</v>
      </c>
      <c r="C293" s="271" t="s">
        <v>450</v>
      </c>
      <c r="D293" s="271" t="s">
        <v>115</v>
      </c>
      <c r="E293" s="271" t="s">
        <v>1106</v>
      </c>
      <c r="F293" s="271" t="s">
        <v>721</v>
      </c>
      <c r="G293" s="271" t="s">
        <v>142</v>
      </c>
      <c r="H293" s="43" t="str">
        <f t="shared" si="16"/>
        <v>24</v>
      </c>
      <c r="I293" s="271" t="s">
        <v>531</v>
      </c>
      <c r="J293" s="271" t="s">
        <v>114</v>
      </c>
      <c r="K293" s="271" t="s">
        <v>292</v>
      </c>
      <c r="L293" s="344">
        <f t="shared" si="17"/>
        <v>4667</v>
      </c>
      <c r="M293" s="342">
        <v>112008</v>
      </c>
      <c r="N293" s="343">
        <v>0</v>
      </c>
      <c r="O293" s="343">
        <v>0</v>
      </c>
      <c r="P293" s="271" t="s">
        <v>44</v>
      </c>
      <c r="Q293" s="271" t="s">
        <v>374</v>
      </c>
      <c r="R293" s="271" t="s">
        <v>374</v>
      </c>
      <c r="S293" s="272"/>
      <c r="T293" s="271" t="s">
        <v>454</v>
      </c>
      <c r="U293" s="348" t="str">
        <f>IF(K293="",VLOOKUP(MID(T293,1,3),Master!I:J,2),K293)</f>
        <v>101</v>
      </c>
      <c r="V293" s="271" t="str">
        <f t="shared" si="18"/>
        <v>ถูก</v>
      </c>
    </row>
    <row r="294" spans="1:22">
      <c r="A294" s="272">
        <v>45403</v>
      </c>
      <c r="B294" s="272">
        <v>45403</v>
      </c>
      <c r="C294" s="271" t="s">
        <v>450</v>
      </c>
      <c r="D294" s="271" t="s">
        <v>115</v>
      </c>
      <c r="E294" s="271" t="s">
        <v>941</v>
      </c>
      <c r="F294" s="271" t="s">
        <v>683</v>
      </c>
      <c r="G294" s="271" t="s">
        <v>53</v>
      </c>
      <c r="H294" s="43" t="str">
        <f t="shared" si="16"/>
        <v>24</v>
      </c>
      <c r="I294" s="271" t="s">
        <v>20</v>
      </c>
      <c r="J294" s="271" t="s">
        <v>114</v>
      </c>
      <c r="K294" s="271" t="s">
        <v>22</v>
      </c>
      <c r="L294" s="344">
        <f t="shared" si="17"/>
        <v>15000</v>
      </c>
      <c r="M294" s="342">
        <v>360000</v>
      </c>
      <c r="N294" s="343">
        <v>0</v>
      </c>
      <c r="O294" s="343">
        <v>0</v>
      </c>
      <c r="P294" s="271" t="s">
        <v>44</v>
      </c>
      <c r="Q294" s="271" t="s">
        <v>374</v>
      </c>
      <c r="R294" s="271" t="s">
        <v>374</v>
      </c>
      <c r="S294" s="272"/>
      <c r="T294" s="271" t="s">
        <v>453</v>
      </c>
      <c r="U294" s="348" t="str">
        <f>IF(K294="",VLOOKUP(MID(T294,1,3),Master!I:J,2),K294)</f>
        <v>102</v>
      </c>
      <c r="V294" s="271" t="str">
        <f t="shared" si="18"/>
        <v>ถูก</v>
      </c>
    </row>
    <row r="295" spans="1:22">
      <c r="A295" s="272">
        <v>45403</v>
      </c>
      <c r="B295" s="272">
        <v>45403</v>
      </c>
      <c r="C295" s="271" t="s">
        <v>450</v>
      </c>
      <c r="D295" s="271" t="s">
        <v>115</v>
      </c>
      <c r="E295" s="271" t="s">
        <v>942</v>
      </c>
      <c r="F295" s="271" t="s">
        <v>705</v>
      </c>
      <c r="G295" s="271" t="s">
        <v>476</v>
      </c>
      <c r="H295" s="43" t="str">
        <f t="shared" ref="H295:H358" si="19">IF(RIGHT(G295,4)="1x12","12",IF(RIGHT(G295,2)="x3","12",IF(LEFT(G295,5)="Water","12",IF(RIGHT(G295,7)="(1x9x4)","36",IF(RIGHT(G295,5)="1x9x4","36",IF(RIGHT(G295,4)="3x12","36",IF(LEFT(G295,17)="Sundry Mat Milo12","48",IF(LEFT(G295,21)="Sundry Mat Milo UHT 6","48",IF(LEFT(G295,6)="Sundry","36",IF(LEFT(G295,3)="Mag","48",IF(LEFT(G295,3)="CNT","48",IF(LEFT(G295,2)="BB","36","24"))))))))))))</f>
        <v>24</v>
      </c>
      <c r="I295" s="271" t="s">
        <v>20</v>
      </c>
      <c r="J295" s="271" t="s">
        <v>114</v>
      </c>
      <c r="K295" s="271" t="s">
        <v>22</v>
      </c>
      <c r="L295" s="344">
        <f t="shared" si="17"/>
        <v>4334</v>
      </c>
      <c r="M295" s="342">
        <v>104016</v>
      </c>
      <c r="N295" s="343">
        <v>0</v>
      </c>
      <c r="O295" s="343">
        <v>0</v>
      </c>
      <c r="P295" s="271" t="s">
        <v>44</v>
      </c>
      <c r="Q295" s="271" t="s">
        <v>374</v>
      </c>
      <c r="R295" s="271" t="s">
        <v>374</v>
      </c>
      <c r="S295" s="272"/>
      <c r="T295" s="271" t="s">
        <v>453</v>
      </c>
      <c r="U295" s="348" t="str">
        <f>IF(K295="",VLOOKUP(MID(T295,1,3),Master!I:J,2),K295)</f>
        <v>102</v>
      </c>
      <c r="V295" s="271" t="str">
        <f t="shared" si="18"/>
        <v>ถูก</v>
      </c>
    </row>
    <row r="296" spans="1:22">
      <c r="A296" s="272">
        <v>45404</v>
      </c>
      <c r="B296" s="272">
        <v>45404</v>
      </c>
      <c r="C296" s="271" t="s">
        <v>450</v>
      </c>
      <c r="D296" s="271" t="s">
        <v>19</v>
      </c>
      <c r="E296" s="271" t="s">
        <v>944</v>
      </c>
      <c r="F296" s="271" t="s">
        <v>694</v>
      </c>
      <c r="G296" s="271" t="s">
        <v>48</v>
      </c>
      <c r="H296" s="43" t="str">
        <f t="shared" si="19"/>
        <v>36</v>
      </c>
      <c r="I296" s="271" t="s">
        <v>377</v>
      </c>
      <c r="J296" s="271" t="s">
        <v>47</v>
      </c>
      <c r="K296" s="271" t="s">
        <v>340</v>
      </c>
      <c r="L296" s="344">
        <f t="shared" si="17"/>
        <v>9666</v>
      </c>
      <c r="M296" s="342">
        <v>347976</v>
      </c>
      <c r="N296" s="343">
        <v>0</v>
      </c>
      <c r="O296" s="343">
        <v>0</v>
      </c>
      <c r="P296" s="271" t="s">
        <v>495</v>
      </c>
      <c r="Q296" s="271" t="s">
        <v>374</v>
      </c>
      <c r="R296" s="271" t="s">
        <v>374</v>
      </c>
      <c r="S296" s="272"/>
      <c r="T296" s="271" t="s">
        <v>496</v>
      </c>
      <c r="U296" s="348" t="str">
        <f>IF(K296="",VLOOKUP(MID(T296,1,3),Master!I:J,2),K296)</f>
        <v>103</v>
      </c>
      <c r="V296" s="271" t="str">
        <f t="shared" si="18"/>
        <v>ถูก</v>
      </c>
    </row>
    <row r="297" spans="1:22">
      <c r="A297" s="272">
        <v>45404</v>
      </c>
      <c r="B297" s="272">
        <v>45404</v>
      </c>
      <c r="C297" s="271" t="s">
        <v>450</v>
      </c>
      <c r="D297" s="271" t="s">
        <v>19</v>
      </c>
      <c r="E297" s="271" t="s">
        <v>1107</v>
      </c>
      <c r="F297" s="271" t="s">
        <v>730</v>
      </c>
      <c r="G297" s="271" t="s">
        <v>462</v>
      </c>
      <c r="H297" s="43" t="str">
        <f t="shared" si="19"/>
        <v>24</v>
      </c>
      <c r="I297" s="271" t="s">
        <v>377</v>
      </c>
      <c r="J297" s="271" t="s">
        <v>23</v>
      </c>
      <c r="K297" s="271" t="s">
        <v>327</v>
      </c>
      <c r="L297" s="344">
        <f t="shared" si="17"/>
        <v>28000</v>
      </c>
      <c r="M297" s="342">
        <v>672000</v>
      </c>
      <c r="N297" s="343">
        <v>0</v>
      </c>
      <c r="O297" s="343">
        <v>0</v>
      </c>
      <c r="P297" s="271" t="s">
        <v>44</v>
      </c>
      <c r="Q297" s="271" t="s">
        <v>374</v>
      </c>
      <c r="R297" s="271" t="s">
        <v>374</v>
      </c>
      <c r="S297" s="272"/>
      <c r="T297" s="271" t="s">
        <v>451</v>
      </c>
      <c r="U297" s="348" t="str">
        <f>IF(K297="",VLOOKUP(MID(T297,1,3),Master!I:J,2),K297)</f>
        <v>105</v>
      </c>
      <c r="V297" s="271" t="str">
        <f t="shared" si="18"/>
        <v>ถูก</v>
      </c>
    </row>
    <row r="298" spans="1:22">
      <c r="A298" s="272">
        <v>45404</v>
      </c>
      <c r="B298" s="272">
        <v>45404</v>
      </c>
      <c r="C298" s="271" t="s">
        <v>450</v>
      </c>
      <c r="D298" s="271" t="s">
        <v>19</v>
      </c>
      <c r="E298" s="271" t="s">
        <v>1108</v>
      </c>
      <c r="F298" s="271" t="s">
        <v>687</v>
      </c>
      <c r="G298" s="271" t="s">
        <v>249</v>
      </c>
      <c r="H298" s="43" t="str">
        <f t="shared" si="19"/>
        <v>24</v>
      </c>
      <c r="I298" s="271" t="s">
        <v>377</v>
      </c>
      <c r="J298" s="271" t="s">
        <v>23</v>
      </c>
      <c r="K298" s="271" t="s">
        <v>371</v>
      </c>
      <c r="L298" s="344">
        <f t="shared" si="17"/>
        <v>27000</v>
      </c>
      <c r="M298" s="342">
        <v>648000</v>
      </c>
      <c r="N298" s="343">
        <v>0</v>
      </c>
      <c r="O298" s="343">
        <v>0</v>
      </c>
      <c r="P298" s="271" t="s">
        <v>44</v>
      </c>
      <c r="Q298" s="271" t="s">
        <v>374</v>
      </c>
      <c r="R298" s="271" t="s">
        <v>374</v>
      </c>
      <c r="S298" s="272"/>
      <c r="T298" s="271" t="s">
        <v>452</v>
      </c>
      <c r="U298" s="348" t="str">
        <f>IF(K298="",VLOOKUP(MID(T298,1,3),Master!I:J,2),K298)</f>
        <v>106</v>
      </c>
      <c r="V298" s="271" t="str">
        <f t="shared" si="18"/>
        <v>ถูก</v>
      </c>
    </row>
    <row r="299" spans="1:22">
      <c r="A299" s="272">
        <v>45404</v>
      </c>
      <c r="B299" s="272">
        <v>45404</v>
      </c>
      <c r="C299" s="271" t="s">
        <v>450</v>
      </c>
      <c r="D299" s="271" t="s">
        <v>115</v>
      </c>
      <c r="E299" s="271" t="s">
        <v>943</v>
      </c>
      <c r="F299" s="271" t="s">
        <v>705</v>
      </c>
      <c r="G299" s="271" t="s">
        <v>476</v>
      </c>
      <c r="H299" s="43" t="str">
        <f t="shared" si="19"/>
        <v>24</v>
      </c>
      <c r="I299" s="271" t="s">
        <v>20</v>
      </c>
      <c r="J299" s="271" t="s">
        <v>114</v>
      </c>
      <c r="K299" s="271" t="s">
        <v>22</v>
      </c>
      <c r="L299" s="344">
        <f t="shared" si="17"/>
        <v>27166</v>
      </c>
      <c r="M299" s="342">
        <v>651984</v>
      </c>
      <c r="N299" s="343">
        <v>0</v>
      </c>
      <c r="O299" s="343">
        <v>0</v>
      </c>
      <c r="P299" s="271" t="s">
        <v>44</v>
      </c>
      <c r="Q299" s="271" t="s">
        <v>374</v>
      </c>
      <c r="R299" s="271" t="s">
        <v>374</v>
      </c>
      <c r="S299" s="272"/>
      <c r="T299" s="271" t="s">
        <v>453</v>
      </c>
      <c r="U299" s="348" t="str">
        <f>IF(K299="",VLOOKUP(MID(T299,1,3),Master!I:J,2),K299)</f>
        <v>102</v>
      </c>
      <c r="V299" s="271" t="str">
        <f t="shared" si="18"/>
        <v>ถูก</v>
      </c>
    </row>
    <row r="300" spans="1:22">
      <c r="A300" s="272">
        <v>45404</v>
      </c>
      <c r="B300" s="272">
        <v>45404</v>
      </c>
      <c r="C300" s="271" t="s">
        <v>450</v>
      </c>
      <c r="D300" s="271" t="s">
        <v>115</v>
      </c>
      <c r="E300" s="271" t="s">
        <v>1109</v>
      </c>
      <c r="F300" s="271" t="s">
        <v>721</v>
      </c>
      <c r="G300" s="271" t="s">
        <v>142</v>
      </c>
      <c r="H300" s="43" t="str">
        <f t="shared" si="19"/>
        <v>24</v>
      </c>
      <c r="I300" s="271" t="s">
        <v>531</v>
      </c>
      <c r="J300" s="271" t="s">
        <v>114</v>
      </c>
      <c r="K300" s="271" t="s">
        <v>292</v>
      </c>
      <c r="L300" s="344">
        <f t="shared" si="17"/>
        <v>28000</v>
      </c>
      <c r="M300" s="342">
        <v>672000</v>
      </c>
      <c r="N300" s="343">
        <v>0</v>
      </c>
      <c r="O300" s="343">
        <v>0</v>
      </c>
      <c r="P300" s="271" t="s">
        <v>44</v>
      </c>
      <c r="Q300" s="271" t="s">
        <v>374</v>
      </c>
      <c r="R300" s="271" t="s">
        <v>374</v>
      </c>
      <c r="S300" s="272"/>
      <c r="T300" s="271" t="s">
        <v>454</v>
      </c>
      <c r="U300" s="348" t="str">
        <f>IF(K300="",VLOOKUP(MID(T300,1,3),Master!I:J,2),K300)</f>
        <v>101</v>
      </c>
      <c r="V300" s="271" t="str">
        <f t="shared" si="18"/>
        <v>ถูก</v>
      </c>
    </row>
    <row r="301" spans="1:22">
      <c r="A301" s="272">
        <v>45405</v>
      </c>
      <c r="B301" s="272">
        <v>45405</v>
      </c>
      <c r="C301" s="271" t="s">
        <v>450</v>
      </c>
      <c r="D301" s="271" t="s">
        <v>19</v>
      </c>
      <c r="E301" s="271" t="s">
        <v>945</v>
      </c>
      <c r="F301" s="271" t="s">
        <v>694</v>
      </c>
      <c r="G301" s="271" t="s">
        <v>48</v>
      </c>
      <c r="H301" s="43" t="str">
        <f t="shared" si="19"/>
        <v>36</v>
      </c>
      <c r="I301" s="271" t="s">
        <v>377</v>
      </c>
      <c r="J301" s="271" t="s">
        <v>47</v>
      </c>
      <c r="K301" s="271" t="s">
        <v>340</v>
      </c>
      <c r="L301" s="344">
        <f t="shared" si="17"/>
        <v>11600</v>
      </c>
      <c r="M301" s="342">
        <v>417600</v>
      </c>
      <c r="N301" s="343">
        <v>0</v>
      </c>
      <c r="O301" s="343">
        <v>0</v>
      </c>
      <c r="P301" s="271" t="s">
        <v>495</v>
      </c>
      <c r="Q301" s="271" t="s">
        <v>374</v>
      </c>
      <c r="R301" s="271" t="s">
        <v>374</v>
      </c>
      <c r="S301" s="272"/>
      <c r="T301" s="271" t="s">
        <v>496</v>
      </c>
      <c r="U301" s="348" t="str">
        <f>IF(K301="",VLOOKUP(MID(T301,1,3),Master!I:J,2),K301)</f>
        <v>103</v>
      </c>
      <c r="V301" s="271" t="str">
        <f t="shared" si="18"/>
        <v>ถูก</v>
      </c>
    </row>
    <row r="302" spans="1:22">
      <c r="A302" s="272">
        <v>45405</v>
      </c>
      <c r="B302" s="272">
        <v>45405</v>
      </c>
      <c r="C302" s="271" t="s">
        <v>450</v>
      </c>
      <c r="D302" s="271" t="s">
        <v>19</v>
      </c>
      <c r="E302" s="271" t="s">
        <v>1110</v>
      </c>
      <c r="F302" s="271" t="s">
        <v>730</v>
      </c>
      <c r="G302" s="271" t="s">
        <v>462</v>
      </c>
      <c r="H302" s="43" t="str">
        <f t="shared" si="19"/>
        <v>24</v>
      </c>
      <c r="I302" s="271" t="s">
        <v>377</v>
      </c>
      <c r="J302" s="271" t="s">
        <v>23</v>
      </c>
      <c r="K302" s="271" t="s">
        <v>327</v>
      </c>
      <c r="L302" s="344">
        <f t="shared" si="17"/>
        <v>18833</v>
      </c>
      <c r="M302" s="342">
        <v>451992</v>
      </c>
      <c r="N302" s="343">
        <v>0</v>
      </c>
      <c r="O302" s="343">
        <v>0</v>
      </c>
      <c r="P302" s="271" t="s">
        <v>44</v>
      </c>
      <c r="Q302" s="271" t="s">
        <v>374</v>
      </c>
      <c r="R302" s="271" t="s">
        <v>374</v>
      </c>
      <c r="S302" s="272"/>
      <c r="T302" s="271" t="s">
        <v>451</v>
      </c>
      <c r="U302" s="348" t="str">
        <f>IF(K302="",VLOOKUP(MID(T302,1,3),Master!I:J,2),K302)</f>
        <v>105</v>
      </c>
      <c r="V302" s="271" t="str">
        <f t="shared" ref="V302:V353" si="20">IF(U302=K302,"ถูก",IF(K302="","ถูก","ตรวจสอบ"))</f>
        <v>ถูก</v>
      </c>
    </row>
    <row r="303" spans="1:22">
      <c r="A303" s="272">
        <v>45405</v>
      </c>
      <c r="B303" s="272">
        <v>45405</v>
      </c>
      <c r="C303" s="271" t="s">
        <v>450</v>
      </c>
      <c r="D303" s="271" t="s">
        <v>19</v>
      </c>
      <c r="E303" s="271" t="s">
        <v>1111</v>
      </c>
      <c r="F303" s="271" t="s">
        <v>687</v>
      </c>
      <c r="G303" s="271" t="s">
        <v>249</v>
      </c>
      <c r="H303" s="43" t="str">
        <f t="shared" si="19"/>
        <v>24</v>
      </c>
      <c r="I303" s="271" t="s">
        <v>377</v>
      </c>
      <c r="J303" s="271" t="s">
        <v>23</v>
      </c>
      <c r="K303" s="271" t="s">
        <v>371</v>
      </c>
      <c r="L303" s="344">
        <f t="shared" si="17"/>
        <v>22500</v>
      </c>
      <c r="M303" s="342">
        <v>540000</v>
      </c>
      <c r="N303" s="343">
        <v>0</v>
      </c>
      <c r="O303" s="343">
        <v>0</v>
      </c>
      <c r="P303" s="271" t="s">
        <v>44</v>
      </c>
      <c r="Q303" s="271" t="s">
        <v>374</v>
      </c>
      <c r="R303" s="271" t="s">
        <v>374</v>
      </c>
      <c r="S303" s="272"/>
      <c r="T303" s="271" t="s">
        <v>452</v>
      </c>
      <c r="U303" s="348" t="str">
        <f>IF(K303="",VLOOKUP(MID(T303,1,3),Master!I:J,2),K303)</f>
        <v>106</v>
      </c>
      <c r="V303" s="271" t="str">
        <f t="shared" si="20"/>
        <v>ถูก</v>
      </c>
    </row>
    <row r="304" spans="1:22">
      <c r="A304" s="272">
        <v>45405</v>
      </c>
      <c r="B304" s="272">
        <v>45405</v>
      </c>
      <c r="C304" s="271" t="s">
        <v>450</v>
      </c>
      <c r="D304" s="271" t="s">
        <v>19</v>
      </c>
      <c r="E304" s="271" t="s">
        <v>1112</v>
      </c>
      <c r="F304" s="271" t="s">
        <v>688</v>
      </c>
      <c r="G304" s="271" t="s">
        <v>257</v>
      </c>
      <c r="H304" s="43" t="str">
        <f t="shared" si="19"/>
        <v>24</v>
      </c>
      <c r="I304" s="271" t="s">
        <v>377</v>
      </c>
      <c r="J304" s="271" t="s">
        <v>23</v>
      </c>
      <c r="K304" s="271" t="s">
        <v>371</v>
      </c>
      <c r="L304" s="344">
        <f t="shared" si="17"/>
        <v>4500</v>
      </c>
      <c r="M304" s="342">
        <v>108000</v>
      </c>
      <c r="N304" s="343">
        <v>0</v>
      </c>
      <c r="O304" s="343">
        <v>0</v>
      </c>
      <c r="P304" s="271" t="s">
        <v>44</v>
      </c>
      <c r="Q304" s="271" t="s">
        <v>374</v>
      </c>
      <c r="R304" s="271" t="s">
        <v>374</v>
      </c>
      <c r="S304" s="272"/>
      <c r="T304" s="271" t="s">
        <v>452</v>
      </c>
      <c r="U304" s="348" t="str">
        <f>IF(K304="",VLOOKUP(MID(T304,1,3),Master!I:J,2),K304)</f>
        <v>106</v>
      </c>
      <c r="V304" s="271" t="str">
        <f t="shared" si="20"/>
        <v>ถูก</v>
      </c>
    </row>
    <row r="305" spans="1:22">
      <c r="A305" s="272">
        <v>45405</v>
      </c>
      <c r="B305" s="272">
        <v>45405</v>
      </c>
      <c r="C305" s="271" t="s">
        <v>450</v>
      </c>
      <c r="D305" s="271" t="s">
        <v>115</v>
      </c>
      <c r="E305" s="271" t="s">
        <v>1113</v>
      </c>
      <c r="F305" s="271" t="s">
        <v>721</v>
      </c>
      <c r="G305" s="271" t="s">
        <v>142</v>
      </c>
      <c r="H305" s="43" t="str">
        <f t="shared" si="19"/>
        <v>24</v>
      </c>
      <c r="I305" s="271" t="s">
        <v>531</v>
      </c>
      <c r="J305" s="271" t="s">
        <v>114</v>
      </c>
      <c r="K305" s="271" t="s">
        <v>292</v>
      </c>
      <c r="L305" s="344">
        <f t="shared" si="17"/>
        <v>28000</v>
      </c>
      <c r="M305" s="342">
        <v>672000</v>
      </c>
      <c r="N305" s="343">
        <v>0</v>
      </c>
      <c r="O305" s="343">
        <v>0</v>
      </c>
      <c r="P305" s="271" t="s">
        <v>44</v>
      </c>
      <c r="Q305" s="271" t="s">
        <v>374</v>
      </c>
      <c r="R305" s="271" t="s">
        <v>374</v>
      </c>
      <c r="S305" s="272"/>
      <c r="T305" s="271" t="s">
        <v>454</v>
      </c>
      <c r="U305" s="348" t="str">
        <f>IF(K305="",VLOOKUP(MID(T305,1,3),Master!I:J,2),K305)</f>
        <v>101</v>
      </c>
      <c r="V305" s="271" t="str">
        <f t="shared" si="20"/>
        <v>ถูก</v>
      </c>
    </row>
    <row r="306" spans="1:22">
      <c r="A306" s="272">
        <v>45405</v>
      </c>
      <c r="B306" s="272">
        <v>45405</v>
      </c>
      <c r="C306" s="271" t="s">
        <v>450</v>
      </c>
      <c r="D306" s="271" t="s">
        <v>115</v>
      </c>
      <c r="E306" s="271" t="s">
        <v>946</v>
      </c>
      <c r="F306" s="271" t="s">
        <v>705</v>
      </c>
      <c r="G306" s="271" t="s">
        <v>476</v>
      </c>
      <c r="H306" s="43" t="str">
        <f t="shared" si="19"/>
        <v>24</v>
      </c>
      <c r="I306" s="271" t="s">
        <v>20</v>
      </c>
      <c r="J306" s="271" t="s">
        <v>114</v>
      </c>
      <c r="K306" s="271" t="s">
        <v>22</v>
      </c>
      <c r="L306" s="344">
        <f t="shared" si="17"/>
        <v>28000</v>
      </c>
      <c r="M306" s="342">
        <v>672000</v>
      </c>
      <c r="N306" s="343">
        <v>0</v>
      </c>
      <c r="O306" s="343">
        <v>0</v>
      </c>
      <c r="P306" s="271" t="s">
        <v>44</v>
      </c>
      <c r="Q306" s="271" t="s">
        <v>374</v>
      </c>
      <c r="R306" s="271" t="s">
        <v>374</v>
      </c>
      <c r="S306" s="272"/>
      <c r="T306" s="271" t="s">
        <v>453</v>
      </c>
      <c r="U306" s="348" t="str">
        <f>IF(K306="",VLOOKUP(MID(T306,1,3),Master!I:J,2),K306)</f>
        <v>102</v>
      </c>
      <c r="V306" s="271" t="str">
        <f t="shared" si="20"/>
        <v>ถูก</v>
      </c>
    </row>
    <row r="307" spans="1:22">
      <c r="A307" s="272">
        <v>45406</v>
      </c>
      <c r="B307" s="272">
        <v>45406</v>
      </c>
      <c r="C307" s="271" t="s">
        <v>450</v>
      </c>
      <c r="D307" s="271" t="s">
        <v>19</v>
      </c>
      <c r="E307" s="271" t="s">
        <v>948</v>
      </c>
      <c r="F307" s="271" t="s">
        <v>694</v>
      </c>
      <c r="G307" s="271" t="s">
        <v>48</v>
      </c>
      <c r="H307" s="43" t="str">
        <f t="shared" si="19"/>
        <v>36</v>
      </c>
      <c r="I307" s="271" t="s">
        <v>377</v>
      </c>
      <c r="J307" s="271" t="s">
        <v>47</v>
      </c>
      <c r="K307" s="271" t="s">
        <v>340</v>
      </c>
      <c r="L307" s="344">
        <f t="shared" si="17"/>
        <v>5317</v>
      </c>
      <c r="M307" s="342">
        <v>191412</v>
      </c>
      <c r="N307" s="343">
        <v>0</v>
      </c>
      <c r="O307" s="343">
        <v>0</v>
      </c>
      <c r="P307" s="271" t="s">
        <v>495</v>
      </c>
      <c r="Q307" s="271" t="s">
        <v>374</v>
      </c>
      <c r="R307" s="271" t="s">
        <v>374</v>
      </c>
      <c r="S307" s="272"/>
      <c r="T307" s="271" t="s">
        <v>496</v>
      </c>
      <c r="U307" s="348" t="str">
        <f>IF(K307="",VLOOKUP(MID(T307,1,3),Master!I:J,2),K307)</f>
        <v>103</v>
      </c>
      <c r="V307" s="271" t="str">
        <f t="shared" si="20"/>
        <v>ถูก</v>
      </c>
    </row>
    <row r="308" spans="1:22">
      <c r="A308" s="272">
        <v>45406</v>
      </c>
      <c r="B308" s="272">
        <v>45406</v>
      </c>
      <c r="C308" s="271" t="s">
        <v>450</v>
      </c>
      <c r="D308" s="271" t="s">
        <v>19</v>
      </c>
      <c r="E308" s="271" t="s">
        <v>949</v>
      </c>
      <c r="F308" s="271" t="s">
        <v>692</v>
      </c>
      <c r="G308" s="271" t="s">
        <v>120</v>
      </c>
      <c r="H308" s="43" t="str">
        <f t="shared" si="19"/>
        <v>36</v>
      </c>
      <c r="I308" s="271" t="s">
        <v>20</v>
      </c>
      <c r="J308" s="271" t="s">
        <v>47</v>
      </c>
      <c r="K308" s="271" t="s">
        <v>340</v>
      </c>
      <c r="L308" s="344">
        <f t="shared" si="17"/>
        <v>4350</v>
      </c>
      <c r="M308" s="342">
        <v>156600</v>
      </c>
      <c r="N308" s="343">
        <v>0</v>
      </c>
      <c r="O308" s="343">
        <v>0</v>
      </c>
      <c r="P308" s="271" t="s">
        <v>495</v>
      </c>
      <c r="Q308" s="271" t="s">
        <v>374</v>
      </c>
      <c r="R308" s="271" t="s">
        <v>374</v>
      </c>
      <c r="S308" s="272"/>
      <c r="T308" s="271" t="s">
        <v>496</v>
      </c>
      <c r="U308" s="348" t="str">
        <f>IF(K308="",VLOOKUP(MID(T308,1,3),Master!I:J,2),K308)</f>
        <v>103</v>
      </c>
      <c r="V308" s="271" t="str">
        <f t="shared" si="20"/>
        <v>ถูก</v>
      </c>
    </row>
    <row r="309" spans="1:22">
      <c r="A309" s="272">
        <v>45406</v>
      </c>
      <c r="B309" s="272">
        <v>45406</v>
      </c>
      <c r="C309" s="271" t="s">
        <v>450</v>
      </c>
      <c r="D309" s="271" t="s">
        <v>19</v>
      </c>
      <c r="E309" s="271" t="s">
        <v>1114</v>
      </c>
      <c r="F309" s="271" t="s">
        <v>737</v>
      </c>
      <c r="G309" s="271" t="s">
        <v>372</v>
      </c>
      <c r="H309" s="43" t="str">
        <f t="shared" si="19"/>
        <v>24</v>
      </c>
      <c r="I309" s="271" t="s">
        <v>21</v>
      </c>
      <c r="J309" s="271" t="s">
        <v>23</v>
      </c>
      <c r="K309" s="271" t="s">
        <v>327</v>
      </c>
      <c r="L309" s="344">
        <f t="shared" si="17"/>
        <v>23958</v>
      </c>
      <c r="M309" s="342">
        <v>574992</v>
      </c>
      <c r="N309" s="343">
        <v>0</v>
      </c>
      <c r="O309" s="343">
        <v>0</v>
      </c>
      <c r="P309" s="271" t="s">
        <v>44</v>
      </c>
      <c r="Q309" s="271" t="s">
        <v>374</v>
      </c>
      <c r="R309" s="271" t="s">
        <v>374</v>
      </c>
      <c r="S309" s="272"/>
      <c r="T309" s="271" t="s">
        <v>451</v>
      </c>
      <c r="U309" s="348" t="str">
        <f>IF(K309="",VLOOKUP(MID(T309,1,3),Master!I:J,2),K309)</f>
        <v>105</v>
      </c>
      <c r="V309" s="271" t="str">
        <f t="shared" si="20"/>
        <v>ถูก</v>
      </c>
    </row>
    <row r="310" spans="1:22">
      <c r="A310" s="272">
        <v>45406</v>
      </c>
      <c r="B310" s="272">
        <v>45406</v>
      </c>
      <c r="C310" s="271" t="s">
        <v>450</v>
      </c>
      <c r="D310" s="271" t="s">
        <v>19</v>
      </c>
      <c r="E310" s="271" t="s">
        <v>1115</v>
      </c>
      <c r="F310" s="271" t="s">
        <v>688</v>
      </c>
      <c r="G310" s="271" t="s">
        <v>257</v>
      </c>
      <c r="H310" s="43" t="str">
        <f t="shared" si="19"/>
        <v>24</v>
      </c>
      <c r="I310" s="271" t="s">
        <v>377</v>
      </c>
      <c r="J310" s="271" t="s">
        <v>23</v>
      </c>
      <c r="K310" s="271" t="s">
        <v>371</v>
      </c>
      <c r="L310" s="344">
        <f t="shared" si="17"/>
        <v>24375</v>
      </c>
      <c r="M310" s="342">
        <v>585000</v>
      </c>
      <c r="N310" s="343">
        <v>0</v>
      </c>
      <c r="O310" s="343">
        <v>0</v>
      </c>
      <c r="P310" s="271" t="s">
        <v>44</v>
      </c>
      <c r="Q310" s="271" t="s">
        <v>374</v>
      </c>
      <c r="R310" s="271" t="s">
        <v>374</v>
      </c>
      <c r="S310" s="272"/>
      <c r="T310" s="271" t="s">
        <v>452</v>
      </c>
      <c r="U310" s="348" t="str">
        <f>IF(K310="",VLOOKUP(MID(T310,1,3),Master!I:J,2),K310)</f>
        <v>106</v>
      </c>
      <c r="V310" s="271" t="str">
        <f t="shared" si="20"/>
        <v>ถูก</v>
      </c>
    </row>
    <row r="311" spans="1:22">
      <c r="A311" s="272">
        <v>45406</v>
      </c>
      <c r="B311" s="272">
        <v>45406</v>
      </c>
      <c r="C311" s="271" t="s">
        <v>450</v>
      </c>
      <c r="D311" s="271" t="s">
        <v>115</v>
      </c>
      <c r="E311" s="271" t="s">
        <v>947</v>
      </c>
      <c r="F311" s="271" t="s">
        <v>690</v>
      </c>
      <c r="G311" s="271" t="s">
        <v>46</v>
      </c>
      <c r="H311" s="43" t="str">
        <f t="shared" si="19"/>
        <v>24</v>
      </c>
      <c r="I311" s="271" t="s">
        <v>21</v>
      </c>
      <c r="J311" s="271" t="s">
        <v>114</v>
      </c>
      <c r="K311" s="271" t="s">
        <v>22</v>
      </c>
      <c r="L311" s="344">
        <f t="shared" si="17"/>
        <v>2333</v>
      </c>
      <c r="M311" s="342">
        <v>55992</v>
      </c>
      <c r="N311" s="343">
        <v>0</v>
      </c>
      <c r="O311" s="343">
        <v>0</v>
      </c>
      <c r="P311" s="271" t="s">
        <v>44</v>
      </c>
      <c r="Q311" s="271" t="s">
        <v>374</v>
      </c>
      <c r="R311" s="271" t="s">
        <v>374</v>
      </c>
      <c r="S311" s="272"/>
      <c r="T311" s="271" t="s">
        <v>453</v>
      </c>
      <c r="U311" s="348" t="str">
        <f>IF(K311="",VLOOKUP(MID(T311,1,3),Master!I:J,2),K311)</f>
        <v>102</v>
      </c>
      <c r="V311" s="271" t="str">
        <f t="shared" si="20"/>
        <v>ถูก</v>
      </c>
    </row>
    <row r="312" spans="1:22">
      <c r="A312" s="272">
        <v>45406</v>
      </c>
      <c r="B312" s="272">
        <v>45406</v>
      </c>
      <c r="C312" s="271" t="s">
        <v>450</v>
      </c>
      <c r="D312" s="271" t="s">
        <v>115</v>
      </c>
      <c r="E312" s="271" t="s">
        <v>1116</v>
      </c>
      <c r="F312" s="271" t="s">
        <v>721</v>
      </c>
      <c r="G312" s="271" t="s">
        <v>142</v>
      </c>
      <c r="H312" s="43" t="str">
        <f t="shared" si="19"/>
        <v>24</v>
      </c>
      <c r="I312" s="271" t="s">
        <v>531</v>
      </c>
      <c r="J312" s="271" t="s">
        <v>114</v>
      </c>
      <c r="K312" s="271" t="s">
        <v>292</v>
      </c>
      <c r="L312" s="344">
        <f t="shared" si="17"/>
        <v>19333</v>
      </c>
      <c r="M312" s="342">
        <v>463992</v>
      </c>
      <c r="N312" s="343">
        <v>0</v>
      </c>
      <c r="O312" s="343">
        <v>0</v>
      </c>
      <c r="P312" s="271" t="s">
        <v>44</v>
      </c>
      <c r="Q312" s="271" t="s">
        <v>374</v>
      </c>
      <c r="R312" s="271" t="s">
        <v>374</v>
      </c>
      <c r="S312" s="272"/>
      <c r="T312" s="271" t="s">
        <v>454</v>
      </c>
      <c r="U312" s="348" t="str">
        <f>IF(K312="",VLOOKUP(MID(T312,1,3),Master!I:J,2),K312)</f>
        <v>101</v>
      </c>
      <c r="V312" s="271" t="str">
        <f t="shared" si="20"/>
        <v>ถูก</v>
      </c>
    </row>
    <row r="313" spans="1:22">
      <c r="A313" s="272">
        <v>45406</v>
      </c>
      <c r="B313" s="272">
        <v>45406</v>
      </c>
      <c r="C313" s="271" t="s">
        <v>450</v>
      </c>
      <c r="D313" s="271" t="s">
        <v>115</v>
      </c>
      <c r="E313" s="271" t="s">
        <v>1117</v>
      </c>
      <c r="F313" s="271" t="s">
        <v>733</v>
      </c>
      <c r="G313" s="271" t="s">
        <v>302</v>
      </c>
      <c r="H313" s="43" t="str">
        <f t="shared" si="19"/>
        <v>24</v>
      </c>
      <c r="I313" s="271" t="s">
        <v>21</v>
      </c>
      <c r="J313" s="271" t="s">
        <v>114</v>
      </c>
      <c r="K313" s="271" t="s">
        <v>292</v>
      </c>
      <c r="L313" s="344">
        <f t="shared" si="17"/>
        <v>1167</v>
      </c>
      <c r="M313" s="342">
        <v>28008</v>
      </c>
      <c r="N313" s="343">
        <v>0</v>
      </c>
      <c r="O313" s="343">
        <v>0</v>
      </c>
      <c r="P313" s="271" t="s">
        <v>44</v>
      </c>
      <c r="Q313" s="271" t="s">
        <v>374</v>
      </c>
      <c r="R313" s="271" t="s">
        <v>374</v>
      </c>
      <c r="S313" s="272"/>
      <c r="T313" s="271" t="s">
        <v>454</v>
      </c>
      <c r="U313" s="348" t="str">
        <f>IF(K313="",VLOOKUP(MID(T313,1,3),Master!I:J,2),K313)</f>
        <v>101</v>
      </c>
      <c r="V313" s="271" t="str">
        <f t="shared" si="20"/>
        <v>ถูก</v>
      </c>
    </row>
    <row r="314" spans="1:22">
      <c r="A314" s="272">
        <v>45406</v>
      </c>
      <c r="B314" s="272">
        <v>45406</v>
      </c>
      <c r="C314" s="271" t="s">
        <v>450</v>
      </c>
      <c r="D314" s="271" t="s">
        <v>115</v>
      </c>
      <c r="E314" s="271" t="s">
        <v>950</v>
      </c>
      <c r="F314" s="271" t="s">
        <v>705</v>
      </c>
      <c r="G314" s="271" t="s">
        <v>476</v>
      </c>
      <c r="H314" s="43" t="str">
        <f t="shared" si="19"/>
        <v>24</v>
      </c>
      <c r="I314" s="271" t="s">
        <v>20</v>
      </c>
      <c r="J314" s="271" t="s">
        <v>114</v>
      </c>
      <c r="K314" s="271" t="s">
        <v>22</v>
      </c>
      <c r="L314" s="344">
        <f t="shared" si="17"/>
        <v>20500</v>
      </c>
      <c r="M314" s="342">
        <v>492000</v>
      </c>
      <c r="N314" s="343">
        <v>0</v>
      </c>
      <c r="O314" s="343">
        <v>0</v>
      </c>
      <c r="P314" s="271" t="s">
        <v>44</v>
      </c>
      <c r="Q314" s="271" t="s">
        <v>374</v>
      </c>
      <c r="R314" s="271" t="s">
        <v>374</v>
      </c>
      <c r="S314" s="272"/>
      <c r="T314" s="271" t="s">
        <v>453</v>
      </c>
      <c r="U314" s="348" t="str">
        <f>IF(K314="",VLOOKUP(MID(T314,1,3),Master!I:J,2),K314)</f>
        <v>102</v>
      </c>
      <c r="V314" s="271" t="str">
        <f t="shared" si="20"/>
        <v>ถูก</v>
      </c>
    </row>
    <row r="315" spans="1:22">
      <c r="A315" s="272">
        <v>45407</v>
      </c>
      <c r="B315" s="272">
        <v>45407</v>
      </c>
      <c r="C315" s="271" t="s">
        <v>450</v>
      </c>
      <c r="D315" s="271" t="s">
        <v>19</v>
      </c>
      <c r="E315" s="271" t="s">
        <v>951</v>
      </c>
      <c r="F315" s="271" t="s">
        <v>692</v>
      </c>
      <c r="G315" s="271" t="s">
        <v>120</v>
      </c>
      <c r="H315" s="43" t="str">
        <f t="shared" si="19"/>
        <v>36</v>
      </c>
      <c r="I315" s="271" t="s">
        <v>20</v>
      </c>
      <c r="J315" s="271" t="s">
        <v>47</v>
      </c>
      <c r="K315" s="271" t="s">
        <v>340</v>
      </c>
      <c r="L315" s="344">
        <f t="shared" si="17"/>
        <v>11600</v>
      </c>
      <c r="M315" s="342">
        <v>417600</v>
      </c>
      <c r="N315" s="343">
        <v>0</v>
      </c>
      <c r="O315" s="343">
        <v>0</v>
      </c>
      <c r="P315" s="271" t="s">
        <v>495</v>
      </c>
      <c r="Q315" s="271" t="s">
        <v>374</v>
      </c>
      <c r="R315" s="271" t="s">
        <v>374</v>
      </c>
      <c r="S315" s="272"/>
      <c r="T315" s="271" t="s">
        <v>496</v>
      </c>
      <c r="U315" s="348" t="str">
        <f>IF(K315="",VLOOKUP(MID(T315,1,3),Master!I:J,2),K315)</f>
        <v>103</v>
      </c>
      <c r="V315" s="271" t="str">
        <f t="shared" si="20"/>
        <v>ถูก</v>
      </c>
    </row>
    <row r="316" spans="1:22">
      <c r="A316" s="272">
        <v>45407</v>
      </c>
      <c r="B316" s="272">
        <v>45407</v>
      </c>
      <c r="C316" s="271" t="s">
        <v>450</v>
      </c>
      <c r="D316" s="271" t="s">
        <v>19</v>
      </c>
      <c r="E316" s="271" t="s">
        <v>1118</v>
      </c>
      <c r="F316" s="271" t="s">
        <v>737</v>
      </c>
      <c r="G316" s="271" t="s">
        <v>372</v>
      </c>
      <c r="H316" s="43" t="str">
        <f t="shared" si="19"/>
        <v>24</v>
      </c>
      <c r="I316" s="271" t="s">
        <v>21</v>
      </c>
      <c r="J316" s="271" t="s">
        <v>23</v>
      </c>
      <c r="K316" s="271" t="s">
        <v>327</v>
      </c>
      <c r="L316" s="344">
        <f t="shared" si="17"/>
        <v>16042</v>
      </c>
      <c r="M316" s="342">
        <v>385008</v>
      </c>
      <c r="N316" s="343">
        <v>0</v>
      </c>
      <c r="O316" s="343">
        <v>0</v>
      </c>
      <c r="P316" s="271" t="s">
        <v>44</v>
      </c>
      <c r="Q316" s="271" t="s">
        <v>374</v>
      </c>
      <c r="R316" s="271" t="s">
        <v>374</v>
      </c>
      <c r="S316" s="272"/>
      <c r="T316" s="271" t="s">
        <v>451</v>
      </c>
      <c r="U316" s="348" t="str">
        <f>IF(K316="",VLOOKUP(MID(T316,1,3),Master!I:J,2),K316)</f>
        <v>105</v>
      </c>
      <c r="V316" s="271" t="str">
        <f t="shared" si="20"/>
        <v>ถูก</v>
      </c>
    </row>
    <row r="317" spans="1:22">
      <c r="A317" s="272">
        <v>45407</v>
      </c>
      <c r="B317" s="272">
        <v>45407</v>
      </c>
      <c r="C317" s="271" t="s">
        <v>450</v>
      </c>
      <c r="D317" s="271" t="s">
        <v>19</v>
      </c>
      <c r="E317" s="271" t="s">
        <v>1119</v>
      </c>
      <c r="F317" s="271" t="s">
        <v>687</v>
      </c>
      <c r="G317" s="271" t="s">
        <v>249</v>
      </c>
      <c r="H317" s="43" t="str">
        <f t="shared" si="19"/>
        <v>24</v>
      </c>
      <c r="I317" s="271" t="s">
        <v>377</v>
      </c>
      <c r="J317" s="271" t="s">
        <v>23</v>
      </c>
      <c r="K317" s="271" t="s">
        <v>371</v>
      </c>
      <c r="L317" s="344">
        <f t="shared" si="17"/>
        <v>16875</v>
      </c>
      <c r="M317" s="342">
        <v>405000</v>
      </c>
      <c r="N317" s="343">
        <v>0</v>
      </c>
      <c r="O317" s="343">
        <v>0</v>
      </c>
      <c r="P317" s="271" t="s">
        <v>44</v>
      </c>
      <c r="Q317" s="271" t="s">
        <v>374</v>
      </c>
      <c r="R317" s="271" t="s">
        <v>374</v>
      </c>
      <c r="S317" s="272"/>
      <c r="T317" s="271" t="s">
        <v>452</v>
      </c>
      <c r="U317" s="348" t="str">
        <f>IF(K317="",VLOOKUP(MID(T317,1,3),Master!I:J,2),K317)</f>
        <v>106</v>
      </c>
      <c r="V317" s="271" t="str">
        <f t="shared" si="20"/>
        <v>ถูก</v>
      </c>
    </row>
    <row r="318" spans="1:22">
      <c r="A318" s="272">
        <v>45407</v>
      </c>
      <c r="B318" s="272">
        <v>45407</v>
      </c>
      <c r="C318" s="271" t="s">
        <v>450</v>
      </c>
      <c r="D318" s="271" t="s">
        <v>115</v>
      </c>
      <c r="E318" s="271" t="s">
        <v>1120</v>
      </c>
      <c r="F318" s="271" t="s">
        <v>735</v>
      </c>
      <c r="G318" s="271" t="s">
        <v>261</v>
      </c>
      <c r="H318" s="43" t="str">
        <f t="shared" si="19"/>
        <v>24</v>
      </c>
      <c r="I318" s="271" t="s">
        <v>21</v>
      </c>
      <c r="J318" s="271" t="s">
        <v>114</v>
      </c>
      <c r="K318" s="271" t="s">
        <v>292</v>
      </c>
      <c r="L318" s="344">
        <f t="shared" si="17"/>
        <v>10000</v>
      </c>
      <c r="M318" s="342">
        <v>240000</v>
      </c>
      <c r="N318" s="343">
        <v>0</v>
      </c>
      <c r="O318" s="343">
        <v>0</v>
      </c>
      <c r="P318" s="271" t="s">
        <v>44</v>
      </c>
      <c r="Q318" s="271" t="s">
        <v>374</v>
      </c>
      <c r="R318" s="271" t="s">
        <v>374</v>
      </c>
      <c r="S318" s="272"/>
      <c r="T318" s="271" t="s">
        <v>454</v>
      </c>
      <c r="U318" s="348" t="str">
        <f>IF(K318="",VLOOKUP(MID(T318,1,3),Master!I:J,2),K318)</f>
        <v>101</v>
      </c>
      <c r="V318" s="271" t="str">
        <f t="shared" si="20"/>
        <v>ถูก</v>
      </c>
    </row>
    <row r="319" spans="1:22">
      <c r="A319" s="272">
        <v>45407</v>
      </c>
      <c r="B319" s="272">
        <v>45407</v>
      </c>
      <c r="C319" s="271" t="s">
        <v>450</v>
      </c>
      <c r="D319" s="271" t="s">
        <v>115</v>
      </c>
      <c r="E319" s="271" t="s">
        <v>1121</v>
      </c>
      <c r="F319" s="271" t="s">
        <v>733</v>
      </c>
      <c r="G319" s="271" t="s">
        <v>302</v>
      </c>
      <c r="H319" s="43" t="str">
        <f t="shared" si="19"/>
        <v>24</v>
      </c>
      <c r="I319" s="271" t="s">
        <v>21</v>
      </c>
      <c r="J319" s="271" t="s">
        <v>114</v>
      </c>
      <c r="K319" s="271" t="s">
        <v>292</v>
      </c>
      <c r="L319" s="344">
        <f t="shared" si="17"/>
        <v>18000</v>
      </c>
      <c r="M319" s="342">
        <v>432000</v>
      </c>
      <c r="N319" s="343">
        <v>0</v>
      </c>
      <c r="O319" s="343">
        <v>0</v>
      </c>
      <c r="P319" s="271" t="s">
        <v>44</v>
      </c>
      <c r="Q319" s="271" t="s">
        <v>374</v>
      </c>
      <c r="R319" s="271" t="s">
        <v>374</v>
      </c>
      <c r="S319" s="272"/>
      <c r="T319" s="271" t="s">
        <v>454</v>
      </c>
      <c r="U319" s="348" t="str">
        <f>IF(K319="",VLOOKUP(MID(T319,1,3),Master!I:J,2),K319)</f>
        <v>101</v>
      </c>
      <c r="V319" s="271" t="str">
        <f t="shared" si="20"/>
        <v>ถูก</v>
      </c>
    </row>
    <row r="320" spans="1:22">
      <c r="A320" s="272">
        <v>45407</v>
      </c>
      <c r="B320" s="272">
        <v>45407</v>
      </c>
      <c r="C320" s="271" t="s">
        <v>450</v>
      </c>
      <c r="D320" s="271" t="s">
        <v>115</v>
      </c>
      <c r="E320" s="271" t="s">
        <v>952</v>
      </c>
      <c r="F320" s="271" t="s">
        <v>690</v>
      </c>
      <c r="G320" s="271" t="s">
        <v>46</v>
      </c>
      <c r="H320" s="43" t="str">
        <f t="shared" si="19"/>
        <v>24</v>
      </c>
      <c r="I320" s="271" t="s">
        <v>21</v>
      </c>
      <c r="J320" s="271" t="s">
        <v>114</v>
      </c>
      <c r="K320" s="271" t="s">
        <v>22</v>
      </c>
      <c r="L320" s="344">
        <f t="shared" si="17"/>
        <v>28000</v>
      </c>
      <c r="M320" s="342">
        <v>672000</v>
      </c>
      <c r="N320" s="343">
        <v>0</v>
      </c>
      <c r="O320" s="343">
        <v>0</v>
      </c>
      <c r="P320" s="271" t="s">
        <v>44</v>
      </c>
      <c r="Q320" s="271" t="s">
        <v>374</v>
      </c>
      <c r="R320" s="271" t="s">
        <v>374</v>
      </c>
      <c r="S320" s="272"/>
      <c r="T320" s="271" t="s">
        <v>453</v>
      </c>
      <c r="U320" s="348" t="str">
        <f>IF(K320="",VLOOKUP(MID(T320,1,3),Master!I:J,2),K320)</f>
        <v>102</v>
      </c>
      <c r="V320" s="271" t="str">
        <f t="shared" si="20"/>
        <v>ถูก</v>
      </c>
    </row>
    <row r="321" spans="1:22">
      <c r="A321" s="272">
        <v>45408</v>
      </c>
      <c r="B321" s="272">
        <v>45408</v>
      </c>
      <c r="C321" s="271" t="s">
        <v>450</v>
      </c>
      <c r="D321" s="271" t="s">
        <v>19</v>
      </c>
      <c r="E321" s="271" t="s">
        <v>953</v>
      </c>
      <c r="F321" s="271" t="s">
        <v>707</v>
      </c>
      <c r="G321" s="271" t="s">
        <v>54</v>
      </c>
      <c r="H321" s="43" t="str">
        <f t="shared" si="19"/>
        <v>36</v>
      </c>
      <c r="I321" s="271" t="s">
        <v>681</v>
      </c>
      <c r="J321" s="271" t="s">
        <v>47</v>
      </c>
      <c r="K321" s="271" t="s">
        <v>340</v>
      </c>
      <c r="L321" s="344">
        <f t="shared" si="17"/>
        <v>5317</v>
      </c>
      <c r="M321" s="342">
        <v>191412</v>
      </c>
      <c r="N321" s="343">
        <v>0</v>
      </c>
      <c r="O321" s="343">
        <v>0</v>
      </c>
      <c r="P321" s="271" t="s">
        <v>495</v>
      </c>
      <c r="Q321" s="271" t="s">
        <v>374</v>
      </c>
      <c r="R321" s="271" t="s">
        <v>374</v>
      </c>
      <c r="S321" s="272"/>
      <c r="T321" s="271" t="s">
        <v>496</v>
      </c>
      <c r="U321" s="348" t="str">
        <f>IF(K321="",VLOOKUP(MID(T321,1,3),Master!I:J,2),K321)</f>
        <v>103</v>
      </c>
      <c r="V321" s="271" t="str">
        <f t="shared" si="20"/>
        <v>ถูก</v>
      </c>
    </row>
    <row r="322" spans="1:22">
      <c r="A322" s="272">
        <v>45408</v>
      </c>
      <c r="B322" s="272">
        <v>45408</v>
      </c>
      <c r="C322" s="271" t="s">
        <v>450</v>
      </c>
      <c r="D322" s="271" t="s">
        <v>19</v>
      </c>
      <c r="E322" s="271" t="s">
        <v>954</v>
      </c>
      <c r="F322" s="271" t="s">
        <v>692</v>
      </c>
      <c r="G322" s="271" t="s">
        <v>120</v>
      </c>
      <c r="H322" s="43" t="str">
        <f t="shared" si="19"/>
        <v>36</v>
      </c>
      <c r="I322" s="271" t="s">
        <v>20</v>
      </c>
      <c r="J322" s="271" t="s">
        <v>47</v>
      </c>
      <c r="K322" s="271" t="s">
        <v>340</v>
      </c>
      <c r="L322" s="344">
        <f t="shared" si="17"/>
        <v>1450</v>
      </c>
      <c r="M322" s="342">
        <v>52200</v>
      </c>
      <c r="N322" s="343">
        <v>0</v>
      </c>
      <c r="O322" s="343">
        <v>0</v>
      </c>
      <c r="P322" s="271" t="s">
        <v>495</v>
      </c>
      <c r="Q322" s="271" t="s">
        <v>374</v>
      </c>
      <c r="R322" s="271" t="s">
        <v>374</v>
      </c>
      <c r="S322" s="272"/>
      <c r="T322" s="271" t="s">
        <v>496</v>
      </c>
      <c r="U322" s="348" t="str">
        <f>IF(K322="",VLOOKUP(MID(T322,1,3),Master!I:J,2),K322)</f>
        <v>103</v>
      </c>
      <c r="V322" s="271" t="str">
        <f t="shared" si="20"/>
        <v>ถูก</v>
      </c>
    </row>
    <row r="323" spans="1:22">
      <c r="A323" s="272">
        <v>45408</v>
      </c>
      <c r="B323" s="272">
        <v>45408</v>
      </c>
      <c r="C323" s="271" t="s">
        <v>450</v>
      </c>
      <c r="D323" s="271" t="s">
        <v>19</v>
      </c>
      <c r="E323" s="271" t="s">
        <v>955</v>
      </c>
      <c r="F323" s="271" t="s">
        <v>709</v>
      </c>
      <c r="G323" s="271" t="s">
        <v>57</v>
      </c>
      <c r="H323" s="43" t="str">
        <f t="shared" si="19"/>
        <v>36</v>
      </c>
      <c r="I323" s="271" t="s">
        <v>377</v>
      </c>
      <c r="J323" s="271" t="s">
        <v>47</v>
      </c>
      <c r="K323" s="271" t="s">
        <v>340</v>
      </c>
      <c r="L323" s="344">
        <f t="shared" si="17"/>
        <v>2900</v>
      </c>
      <c r="M323" s="342">
        <v>104400</v>
      </c>
      <c r="N323" s="343">
        <v>0</v>
      </c>
      <c r="O323" s="343">
        <v>0</v>
      </c>
      <c r="P323" s="271" t="s">
        <v>495</v>
      </c>
      <c r="Q323" s="271" t="s">
        <v>374</v>
      </c>
      <c r="R323" s="271" t="s">
        <v>374</v>
      </c>
      <c r="S323" s="272"/>
      <c r="T323" s="271" t="s">
        <v>496</v>
      </c>
      <c r="U323" s="348" t="str">
        <f>IF(K323="",VLOOKUP(MID(T323,1,3),Master!I:J,2),K323)</f>
        <v>103</v>
      </c>
      <c r="V323" s="271" t="str">
        <f t="shared" si="20"/>
        <v>ถูก</v>
      </c>
    </row>
    <row r="324" spans="1:22">
      <c r="A324" s="272">
        <v>45408</v>
      </c>
      <c r="B324" s="272">
        <v>45408</v>
      </c>
      <c r="C324" s="271" t="s">
        <v>450</v>
      </c>
      <c r="D324" s="271" t="s">
        <v>19</v>
      </c>
      <c r="E324" s="271" t="s">
        <v>1122</v>
      </c>
      <c r="F324" s="271" t="s">
        <v>697</v>
      </c>
      <c r="G324" s="271" t="s">
        <v>213</v>
      </c>
      <c r="H324" s="43" t="str">
        <f t="shared" si="19"/>
        <v>24</v>
      </c>
      <c r="I324" s="271" t="s">
        <v>21</v>
      </c>
      <c r="J324" s="271" t="s">
        <v>23</v>
      </c>
      <c r="K324" s="271" t="s">
        <v>327</v>
      </c>
      <c r="L324" s="344">
        <f t="shared" si="17"/>
        <v>304</v>
      </c>
      <c r="M324" s="342">
        <v>7296</v>
      </c>
      <c r="N324" s="343">
        <v>0</v>
      </c>
      <c r="O324" s="343">
        <v>0</v>
      </c>
      <c r="P324" s="271" t="s">
        <v>44</v>
      </c>
      <c r="Q324" s="271" t="s">
        <v>374</v>
      </c>
      <c r="R324" s="271" t="s">
        <v>374</v>
      </c>
      <c r="S324" s="272"/>
      <c r="T324" s="271" t="s">
        <v>451</v>
      </c>
      <c r="U324" s="348" t="str">
        <f>IF(K324="",VLOOKUP(MID(T324,1,3),Master!I:J,2),K324)</f>
        <v>105</v>
      </c>
      <c r="V324" s="271" t="str">
        <f t="shared" si="20"/>
        <v>ถูก</v>
      </c>
    </row>
    <row r="325" spans="1:22">
      <c r="A325" s="272">
        <v>45408</v>
      </c>
      <c r="B325" s="272">
        <v>45408</v>
      </c>
      <c r="C325" s="271" t="s">
        <v>450</v>
      </c>
      <c r="D325" s="271" t="s">
        <v>19</v>
      </c>
      <c r="E325" s="271" t="s">
        <v>1123</v>
      </c>
      <c r="F325" s="271" t="s">
        <v>696</v>
      </c>
      <c r="G325" s="271" t="s">
        <v>147</v>
      </c>
      <c r="H325" s="43" t="str">
        <f t="shared" si="19"/>
        <v>24</v>
      </c>
      <c r="I325" s="271" t="s">
        <v>21</v>
      </c>
      <c r="J325" s="271" t="s">
        <v>23</v>
      </c>
      <c r="K325" s="271" t="s">
        <v>327</v>
      </c>
      <c r="L325" s="344">
        <f t="shared" si="17"/>
        <v>2300</v>
      </c>
      <c r="M325" s="342">
        <v>55200</v>
      </c>
      <c r="N325" s="343">
        <v>0</v>
      </c>
      <c r="O325" s="343">
        <v>0</v>
      </c>
      <c r="P325" s="271" t="s">
        <v>44</v>
      </c>
      <c r="Q325" s="271" t="s">
        <v>374</v>
      </c>
      <c r="R325" s="271" t="s">
        <v>374</v>
      </c>
      <c r="S325" s="272"/>
      <c r="T325" s="271" t="s">
        <v>451</v>
      </c>
      <c r="U325" s="348" t="str">
        <f>IF(K325="",VLOOKUP(MID(T325,1,3),Master!I:J,2),K325)</f>
        <v>105</v>
      </c>
      <c r="V325" s="271" t="str">
        <f t="shared" si="20"/>
        <v>ถูก</v>
      </c>
    </row>
    <row r="326" spans="1:22">
      <c r="A326" s="272">
        <v>45408</v>
      </c>
      <c r="B326" s="272">
        <v>45408</v>
      </c>
      <c r="C326" s="271" t="s">
        <v>450</v>
      </c>
      <c r="D326" s="271" t="s">
        <v>19</v>
      </c>
      <c r="E326" s="271" t="s">
        <v>1124</v>
      </c>
      <c r="F326" s="271" t="s">
        <v>700</v>
      </c>
      <c r="G326" s="271" t="s">
        <v>467</v>
      </c>
      <c r="H326" s="43" t="str">
        <f t="shared" si="19"/>
        <v>24</v>
      </c>
      <c r="I326" s="271" t="s">
        <v>21</v>
      </c>
      <c r="J326" s="271" t="s">
        <v>23</v>
      </c>
      <c r="K326" s="271" t="s">
        <v>327</v>
      </c>
      <c r="L326" s="344">
        <f t="shared" si="17"/>
        <v>24500</v>
      </c>
      <c r="M326" s="342">
        <v>588000</v>
      </c>
      <c r="N326" s="343">
        <v>0</v>
      </c>
      <c r="O326" s="343">
        <v>0</v>
      </c>
      <c r="P326" s="271" t="s">
        <v>44</v>
      </c>
      <c r="Q326" s="271" t="s">
        <v>374</v>
      </c>
      <c r="R326" s="271" t="s">
        <v>374</v>
      </c>
      <c r="S326" s="272"/>
      <c r="T326" s="271" t="s">
        <v>451</v>
      </c>
      <c r="U326" s="348" t="str">
        <f>IF(K326="",VLOOKUP(MID(T326,1,3),Master!I:J,2),K326)</f>
        <v>105</v>
      </c>
      <c r="V326" s="271" t="str">
        <f t="shared" si="20"/>
        <v>ถูก</v>
      </c>
    </row>
    <row r="327" spans="1:22">
      <c r="A327" s="272">
        <v>45408</v>
      </c>
      <c r="B327" s="272">
        <v>45408</v>
      </c>
      <c r="C327" s="271" t="s">
        <v>450</v>
      </c>
      <c r="D327" s="271" t="s">
        <v>19</v>
      </c>
      <c r="E327" s="271" t="s">
        <v>1125</v>
      </c>
      <c r="F327" s="271" t="s">
        <v>687</v>
      </c>
      <c r="G327" s="271" t="s">
        <v>249</v>
      </c>
      <c r="H327" s="43" t="str">
        <f t="shared" si="19"/>
        <v>24</v>
      </c>
      <c r="I327" s="271" t="s">
        <v>377</v>
      </c>
      <c r="J327" s="271" t="s">
        <v>23</v>
      </c>
      <c r="K327" s="271" t="s">
        <v>371</v>
      </c>
      <c r="L327" s="344">
        <f t="shared" si="17"/>
        <v>27000</v>
      </c>
      <c r="M327" s="342">
        <v>648000</v>
      </c>
      <c r="N327" s="343">
        <v>0</v>
      </c>
      <c r="O327" s="343">
        <v>0</v>
      </c>
      <c r="P327" s="271" t="s">
        <v>44</v>
      </c>
      <c r="Q327" s="271" t="s">
        <v>374</v>
      </c>
      <c r="R327" s="271" t="s">
        <v>374</v>
      </c>
      <c r="S327" s="272"/>
      <c r="T327" s="271" t="s">
        <v>452</v>
      </c>
      <c r="U327" s="348" t="str">
        <f>IF(K327="",VLOOKUP(MID(T327,1,3),Master!I:J,2),K327)</f>
        <v>106</v>
      </c>
      <c r="V327" s="271" t="str">
        <f t="shared" si="20"/>
        <v>ถูก</v>
      </c>
    </row>
    <row r="328" spans="1:22">
      <c r="A328" s="272">
        <v>45408</v>
      </c>
      <c r="B328" s="272">
        <v>45408</v>
      </c>
      <c r="C328" s="271" t="s">
        <v>450</v>
      </c>
      <c r="D328" s="271" t="s">
        <v>115</v>
      </c>
      <c r="E328" s="271" t="s">
        <v>1126</v>
      </c>
      <c r="F328" s="271" t="s">
        <v>735</v>
      </c>
      <c r="G328" s="271" t="s">
        <v>261</v>
      </c>
      <c r="H328" s="43" t="str">
        <f t="shared" si="19"/>
        <v>24</v>
      </c>
      <c r="I328" s="271" t="s">
        <v>21</v>
      </c>
      <c r="J328" s="271" t="s">
        <v>114</v>
      </c>
      <c r="K328" s="271" t="s">
        <v>292</v>
      </c>
      <c r="L328" s="344">
        <f t="shared" si="17"/>
        <v>10000</v>
      </c>
      <c r="M328" s="342">
        <v>240000</v>
      </c>
      <c r="N328" s="343">
        <v>0</v>
      </c>
      <c r="O328" s="343">
        <v>0</v>
      </c>
      <c r="P328" s="271" t="s">
        <v>44</v>
      </c>
      <c r="Q328" s="271" t="s">
        <v>374</v>
      </c>
      <c r="R328" s="271" t="s">
        <v>374</v>
      </c>
      <c r="S328" s="272"/>
      <c r="T328" s="271" t="s">
        <v>454</v>
      </c>
      <c r="U328" s="348" t="str">
        <f>IF(K328="",VLOOKUP(MID(T328,1,3),Master!I:J,2),K328)</f>
        <v>101</v>
      </c>
      <c r="V328" s="271" t="str">
        <f t="shared" si="20"/>
        <v>ถูก</v>
      </c>
    </row>
    <row r="329" spans="1:22">
      <c r="A329" s="272">
        <v>45408</v>
      </c>
      <c r="B329" s="272">
        <v>45408</v>
      </c>
      <c r="C329" s="271" t="s">
        <v>450</v>
      </c>
      <c r="D329" s="271" t="s">
        <v>115</v>
      </c>
      <c r="E329" s="271" t="s">
        <v>1127</v>
      </c>
      <c r="F329" s="271" t="s">
        <v>733</v>
      </c>
      <c r="G329" s="271" t="s">
        <v>302</v>
      </c>
      <c r="H329" s="43" t="str">
        <f t="shared" si="19"/>
        <v>24</v>
      </c>
      <c r="I329" s="271" t="s">
        <v>21</v>
      </c>
      <c r="J329" s="271" t="s">
        <v>114</v>
      </c>
      <c r="K329" s="271" t="s">
        <v>292</v>
      </c>
      <c r="L329" s="344">
        <f t="shared" si="17"/>
        <v>18000</v>
      </c>
      <c r="M329" s="342">
        <v>432000</v>
      </c>
      <c r="N329" s="343">
        <v>0</v>
      </c>
      <c r="O329" s="343">
        <v>0</v>
      </c>
      <c r="P329" s="271" t="s">
        <v>44</v>
      </c>
      <c r="Q329" s="271" t="s">
        <v>374</v>
      </c>
      <c r="R329" s="271" t="s">
        <v>374</v>
      </c>
      <c r="S329" s="272"/>
      <c r="T329" s="271" t="s">
        <v>454</v>
      </c>
      <c r="U329" s="348" t="str">
        <f>IF(K329="",VLOOKUP(MID(T329,1,3),Master!I:J,2),K329)</f>
        <v>101</v>
      </c>
      <c r="V329" s="271" t="str">
        <f t="shared" si="20"/>
        <v>ถูก</v>
      </c>
    </row>
    <row r="330" spans="1:22">
      <c r="A330" s="272">
        <v>45408</v>
      </c>
      <c r="B330" s="272">
        <v>45408</v>
      </c>
      <c r="C330" s="271" t="s">
        <v>450</v>
      </c>
      <c r="D330" s="271" t="s">
        <v>115</v>
      </c>
      <c r="E330" s="271" t="s">
        <v>956</v>
      </c>
      <c r="F330" s="271" t="s">
        <v>690</v>
      </c>
      <c r="G330" s="271" t="s">
        <v>46</v>
      </c>
      <c r="H330" s="43" t="str">
        <f t="shared" si="19"/>
        <v>24</v>
      </c>
      <c r="I330" s="271" t="s">
        <v>21</v>
      </c>
      <c r="J330" s="271" t="s">
        <v>114</v>
      </c>
      <c r="K330" s="271" t="s">
        <v>22</v>
      </c>
      <c r="L330" s="344">
        <f t="shared" si="17"/>
        <v>28000</v>
      </c>
      <c r="M330" s="342">
        <v>672000</v>
      </c>
      <c r="N330" s="343">
        <v>0</v>
      </c>
      <c r="O330" s="343">
        <v>0</v>
      </c>
      <c r="P330" s="271" t="s">
        <v>44</v>
      </c>
      <c r="Q330" s="271" t="s">
        <v>374</v>
      </c>
      <c r="R330" s="271" t="s">
        <v>374</v>
      </c>
      <c r="S330" s="272"/>
      <c r="T330" s="271" t="s">
        <v>453</v>
      </c>
      <c r="U330" s="348" t="str">
        <f>IF(K330="",VLOOKUP(MID(T330,1,3),Master!I:J,2),K330)</f>
        <v>102</v>
      </c>
      <c r="V330" s="271" t="str">
        <f t="shared" si="20"/>
        <v>ถูก</v>
      </c>
    </row>
    <row r="331" spans="1:22">
      <c r="A331" s="272">
        <v>45409</v>
      </c>
      <c r="B331" s="272">
        <v>45409</v>
      </c>
      <c r="C331" s="271" t="s">
        <v>450</v>
      </c>
      <c r="D331" s="271" t="s">
        <v>19</v>
      </c>
      <c r="E331" s="271" t="s">
        <v>958</v>
      </c>
      <c r="F331" s="271" t="s">
        <v>707</v>
      </c>
      <c r="G331" s="271" t="s">
        <v>54</v>
      </c>
      <c r="H331" s="43" t="str">
        <f t="shared" si="19"/>
        <v>36</v>
      </c>
      <c r="I331" s="271" t="s">
        <v>681</v>
      </c>
      <c r="J331" s="271" t="s">
        <v>47</v>
      </c>
      <c r="K331" s="271" t="s">
        <v>340</v>
      </c>
      <c r="L331" s="344">
        <f t="shared" si="17"/>
        <v>7733</v>
      </c>
      <c r="M331" s="342">
        <v>278388</v>
      </c>
      <c r="N331" s="343">
        <v>0</v>
      </c>
      <c r="O331" s="343">
        <v>0</v>
      </c>
      <c r="P331" s="271" t="s">
        <v>495</v>
      </c>
      <c r="Q331" s="271" t="s">
        <v>374</v>
      </c>
      <c r="R331" s="271" t="s">
        <v>374</v>
      </c>
      <c r="S331" s="272"/>
      <c r="T331" s="271" t="s">
        <v>496</v>
      </c>
      <c r="U331" s="348" t="str">
        <f>IF(K331="",VLOOKUP(MID(T331,1,3),Master!I:J,2),K331)</f>
        <v>103</v>
      </c>
      <c r="V331" s="271" t="str">
        <f t="shared" si="20"/>
        <v>ถูก</v>
      </c>
    </row>
    <row r="332" spans="1:22">
      <c r="A332" s="272">
        <v>45409</v>
      </c>
      <c r="B332" s="272">
        <v>45409</v>
      </c>
      <c r="C332" s="271" t="s">
        <v>450</v>
      </c>
      <c r="D332" s="271" t="s">
        <v>19</v>
      </c>
      <c r="E332" s="271" t="s">
        <v>959</v>
      </c>
      <c r="F332" s="271" t="s">
        <v>689</v>
      </c>
      <c r="G332" s="271" t="s">
        <v>122</v>
      </c>
      <c r="H332" s="43" t="str">
        <f t="shared" si="19"/>
        <v>36</v>
      </c>
      <c r="I332" s="271" t="s">
        <v>377</v>
      </c>
      <c r="J332" s="271" t="s">
        <v>47</v>
      </c>
      <c r="K332" s="271" t="s">
        <v>340</v>
      </c>
      <c r="L332" s="344">
        <f t="shared" si="17"/>
        <v>1933</v>
      </c>
      <c r="M332" s="342">
        <v>69588</v>
      </c>
      <c r="N332" s="343">
        <v>0</v>
      </c>
      <c r="O332" s="343">
        <v>0</v>
      </c>
      <c r="P332" s="271" t="s">
        <v>495</v>
      </c>
      <c r="Q332" s="271" t="s">
        <v>374</v>
      </c>
      <c r="R332" s="271" t="s">
        <v>374</v>
      </c>
      <c r="S332" s="272"/>
      <c r="T332" s="271" t="s">
        <v>496</v>
      </c>
      <c r="U332" s="348" t="str">
        <f>IF(K332="",VLOOKUP(MID(T332,1,3),Master!I:J,2),K332)</f>
        <v>103</v>
      </c>
      <c r="V332" s="271" t="str">
        <f t="shared" si="20"/>
        <v>ถูก</v>
      </c>
    </row>
    <row r="333" spans="1:22">
      <c r="A333" s="272">
        <v>45409</v>
      </c>
      <c r="B333" s="272">
        <v>45409</v>
      </c>
      <c r="C333" s="271" t="s">
        <v>450</v>
      </c>
      <c r="D333" s="271" t="s">
        <v>19</v>
      </c>
      <c r="E333" s="271" t="s">
        <v>1128</v>
      </c>
      <c r="F333" s="271" t="s">
        <v>700</v>
      </c>
      <c r="G333" s="271" t="s">
        <v>467</v>
      </c>
      <c r="H333" s="43" t="str">
        <f t="shared" si="19"/>
        <v>24</v>
      </c>
      <c r="I333" s="271" t="s">
        <v>21</v>
      </c>
      <c r="J333" s="271" t="s">
        <v>23</v>
      </c>
      <c r="K333" s="271" t="s">
        <v>327</v>
      </c>
      <c r="L333" s="344">
        <f t="shared" si="17"/>
        <v>500</v>
      </c>
      <c r="M333" s="342">
        <v>12000</v>
      </c>
      <c r="N333" s="343">
        <v>0</v>
      </c>
      <c r="O333" s="343">
        <v>0</v>
      </c>
      <c r="P333" s="271" t="s">
        <v>44</v>
      </c>
      <c r="Q333" s="271" t="s">
        <v>374</v>
      </c>
      <c r="R333" s="271" t="s">
        <v>374</v>
      </c>
      <c r="S333" s="272"/>
      <c r="T333" s="271" t="s">
        <v>451</v>
      </c>
      <c r="U333" s="348" t="str">
        <f>IF(K333="",VLOOKUP(MID(T333,1,3),Master!I:J,2),K333)</f>
        <v>105</v>
      </c>
      <c r="V333" s="271" t="str">
        <f t="shared" si="20"/>
        <v>ถูก</v>
      </c>
    </row>
    <row r="334" spans="1:22">
      <c r="A334" s="272">
        <v>45409</v>
      </c>
      <c r="B334" s="272">
        <v>45409</v>
      </c>
      <c r="C334" s="271" t="s">
        <v>450</v>
      </c>
      <c r="D334" s="271" t="s">
        <v>19</v>
      </c>
      <c r="E334" s="271" t="s">
        <v>1129</v>
      </c>
      <c r="F334" s="271" t="s">
        <v>703</v>
      </c>
      <c r="G334" s="271" t="s">
        <v>455</v>
      </c>
      <c r="H334" s="43" t="str">
        <f t="shared" si="19"/>
        <v>24</v>
      </c>
      <c r="I334" s="271" t="s">
        <v>377</v>
      </c>
      <c r="J334" s="271" t="s">
        <v>23</v>
      </c>
      <c r="K334" s="271" t="s">
        <v>327</v>
      </c>
      <c r="L334" s="344">
        <f t="shared" si="17"/>
        <v>3000</v>
      </c>
      <c r="M334" s="342">
        <v>72000</v>
      </c>
      <c r="N334" s="343">
        <v>0</v>
      </c>
      <c r="O334" s="343">
        <v>0</v>
      </c>
      <c r="P334" s="271" t="s">
        <v>44</v>
      </c>
      <c r="Q334" s="271" t="s">
        <v>374</v>
      </c>
      <c r="R334" s="271" t="s">
        <v>374</v>
      </c>
      <c r="S334" s="272"/>
      <c r="T334" s="271" t="s">
        <v>451</v>
      </c>
      <c r="U334" s="348" t="str">
        <f>IF(K334="",VLOOKUP(MID(T334,1,3),Master!I:J,2),K334)</f>
        <v>105</v>
      </c>
      <c r="V334" s="271" t="str">
        <f t="shared" si="20"/>
        <v>ถูก</v>
      </c>
    </row>
    <row r="335" spans="1:22">
      <c r="A335" s="272">
        <v>45409</v>
      </c>
      <c r="B335" s="272">
        <v>45409</v>
      </c>
      <c r="C335" s="271" t="s">
        <v>450</v>
      </c>
      <c r="D335" s="271" t="s">
        <v>19</v>
      </c>
      <c r="E335" s="271" t="s">
        <v>1130</v>
      </c>
      <c r="F335" s="271" t="s">
        <v>704</v>
      </c>
      <c r="G335" s="271" t="s">
        <v>456</v>
      </c>
      <c r="H335" s="43" t="str">
        <f t="shared" si="19"/>
        <v>24</v>
      </c>
      <c r="I335" s="271" t="s">
        <v>472</v>
      </c>
      <c r="J335" s="271" t="s">
        <v>23</v>
      </c>
      <c r="K335" s="271" t="s">
        <v>327</v>
      </c>
      <c r="L335" s="344">
        <f t="shared" si="17"/>
        <v>21500</v>
      </c>
      <c r="M335" s="342">
        <v>516000</v>
      </c>
      <c r="N335" s="343">
        <v>0</v>
      </c>
      <c r="O335" s="343">
        <v>0</v>
      </c>
      <c r="P335" s="271" t="s">
        <v>44</v>
      </c>
      <c r="Q335" s="271" t="s">
        <v>374</v>
      </c>
      <c r="R335" s="271" t="s">
        <v>374</v>
      </c>
      <c r="S335" s="272"/>
      <c r="T335" s="271" t="s">
        <v>451</v>
      </c>
      <c r="U335" s="348" t="str">
        <f>IF(K335="",VLOOKUP(MID(T335,1,3),Master!I:J,2),K335)</f>
        <v>105</v>
      </c>
      <c r="V335" s="271" t="str">
        <f t="shared" si="20"/>
        <v>ถูก</v>
      </c>
    </row>
    <row r="336" spans="1:22">
      <c r="A336" s="272">
        <v>45409</v>
      </c>
      <c r="B336" s="272">
        <v>45409</v>
      </c>
      <c r="C336" s="271" t="s">
        <v>450</v>
      </c>
      <c r="D336" s="271" t="s">
        <v>19</v>
      </c>
      <c r="E336" s="271" t="s">
        <v>1131</v>
      </c>
      <c r="F336" s="271" t="s">
        <v>687</v>
      </c>
      <c r="G336" s="271" t="s">
        <v>249</v>
      </c>
      <c r="H336" s="43" t="str">
        <f t="shared" si="19"/>
        <v>24</v>
      </c>
      <c r="I336" s="271" t="s">
        <v>377</v>
      </c>
      <c r="J336" s="271" t="s">
        <v>23</v>
      </c>
      <c r="K336" s="271" t="s">
        <v>371</v>
      </c>
      <c r="L336" s="344">
        <f t="shared" si="17"/>
        <v>27000</v>
      </c>
      <c r="M336" s="342">
        <v>648000</v>
      </c>
      <c r="N336" s="343">
        <v>0</v>
      </c>
      <c r="O336" s="343">
        <v>0</v>
      </c>
      <c r="P336" s="271" t="s">
        <v>44</v>
      </c>
      <c r="Q336" s="271" t="s">
        <v>374</v>
      </c>
      <c r="R336" s="271" t="s">
        <v>374</v>
      </c>
      <c r="S336" s="272"/>
      <c r="T336" s="271" t="s">
        <v>452</v>
      </c>
      <c r="U336" s="348" t="str">
        <f>IF(K336="",VLOOKUP(MID(T336,1,3),Master!I:J,2),K336)</f>
        <v>106</v>
      </c>
      <c r="V336" s="271" t="str">
        <f t="shared" si="20"/>
        <v>ถูก</v>
      </c>
    </row>
    <row r="337" spans="1:22">
      <c r="A337" s="272">
        <v>45409</v>
      </c>
      <c r="B337" s="272">
        <v>45409</v>
      </c>
      <c r="C337" s="271" t="s">
        <v>450</v>
      </c>
      <c r="D337" s="271" t="s">
        <v>115</v>
      </c>
      <c r="E337" s="271" t="s">
        <v>957</v>
      </c>
      <c r="F337" s="271" t="s">
        <v>690</v>
      </c>
      <c r="G337" s="271" t="s">
        <v>46</v>
      </c>
      <c r="H337" s="43" t="str">
        <f t="shared" si="19"/>
        <v>24</v>
      </c>
      <c r="I337" s="271" t="s">
        <v>21</v>
      </c>
      <c r="J337" s="271" t="s">
        <v>114</v>
      </c>
      <c r="K337" s="271" t="s">
        <v>22</v>
      </c>
      <c r="L337" s="344">
        <f t="shared" si="17"/>
        <v>28000</v>
      </c>
      <c r="M337" s="342">
        <v>672000</v>
      </c>
      <c r="N337" s="343">
        <v>0</v>
      </c>
      <c r="O337" s="343">
        <v>0</v>
      </c>
      <c r="P337" s="271" t="s">
        <v>44</v>
      </c>
      <c r="Q337" s="271" t="s">
        <v>374</v>
      </c>
      <c r="R337" s="271" t="s">
        <v>374</v>
      </c>
      <c r="S337" s="272"/>
      <c r="T337" s="271" t="s">
        <v>453</v>
      </c>
      <c r="U337" s="348" t="str">
        <f>IF(K337="",VLOOKUP(MID(T337,1,3),Master!I:J,2),K337)</f>
        <v>102</v>
      </c>
      <c r="V337" s="271" t="str">
        <f t="shared" si="20"/>
        <v>ถูก</v>
      </c>
    </row>
    <row r="338" spans="1:22">
      <c r="A338" s="272">
        <v>45409</v>
      </c>
      <c r="B338" s="272">
        <v>45409</v>
      </c>
      <c r="C338" s="271" t="s">
        <v>450</v>
      </c>
      <c r="D338" s="271" t="s">
        <v>115</v>
      </c>
      <c r="E338" s="271" t="s">
        <v>1132</v>
      </c>
      <c r="F338" s="271" t="s">
        <v>733</v>
      </c>
      <c r="G338" s="271" t="s">
        <v>302</v>
      </c>
      <c r="H338" s="43" t="str">
        <f t="shared" si="19"/>
        <v>24</v>
      </c>
      <c r="I338" s="271" t="s">
        <v>21</v>
      </c>
      <c r="J338" s="271" t="s">
        <v>114</v>
      </c>
      <c r="K338" s="271" t="s">
        <v>292</v>
      </c>
      <c r="L338" s="344">
        <f t="shared" si="17"/>
        <v>28000</v>
      </c>
      <c r="M338" s="342">
        <v>672000</v>
      </c>
      <c r="N338" s="343">
        <v>0</v>
      </c>
      <c r="O338" s="343">
        <v>0</v>
      </c>
      <c r="P338" s="271" t="s">
        <v>44</v>
      </c>
      <c r="Q338" s="271" t="s">
        <v>374</v>
      </c>
      <c r="R338" s="271" t="s">
        <v>374</v>
      </c>
      <c r="S338" s="272"/>
      <c r="T338" s="271" t="s">
        <v>454</v>
      </c>
      <c r="U338" s="348" t="str">
        <f>IF(K338="",VLOOKUP(MID(T338,1,3),Master!I:J,2),K338)</f>
        <v>101</v>
      </c>
      <c r="V338" s="271" t="str">
        <f t="shared" si="20"/>
        <v>ถูก</v>
      </c>
    </row>
    <row r="339" spans="1:22">
      <c r="A339" s="272">
        <v>45410</v>
      </c>
      <c r="B339" s="272">
        <v>45410</v>
      </c>
      <c r="C339" s="271" t="s">
        <v>450</v>
      </c>
      <c r="D339" s="271" t="s">
        <v>19</v>
      </c>
      <c r="E339" s="271" t="s">
        <v>960</v>
      </c>
      <c r="F339" s="271" t="s">
        <v>689</v>
      </c>
      <c r="G339" s="271" t="s">
        <v>122</v>
      </c>
      <c r="H339" s="43" t="str">
        <f t="shared" si="19"/>
        <v>36</v>
      </c>
      <c r="I339" s="271" t="s">
        <v>377</v>
      </c>
      <c r="J339" s="271" t="s">
        <v>47</v>
      </c>
      <c r="K339" s="271" t="s">
        <v>340</v>
      </c>
      <c r="L339" s="344">
        <f t="shared" si="17"/>
        <v>3383</v>
      </c>
      <c r="M339" s="342">
        <v>121788</v>
      </c>
      <c r="N339" s="343">
        <v>0</v>
      </c>
      <c r="O339" s="343">
        <v>0</v>
      </c>
      <c r="P339" s="271" t="s">
        <v>495</v>
      </c>
      <c r="Q339" s="271" t="s">
        <v>374</v>
      </c>
      <c r="R339" s="271" t="s">
        <v>374</v>
      </c>
      <c r="S339" s="272"/>
      <c r="T339" s="271" t="s">
        <v>496</v>
      </c>
      <c r="U339" s="348" t="str">
        <f>IF(K339="",VLOOKUP(MID(T339,1,3),Master!I:J,2),K339)</f>
        <v>103</v>
      </c>
      <c r="V339" s="271" t="str">
        <f t="shared" si="20"/>
        <v>ถูก</v>
      </c>
    </row>
    <row r="340" spans="1:22">
      <c r="A340" s="272">
        <v>45410</v>
      </c>
      <c r="B340" s="272">
        <v>45410</v>
      </c>
      <c r="C340" s="271" t="s">
        <v>450</v>
      </c>
      <c r="D340" s="271" t="s">
        <v>19</v>
      </c>
      <c r="E340" s="271" t="s">
        <v>961</v>
      </c>
      <c r="F340" s="271" t="s">
        <v>691</v>
      </c>
      <c r="G340" s="271" t="s">
        <v>151</v>
      </c>
      <c r="H340" s="43" t="str">
        <f t="shared" si="19"/>
        <v>36</v>
      </c>
      <c r="I340" s="271" t="s">
        <v>377</v>
      </c>
      <c r="J340" s="271" t="s">
        <v>47</v>
      </c>
      <c r="K340" s="271" t="s">
        <v>340</v>
      </c>
      <c r="L340" s="344">
        <f t="shared" si="17"/>
        <v>2417</v>
      </c>
      <c r="M340" s="342">
        <v>87012</v>
      </c>
      <c r="N340" s="343">
        <v>0</v>
      </c>
      <c r="O340" s="343">
        <v>0</v>
      </c>
      <c r="P340" s="271" t="s">
        <v>495</v>
      </c>
      <c r="Q340" s="271" t="s">
        <v>374</v>
      </c>
      <c r="R340" s="271" t="s">
        <v>374</v>
      </c>
      <c r="S340" s="272"/>
      <c r="T340" s="271" t="s">
        <v>496</v>
      </c>
      <c r="U340" s="348" t="str">
        <f>IF(K340="",VLOOKUP(MID(T340,1,3),Master!I:J,2),K340)</f>
        <v>103</v>
      </c>
      <c r="V340" s="271" t="str">
        <f t="shared" si="20"/>
        <v>ถูก</v>
      </c>
    </row>
    <row r="341" spans="1:22">
      <c r="A341" s="272">
        <v>45410</v>
      </c>
      <c r="B341" s="272">
        <v>45410</v>
      </c>
      <c r="C341" s="271" t="s">
        <v>450</v>
      </c>
      <c r="D341" s="271" t="s">
        <v>19</v>
      </c>
      <c r="E341" s="271" t="s">
        <v>1133</v>
      </c>
      <c r="F341" s="271" t="s">
        <v>703</v>
      </c>
      <c r="G341" s="271" t="s">
        <v>455</v>
      </c>
      <c r="H341" s="43" t="str">
        <f t="shared" si="19"/>
        <v>24</v>
      </c>
      <c r="I341" s="271" t="s">
        <v>377</v>
      </c>
      <c r="J341" s="271" t="s">
        <v>23</v>
      </c>
      <c r="K341" s="271" t="s">
        <v>327</v>
      </c>
      <c r="L341" s="344">
        <f t="shared" si="17"/>
        <v>10000</v>
      </c>
      <c r="M341" s="342">
        <v>240000</v>
      </c>
      <c r="N341" s="343">
        <v>0</v>
      </c>
      <c r="O341" s="343">
        <v>0</v>
      </c>
      <c r="P341" s="271" t="s">
        <v>44</v>
      </c>
      <c r="Q341" s="271" t="s">
        <v>374</v>
      </c>
      <c r="R341" s="271" t="s">
        <v>374</v>
      </c>
      <c r="S341" s="272"/>
      <c r="T341" s="271" t="s">
        <v>451</v>
      </c>
      <c r="U341" s="348" t="str">
        <f>IF(K341="",VLOOKUP(MID(T341,1,3),Master!I:J,2),K341)</f>
        <v>105</v>
      </c>
      <c r="V341" s="271" t="str">
        <f t="shared" si="20"/>
        <v>ถูก</v>
      </c>
    </row>
    <row r="342" spans="1:22">
      <c r="A342" s="272">
        <v>45410</v>
      </c>
      <c r="B342" s="272">
        <v>45410</v>
      </c>
      <c r="C342" s="271" t="s">
        <v>450</v>
      </c>
      <c r="D342" s="271" t="s">
        <v>19</v>
      </c>
      <c r="E342" s="271" t="s">
        <v>1134</v>
      </c>
      <c r="F342" s="271" t="s">
        <v>704</v>
      </c>
      <c r="G342" s="271" t="s">
        <v>456</v>
      </c>
      <c r="H342" s="43" t="str">
        <f t="shared" si="19"/>
        <v>24</v>
      </c>
      <c r="I342" s="271" t="s">
        <v>472</v>
      </c>
      <c r="J342" s="271" t="s">
        <v>23</v>
      </c>
      <c r="K342" s="271" t="s">
        <v>327</v>
      </c>
      <c r="L342" s="344">
        <f t="shared" si="17"/>
        <v>18000</v>
      </c>
      <c r="M342" s="342">
        <v>432000</v>
      </c>
      <c r="N342" s="343">
        <v>0</v>
      </c>
      <c r="O342" s="343">
        <v>0</v>
      </c>
      <c r="P342" s="271" t="s">
        <v>44</v>
      </c>
      <c r="Q342" s="271" t="s">
        <v>374</v>
      </c>
      <c r="R342" s="271" t="s">
        <v>374</v>
      </c>
      <c r="S342" s="272"/>
      <c r="T342" s="271" t="s">
        <v>451</v>
      </c>
      <c r="U342" s="348" t="str">
        <f>IF(K342="",VLOOKUP(MID(T342,1,3),Master!I:J,2),K342)</f>
        <v>105</v>
      </c>
      <c r="V342" s="271" t="str">
        <f t="shared" si="20"/>
        <v>ถูก</v>
      </c>
    </row>
    <row r="343" spans="1:22">
      <c r="A343" s="272">
        <v>45410</v>
      </c>
      <c r="B343" s="272">
        <v>45410</v>
      </c>
      <c r="C343" s="271" t="s">
        <v>450</v>
      </c>
      <c r="D343" s="271" t="s">
        <v>19</v>
      </c>
      <c r="E343" s="271" t="s">
        <v>1135</v>
      </c>
      <c r="F343" s="271" t="s">
        <v>687</v>
      </c>
      <c r="G343" s="271" t="s">
        <v>249</v>
      </c>
      <c r="H343" s="43" t="str">
        <f t="shared" si="19"/>
        <v>24</v>
      </c>
      <c r="I343" s="271" t="s">
        <v>377</v>
      </c>
      <c r="J343" s="271" t="s">
        <v>23</v>
      </c>
      <c r="K343" s="271" t="s">
        <v>371</v>
      </c>
      <c r="L343" s="344">
        <f t="shared" ref="L343:L360" si="21">IF(LEFT(E343,1)="9",M343,M343/H343)</f>
        <v>27000</v>
      </c>
      <c r="M343" s="342">
        <v>648000</v>
      </c>
      <c r="N343" s="343">
        <v>0</v>
      </c>
      <c r="O343" s="343">
        <v>0</v>
      </c>
      <c r="P343" s="271" t="s">
        <v>44</v>
      </c>
      <c r="Q343" s="271" t="s">
        <v>374</v>
      </c>
      <c r="R343" s="271" t="s">
        <v>374</v>
      </c>
      <c r="S343" s="272"/>
      <c r="T343" s="271" t="s">
        <v>452</v>
      </c>
      <c r="U343" s="348" t="str">
        <f>IF(K343="",VLOOKUP(MID(T343,1,3),Master!I:J,2),K343)</f>
        <v>106</v>
      </c>
      <c r="V343" s="271" t="str">
        <f t="shared" si="20"/>
        <v>ถูก</v>
      </c>
    </row>
    <row r="344" spans="1:22">
      <c r="A344" s="272">
        <v>45410</v>
      </c>
      <c r="B344" s="272">
        <v>45410</v>
      </c>
      <c r="C344" s="271" t="s">
        <v>450</v>
      </c>
      <c r="D344" s="271" t="s">
        <v>115</v>
      </c>
      <c r="E344" s="271" t="s">
        <v>1136</v>
      </c>
      <c r="F344" s="271" t="s">
        <v>733</v>
      </c>
      <c r="G344" s="271" t="s">
        <v>302</v>
      </c>
      <c r="H344" s="43" t="str">
        <f t="shared" si="19"/>
        <v>24</v>
      </c>
      <c r="I344" s="271" t="s">
        <v>21</v>
      </c>
      <c r="J344" s="271" t="s">
        <v>114</v>
      </c>
      <c r="K344" s="271" t="s">
        <v>292</v>
      </c>
      <c r="L344" s="344">
        <f t="shared" si="21"/>
        <v>4833</v>
      </c>
      <c r="M344" s="342">
        <v>115992</v>
      </c>
      <c r="N344" s="343">
        <v>0</v>
      </c>
      <c r="O344" s="343">
        <v>0</v>
      </c>
      <c r="P344" s="271" t="s">
        <v>44</v>
      </c>
      <c r="Q344" s="271" t="s">
        <v>374</v>
      </c>
      <c r="R344" s="271" t="s">
        <v>374</v>
      </c>
      <c r="S344" s="272"/>
      <c r="T344" s="271" t="s">
        <v>454</v>
      </c>
      <c r="U344" s="348" t="str">
        <f>IF(K344="",VLOOKUP(MID(T344,1,3),Master!I:J,2),K344)</f>
        <v>101</v>
      </c>
      <c r="V344" s="271" t="str">
        <f t="shared" si="20"/>
        <v>ถูก</v>
      </c>
    </row>
    <row r="345" spans="1:22">
      <c r="A345" s="272">
        <v>45410</v>
      </c>
      <c r="B345" s="272">
        <v>45410</v>
      </c>
      <c r="C345" s="271" t="s">
        <v>450</v>
      </c>
      <c r="D345" s="271" t="s">
        <v>115</v>
      </c>
      <c r="E345" s="271" t="s">
        <v>1137</v>
      </c>
      <c r="F345" s="271" t="s">
        <v>710</v>
      </c>
      <c r="G345" s="271" t="s">
        <v>56</v>
      </c>
      <c r="H345" s="43" t="str">
        <f t="shared" si="19"/>
        <v>24</v>
      </c>
      <c r="I345" s="271" t="s">
        <v>20</v>
      </c>
      <c r="J345" s="271" t="s">
        <v>114</v>
      </c>
      <c r="K345" s="271" t="s">
        <v>292</v>
      </c>
      <c r="L345" s="344">
        <f t="shared" si="21"/>
        <v>13000</v>
      </c>
      <c r="M345" s="342">
        <v>312000</v>
      </c>
      <c r="N345" s="343">
        <v>0</v>
      </c>
      <c r="O345" s="343">
        <v>0</v>
      </c>
      <c r="P345" s="271" t="s">
        <v>44</v>
      </c>
      <c r="Q345" s="271" t="s">
        <v>374</v>
      </c>
      <c r="R345" s="271" t="s">
        <v>374</v>
      </c>
      <c r="S345" s="272"/>
      <c r="T345" s="271" t="s">
        <v>454</v>
      </c>
      <c r="U345" s="348" t="str">
        <f>IF(K345="",VLOOKUP(MID(T345,1,3),Master!I:J,2),K345)</f>
        <v>101</v>
      </c>
      <c r="V345" s="271" t="str">
        <f t="shared" si="20"/>
        <v>ถูก</v>
      </c>
    </row>
    <row r="346" spans="1:22">
      <c r="A346" s="272">
        <v>45410</v>
      </c>
      <c r="B346" s="272">
        <v>45410</v>
      </c>
      <c r="C346" s="271" t="s">
        <v>450</v>
      </c>
      <c r="D346" s="271" t="s">
        <v>115</v>
      </c>
      <c r="E346" s="271" t="s">
        <v>962</v>
      </c>
      <c r="F346" s="271" t="s">
        <v>690</v>
      </c>
      <c r="G346" s="271" t="s">
        <v>46</v>
      </c>
      <c r="H346" s="43" t="str">
        <f t="shared" si="19"/>
        <v>24</v>
      </c>
      <c r="I346" s="271" t="s">
        <v>21</v>
      </c>
      <c r="J346" s="271" t="s">
        <v>114</v>
      </c>
      <c r="K346" s="271" t="s">
        <v>22</v>
      </c>
      <c r="L346" s="344">
        <f t="shared" si="21"/>
        <v>17667</v>
      </c>
      <c r="M346" s="342">
        <v>424008</v>
      </c>
      <c r="N346" s="343">
        <v>0</v>
      </c>
      <c r="O346" s="343">
        <v>0</v>
      </c>
      <c r="P346" s="271" t="s">
        <v>44</v>
      </c>
      <c r="Q346" s="271" t="s">
        <v>374</v>
      </c>
      <c r="R346" s="271" t="s">
        <v>374</v>
      </c>
      <c r="S346" s="272"/>
      <c r="T346" s="271" t="s">
        <v>453</v>
      </c>
      <c r="U346" s="348" t="str">
        <f>IF(K346="",VLOOKUP(MID(T346,1,3),Master!I:J,2),K346)</f>
        <v>102</v>
      </c>
      <c r="V346" s="271" t="str">
        <f t="shared" si="20"/>
        <v>ถูก</v>
      </c>
    </row>
    <row r="347" spans="1:22">
      <c r="A347" s="272">
        <v>45410</v>
      </c>
      <c r="B347" s="272">
        <v>45410</v>
      </c>
      <c r="C347" s="271" t="s">
        <v>450</v>
      </c>
      <c r="D347" s="271" t="s">
        <v>115</v>
      </c>
      <c r="E347" s="271" t="s">
        <v>963</v>
      </c>
      <c r="F347" s="271" t="s">
        <v>738</v>
      </c>
      <c r="G347" s="271" t="s">
        <v>117</v>
      </c>
      <c r="H347" s="43" t="str">
        <f t="shared" si="19"/>
        <v>24</v>
      </c>
      <c r="I347" s="271" t="s">
        <v>21</v>
      </c>
      <c r="J347" s="271" t="s">
        <v>114</v>
      </c>
      <c r="K347" s="271" t="s">
        <v>22</v>
      </c>
      <c r="L347" s="344">
        <f t="shared" si="21"/>
        <v>9500</v>
      </c>
      <c r="M347" s="342">
        <v>228000</v>
      </c>
      <c r="N347" s="343">
        <v>0</v>
      </c>
      <c r="O347" s="343">
        <v>0</v>
      </c>
      <c r="P347" s="271" t="s">
        <v>44</v>
      </c>
      <c r="Q347" s="271" t="s">
        <v>374</v>
      </c>
      <c r="R347" s="271" t="s">
        <v>374</v>
      </c>
      <c r="S347" s="272"/>
      <c r="T347" s="271" t="s">
        <v>453</v>
      </c>
      <c r="U347" s="348" t="str">
        <f>IF(K347="",VLOOKUP(MID(T347,1,3),Master!I:J,2),K347)</f>
        <v>102</v>
      </c>
      <c r="V347" s="271" t="str">
        <f t="shared" si="20"/>
        <v>ถูก</v>
      </c>
    </row>
    <row r="348" spans="1:22">
      <c r="A348" s="272">
        <v>45411</v>
      </c>
      <c r="B348" s="272">
        <v>45411</v>
      </c>
      <c r="C348" s="271" t="s">
        <v>450</v>
      </c>
      <c r="D348" s="271" t="s">
        <v>19</v>
      </c>
      <c r="E348" s="271" t="s">
        <v>965</v>
      </c>
      <c r="F348" s="271" t="s">
        <v>694</v>
      </c>
      <c r="G348" s="271" t="s">
        <v>48</v>
      </c>
      <c r="H348" s="43" t="str">
        <f t="shared" si="19"/>
        <v>36</v>
      </c>
      <c r="I348" s="271" t="s">
        <v>377</v>
      </c>
      <c r="J348" s="271" t="s">
        <v>47</v>
      </c>
      <c r="K348" s="271" t="s">
        <v>340</v>
      </c>
      <c r="L348" s="344">
        <f t="shared" si="21"/>
        <v>5800</v>
      </c>
      <c r="M348" s="342">
        <v>208800</v>
      </c>
      <c r="N348" s="343">
        <v>0</v>
      </c>
      <c r="O348" s="343">
        <v>0</v>
      </c>
      <c r="P348" s="271" t="s">
        <v>495</v>
      </c>
      <c r="Q348" s="271" t="s">
        <v>374</v>
      </c>
      <c r="R348" s="271" t="s">
        <v>374</v>
      </c>
      <c r="S348" s="272"/>
      <c r="T348" s="271" t="s">
        <v>496</v>
      </c>
      <c r="U348" s="348" t="str">
        <f>IF(K348="",VLOOKUP(MID(T348,1,3),Master!I:J,2),K348)</f>
        <v>103</v>
      </c>
      <c r="V348" s="271" t="str">
        <f t="shared" si="20"/>
        <v>ถูก</v>
      </c>
    </row>
    <row r="349" spans="1:22">
      <c r="A349" s="272">
        <v>45411</v>
      </c>
      <c r="B349" s="272">
        <v>45411</v>
      </c>
      <c r="C349" s="271" t="s">
        <v>450</v>
      </c>
      <c r="D349" s="271" t="s">
        <v>19</v>
      </c>
      <c r="E349" s="271" t="s">
        <v>1138</v>
      </c>
      <c r="F349" s="271" t="s">
        <v>704</v>
      </c>
      <c r="G349" s="271" t="s">
        <v>456</v>
      </c>
      <c r="H349" s="43" t="str">
        <f t="shared" si="19"/>
        <v>24</v>
      </c>
      <c r="I349" s="271" t="s">
        <v>472</v>
      </c>
      <c r="J349" s="271" t="s">
        <v>23</v>
      </c>
      <c r="K349" s="271" t="s">
        <v>327</v>
      </c>
      <c r="L349" s="344">
        <f t="shared" si="21"/>
        <v>28000</v>
      </c>
      <c r="M349" s="342">
        <v>672000</v>
      </c>
      <c r="N349" s="343">
        <v>0</v>
      </c>
      <c r="O349" s="343">
        <v>0</v>
      </c>
      <c r="P349" s="271" t="s">
        <v>44</v>
      </c>
      <c r="Q349" s="271" t="s">
        <v>374</v>
      </c>
      <c r="R349" s="271" t="s">
        <v>374</v>
      </c>
      <c r="S349" s="272"/>
      <c r="T349" s="271" t="s">
        <v>451</v>
      </c>
      <c r="U349" s="348" t="str">
        <f>IF(K349="",VLOOKUP(MID(T349,1,3),Master!I:J,2),K349)</f>
        <v>105</v>
      </c>
      <c r="V349" s="271" t="str">
        <f t="shared" si="20"/>
        <v>ถูก</v>
      </c>
    </row>
    <row r="350" spans="1:22">
      <c r="A350" s="272">
        <v>45411</v>
      </c>
      <c r="B350" s="272">
        <v>45411</v>
      </c>
      <c r="C350" s="271" t="s">
        <v>450</v>
      </c>
      <c r="D350" s="271" t="s">
        <v>19</v>
      </c>
      <c r="E350" s="271" t="s">
        <v>1139</v>
      </c>
      <c r="F350" s="271" t="s">
        <v>687</v>
      </c>
      <c r="G350" s="271" t="s">
        <v>249</v>
      </c>
      <c r="H350" s="43" t="str">
        <f t="shared" si="19"/>
        <v>24</v>
      </c>
      <c r="I350" s="271" t="s">
        <v>377</v>
      </c>
      <c r="J350" s="271" t="s">
        <v>23</v>
      </c>
      <c r="K350" s="271" t="s">
        <v>371</v>
      </c>
      <c r="L350" s="344">
        <f t="shared" si="21"/>
        <v>11125</v>
      </c>
      <c r="M350" s="342">
        <v>267000</v>
      </c>
      <c r="N350" s="343">
        <v>0</v>
      </c>
      <c r="O350" s="343">
        <v>0</v>
      </c>
      <c r="P350" s="271" t="s">
        <v>44</v>
      </c>
      <c r="Q350" s="271" t="s">
        <v>374</v>
      </c>
      <c r="R350" s="271" t="s">
        <v>374</v>
      </c>
      <c r="S350" s="272"/>
      <c r="T350" s="271" t="s">
        <v>452</v>
      </c>
      <c r="U350" s="348" t="str">
        <f>IF(K350="",VLOOKUP(MID(T350,1,3),Master!I:J,2),K350)</f>
        <v>106</v>
      </c>
      <c r="V350" s="271" t="str">
        <f t="shared" si="20"/>
        <v>ถูก</v>
      </c>
    </row>
    <row r="351" spans="1:22">
      <c r="A351" s="272">
        <v>45411</v>
      </c>
      <c r="B351" s="272">
        <v>45411</v>
      </c>
      <c r="C351" s="271" t="s">
        <v>450</v>
      </c>
      <c r="D351" s="271" t="s">
        <v>19</v>
      </c>
      <c r="E351" s="271" t="s">
        <v>1140</v>
      </c>
      <c r="F351" s="271" t="s">
        <v>688</v>
      </c>
      <c r="G351" s="271" t="s">
        <v>257</v>
      </c>
      <c r="H351" s="43" t="str">
        <f t="shared" si="19"/>
        <v>24</v>
      </c>
      <c r="I351" s="271" t="s">
        <v>377</v>
      </c>
      <c r="J351" s="271" t="s">
        <v>23</v>
      </c>
      <c r="K351" s="271" t="s">
        <v>371</v>
      </c>
      <c r="L351" s="344">
        <f t="shared" si="21"/>
        <v>15750</v>
      </c>
      <c r="M351" s="342">
        <v>378000</v>
      </c>
      <c r="N351" s="343">
        <v>0</v>
      </c>
      <c r="O351" s="343">
        <v>0</v>
      </c>
      <c r="P351" s="271" t="s">
        <v>44</v>
      </c>
      <c r="Q351" s="271" t="s">
        <v>374</v>
      </c>
      <c r="R351" s="271" t="s">
        <v>374</v>
      </c>
      <c r="S351" s="272"/>
      <c r="T351" s="271" t="s">
        <v>452</v>
      </c>
      <c r="U351" s="348" t="str">
        <f>IF(K351="",VLOOKUP(MID(T351,1,3),Master!I:J,2),K351)</f>
        <v>106</v>
      </c>
      <c r="V351" s="271" t="str">
        <f t="shared" si="20"/>
        <v>ถูก</v>
      </c>
    </row>
    <row r="352" spans="1:22">
      <c r="A352" s="272">
        <v>45411</v>
      </c>
      <c r="B352" s="272">
        <v>45411</v>
      </c>
      <c r="C352" s="271" t="s">
        <v>450</v>
      </c>
      <c r="D352" s="271" t="s">
        <v>115</v>
      </c>
      <c r="E352" s="271" t="s">
        <v>964</v>
      </c>
      <c r="F352" s="271" t="s">
        <v>738</v>
      </c>
      <c r="G352" s="271" t="s">
        <v>117</v>
      </c>
      <c r="H352" s="43" t="str">
        <f t="shared" si="19"/>
        <v>24</v>
      </c>
      <c r="I352" s="271" t="s">
        <v>21</v>
      </c>
      <c r="J352" s="271" t="s">
        <v>114</v>
      </c>
      <c r="K352" s="271" t="s">
        <v>22</v>
      </c>
      <c r="L352" s="344">
        <f t="shared" si="21"/>
        <v>28000</v>
      </c>
      <c r="M352" s="342">
        <v>672000</v>
      </c>
      <c r="N352" s="343">
        <v>0</v>
      </c>
      <c r="O352" s="343">
        <v>0</v>
      </c>
      <c r="P352" s="271" t="s">
        <v>44</v>
      </c>
      <c r="Q352" s="271" t="s">
        <v>374</v>
      </c>
      <c r="R352" s="271" t="s">
        <v>374</v>
      </c>
      <c r="S352" s="272"/>
      <c r="T352" s="271" t="s">
        <v>453</v>
      </c>
      <c r="U352" s="348" t="str">
        <f>IF(K352="",VLOOKUP(MID(T352,1,3),Master!I:J,2),K352)</f>
        <v>102</v>
      </c>
      <c r="V352" s="271" t="str">
        <f t="shared" si="20"/>
        <v>ถูก</v>
      </c>
    </row>
    <row r="353" spans="1:22">
      <c r="A353" s="272">
        <v>45411</v>
      </c>
      <c r="B353" s="272">
        <v>45411</v>
      </c>
      <c r="C353" s="271" t="s">
        <v>450</v>
      </c>
      <c r="D353" s="271" t="s">
        <v>115</v>
      </c>
      <c r="E353" s="271" t="s">
        <v>966</v>
      </c>
      <c r="F353" s="271" t="s">
        <v>690</v>
      </c>
      <c r="G353" s="271" t="s">
        <v>46</v>
      </c>
      <c r="H353" s="43" t="str">
        <f t="shared" si="19"/>
        <v>24</v>
      </c>
      <c r="I353" s="271" t="s">
        <v>21</v>
      </c>
      <c r="J353" s="271" t="s">
        <v>114</v>
      </c>
      <c r="K353" s="271" t="s">
        <v>22</v>
      </c>
      <c r="L353" s="344">
        <f t="shared" si="21"/>
        <v>28000</v>
      </c>
      <c r="M353" s="342">
        <v>672000</v>
      </c>
      <c r="N353" s="343">
        <v>0</v>
      </c>
      <c r="O353" s="343">
        <v>0</v>
      </c>
      <c r="P353" s="271" t="s">
        <v>44</v>
      </c>
      <c r="Q353" s="271" t="s">
        <v>374</v>
      </c>
      <c r="R353" s="271" t="s">
        <v>374</v>
      </c>
      <c r="S353" s="272"/>
      <c r="T353" s="271" t="s">
        <v>453</v>
      </c>
      <c r="U353" s="348" t="str">
        <f>IF(K353="",VLOOKUP(MID(T353,1,3),Master!I:J,2),K353)</f>
        <v>102</v>
      </c>
      <c r="V353" s="271" t="str">
        <f t="shared" si="20"/>
        <v>ถูก</v>
      </c>
    </row>
    <row r="354" spans="1:22">
      <c r="A354" s="272">
        <v>45411</v>
      </c>
      <c r="B354" s="272">
        <v>45411</v>
      </c>
      <c r="C354" s="271" t="s">
        <v>450</v>
      </c>
      <c r="D354" s="271" t="s">
        <v>115</v>
      </c>
      <c r="E354" s="271" t="s">
        <v>1141</v>
      </c>
      <c r="F354" s="271" t="s">
        <v>710</v>
      </c>
      <c r="G354" s="271" t="s">
        <v>56</v>
      </c>
      <c r="H354" s="43" t="str">
        <f t="shared" si="19"/>
        <v>24</v>
      </c>
      <c r="I354" s="271" t="s">
        <v>20</v>
      </c>
      <c r="J354" s="271" t="s">
        <v>114</v>
      </c>
      <c r="K354" s="271" t="s">
        <v>292</v>
      </c>
      <c r="L354" s="344">
        <f t="shared" si="21"/>
        <v>24000</v>
      </c>
      <c r="M354" s="342">
        <v>576000</v>
      </c>
      <c r="N354" s="343">
        <v>0</v>
      </c>
      <c r="O354" s="343">
        <v>0</v>
      </c>
      <c r="P354" s="271" t="s">
        <v>44</v>
      </c>
      <c r="Q354" s="271" t="s">
        <v>374</v>
      </c>
      <c r="R354" s="271" t="s">
        <v>374</v>
      </c>
      <c r="S354" s="272"/>
      <c r="T354" s="271" t="s">
        <v>454</v>
      </c>
      <c r="U354" s="348" t="str">
        <f>IF(K354="",VLOOKUP(MID(T354,1,3),Master!I:J,2),K354)</f>
        <v>101</v>
      </c>
      <c r="V354" s="271" t="str">
        <f t="shared" ref="V354:V360" si="22">IF(U354=K354,"ถูก",IF(K354="","ถูก","ตรวจสอบ"))</f>
        <v>ถูก</v>
      </c>
    </row>
    <row r="355" spans="1:22">
      <c r="A355" s="272">
        <v>45412</v>
      </c>
      <c r="B355" s="272">
        <v>45412</v>
      </c>
      <c r="C355" s="271" t="s">
        <v>450</v>
      </c>
      <c r="D355" s="271" t="s">
        <v>19</v>
      </c>
      <c r="E355" s="271" t="s">
        <v>967</v>
      </c>
      <c r="F355" s="271" t="s">
        <v>694</v>
      </c>
      <c r="G355" s="271" t="s">
        <v>48</v>
      </c>
      <c r="H355" s="43" t="str">
        <f t="shared" si="19"/>
        <v>36</v>
      </c>
      <c r="I355" s="271" t="s">
        <v>377</v>
      </c>
      <c r="J355" s="271" t="s">
        <v>47</v>
      </c>
      <c r="K355" s="271" t="s">
        <v>340</v>
      </c>
      <c r="L355" s="344">
        <f t="shared" si="21"/>
        <v>11600</v>
      </c>
      <c r="M355" s="342">
        <v>417600</v>
      </c>
      <c r="N355" s="343">
        <v>0</v>
      </c>
      <c r="O355" s="343">
        <v>0</v>
      </c>
      <c r="P355" s="271" t="s">
        <v>495</v>
      </c>
      <c r="Q355" s="271" t="s">
        <v>374</v>
      </c>
      <c r="R355" s="271" t="s">
        <v>374</v>
      </c>
      <c r="S355" s="272"/>
      <c r="T355" s="271" t="s">
        <v>496</v>
      </c>
      <c r="U355" s="348" t="str">
        <f>IF(K355="",VLOOKUP(MID(T355,1,3),Master!I:J,2),K355)</f>
        <v>103</v>
      </c>
      <c r="V355" s="271" t="str">
        <f t="shared" si="22"/>
        <v>ถูก</v>
      </c>
    </row>
    <row r="356" spans="1:22">
      <c r="A356" s="272">
        <v>45412</v>
      </c>
      <c r="B356" s="272">
        <v>45412</v>
      </c>
      <c r="C356" s="271" t="s">
        <v>450</v>
      </c>
      <c r="D356" s="271" t="s">
        <v>19</v>
      </c>
      <c r="E356" s="271" t="s">
        <v>1142</v>
      </c>
      <c r="F356" s="271" t="s">
        <v>704</v>
      </c>
      <c r="G356" s="271" t="s">
        <v>456</v>
      </c>
      <c r="H356" s="43" t="str">
        <f t="shared" si="19"/>
        <v>24</v>
      </c>
      <c r="I356" s="271" t="s">
        <v>472</v>
      </c>
      <c r="J356" s="271" t="s">
        <v>23</v>
      </c>
      <c r="K356" s="271" t="s">
        <v>327</v>
      </c>
      <c r="L356" s="344">
        <f t="shared" si="21"/>
        <v>2500</v>
      </c>
      <c r="M356" s="342">
        <v>60000</v>
      </c>
      <c r="N356" s="343">
        <v>0</v>
      </c>
      <c r="O356" s="343">
        <v>0</v>
      </c>
      <c r="P356" s="271" t="s">
        <v>44</v>
      </c>
      <c r="Q356" s="271" t="s">
        <v>374</v>
      </c>
      <c r="R356" s="271" t="s">
        <v>374</v>
      </c>
      <c r="S356" s="272"/>
      <c r="T356" s="271" t="s">
        <v>451</v>
      </c>
      <c r="U356" s="348" t="str">
        <f>IF(K356="",VLOOKUP(MID(T356,1,3),Master!I:J,2),K356)</f>
        <v>105</v>
      </c>
      <c r="V356" s="271" t="str">
        <f t="shared" si="22"/>
        <v>ถูก</v>
      </c>
    </row>
    <row r="357" spans="1:22">
      <c r="A357" s="272">
        <v>45412</v>
      </c>
      <c r="B357" s="272">
        <v>45412</v>
      </c>
      <c r="C357" s="271" t="s">
        <v>450</v>
      </c>
      <c r="D357" s="271" t="s">
        <v>19</v>
      </c>
      <c r="E357" s="271" t="s">
        <v>1143</v>
      </c>
      <c r="F357" s="271" t="s">
        <v>688</v>
      </c>
      <c r="G357" s="271" t="s">
        <v>257</v>
      </c>
      <c r="H357" s="43" t="str">
        <f t="shared" si="19"/>
        <v>24</v>
      </c>
      <c r="I357" s="271" t="s">
        <v>377</v>
      </c>
      <c r="J357" s="271" t="s">
        <v>23</v>
      </c>
      <c r="K357" s="271" t="s">
        <v>371</v>
      </c>
      <c r="L357" s="344">
        <f t="shared" si="21"/>
        <v>27000</v>
      </c>
      <c r="M357" s="342">
        <v>648000</v>
      </c>
      <c r="N357" s="343">
        <v>0</v>
      </c>
      <c r="O357" s="343">
        <v>0</v>
      </c>
      <c r="P357" s="271" t="s">
        <v>44</v>
      </c>
      <c r="Q357" s="271" t="s">
        <v>374</v>
      </c>
      <c r="R357" s="271" t="s">
        <v>374</v>
      </c>
      <c r="S357" s="272"/>
      <c r="T357" s="271" t="s">
        <v>452</v>
      </c>
      <c r="U357" s="348" t="str">
        <f>IF(K357="",VLOOKUP(MID(T357,1,3),Master!I:J,2),K357)</f>
        <v>106</v>
      </c>
      <c r="V357" s="271" t="str">
        <f t="shared" si="22"/>
        <v>ถูก</v>
      </c>
    </row>
    <row r="358" spans="1:22">
      <c r="A358" s="272">
        <v>45412</v>
      </c>
      <c r="B358" s="272">
        <v>45412</v>
      </c>
      <c r="C358" s="271" t="s">
        <v>450</v>
      </c>
      <c r="D358" s="271" t="s">
        <v>115</v>
      </c>
      <c r="E358" s="271" t="s">
        <v>968</v>
      </c>
      <c r="F358" s="271" t="s">
        <v>738</v>
      </c>
      <c r="G358" s="271" t="s">
        <v>117</v>
      </c>
      <c r="H358" s="43" t="str">
        <f t="shared" si="19"/>
        <v>24</v>
      </c>
      <c r="I358" s="271" t="s">
        <v>21</v>
      </c>
      <c r="J358" s="271" t="s">
        <v>114</v>
      </c>
      <c r="K358" s="271" t="s">
        <v>22</v>
      </c>
      <c r="L358" s="344">
        <f t="shared" si="21"/>
        <v>28000</v>
      </c>
      <c r="M358" s="342">
        <v>672000</v>
      </c>
      <c r="N358" s="343">
        <v>0</v>
      </c>
      <c r="O358" s="343">
        <v>0</v>
      </c>
      <c r="P358" s="271" t="s">
        <v>44</v>
      </c>
      <c r="Q358" s="271" t="s">
        <v>374</v>
      </c>
      <c r="R358" s="271" t="s">
        <v>374</v>
      </c>
      <c r="S358" s="272"/>
      <c r="T358" s="271" t="s">
        <v>453</v>
      </c>
      <c r="U358" s="348" t="str">
        <f>IF(K358="",VLOOKUP(MID(T358,1,3),Master!I:J,2),K358)</f>
        <v>102</v>
      </c>
      <c r="V358" s="271" t="str">
        <f t="shared" si="22"/>
        <v>ถูก</v>
      </c>
    </row>
    <row r="359" spans="1:22">
      <c r="A359" s="272">
        <v>45412</v>
      </c>
      <c r="B359" s="272">
        <v>45412</v>
      </c>
      <c r="C359" s="271" t="s">
        <v>450</v>
      </c>
      <c r="D359" s="271" t="s">
        <v>115</v>
      </c>
      <c r="E359" s="271" t="s">
        <v>969</v>
      </c>
      <c r="F359" s="271" t="s">
        <v>690</v>
      </c>
      <c r="G359" s="271" t="s">
        <v>46</v>
      </c>
      <c r="H359" s="43" t="str">
        <f t="shared" ref="H359:H360" si="23">IF(RIGHT(G359,4)="1x12","12",IF(RIGHT(G359,2)="x3","12",IF(LEFT(G359,5)="Water","12",IF(RIGHT(G359,7)="(1x9x4)","36",IF(RIGHT(G359,5)="1x9x4","36",IF(RIGHT(G359,4)="3x12","36",IF(LEFT(G359,17)="Sundry Mat Milo12","48",IF(LEFT(G359,21)="Sundry Mat Milo UHT 6","48",IF(LEFT(G359,6)="Sundry","36",IF(LEFT(G359,3)="Mag","48",IF(LEFT(G359,3)="CNT","48",IF(LEFT(G359,2)="BB","36","24"))))))))))))</f>
        <v>24</v>
      </c>
      <c r="I359" s="271" t="s">
        <v>21</v>
      </c>
      <c r="J359" s="271" t="s">
        <v>114</v>
      </c>
      <c r="K359" s="271" t="s">
        <v>22</v>
      </c>
      <c r="L359" s="344">
        <f t="shared" si="21"/>
        <v>28000</v>
      </c>
      <c r="M359" s="342">
        <v>672000</v>
      </c>
      <c r="N359" s="343">
        <v>0</v>
      </c>
      <c r="O359" s="343">
        <v>0</v>
      </c>
      <c r="P359" s="271" t="s">
        <v>44</v>
      </c>
      <c r="Q359" s="271" t="s">
        <v>374</v>
      </c>
      <c r="R359" s="271" t="s">
        <v>374</v>
      </c>
      <c r="S359" s="272"/>
      <c r="T359" s="271" t="s">
        <v>453</v>
      </c>
      <c r="U359" s="348" t="str">
        <f>IF(K359="",VLOOKUP(MID(T359,1,3),Master!I:J,2),K359)</f>
        <v>102</v>
      </c>
      <c r="V359" s="271" t="str">
        <f t="shared" si="22"/>
        <v>ถูก</v>
      </c>
    </row>
    <row r="360" spans="1:22">
      <c r="A360" s="272">
        <v>45412</v>
      </c>
      <c r="B360" s="272">
        <v>45412</v>
      </c>
      <c r="C360" s="271" t="s">
        <v>450</v>
      </c>
      <c r="D360" s="271" t="s">
        <v>115</v>
      </c>
      <c r="E360" s="271" t="s">
        <v>1144</v>
      </c>
      <c r="F360" s="271" t="s">
        <v>710</v>
      </c>
      <c r="G360" s="271" t="s">
        <v>56</v>
      </c>
      <c r="H360" s="43" t="str">
        <f t="shared" si="23"/>
        <v>24</v>
      </c>
      <c r="I360" s="271" t="s">
        <v>20</v>
      </c>
      <c r="J360" s="271" t="s">
        <v>114</v>
      </c>
      <c r="K360" s="271" t="s">
        <v>292</v>
      </c>
      <c r="L360" s="344">
        <f t="shared" si="21"/>
        <v>7000</v>
      </c>
      <c r="M360" s="342">
        <v>168000</v>
      </c>
      <c r="N360" s="343">
        <v>0</v>
      </c>
      <c r="O360" s="343">
        <v>0</v>
      </c>
      <c r="P360" s="271" t="s">
        <v>44</v>
      </c>
      <c r="Q360" s="271" t="s">
        <v>374</v>
      </c>
      <c r="R360" s="271" t="s">
        <v>374</v>
      </c>
      <c r="S360" s="272"/>
      <c r="T360" s="271" t="s">
        <v>454</v>
      </c>
      <c r="U360" s="348" t="str">
        <f>IF(K360="",VLOOKUP(MID(T360,1,3),Master!I:J,2),K360)</f>
        <v>101</v>
      </c>
      <c r="V360" s="271" t="str">
        <f t="shared" si="22"/>
        <v>ถูก</v>
      </c>
    </row>
  </sheetData>
  <phoneticPr fontId="30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90500-1923-46DA-B416-6C2841F8A763}">
  <dimension ref="A1:M306"/>
  <sheetViews>
    <sheetView zoomScale="115" zoomScaleNormal="115" workbookViewId="0">
      <pane ySplit="1" topLeftCell="A281" activePane="bottomLeft" state="frozen"/>
      <selection activeCell="O12" sqref="O12"/>
      <selection pane="bottomLeft" activeCell="O12" sqref="O12"/>
    </sheetView>
  </sheetViews>
  <sheetFormatPr defaultColWidth="8.59765625" defaultRowHeight="15.6"/>
  <cols>
    <col min="1" max="1" width="12" style="252" customWidth="1"/>
    <col min="2" max="2" width="47.59765625" style="38" customWidth="1"/>
    <col min="3" max="3" width="17.59765625" style="38" customWidth="1"/>
    <col min="4" max="4" width="10.3984375" style="34" customWidth="1"/>
    <col min="5" max="5" width="8.59765625" style="34"/>
    <col min="6" max="6" width="12.3984375" style="279" customWidth="1"/>
    <col min="7" max="13" width="8.59765625" style="279"/>
    <col min="14" max="16384" width="8.59765625" style="34"/>
  </cols>
  <sheetData>
    <row r="1" spans="1:13" s="37" customFormat="1" ht="15">
      <c r="A1" s="249" t="s">
        <v>7</v>
      </c>
      <c r="B1" s="36" t="s">
        <v>8</v>
      </c>
      <c r="C1" s="36" t="s">
        <v>29</v>
      </c>
      <c r="D1" s="37" t="s">
        <v>376</v>
      </c>
      <c r="F1" s="278" t="s">
        <v>430</v>
      </c>
      <c r="G1" s="278"/>
      <c r="H1" s="278"/>
      <c r="I1" s="278" t="s">
        <v>440</v>
      </c>
      <c r="J1" s="278"/>
      <c r="K1" s="278"/>
      <c r="L1" s="278" t="s">
        <v>43</v>
      </c>
      <c r="M1" s="278"/>
    </row>
    <row r="2" spans="1:13" ht="13.2">
      <c r="A2" s="250">
        <v>310001586</v>
      </c>
      <c r="B2" s="22" t="s">
        <v>123</v>
      </c>
      <c r="C2" s="22" t="s">
        <v>125</v>
      </c>
      <c r="D2" s="248">
        <v>0.9</v>
      </c>
      <c r="F2" s="283" t="s">
        <v>422</v>
      </c>
      <c r="G2" s="283">
        <v>105</v>
      </c>
      <c r="I2" s="279" t="s">
        <v>441</v>
      </c>
      <c r="J2" s="279">
        <v>105</v>
      </c>
      <c r="L2" s="279" t="s">
        <v>442</v>
      </c>
      <c r="M2" s="279">
        <v>105</v>
      </c>
    </row>
    <row r="3" spans="1:13" ht="13.8">
      <c r="A3" s="250">
        <v>310002953</v>
      </c>
      <c r="B3" s="22" t="s">
        <v>48</v>
      </c>
      <c r="C3" s="22" t="s">
        <v>49</v>
      </c>
      <c r="D3" s="248">
        <v>0.85</v>
      </c>
      <c r="F3" s="284" t="s">
        <v>424</v>
      </c>
      <c r="G3" s="283">
        <v>106</v>
      </c>
      <c r="I3" s="280" t="s">
        <v>443</v>
      </c>
      <c r="J3" s="279">
        <v>106</v>
      </c>
      <c r="L3" s="280" t="s">
        <v>444</v>
      </c>
      <c r="M3" s="279">
        <v>106</v>
      </c>
    </row>
    <row r="4" spans="1:13" ht="13.2">
      <c r="A4" s="250">
        <v>310002906</v>
      </c>
      <c r="B4" s="22" t="s">
        <v>104</v>
      </c>
      <c r="C4" s="22" t="s">
        <v>134</v>
      </c>
      <c r="D4" s="248">
        <v>1</v>
      </c>
      <c r="F4" s="279" t="s">
        <v>423</v>
      </c>
      <c r="G4" s="279">
        <v>101</v>
      </c>
      <c r="I4" s="279" t="s">
        <v>445</v>
      </c>
      <c r="J4" s="279">
        <v>101</v>
      </c>
      <c r="L4" s="279" t="s">
        <v>446</v>
      </c>
      <c r="M4" s="279">
        <v>101</v>
      </c>
    </row>
    <row r="5" spans="1:13" ht="13.8">
      <c r="A5" s="250">
        <v>310002646</v>
      </c>
      <c r="B5" s="22" t="s">
        <v>133</v>
      </c>
      <c r="C5" s="22" t="s">
        <v>42</v>
      </c>
      <c r="D5" s="248">
        <v>0.85</v>
      </c>
      <c r="F5" s="280" t="s">
        <v>425</v>
      </c>
      <c r="G5" s="279">
        <v>102</v>
      </c>
      <c r="I5" s="280" t="s">
        <v>447</v>
      </c>
      <c r="J5" s="279">
        <v>102</v>
      </c>
      <c r="L5" s="280" t="s">
        <v>448</v>
      </c>
      <c r="M5" s="279">
        <v>102</v>
      </c>
    </row>
    <row r="6" spans="1:13" ht="13.8">
      <c r="A6" s="250">
        <v>310001991</v>
      </c>
      <c r="B6" s="22" t="s">
        <v>136</v>
      </c>
      <c r="C6" s="22" t="s">
        <v>31</v>
      </c>
      <c r="D6" s="248">
        <v>0.85</v>
      </c>
      <c r="F6" s="280" t="s">
        <v>426</v>
      </c>
      <c r="G6" s="279">
        <v>102</v>
      </c>
      <c r="I6" s="280" t="s">
        <v>426</v>
      </c>
      <c r="J6" s="279">
        <v>102</v>
      </c>
      <c r="L6" s="280" t="s">
        <v>426</v>
      </c>
      <c r="M6" s="279">
        <v>102</v>
      </c>
    </row>
    <row r="7" spans="1:13" ht="13.8">
      <c r="A7" s="250">
        <v>310002001</v>
      </c>
      <c r="B7" s="22" t="s">
        <v>53</v>
      </c>
      <c r="C7" s="22" t="s">
        <v>32</v>
      </c>
      <c r="D7" s="248">
        <v>0.85</v>
      </c>
      <c r="F7" s="280" t="s">
        <v>427</v>
      </c>
      <c r="G7" s="279">
        <v>102</v>
      </c>
      <c r="I7" s="280" t="s">
        <v>427</v>
      </c>
      <c r="J7" s="279">
        <v>102</v>
      </c>
      <c r="L7" s="280" t="s">
        <v>427</v>
      </c>
      <c r="M7" s="279">
        <v>102</v>
      </c>
    </row>
    <row r="8" spans="1:13" ht="13.8">
      <c r="A8" s="250">
        <v>310002000</v>
      </c>
      <c r="B8" s="22" t="s">
        <v>52</v>
      </c>
      <c r="C8" s="22" t="s">
        <v>32</v>
      </c>
      <c r="D8" s="248">
        <v>0.85</v>
      </c>
      <c r="F8" s="280" t="s">
        <v>428</v>
      </c>
      <c r="G8" s="279">
        <v>103</v>
      </c>
      <c r="I8" s="280" t="s">
        <v>428</v>
      </c>
      <c r="J8" s="279">
        <v>103</v>
      </c>
      <c r="L8" s="280" t="s">
        <v>428</v>
      </c>
      <c r="M8" s="279">
        <v>103</v>
      </c>
    </row>
    <row r="9" spans="1:13" ht="13.8">
      <c r="A9" s="250">
        <v>310002704</v>
      </c>
      <c r="B9" s="22" t="s">
        <v>137</v>
      </c>
      <c r="C9" s="22" t="s">
        <v>32</v>
      </c>
      <c r="D9" s="248">
        <v>1</v>
      </c>
      <c r="F9" s="280" t="s">
        <v>429</v>
      </c>
      <c r="G9" s="279">
        <v>103</v>
      </c>
      <c r="I9" s="280" t="s">
        <v>429</v>
      </c>
      <c r="J9" s="279">
        <v>103</v>
      </c>
      <c r="L9" s="280" t="s">
        <v>429</v>
      </c>
      <c r="M9" s="279">
        <v>103</v>
      </c>
    </row>
    <row r="10" spans="1:13" ht="13.2">
      <c r="A10" s="250">
        <v>310002654</v>
      </c>
      <c r="B10" s="22" t="s">
        <v>46</v>
      </c>
      <c r="C10" s="22" t="s">
        <v>32</v>
      </c>
      <c r="D10" s="248">
        <v>0.85</v>
      </c>
      <c r="F10" s="279" t="s">
        <v>431</v>
      </c>
      <c r="G10" s="279">
        <v>102</v>
      </c>
      <c r="I10" s="279" t="s">
        <v>431</v>
      </c>
      <c r="J10" s="279">
        <v>102</v>
      </c>
      <c r="L10" s="279" t="s">
        <v>431</v>
      </c>
      <c r="M10" s="279">
        <v>102</v>
      </c>
    </row>
    <row r="11" spans="1:13" ht="13.2">
      <c r="A11" s="250">
        <v>310002003</v>
      </c>
      <c r="B11" s="22" t="s">
        <v>131</v>
      </c>
      <c r="C11" s="22" t="s">
        <v>59</v>
      </c>
      <c r="D11" s="248">
        <v>0.85</v>
      </c>
      <c r="F11" s="279" t="s">
        <v>432</v>
      </c>
      <c r="G11" s="279">
        <v>101</v>
      </c>
      <c r="I11" s="279" t="s">
        <v>432</v>
      </c>
      <c r="J11" s="279">
        <v>101</v>
      </c>
      <c r="L11" s="279" t="s">
        <v>432</v>
      </c>
      <c r="M11" s="279">
        <v>101</v>
      </c>
    </row>
    <row r="12" spans="1:13" ht="13.2">
      <c r="A12" s="250">
        <v>310002224</v>
      </c>
      <c r="B12" s="22" t="s">
        <v>138</v>
      </c>
      <c r="C12" s="22" t="s">
        <v>32</v>
      </c>
      <c r="D12" s="248">
        <v>0.85</v>
      </c>
      <c r="F12" s="279" t="s">
        <v>480</v>
      </c>
      <c r="G12" s="279">
        <v>202</v>
      </c>
    </row>
    <row r="13" spans="1:13" ht="13.2">
      <c r="A13" s="250">
        <v>310002974</v>
      </c>
      <c r="B13" s="22" t="s">
        <v>127</v>
      </c>
      <c r="C13" s="22" t="s">
        <v>32</v>
      </c>
      <c r="D13" s="248">
        <v>1</v>
      </c>
    </row>
    <row r="14" spans="1:13" ht="13.2">
      <c r="A14" s="250">
        <v>310001998</v>
      </c>
      <c r="B14" s="22" t="s">
        <v>116</v>
      </c>
      <c r="C14" s="22" t="s">
        <v>31</v>
      </c>
      <c r="D14" s="248">
        <v>0.85</v>
      </c>
    </row>
    <row r="15" spans="1:13" ht="13.2">
      <c r="A15" s="250">
        <v>310002951</v>
      </c>
      <c r="B15" s="22" t="s">
        <v>124</v>
      </c>
      <c r="C15" s="22" t="s">
        <v>49</v>
      </c>
      <c r="D15" s="248">
        <v>0.85</v>
      </c>
    </row>
    <row r="16" spans="1:13" ht="13.2">
      <c r="A16" s="250">
        <v>310003080</v>
      </c>
      <c r="B16" s="22" t="s">
        <v>57</v>
      </c>
      <c r="C16" s="22" t="s">
        <v>49</v>
      </c>
      <c r="D16" s="248">
        <v>0.85</v>
      </c>
    </row>
    <row r="17" spans="1:4" ht="13.2">
      <c r="A17" s="250">
        <v>310002952</v>
      </c>
      <c r="B17" s="22" t="s">
        <v>140</v>
      </c>
      <c r="C17" s="22" t="s">
        <v>49</v>
      </c>
      <c r="D17" s="248">
        <v>0.85</v>
      </c>
    </row>
    <row r="18" spans="1:4" ht="13.2">
      <c r="A18" s="250">
        <v>310002644</v>
      </c>
      <c r="B18" s="22" t="s">
        <v>142</v>
      </c>
      <c r="C18" s="22" t="s">
        <v>42</v>
      </c>
      <c r="D18" s="248">
        <v>0.85</v>
      </c>
    </row>
    <row r="19" spans="1:4" ht="13.2">
      <c r="A19" s="250">
        <v>310002954</v>
      </c>
      <c r="B19" s="22" t="s">
        <v>120</v>
      </c>
      <c r="C19" s="22" t="s">
        <v>49</v>
      </c>
      <c r="D19" s="248">
        <v>0.85</v>
      </c>
    </row>
    <row r="20" spans="1:4" ht="13.2">
      <c r="A20" s="250">
        <v>310002702</v>
      </c>
      <c r="B20" s="22" t="s">
        <v>126</v>
      </c>
      <c r="C20" s="22" t="s">
        <v>32</v>
      </c>
      <c r="D20" s="248">
        <v>1</v>
      </c>
    </row>
    <row r="21" spans="1:4" ht="13.2">
      <c r="A21" s="250">
        <v>310002642</v>
      </c>
      <c r="B21" s="22" t="s">
        <v>118</v>
      </c>
      <c r="C21" s="22" t="s">
        <v>42</v>
      </c>
      <c r="D21" s="248">
        <v>0.85</v>
      </c>
    </row>
    <row r="22" spans="1:4" ht="13.2">
      <c r="A22" s="250">
        <v>310002641</v>
      </c>
      <c r="B22" s="22" t="s">
        <v>119</v>
      </c>
      <c r="C22" s="22" t="s">
        <v>42</v>
      </c>
      <c r="D22" s="248">
        <v>0.85</v>
      </c>
    </row>
    <row r="23" spans="1:4" ht="13.2">
      <c r="A23" s="250">
        <v>310001984</v>
      </c>
      <c r="B23" s="22" t="s">
        <v>143</v>
      </c>
      <c r="C23" s="22" t="s">
        <v>32</v>
      </c>
      <c r="D23" s="248">
        <v>0.85</v>
      </c>
    </row>
    <row r="24" spans="1:4" ht="13.2">
      <c r="A24" s="250">
        <v>310002099</v>
      </c>
      <c r="B24" s="22" t="s">
        <v>144</v>
      </c>
      <c r="C24" s="22" t="s">
        <v>32</v>
      </c>
      <c r="D24" s="248">
        <v>0.85</v>
      </c>
    </row>
    <row r="25" spans="1:4" ht="13.2">
      <c r="A25" s="250">
        <v>310002705</v>
      </c>
      <c r="B25" s="22" t="s">
        <v>146</v>
      </c>
      <c r="C25" s="22" t="s">
        <v>32</v>
      </c>
      <c r="D25" s="248">
        <v>1</v>
      </c>
    </row>
    <row r="26" spans="1:4" ht="13.2">
      <c r="A26" s="250">
        <v>310002972</v>
      </c>
      <c r="B26" s="22" t="s">
        <v>147</v>
      </c>
      <c r="C26" s="22" t="s">
        <v>32</v>
      </c>
      <c r="D26" s="248">
        <v>1</v>
      </c>
    </row>
    <row r="27" spans="1:4" ht="13.2">
      <c r="A27" s="250">
        <v>310003079</v>
      </c>
      <c r="B27" s="22" t="s">
        <v>54</v>
      </c>
      <c r="C27" s="22" t="s">
        <v>49</v>
      </c>
      <c r="D27" s="248">
        <v>0.85</v>
      </c>
    </row>
    <row r="28" spans="1:4" ht="13.2">
      <c r="A28" s="250">
        <v>310002226</v>
      </c>
      <c r="B28" s="22" t="s">
        <v>149</v>
      </c>
      <c r="C28" s="22" t="s">
        <v>32</v>
      </c>
      <c r="D28" s="248">
        <v>1</v>
      </c>
    </row>
    <row r="29" spans="1:4" ht="13.2">
      <c r="A29" s="250">
        <v>310003073</v>
      </c>
      <c r="B29" s="22" t="s">
        <v>150</v>
      </c>
      <c r="C29" s="22" t="s">
        <v>32</v>
      </c>
      <c r="D29" s="248">
        <v>0.85</v>
      </c>
    </row>
    <row r="30" spans="1:4" ht="13.2">
      <c r="A30" s="250">
        <v>310002949</v>
      </c>
      <c r="B30" s="22" t="s">
        <v>122</v>
      </c>
      <c r="C30" s="22" t="s">
        <v>49</v>
      </c>
      <c r="D30" s="248">
        <v>0.85</v>
      </c>
    </row>
    <row r="31" spans="1:4" ht="13.2">
      <c r="A31" s="250">
        <v>310002950</v>
      </c>
      <c r="B31" s="22" t="s">
        <v>151</v>
      </c>
      <c r="C31" s="22" t="s">
        <v>49</v>
      </c>
      <c r="D31" s="248">
        <v>0.85</v>
      </c>
    </row>
    <row r="32" spans="1:4" ht="13.2">
      <c r="A32" s="250">
        <v>310002016</v>
      </c>
      <c r="B32" s="22" t="s">
        <v>152</v>
      </c>
      <c r="C32" s="22" t="s">
        <v>32</v>
      </c>
      <c r="D32" s="248">
        <v>0.85</v>
      </c>
    </row>
    <row r="33" spans="1:4" ht="13.2">
      <c r="A33" s="250">
        <v>310002015</v>
      </c>
      <c r="B33" s="22" t="s">
        <v>153</v>
      </c>
      <c r="C33" s="22" t="s">
        <v>32</v>
      </c>
      <c r="D33" s="248">
        <v>0.85</v>
      </c>
    </row>
    <row r="34" spans="1:4" ht="13.2">
      <c r="A34" s="250">
        <v>310002223</v>
      </c>
      <c r="B34" s="22" t="s">
        <v>154</v>
      </c>
      <c r="C34" s="22" t="s">
        <v>32</v>
      </c>
      <c r="D34" s="248">
        <v>1</v>
      </c>
    </row>
    <row r="35" spans="1:4" ht="13.2">
      <c r="A35" s="250">
        <v>310001994</v>
      </c>
      <c r="B35" s="22" t="s">
        <v>155</v>
      </c>
      <c r="C35" s="22" t="s">
        <v>32</v>
      </c>
      <c r="D35" s="248">
        <v>0.85</v>
      </c>
    </row>
    <row r="36" spans="1:4" ht="13.2">
      <c r="A36" s="250">
        <v>310001993</v>
      </c>
      <c r="B36" s="22" t="s">
        <v>156</v>
      </c>
      <c r="C36" s="22" t="s">
        <v>32</v>
      </c>
      <c r="D36" s="248">
        <v>0.85</v>
      </c>
    </row>
    <row r="37" spans="1:4" ht="13.2">
      <c r="A37" s="250">
        <v>310002013</v>
      </c>
      <c r="B37" s="22" t="s">
        <v>157</v>
      </c>
      <c r="C37" s="22" t="s">
        <v>31</v>
      </c>
      <c r="D37" s="248">
        <v>0.85</v>
      </c>
    </row>
    <row r="38" spans="1:4" ht="13.2">
      <c r="A38" s="250">
        <v>310002900</v>
      </c>
      <c r="B38" s="22" t="s">
        <v>117</v>
      </c>
      <c r="C38" s="22" t="s">
        <v>32</v>
      </c>
      <c r="D38" s="248">
        <v>0.85</v>
      </c>
    </row>
    <row r="39" spans="1:4" ht="13.2">
      <c r="A39" s="250">
        <v>310002703</v>
      </c>
      <c r="B39" s="22" t="s">
        <v>158</v>
      </c>
      <c r="C39" s="22" t="s">
        <v>32</v>
      </c>
      <c r="D39" s="248">
        <v>1</v>
      </c>
    </row>
    <row r="40" spans="1:4" ht="13.2">
      <c r="A40" s="250">
        <v>310002975</v>
      </c>
      <c r="B40" s="22" t="s">
        <v>159</v>
      </c>
      <c r="C40" s="22" t="s">
        <v>32</v>
      </c>
      <c r="D40" s="248">
        <v>1</v>
      </c>
    </row>
    <row r="41" spans="1:4" ht="13.2">
      <c r="A41" s="250">
        <v>310002225</v>
      </c>
      <c r="B41" s="22" t="s">
        <v>160</v>
      </c>
      <c r="C41" s="22" t="s">
        <v>32</v>
      </c>
      <c r="D41" s="248">
        <v>1</v>
      </c>
    </row>
    <row r="42" spans="1:4" ht="13.2">
      <c r="A42" s="250">
        <v>310002002</v>
      </c>
      <c r="B42" s="22" t="s">
        <v>132</v>
      </c>
      <c r="C42" s="22" t="s">
        <v>59</v>
      </c>
      <c r="D42" s="248">
        <v>0.85</v>
      </c>
    </row>
    <row r="43" spans="1:4" ht="13.2">
      <c r="A43" s="250">
        <v>310001995</v>
      </c>
      <c r="B43" s="22" t="s">
        <v>121</v>
      </c>
      <c r="C43" s="22" t="s">
        <v>59</v>
      </c>
      <c r="D43" s="248">
        <v>0.85</v>
      </c>
    </row>
    <row r="44" spans="1:4" ht="13.2">
      <c r="A44" s="250">
        <v>310002142</v>
      </c>
      <c r="B44" s="22" t="s">
        <v>56</v>
      </c>
      <c r="C44" s="22" t="s">
        <v>31</v>
      </c>
      <c r="D44" s="248">
        <v>0.85</v>
      </c>
    </row>
    <row r="45" spans="1:4" ht="13.2">
      <c r="A45" s="250">
        <v>310002653</v>
      </c>
      <c r="B45" s="22" t="s">
        <v>166</v>
      </c>
      <c r="C45" s="22" t="s">
        <v>32</v>
      </c>
      <c r="D45" s="248">
        <v>1</v>
      </c>
    </row>
    <row r="46" spans="1:4" ht="13.2">
      <c r="A46" s="250">
        <v>310003221</v>
      </c>
      <c r="B46" s="22" t="s">
        <v>141</v>
      </c>
      <c r="C46" s="22" t="s">
        <v>49</v>
      </c>
      <c r="D46" s="248">
        <v>0.85</v>
      </c>
    </row>
    <row r="47" spans="1:4" ht="13.2">
      <c r="A47" s="250">
        <v>310003220</v>
      </c>
      <c r="B47" s="22" t="s">
        <v>139</v>
      </c>
      <c r="C47" s="22" t="s">
        <v>49</v>
      </c>
      <c r="D47" s="248">
        <v>0.85</v>
      </c>
    </row>
    <row r="48" spans="1:4" ht="13.2">
      <c r="A48" s="250">
        <v>310003159</v>
      </c>
      <c r="B48" s="22" t="s">
        <v>135</v>
      </c>
      <c r="C48" s="22" t="s">
        <v>49</v>
      </c>
      <c r="D48" s="248">
        <v>0.85</v>
      </c>
    </row>
    <row r="49" spans="1:4" ht="13.2">
      <c r="A49" s="250">
        <v>310003191</v>
      </c>
      <c r="B49" s="22" t="s">
        <v>220</v>
      </c>
      <c r="C49" s="22" t="s">
        <v>49</v>
      </c>
      <c r="D49" s="248">
        <v>0.85</v>
      </c>
    </row>
    <row r="50" spans="1:4" ht="13.2">
      <c r="A50" s="250">
        <v>310003225</v>
      </c>
      <c r="B50" s="22" t="s">
        <v>145</v>
      </c>
      <c r="C50" s="22" t="s">
        <v>49</v>
      </c>
      <c r="D50" s="248">
        <v>0.85</v>
      </c>
    </row>
    <row r="51" spans="1:4" ht="13.2">
      <c r="A51" s="250">
        <v>310003229</v>
      </c>
      <c r="B51" s="22" t="s">
        <v>148</v>
      </c>
      <c r="C51" s="22" t="s">
        <v>49</v>
      </c>
      <c r="D51" s="248">
        <v>0.85</v>
      </c>
    </row>
    <row r="52" spans="1:4" ht="13.2">
      <c r="A52" s="250">
        <v>310003194</v>
      </c>
      <c r="B52" s="22" t="s">
        <v>168</v>
      </c>
      <c r="C52" s="22" t="s">
        <v>49</v>
      </c>
      <c r="D52" s="248">
        <v>0.85</v>
      </c>
    </row>
    <row r="53" spans="1:4" ht="13.2">
      <c r="A53" s="250">
        <v>310001812</v>
      </c>
      <c r="B53" s="22" t="s">
        <v>169</v>
      </c>
      <c r="C53" s="22" t="s">
        <v>49</v>
      </c>
      <c r="D53" s="248">
        <v>0.85</v>
      </c>
    </row>
    <row r="54" spans="1:4" ht="13.2">
      <c r="A54" s="250">
        <v>310001812</v>
      </c>
      <c r="B54" s="22" t="s">
        <v>169</v>
      </c>
      <c r="C54" s="22" t="s">
        <v>49</v>
      </c>
      <c r="D54" s="248">
        <v>0.85</v>
      </c>
    </row>
    <row r="55" spans="1:4" ht="13.2">
      <c r="A55" s="250">
        <v>310003224</v>
      </c>
      <c r="B55" s="22" t="s">
        <v>170</v>
      </c>
      <c r="C55" s="22" t="s">
        <v>49</v>
      </c>
      <c r="D55" s="248">
        <v>0.85</v>
      </c>
    </row>
    <row r="56" spans="1:4" ht="13.2">
      <c r="A56" s="250">
        <v>310003228</v>
      </c>
      <c r="B56" s="22" t="s">
        <v>171</v>
      </c>
      <c r="C56" s="22" t="s">
        <v>49</v>
      </c>
      <c r="D56" s="248">
        <v>0.85</v>
      </c>
    </row>
    <row r="57" spans="1:4" ht="13.2">
      <c r="A57" s="250">
        <v>310003224</v>
      </c>
      <c r="B57" s="22" t="s">
        <v>170</v>
      </c>
      <c r="C57" s="22" t="s">
        <v>49</v>
      </c>
      <c r="D57" s="248">
        <v>0.85</v>
      </c>
    </row>
    <row r="58" spans="1:4" ht="13.2">
      <c r="A58" s="250">
        <v>310003228</v>
      </c>
      <c r="B58" s="22" t="s">
        <v>171</v>
      </c>
      <c r="C58" s="22" t="s">
        <v>49</v>
      </c>
      <c r="D58" s="248">
        <v>0.85</v>
      </c>
    </row>
    <row r="59" spans="1:4" ht="13.2">
      <c r="A59" s="250">
        <v>310003226</v>
      </c>
      <c r="B59" s="22" t="s">
        <v>173</v>
      </c>
      <c r="C59" s="22" t="s">
        <v>49</v>
      </c>
      <c r="D59" s="248">
        <v>0.85</v>
      </c>
    </row>
    <row r="60" spans="1:4" ht="13.2">
      <c r="A60" s="250">
        <v>310003226</v>
      </c>
      <c r="B60" s="22" t="s">
        <v>173</v>
      </c>
      <c r="C60" s="22" t="s">
        <v>49</v>
      </c>
      <c r="D60" s="248">
        <v>0.85</v>
      </c>
    </row>
    <row r="61" spans="1:4" ht="13.2">
      <c r="A61" s="250">
        <v>310003224</v>
      </c>
      <c r="B61" s="22" t="s">
        <v>170</v>
      </c>
      <c r="C61" s="22" t="s">
        <v>49</v>
      </c>
      <c r="D61" s="248">
        <v>0.85</v>
      </c>
    </row>
    <row r="62" spans="1:4" ht="13.2">
      <c r="A62" s="250">
        <v>310003224</v>
      </c>
      <c r="B62" s="22" t="s">
        <v>170</v>
      </c>
      <c r="C62" s="22" t="s">
        <v>49</v>
      </c>
      <c r="D62" s="248">
        <v>0.85</v>
      </c>
    </row>
    <row r="63" spans="1:4" ht="13.2">
      <c r="A63" s="250">
        <v>310003227</v>
      </c>
      <c r="B63" s="22" t="s">
        <v>172</v>
      </c>
      <c r="C63" s="22" t="s">
        <v>49</v>
      </c>
      <c r="D63" s="248">
        <v>0.85</v>
      </c>
    </row>
    <row r="64" spans="1:4" ht="13.2">
      <c r="A64" s="250">
        <v>310003227</v>
      </c>
      <c r="B64" s="22" t="s">
        <v>172</v>
      </c>
      <c r="C64" s="22" t="s">
        <v>49</v>
      </c>
      <c r="D64" s="248">
        <v>0.85</v>
      </c>
    </row>
    <row r="65" spans="1:4" ht="13.2">
      <c r="A65" s="250">
        <v>310003227</v>
      </c>
      <c r="B65" s="22" t="s">
        <v>172</v>
      </c>
      <c r="C65" s="22" t="s">
        <v>49</v>
      </c>
      <c r="D65" s="248">
        <v>0.85</v>
      </c>
    </row>
    <row r="66" spans="1:4" ht="13.2">
      <c r="A66" s="250">
        <v>310003227</v>
      </c>
      <c r="B66" s="22" t="s">
        <v>172</v>
      </c>
      <c r="C66" s="22" t="s">
        <v>49</v>
      </c>
      <c r="D66" s="248">
        <v>0.85</v>
      </c>
    </row>
    <row r="67" spans="1:4" ht="13.2">
      <c r="A67" s="250">
        <v>310003231</v>
      </c>
      <c r="B67" s="22" t="s">
        <v>174</v>
      </c>
      <c r="C67" s="22" t="s">
        <v>49</v>
      </c>
      <c r="D67" s="248">
        <v>0.85</v>
      </c>
    </row>
    <row r="68" spans="1:4" ht="13.2">
      <c r="A68" s="250">
        <v>310003231</v>
      </c>
      <c r="B68" s="22" t="s">
        <v>174</v>
      </c>
      <c r="C68" s="22" t="s">
        <v>49</v>
      </c>
      <c r="D68" s="248">
        <v>0.85</v>
      </c>
    </row>
    <row r="69" spans="1:4" ht="13.2">
      <c r="A69" s="250">
        <v>310002016</v>
      </c>
      <c r="B69" s="22" t="s">
        <v>152</v>
      </c>
      <c r="C69" s="22" t="s">
        <v>32</v>
      </c>
      <c r="D69" s="248">
        <v>0.85</v>
      </c>
    </row>
    <row r="70" spans="1:4" ht="13.2">
      <c r="A70" s="250">
        <v>310002015</v>
      </c>
      <c r="B70" s="22" t="s">
        <v>153</v>
      </c>
      <c r="C70" s="22" t="s">
        <v>32</v>
      </c>
      <c r="D70" s="248">
        <v>0.85</v>
      </c>
    </row>
    <row r="71" spans="1:4" ht="13.2">
      <c r="A71" s="250">
        <v>310002001</v>
      </c>
      <c r="B71" s="22" t="s">
        <v>53</v>
      </c>
      <c r="C71" s="22" t="s">
        <v>32</v>
      </c>
      <c r="D71" s="248">
        <v>0.85</v>
      </c>
    </row>
    <row r="72" spans="1:4" ht="13.2">
      <c r="A72" s="250">
        <v>310002000</v>
      </c>
      <c r="B72" s="22" t="s">
        <v>52</v>
      </c>
      <c r="C72" s="22" t="s">
        <v>32</v>
      </c>
      <c r="D72" s="248">
        <v>0.85</v>
      </c>
    </row>
    <row r="73" spans="1:4" ht="13.2">
      <c r="A73" s="250">
        <v>310003145</v>
      </c>
      <c r="B73" s="22" t="s">
        <v>176</v>
      </c>
      <c r="C73" s="22" t="s">
        <v>42</v>
      </c>
      <c r="D73" s="248">
        <v>1</v>
      </c>
    </row>
    <row r="74" spans="1:4" ht="13.2">
      <c r="A74" s="250">
        <v>310003155</v>
      </c>
      <c r="B74" s="22" t="s">
        <v>178</v>
      </c>
      <c r="C74" s="22" t="s">
        <v>42</v>
      </c>
      <c r="D74" s="248">
        <v>0.85</v>
      </c>
    </row>
    <row r="75" spans="1:4" ht="13.2">
      <c r="A75" s="250">
        <v>310002661</v>
      </c>
      <c r="B75" s="22" t="s">
        <v>175</v>
      </c>
      <c r="C75" s="22" t="s">
        <v>31</v>
      </c>
      <c r="D75" s="248">
        <v>1</v>
      </c>
    </row>
    <row r="76" spans="1:4" ht="13.2">
      <c r="A76" s="250">
        <v>310003192</v>
      </c>
      <c r="B76" s="22" t="s">
        <v>177</v>
      </c>
      <c r="C76" s="22" t="s">
        <v>49</v>
      </c>
      <c r="D76" s="248">
        <v>0.85</v>
      </c>
    </row>
    <row r="77" spans="1:4" ht="13.2">
      <c r="A77" s="250">
        <v>310003193</v>
      </c>
      <c r="B77" s="22" t="s">
        <v>179</v>
      </c>
      <c r="C77" s="22" t="s">
        <v>49</v>
      </c>
      <c r="D77" s="248">
        <v>0.85</v>
      </c>
    </row>
    <row r="78" spans="1:4" ht="13.2">
      <c r="A78" s="250">
        <v>310002224</v>
      </c>
      <c r="B78" s="22" t="s">
        <v>138</v>
      </c>
      <c r="C78" s="22" t="s">
        <v>32</v>
      </c>
      <c r="D78" s="248">
        <v>0.85</v>
      </c>
    </row>
    <row r="79" spans="1:4" ht="13.2">
      <c r="A79" s="250">
        <v>310003146</v>
      </c>
      <c r="B79" s="22" t="s">
        <v>182</v>
      </c>
      <c r="C79" s="22" t="s">
        <v>42</v>
      </c>
      <c r="D79" s="248">
        <v>1</v>
      </c>
    </row>
    <row r="80" spans="1:4" ht="13.2">
      <c r="A80" s="250">
        <v>310003223</v>
      </c>
      <c r="B80" s="22" t="s">
        <v>181</v>
      </c>
      <c r="C80" s="22" t="s">
        <v>49</v>
      </c>
      <c r="D80" s="248">
        <v>0.85</v>
      </c>
    </row>
    <row r="81" spans="1:4" ht="13.2">
      <c r="A81" s="250">
        <v>310003147</v>
      </c>
      <c r="B81" s="22" t="s">
        <v>185</v>
      </c>
      <c r="C81" s="22" t="s">
        <v>42</v>
      </c>
      <c r="D81" s="248">
        <v>1</v>
      </c>
    </row>
    <row r="82" spans="1:4" ht="13.2">
      <c r="A82" s="250">
        <v>310002662</v>
      </c>
      <c r="B82" s="22" t="s">
        <v>184</v>
      </c>
      <c r="C82" s="22" t="s">
        <v>31</v>
      </c>
      <c r="D82" s="248">
        <v>1</v>
      </c>
    </row>
    <row r="83" spans="1:4" ht="13.2">
      <c r="A83" s="250">
        <v>310003340</v>
      </c>
      <c r="B83" s="22" t="s">
        <v>187</v>
      </c>
      <c r="C83" s="22" t="s">
        <v>134</v>
      </c>
      <c r="D83" s="248">
        <v>1</v>
      </c>
    </row>
    <row r="84" spans="1:4" ht="13.2">
      <c r="A84" s="250">
        <v>310003341</v>
      </c>
      <c r="B84" s="22" t="s">
        <v>188</v>
      </c>
      <c r="C84" s="22" t="s">
        <v>134</v>
      </c>
      <c r="D84" s="248">
        <v>1</v>
      </c>
    </row>
    <row r="85" spans="1:4" ht="13.2">
      <c r="A85" s="250">
        <v>310003188</v>
      </c>
      <c r="B85" s="22" t="s">
        <v>193</v>
      </c>
      <c r="C85" s="22" t="s">
        <v>49</v>
      </c>
      <c r="D85" s="248">
        <v>0.85</v>
      </c>
    </row>
    <row r="86" spans="1:4" ht="13.2">
      <c r="A86" s="250">
        <v>310003187</v>
      </c>
      <c r="B86" s="22" t="s">
        <v>195</v>
      </c>
      <c r="C86" s="22" t="s">
        <v>49</v>
      </c>
      <c r="D86" s="248">
        <v>0.85</v>
      </c>
    </row>
    <row r="87" spans="1:4" ht="13.2">
      <c r="A87" s="250">
        <v>310003218</v>
      </c>
      <c r="B87" s="22" t="s">
        <v>192</v>
      </c>
      <c r="C87" s="22" t="s">
        <v>49</v>
      </c>
      <c r="D87" s="248">
        <v>0.85</v>
      </c>
    </row>
    <row r="88" spans="1:4" ht="13.2">
      <c r="A88" s="250">
        <v>310003230</v>
      </c>
      <c r="B88" s="22" t="s">
        <v>189</v>
      </c>
      <c r="C88" s="22" t="s">
        <v>49</v>
      </c>
      <c r="D88" s="248">
        <v>0.85</v>
      </c>
    </row>
    <row r="89" spans="1:4" ht="13.2">
      <c r="A89" s="250">
        <v>310001814</v>
      </c>
      <c r="B89" s="22" t="s">
        <v>190</v>
      </c>
      <c r="C89" s="22" t="s">
        <v>49</v>
      </c>
      <c r="D89" s="248">
        <v>0.85</v>
      </c>
    </row>
    <row r="90" spans="1:4" ht="13.2">
      <c r="A90" s="250">
        <v>310003219</v>
      </c>
      <c r="B90" s="22" t="s">
        <v>191</v>
      </c>
      <c r="C90" s="22" t="s">
        <v>49</v>
      </c>
      <c r="D90" s="248">
        <v>0.85</v>
      </c>
    </row>
    <row r="91" spans="1:4" ht="13.2">
      <c r="A91" s="250">
        <v>310001814</v>
      </c>
      <c r="B91" s="22" t="s">
        <v>190</v>
      </c>
      <c r="C91" s="22" t="s">
        <v>49</v>
      </c>
      <c r="D91" s="248">
        <v>0.85</v>
      </c>
    </row>
    <row r="92" spans="1:4" ht="13.2">
      <c r="A92" s="250">
        <v>310003197</v>
      </c>
      <c r="B92" s="22" t="s">
        <v>194</v>
      </c>
      <c r="C92" s="22" t="s">
        <v>49</v>
      </c>
      <c r="D92" s="248">
        <v>0.85</v>
      </c>
    </row>
    <row r="93" spans="1:4" ht="13.2">
      <c r="A93" s="250">
        <v>310001814</v>
      </c>
      <c r="B93" s="22" t="s">
        <v>190</v>
      </c>
      <c r="C93" s="22" t="s">
        <v>49</v>
      </c>
      <c r="D93" s="248">
        <v>0.85</v>
      </c>
    </row>
    <row r="94" spans="1:4" ht="13.2">
      <c r="A94" s="250">
        <v>310003197</v>
      </c>
      <c r="B94" s="22" t="s">
        <v>194</v>
      </c>
      <c r="C94" s="22" t="s">
        <v>49</v>
      </c>
      <c r="D94" s="248">
        <v>0.85</v>
      </c>
    </row>
    <row r="95" spans="1:4" ht="13.2">
      <c r="A95" s="250">
        <v>310003230</v>
      </c>
      <c r="B95" s="22" t="s">
        <v>189</v>
      </c>
      <c r="C95" s="22" t="s">
        <v>49</v>
      </c>
      <c r="D95" s="248">
        <v>0.85</v>
      </c>
    </row>
    <row r="96" spans="1:4" ht="13.2">
      <c r="A96" s="250">
        <v>310003219</v>
      </c>
      <c r="B96" s="22" t="s">
        <v>191</v>
      </c>
      <c r="C96" s="22" t="s">
        <v>49</v>
      </c>
      <c r="D96" s="248">
        <v>0.85</v>
      </c>
    </row>
    <row r="97" spans="1:4" ht="13.2">
      <c r="A97" s="250">
        <v>310003183</v>
      </c>
      <c r="B97" s="22" t="s">
        <v>186</v>
      </c>
      <c r="C97" s="22" t="s">
        <v>134</v>
      </c>
      <c r="D97" s="248">
        <v>1</v>
      </c>
    </row>
    <row r="98" spans="1:4" ht="13.2">
      <c r="A98" s="250">
        <v>310003190</v>
      </c>
      <c r="B98" s="22" t="s">
        <v>196</v>
      </c>
      <c r="C98" s="22" t="s">
        <v>49</v>
      </c>
      <c r="D98" s="248">
        <v>0.85</v>
      </c>
    </row>
    <row r="99" spans="1:4" ht="13.2">
      <c r="A99" s="250">
        <v>310003189</v>
      </c>
      <c r="B99" s="22" t="s">
        <v>203</v>
      </c>
      <c r="C99" s="22" t="s">
        <v>49</v>
      </c>
      <c r="D99" s="248">
        <v>0.85</v>
      </c>
    </row>
    <row r="100" spans="1:4" ht="13.2">
      <c r="A100" s="250">
        <v>310002643</v>
      </c>
      <c r="B100" s="22" t="s">
        <v>204</v>
      </c>
      <c r="C100" s="22" t="s">
        <v>42</v>
      </c>
      <c r="D100" s="248">
        <v>1</v>
      </c>
    </row>
    <row r="101" spans="1:4" ht="13.2">
      <c r="A101" s="250">
        <v>310002645</v>
      </c>
      <c r="B101" s="22" t="s">
        <v>205</v>
      </c>
      <c r="C101" s="22" t="s">
        <v>42</v>
      </c>
      <c r="D101" s="248">
        <v>1</v>
      </c>
    </row>
    <row r="102" spans="1:4" ht="13.2">
      <c r="A102" s="250">
        <v>310001813</v>
      </c>
      <c r="B102" s="22" t="s">
        <v>206</v>
      </c>
      <c r="C102" s="22" t="s">
        <v>49</v>
      </c>
      <c r="D102" s="248">
        <v>0.85</v>
      </c>
    </row>
    <row r="103" spans="1:4" ht="13.2">
      <c r="A103" s="250">
        <v>310003379</v>
      </c>
      <c r="B103" s="22" t="s">
        <v>207</v>
      </c>
      <c r="C103" s="22" t="s">
        <v>49</v>
      </c>
      <c r="D103" s="248">
        <v>0.85</v>
      </c>
    </row>
    <row r="104" spans="1:4" ht="13.2">
      <c r="A104" s="250">
        <v>310003380</v>
      </c>
      <c r="B104" s="22" t="s">
        <v>208</v>
      </c>
      <c r="C104" s="22" t="s">
        <v>49</v>
      </c>
      <c r="D104" s="248">
        <v>0.85</v>
      </c>
    </row>
    <row r="105" spans="1:4" ht="13.2">
      <c r="A105" s="250">
        <v>310003183</v>
      </c>
      <c r="B105" s="22" t="s">
        <v>186</v>
      </c>
      <c r="C105" s="22" t="s">
        <v>209</v>
      </c>
      <c r="D105" s="248">
        <v>1</v>
      </c>
    </row>
    <row r="106" spans="1:4" ht="13.8">
      <c r="A106" s="253">
        <v>310003403</v>
      </c>
      <c r="B106" s="253" t="s">
        <v>210</v>
      </c>
      <c r="C106" s="22" t="s">
        <v>42</v>
      </c>
      <c r="D106" s="248">
        <v>1</v>
      </c>
    </row>
    <row r="107" spans="1:4" ht="13.8">
      <c r="A107" s="253">
        <v>310003381</v>
      </c>
      <c r="B107" s="253" t="s">
        <v>211</v>
      </c>
      <c r="C107" s="22" t="s">
        <v>49</v>
      </c>
      <c r="D107" s="248">
        <v>0.85</v>
      </c>
    </row>
    <row r="108" spans="1:4" ht="13.8">
      <c r="A108" s="253">
        <v>310003382</v>
      </c>
      <c r="B108" s="253" t="s">
        <v>212</v>
      </c>
      <c r="C108" s="22" t="s">
        <v>49</v>
      </c>
      <c r="D108" s="248">
        <v>0.85</v>
      </c>
    </row>
    <row r="109" spans="1:4" ht="13.2">
      <c r="A109" s="251">
        <v>310003401</v>
      </c>
      <c r="B109" s="34" t="s">
        <v>213</v>
      </c>
      <c r="C109" s="22" t="s">
        <v>32</v>
      </c>
      <c r="D109" s="248">
        <v>1</v>
      </c>
    </row>
    <row r="110" spans="1:4" ht="13.2">
      <c r="A110" s="251">
        <v>310003399</v>
      </c>
      <c r="B110" s="34" t="s">
        <v>214</v>
      </c>
      <c r="C110" s="22" t="s">
        <v>32</v>
      </c>
      <c r="D110" s="248">
        <v>1</v>
      </c>
    </row>
    <row r="111" spans="1:4" ht="13.2">
      <c r="A111" s="251">
        <v>310003413</v>
      </c>
      <c r="B111" s="22" t="s">
        <v>216</v>
      </c>
      <c r="C111" s="22" t="s">
        <v>32</v>
      </c>
      <c r="D111" s="248">
        <v>0.85</v>
      </c>
    </row>
    <row r="112" spans="1:4" ht="13.2">
      <c r="A112" s="251">
        <v>310003400</v>
      </c>
      <c r="B112" s="34" t="s">
        <v>215</v>
      </c>
      <c r="C112" s="22" t="s">
        <v>32</v>
      </c>
      <c r="D112" s="248">
        <v>1</v>
      </c>
    </row>
    <row r="113" spans="1:4" ht="13.2">
      <c r="A113" s="251">
        <v>310003222</v>
      </c>
      <c r="B113" s="34" t="s">
        <v>219</v>
      </c>
      <c r="C113" s="22" t="s">
        <v>49</v>
      </c>
      <c r="D113" s="248">
        <v>0.85</v>
      </c>
    </row>
    <row r="114" spans="1:4" ht="13.2">
      <c r="A114" s="251">
        <v>310003487</v>
      </c>
      <c r="B114" s="34" t="s">
        <v>224</v>
      </c>
      <c r="C114" s="22" t="s">
        <v>49</v>
      </c>
      <c r="D114" s="248">
        <v>0.85</v>
      </c>
    </row>
    <row r="115" spans="1:4" ht="13.2">
      <c r="A115" s="251">
        <v>310003489</v>
      </c>
      <c r="B115" s="34" t="s">
        <v>225</v>
      </c>
      <c r="C115" s="22" t="s">
        <v>49</v>
      </c>
      <c r="D115" s="248">
        <v>0.85</v>
      </c>
    </row>
    <row r="116" spans="1:4" ht="13.2">
      <c r="A116" s="251">
        <v>310003479</v>
      </c>
      <c r="B116" s="34" t="s">
        <v>226</v>
      </c>
      <c r="C116" s="22" t="s">
        <v>49</v>
      </c>
      <c r="D116" s="248">
        <v>0.85</v>
      </c>
    </row>
    <row r="117" spans="1:4" ht="13.2">
      <c r="A117" s="251">
        <v>310003486</v>
      </c>
      <c r="B117" s="34" t="s">
        <v>237</v>
      </c>
      <c r="C117" s="22" t="s">
        <v>49</v>
      </c>
      <c r="D117" s="248">
        <v>0.85</v>
      </c>
    </row>
    <row r="118" spans="1:4" ht="13.2">
      <c r="A118" s="251">
        <v>310003488</v>
      </c>
      <c r="B118" s="34" t="s">
        <v>238</v>
      </c>
      <c r="C118" s="22" t="s">
        <v>49</v>
      </c>
      <c r="D118" s="248">
        <v>0.85</v>
      </c>
    </row>
    <row r="119" spans="1:4" ht="13.2">
      <c r="A119" s="251">
        <v>310003481</v>
      </c>
      <c r="B119" s="34" t="s">
        <v>239</v>
      </c>
      <c r="C119" s="22" t="s">
        <v>49</v>
      </c>
      <c r="D119" s="248">
        <v>0.85</v>
      </c>
    </row>
    <row r="120" spans="1:4" ht="13.2">
      <c r="A120" s="251">
        <v>310003483</v>
      </c>
      <c r="B120" s="34" t="s">
        <v>240</v>
      </c>
      <c r="C120" s="22" t="s">
        <v>49</v>
      </c>
      <c r="D120" s="248">
        <v>0.85</v>
      </c>
    </row>
    <row r="121" spans="1:4" ht="13.2">
      <c r="A121" s="251">
        <v>310003485</v>
      </c>
      <c r="B121" s="34" t="s">
        <v>241</v>
      </c>
      <c r="C121" s="22" t="s">
        <v>49</v>
      </c>
      <c r="D121" s="248">
        <v>0.85</v>
      </c>
    </row>
    <row r="122" spans="1:4" ht="13.2">
      <c r="A122" s="251">
        <v>310001607</v>
      </c>
      <c r="B122" s="34" t="s">
        <v>242</v>
      </c>
      <c r="C122" s="34" t="s">
        <v>243</v>
      </c>
      <c r="D122" s="248">
        <v>0.9</v>
      </c>
    </row>
    <row r="123" spans="1:4" ht="13.8">
      <c r="A123" s="254">
        <v>310003530</v>
      </c>
      <c r="B123" s="253" t="s">
        <v>244</v>
      </c>
      <c r="C123" s="34" t="s">
        <v>49</v>
      </c>
      <c r="D123" s="248">
        <v>0.85</v>
      </c>
    </row>
    <row r="124" spans="1:4" ht="13.2">
      <c r="A124" s="251">
        <v>310003574</v>
      </c>
      <c r="B124" s="34" t="s">
        <v>245</v>
      </c>
      <c r="C124" s="34" t="s">
        <v>31</v>
      </c>
      <c r="D124" s="248">
        <v>0.85</v>
      </c>
    </row>
    <row r="125" spans="1:4" ht="13.2">
      <c r="A125" s="251">
        <v>310003618</v>
      </c>
      <c r="B125" s="34" t="s">
        <v>246</v>
      </c>
      <c r="C125" s="34" t="s">
        <v>134</v>
      </c>
      <c r="D125" s="248">
        <v>1</v>
      </c>
    </row>
    <row r="126" spans="1:4" ht="13.2">
      <c r="A126" s="251">
        <v>310003571</v>
      </c>
      <c r="B126" s="34" t="s">
        <v>254</v>
      </c>
      <c r="C126" s="34" t="s">
        <v>31</v>
      </c>
      <c r="D126" s="248">
        <v>0.85</v>
      </c>
    </row>
    <row r="127" spans="1:4" ht="13.2">
      <c r="A127" s="251">
        <v>310003573</v>
      </c>
      <c r="B127" s="34" t="s">
        <v>257</v>
      </c>
      <c r="C127" s="34" t="s">
        <v>42</v>
      </c>
      <c r="D127" s="248">
        <v>0.85</v>
      </c>
    </row>
    <row r="128" spans="1:4" ht="13.2">
      <c r="A128" s="251">
        <v>310002016</v>
      </c>
      <c r="B128" s="34" t="s">
        <v>152</v>
      </c>
      <c r="C128" s="34" t="s">
        <v>32</v>
      </c>
      <c r="D128" s="248">
        <v>0.85</v>
      </c>
    </row>
    <row r="129" spans="1:4" ht="13.2">
      <c r="A129" s="251">
        <v>310002015</v>
      </c>
      <c r="B129" s="34" t="s">
        <v>153</v>
      </c>
      <c r="C129" s="34" t="s">
        <v>32</v>
      </c>
      <c r="D129" s="248">
        <v>0.85</v>
      </c>
    </row>
    <row r="130" spans="1:4" ht="13.2">
      <c r="A130" s="251">
        <v>310003572</v>
      </c>
      <c r="B130" s="34" t="s">
        <v>249</v>
      </c>
      <c r="C130" s="34" t="s">
        <v>42</v>
      </c>
      <c r="D130" s="248">
        <v>0.85</v>
      </c>
    </row>
    <row r="131" spans="1:4" ht="13.2">
      <c r="A131" s="251">
        <v>310003591</v>
      </c>
      <c r="B131" s="34" t="s">
        <v>251</v>
      </c>
      <c r="C131" s="34" t="s">
        <v>49</v>
      </c>
      <c r="D131" s="248">
        <v>0.85</v>
      </c>
    </row>
    <row r="132" spans="1:4" ht="13.2">
      <c r="A132" s="251">
        <v>310003592</v>
      </c>
      <c r="B132" s="34" t="s">
        <v>253</v>
      </c>
      <c r="C132" s="34" t="s">
        <v>49</v>
      </c>
      <c r="D132" s="248">
        <v>0.85</v>
      </c>
    </row>
    <row r="133" spans="1:4" ht="13.2">
      <c r="A133" s="251">
        <v>310003640</v>
      </c>
      <c r="B133" s="34" t="s">
        <v>248</v>
      </c>
      <c r="C133" s="34" t="s">
        <v>125</v>
      </c>
      <c r="D133" s="248">
        <v>0.9</v>
      </c>
    </row>
    <row r="134" spans="1:4" ht="13.2">
      <c r="A134" s="251">
        <v>310003671</v>
      </c>
      <c r="B134" s="34" t="s">
        <v>252</v>
      </c>
      <c r="C134" s="34" t="s">
        <v>49</v>
      </c>
      <c r="D134" s="248">
        <v>0.85</v>
      </c>
    </row>
    <row r="135" spans="1:4" ht="13.2">
      <c r="A135" s="251">
        <v>310003606</v>
      </c>
      <c r="B135" s="34" t="s">
        <v>250</v>
      </c>
      <c r="C135" s="34" t="s">
        <v>49</v>
      </c>
      <c r="D135" s="248">
        <v>0.85</v>
      </c>
    </row>
    <row r="136" spans="1:4" ht="13.2">
      <c r="A136" s="251">
        <v>310003681</v>
      </c>
      <c r="B136" s="34" t="s">
        <v>255</v>
      </c>
      <c r="C136" s="34" t="s">
        <v>49</v>
      </c>
      <c r="D136" s="248">
        <v>0.85</v>
      </c>
    </row>
    <row r="137" spans="1:4" ht="13.2">
      <c r="A137" s="251">
        <v>310003607</v>
      </c>
      <c r="B137" s="34" t="s">
        <v>256</v>
      </c>
      <c r="C137" s="34" t="s">
        <v>49</v>
      </c>
      <c r="D137" s="248">
        <v>0.85</v>
      </c>
    </row>
    <row r="138" spans="1:4" ht="13.2">
      <c r="A138" s="251">
        <v>310003680</v>
      </c>
      <c r="B138" s="34" t="s">
        <v>259</v>
      </c>
      <c r="C138" s="34" t="s">
        <v>49</v>
      </c>
      <c r="D138" s="248">
        <v>0.85</v>
      </c>
    </row>
    <row r="139" spans="1:4" ht="13.2">
      <c r="A139" s="251">
        <v>310003649</v>
      </c>
      <c r="B139" s="34" t="s">
        <v>261</v>
      </c>
      <c r="C139" s="34" t="s">
        <v>42</v>
      </c>
      <c r="D139" s="248">
        <v>0.85</v>
      </c>
    </row>
    <row r="140" spans="1:4" ht="13.2">
      <c r="A140" s="251">
        <v>310003656</v>
      </c>
      <c r="B140" s="34" t="s">
        <v>262</v>
      </c>
      <c r="C140" s="34" t="s">
        <v>31</v>
      </c>
      <c r="D140" s="248">
        <v>0.85</v>
      </c>
    </row>
    <row r="141" spans="1:4" ht="13.2">
      <c r="A141" s="251">
        <v>310003657</v>
      </c>
      <c r="B141" s="34" t="s">
        <v>263</v>
      </c>
      <c r="C141" s="34" t="s">
        <v>31</v>
      </c>
      <c r="D141" s="248">
        <v>1</v>
      </c>
    </row>
    <row r="142" spans="1:4" ht="13.2">
      <c r="A142" s="251">
        <v>310003659</v>
      </c>
      <c r="B142" s="34" t="s">
        <v>264</v>
      </c>
      <c r="C142" s="34" t="s">
        <v>31</v>
      </c>
      <c r="D142" s="248">
        <v>1</v>
      </c>
    </row>
    <row r="143" spans="1:4" ht="13.2">
      <c r="A143" s="251">
        <v>310003529</v>
      </c>
      <c r="B143" s="34" t="s">
        <v>260</v>
      </c>
      <c r="C143" s="34" t="s">
        <v>49</v>
      </c>
      <c r="D143" s="248">
        <v>0.85</v>
      </c>
    </row>
    <row r="144" spans="1:4" ht="13.2">
      <c r="A144" s="251">
        <v>310003478</v>
      </c>
      <c r="B144" s="34" t="s">
        <v>265</v>
      </c>
      <c r="C144" s="34" t="s">
        <v>49</v>
      </c>
      <c r="D144" s="248">
        <v>0.85</v>
      </c>
    </row>
    <row r="145" spans="1:4" ht="13.2">
      <c r="A145" s="251">
        <v>310003590</v>
      </c>
      <c r="B145" s="34" t="s">
        <v>266</v>
      </c>
      <c r="C145" s="34" t="s">
        <v>49</v>
      </c>
      <c r="D145" s="248">
        <v>0.85</v>
      </c>
    </row>
    <row r="146" spans="1:4" ht="13.2">
      <c r="A146" s="251">
        <v>310003695</v>
      </c>
      <c r="B146" s="34" t="s">
        <v>269</v>
      </c>
      <c r="C146" s="34" t="s">
        <v>49</v>
      </c>
      <c r="D146" s="248">
        <v>0.85</v>
      </c>
    </row>
    <row r="147" spans="1:4" ht="13.2">
      <c r="A147" s="251">
        <v>310003690</v>
      </c>
      <c r="B147" s="34" t="s">
        <v>268</v>
      </c>
      <c r="C147" s="34" t="s">
        <v>49</v>
      </c>
      <c r="D147" s="248">
        <v>0.85</v>
      </c>
    </row>
    <row r="148" spans="1:4" ht="13.2">
      <c r="A148" s="251">
        <v>310003480</v>
      </c>
      <c r="B148" s="34" t="s">
        <v>270</v>
      </c>
      <c r="C148" s="34" t="s">
        <v>49</v>
      </c>
      <c r="D148" s="248">
        <v>0.85</v>
      </c>
    </row>
    <row r="149" spans="1:4" ht="13.2">
      <c r="A149" s="251">
        <v>310003484</v>
      </c>
      <c r="B149" s="34" t="s">
        <v>271</v>
      </c>
      <c r="C149" s="34" t="s">
        <v>49</v>
      </c>
      <c r="D149" s="248">
        <v>0.85</v>
      </c>
    </row>
    <row r="150" spans="1:4" ht="13.2">
      <c r="A150" s="251">
        <v>310003588</v>
      </c>
      <c r="B150" s="34" t="s">
        <v>275</v>
      </c>
      <c r="C150" s="34" t="s">
        <v>49</v>
      </c>
      <c r="D150" s="248">
        <v>0.85</v>
      </c>
    </row>
    <row r="151" spans="1:4" ht="13.2">
      <c r="A151" s="251">
        <v>310003581</v>
      </c>
      <c r="B151" s="34" t="s">
        <v>273</v>
      </c>
      <c r="C151" s="34" t="s">
        <v>49</v>
      </c>
      <c r="D151" s="248">
        <v>0.85</v>
      </c>
    </row>
    <row r="152" spans="1:4" ht="13.2">
      <c r="A152" s="251">
        <v>310003580</v>
      </c>
      <c r="B152" s="34" t="s">
        <v>272</v>
      </c>
      <c r="C152" s="34" t="s">
        <v>49</v>
      </c>
      <c r="D152" s="248">
        <v>0.85</v>
      </c>
    </row>
    <row r="153" spans="1:4" ht="13.2">
      <c r="A153" s="251">
        <v>310003589</v>
      </c>
      <c r="B153" s="34" t="s">
        <v>274</v>
      </c>
      <c r="C153" s="34" t="s">
        <v>49</v>
      </c>
      <c r="D153" s="248">
        <v>0.85</v>
      </c>
    </row>
    <row r="154" spans="1:4" ht="13.2">
      <c r="A154" s="251">
        <v>310003594</v>
      </c>
      <c r="B154" s="34" t="s">
        <v>276</v>
      </c>
      <c r="C154" s="34" t="s">
        <v>49</v>
      </c>
      <c r="D154" s="248">
        <v>0.85</v>
      </c>
    </row>
    <row r="155" spans="1:4" ht="13.2">
      <c r="A155" s="251">
        <v>310003482</v>
      </c>
      <c r="B155" s="34" t="s">
        <v>278</v>
      </c>
      <c r="C155" s="34" t="s">
        <v>49</v>
      </c>
      <c r="D155" s="248">
        <v>0.85</v>
      </c>
    </row>
    <row r="156" spans="1:4" ht="13.2">
      <c r="A156" s="251">
        <v>310003595</v>
      </c>
      <c r="B156" s="34" t="s">
        <v>277</v>
      </c>
      <c r="C156" s="34" t="s">
        <v>49</v>
      </c>
      <c r="D156" s="248">
        <v>0.85</v>
      </c>
    </row>
    <row r="157" spans="1:4" ht="13.2">
      <c r="A157" s="251">
        <v>310003596</v>
      </c>
      <c r="B157" s="34" t="s">
        <v>279</v>
      </c>
      <c r="C157" s="34" t="s">
        <v>49</v>
      </c>
      <c r="D157" s="248">
        <v>0.85</v>
      </c>
    </row>
    <row r="158" spans="1:4" ht="13.2">
      <c r="A158" s="251">
        <v>310003597</v>
      </c>
      <c r="B158" s="34" t="s">
        <v>280</v>
      </c>
      <c r="C158" s="34" t="s">
        <v>49</v>
      </c>
      <c r="D158" s="248">
        <v>0.85</v>
      </c>
    </row>
    <row r="159" spans="1:4" ht="13.2">
      <c r="A159" s="251">
        <v>310001607</v>
      </c>
      <c r="B159" s="34" t="s">
        <v>281</v>
      </c>
      <c r="C159" s="34" t="s">
        <v>243</v>
      </c>
      <c r="D159" s="248">
        <v>0.9</v>
      </c>
    </row>
    <row r="160" spans="1:4" ht="13.2">
      <c r="A160" s="251">
        <v>310003655</v>
      </c>
      <c r="B160" s="34" t="s">
        <v>283</v>
      </c>
      <c r="C160" s="34" t="s">
        <v>31</v>
      </c>
      <c r="D160" s="248">
        <v>1</v>
      </c>
    </row>
    <row r="161" spans="1:4" ht="13.2">
      <c r="A161" s="251">
        <v>310003661</v>
      </c>
      <c r="B161" s="34" t="s">
        <v>282</v>
      </c>
      <c r="C161" s="34" t="s">
        <v>31</v>
      </c>
      <c r="D161" s="248">
        <v>1</v>
      </c>
    </row>
    <row r="162" spans="1:4" ht="13.2">
      <c r="A162" s="251">
        <v>310003414</v>
      </c>
      <c r="B162" s="34" t="s">
        <v>284</v>
      </c>
      <c r="C162" s="34" t="s">
        <v>32</v>
      </c>
      <c r="D162" s="248">
        <v>0.85</v>
      </c>
    </row>
    <row r="163" spans="1:4" ht="13.2">
      <c r="A163" s="251">
        <v>310003727</v>
      </c>
      <c r="B163" s="34" t="s">
        <v>287</v>
      </c>
      <c r="C163" s="34" t="s">
        <v>55</v>
      </c>
      <c r="D163" s="248">
        <v>1</v>
      </c>
    </row>
    <row r="164" spans="1:4" ht="13.2">
      <c r="A164" s="251">
        <v>310003728</v>
      </c>
      <c r="B164" s="34" t="s">
        <v>288</v>
      </c>
      <c r="C164" s="34" t="s">
        <v>55</v>
      </c>
      <c r="D164" s="248">
        <v>1</v>
      </c>
    </row>
    <row r="165" spans="1:4" ht="13.2">
      <c r="A165" s="251">
        <v>310003604</v>
      </c>
      <c r="B165" s="34" t="s">
        <v>293</v>
      </c>
      <c r="C165" s="34" t="s">
        <v>49</v>
      </c>
      <c r="D165" s="248">
        <v>0.85</v>
      </c>
    </row>
    <row r="166" spans="1:4" ht="13.2">
      <c r="A166" s="251">
        <v>310003783</v>
      </c>
      <c r="B166" s="34" t="s">
        <v>294</v>
      </c>
      <c r="C166" s="34" t="s">
        <v>55</v>
      </c>
      <c r="D166" s="248">
        <v>1</v>
      </c>
    </row>
    <row r="167" spans="1:4" ht="13.2">
      <c r="A167" s="251">
        <v>310002973</v>
      </c>
      <c r="B167" s="34" t="s">
        <v>295</v>
      </c>
      <c r="C167" s="34" t="s">
        <v>32</v>
      </c>
      <c r="D167" s="248">
        <v>1</v>
      </c>
    </row>
    <row r="168" spans="1:4" ht="13.2">
      <c r="A168" s="251">
        <v>310003786</v>
      </c>
      <c r="B168" s="34" t="s">
        <v>296</v>
      </c>
      <c r="C168" s="34" t="s">
        <v>31</v>
      </c>
      <c r="D168" s="248">
        <v>0.85</v>
      </c>
    </row>
    <row r="169" spans="1:4" ht="13.2">
      <c r="A169" s="251">
        <v>310003711</v>
      </c>
      <c r="B169" s="34" t="s">
        <v>302</v>
      </c>
      <c r="C169" s="34" t="s">
        <v>42</v>
      </c>
      <c r="D169" s="248">
        <v>0.85</v>
      </c>
    </row>
    <row r="170" spans="1:4" ht="13.2">
      <c r="A170" s="251">
        <v>310003724</v>
      </c>
      <c r="B170" s="34" t="s">
        <v>297</v>
      </c>
      <c r="C170" s="34" t="s">
        <v>134</v>
      </c>
      <c r="D170" s="248">
        <v>1</v>
      </c>
    </row>
    <row r="171" spans="1:4" ht="13.2">
      <c r="A171" s="251">
        <v>310003714</v>
      </c>
      <c r="B171" s="34" t="s">
        <v>298</v>
      </c>
      <c r="C171" s="34" t="s">
        <v>32</v>
      </c>
      <c r="D171" s="248">
        <v>0.85</v>
      </c>
    </row>
    <row r="172" spans="1:4" ht="13.2">
      <c r="A172" s="251">
        <v>310003725</v>
      </c>
      <c r="B172" s="34" t="s">
        <v>299</v>
      </c>
      <c r="C172" s="34" t="s">
        <v>134</v>
      </c>
      <c r="D172" s="248">
        <v>1</v>
      </c>
    </row>
    <row r="173" spans="1:4" ht="13.2">
      <c r="A173" s="251">
        <v>310003722</v>
      </c>
      <c r="B173" s="34" t="s">
        <v>300</v>
      </c>
      <c r="C173" s="34" t="s">
        <v>134</v>
      </c>
      <c r="D173" s="248">
        <v>1</v>
      </c>
    </row>
    <row r="174" spans="1:4" ht="13.2">
      <c r="A174" s="251">
        <v>310003793</v>
      </c>
      <c r="B174" s="34" t="s">
        <v>301</v>
      </c>
      <c r="C174" s="34" t="s">
        <v>134</v>
      </c>
      <c r="D174" s="248">
        <v>1</v>
      </c>
    </row>
    <row r="175" spans="1:4" ht="13.2">
      <c r="A175" s="251">
        <v>310003822</v>
      </c>
      <c r="B175" s="34" t="s">
        <v>304</v>
      </c>
      <c r="C175" s="34" t="s">
        <v>49</v>
      </c>
      <c r="D175" s="248">
        <v>0.85</v>
      </c>
    </row>
    <row r="176" spans="1:4" ht="13.2">
      <c r="A176" s="251">
        <v>310003824</v>
      </c>
      <c r="B176" s="34" t="s">
        <v>303</v>
      </c>
      <c r="C176" s="34" t="s">
        <v>49</v>
      </c>
      <c r="D176" s="248">
        <v>0.85</v>
      </c>
    </row>
    <row r="177" spans="1:4" ht="13.2">
      <c r="A177" s="251">
        <v>310003823</v>
      </c>
      <c r="B177" s="34" t="s">
        <v>305</v>
      </c>
      <c r="C177" s="34" t="s">
        <v>49</v>
      </c>
      <c r="D177" s="248">
        <v>0.85</v>
      </c>
    </row>
    <row r="178" spans="1:4" ht="13.2">
      <c r="A178" s="251">
        <v>310003600</v>
      </c>
      <c r="B178" s="34" t="s">
        <v>306</v>
      </c>
      <c r="C178" s="34" t="s">
        <v>49</v>
      </c>
      <c r="D178" s="248">
        <v>0.85</v>
      </c>
    </row>
    <row r="179" spans="1:4" ht="13.2">
      <c r="A179" s="251">
        <v>310003827</v>
      </c>
      <c r="B179" s="34" t="s">
        <v>308</v>
      </c>
      <c r="C179" s="34" t="s">
        <v>49</v>
      </c>
      <c r="D179" s="248">
        <v>0.85</v>
      </c>
    </row>
    <row r="180" spans="1:4" ht="13.2">
      <c r="A180" s="251">
        <v>310003825</v>
      </c>
      <c r="B180" s="34" t="s">
        <v>307</v>
      </c>
      <c r="C180" s="34" t="s">
        <v>49</v>
      </c>
      <c r="D180" s="248">
        <v>0.85</v>
      </c>
    </row>
    <row r="181" spans="1:4" ht="13.2">
      <c r="A181" s="251">
        <v>310003828</v>
      </c>
      <c r="B181" s="34" t="s">
        <v>316</v>
      </c>
      <c r="C181" s="34" t="s">
        <v>49</v>
      </c>
      <c r="D181" s="248">
        <v>0.85</v>
      </c>
    </row>
    <row r="182" spans="1:4" ht="13.2">
      <c r="A182" s="251">
        <v>310003829</v>
      </c>
      <c r="B182" s="34" t="s">
        <v>317</v>
      </c>
      <c r="C182" s="34" t="s">
        <v>49</v>
      </c>
      <c r="D182" s="248">
        <v>0.85</v>
      </c>
    </row>
    <row r="183" spans="1:4" ht="13.2">
      <c r="A183" s="251">
        <v>310003831</v>
      </c>
      <c r="B183" s="34" t="s">
        <v>319</v>
      </c>
      <c r="C183" s="34" t="s">
        <v>49</v>
      </c>
      <c r="D183" s="248">
        <v>0.85</v>
      </c>
    </row>
    <row r="184" spans="1:4" ht="13.2">
      <c r="A184" s="251">
        <v>310003830</v>
      </c>
      <c r="B184" s="34" t="s">
        <v>318</v>
      </c>
      <c r="C184" s="34" t="s">
        <v>49</v>
      </c>
      <c r="D184" s="248">
        <v>0.85</v>
      </c>
    </row>
    <row r="185" spans="1:4" ht="13.2">
      <c r="A185" s="251">
        <v>310003835</v>
      </c>
      <c r="B185" s="34" t="s">
        <v>320</v>
      </c>
      <c r="C185" s="34" t="s">
        <v>49</v>
      </c>
      <c r="D185" s="248">
        <v>0.85</v>
      </c>
    </row>
    <row r="186" spans="1:4" ht="13.2">
      <c r="A186" s="251">
        <v>310003836</v>
      </c>
      <c r="B186" s="34" t="s">
        <v>324</v>
      </c>
      <c r="C186" s="34" t="s">
        <v>49</v>
      </c>
      <c r="D186" s="248">
        <v>0.85</v>
      </c>
    </row>
    <row r="187" spans="1:4" ht="13.2">
      <c r="A187" s="251">
        <v>310003834</v>
      </c>
      <c r="B187" s="34" t="s">
        <v>323</v>
      </c>
      <c r="C187" s="34" t="s">
        <v>49</v>
      </c>
      <c r="D187" s="248">
        <v>0.85</v>
      </c>
    </row>
    <row r="188" spans="1:4" ht="13.2">
      <c r="A188" s="251">
        <v>310003833</v>
      </c>
      <c r="B188" s="34" t="s">
        <v>321</v>
      </c>
      <c r="C188" s="34" t="s">
        <v>49</v>
      </c>
      <c r="D188" s="248">
        <v>0.85</v>
      </c>
    </row>
    <row r="189" spans="1:4" ht="13.2">
      <c r="A189" s="251">
        <v>310003832</v>
      </c>
      <c r="B189" s="34" t="s">
        <v>322</v>
      </c>
      <c r="C189" s="34" t="s">
        <v>49</v>
      </c>
      <c r="D189" s="248">
        <v>0.85</v>
      </c>
    </row>
    <row r="190" spans="1:4" ht="13.2">
      <c r="A190" s="251">
        <v>310003837</v>
      </c>
      <c r="B190" s="34" t="s">
        <v>326</v>
      </c>
      <c r="C190" s="34" t="s">
        <v>49</v>
      </c>
      <c r="D190" s="248">
        <v>0.85</v>
      </c>
    </row>
    <row r="191" spans="1:4" ht="13.2">
      <c r="A191" s="251">
        <v>310003838</v>
      </c>
      <c r="B191" s="34" t="s">
        <v>325</v>
      </c>
      <c r="C191" s="34" t="s">
        <v>49</v>
      </c>
      <c r="D191" s="248">
        <v>0.85</v>
      </c>
    </row>
    <row r="192" spans="1:4" ht="13.2">
      <c r="A192" s="251">
        <v>310003704</v>
      </c>
      <c r="B192" s="34" t="s">
        <v>328</v>
      </c>
      <c r="C192" s="34" t="s">
        <v>134</v>
      </c>
      <c r="D192" s="248">
        <v>1</v>
      </c>
    </row>
    <row r="193" spans="1:4" ht="13.2">
      <c r="A193" s="251">
        <v>310003703</v>
      </c>
      <c r="B193" s="34" t="s">
        <v>329</v>
      </c>
      <c r="C193" s="34" t="s">
        <v>134</v>
      </c>
      <c r="D193" s="248">
        <v>1</v>
      </c>
    </row>
    <row r="194" spans="1:4" ht="13.2">
      <c r="A194" s="251">
        <v>310003916</v>
      </c>
      <c r="B194" s="34" t="s">
        <v>330</v>
      </c>
      <c r="C194" s="34" t="s">
        <v>49</v>
      </c>
      <c r="D194" s="248">
        <v>0.85</v>
      </c>
    </row>
    <row r="195" spans="1:4" ht="13.2">
      <c r="A195" s="251">
        <v>310003914</v>
      </c>
      <c r="B195" s="34" t="s">
        <v>332</v>
      </c>
      <c r="C195" s="34" t="s">
        <v>49</v>
      </c>
      <c r="D195" s="248">
        <v>0.85</v>
      </c>
    </row>
    <row r="196" spans="1:4" ht="13.2">
      <c r="A196" s="251">
        <v>310003910</v>
      </c>
      <c r="B196" s="34" t="s">
        <v>333</v>
      </c>
      <c r="C196" s="34" t="s">
        <v>49</v>
      </c>
      <c r="D196" s="248">
        <v>0.85</v>
      </c>
    </row>
    <row r="197" spans="1:4" ht="13.2">
      <c r="A197" s="251">
        <v>310003915</v>
      </c>
      <c r="B197" s="34" t="s">
        <v>334</v>
      </c>
      <c r="C197" s="34" t="s">
        <v>49</v>
      </c>
      <c r="D197" s="248">
        <v>0.85</v>
      </c>
    </row>
    <row r="198" spans="1:4" ht="13.2">
      <c r="A198" s="251">
        <v>310003911</v>
      </c>
      <c r="B198" s="34" t="s">
        <v>335</v>
      </c>
      <c r="C198" s="34" t="s">
        <v>49</v>
      </c>
      <c r="D198" s="248">
        <v>0.85</v>
      </c>
    </row>
    <row r="199" spans="1:4" ht="13.2">
      <c r="A199" s="251">
        <v>310003874</v>
      </c>
      <c r="B199" s="34" t="s">
        <v>336</v>
      </c>
      <c r="C199" s="34" t="s">
        <v>55</v>
      </c>
      <c r="D199" s="248">
        <v>1</v>
      </c>
    </row>
    <row r="200" spans="1:4" ht="13.2">
      <c r="A200" s="251">
        <v>310003875</v>
      </c>
      <c r="B200" s="34" t="s">
        <v>337</v>
      </c>
      <c r="C200" s="34" t="s">
        <v>55</v>
      </c>
      <c r="D200" s="248">
        <v>1</v>
      </c>
    </row>
    <row r="201" spans="1:4" ht="13.2">
      <c r="A201" s="251">
        <v>310003913</v>
      </c>
      <c r="B201" s="34" t="s">
        <v>338</v>
      </c>
      <c r="C201" s="34" t="s">
        <v>49</v>
      </c>
      <c r="D201" s="248">
        <v>0.85</v>
      </c>
    </row>
    <row r="202" spans="1:4" ht="13.2">
      <c r="A202" s="251">
        <v>310003839</v>
      </c>
      <c r="B202" s="34" t="s">
        <v>339</v>
      </c>
      <c r="C202" s="34" t="s">
        <v>49</v>
      </c>
      <c r="D202" s="248">
        <v>0.85</v>
      </c>
    </row>
    <row r="203" spans="1:4" ht="13.2">
      <c r="A203" s="251">
        <v>310003603</v>
      </c>
      <c r="B203" s="34" t="s">
        <v>315</v>
      </c>
      <c r="C203" s="34" t="s">
        <v>134</v>
      </c>
      <c r="D203" s="248">
        <v>1</v>
      </c>
    </row>
    <row r="204" spans="1:4" ht="13.2">
      <c r="A204" s="251">
        <v>310003912</v>
      </c>
      <c r="B204" s="34" t="s">
        <v>344</v>
      </c>
      <c r="C204" s="34" t="s">
        <v>49</v>
      </c>
      <c r="D204" s="248">
        <v>0.85</v>
      </c>
    </row>
    <row r="205" spans="1:4" ht="13.2">
      <c r="A205" s="251">
        <v>310004041</v>
      </c>
      <c r="B205" s="34" t="s">
        <v>346</v>
      </c>
      <c r="C205" s="34" t="s">
        <v>49</v>
      </c>
      <c r="D205" s="248">
        <v>0.85</v>
      </c>
    </row>
    <row r="206" spans="1:4" ht="13.2">
      <c r="A206" s="251">
        <v>310004040</v>
      </c>
      <c r="B206" s="34" t="s">
        <v>347</v>
      </c>
      <c r="C206" s="34" t="s">
        <v>49</v>
      </c>
      <c r="D206" s="248">
        <v>0.85</v>
      </c>
    </row>
    <row r="207" spans="1:4" ht="13.2">
      <c r="A207" s="251">
        <v>310004060</v>
      </c>
      <c r="B207" s="34" t="s">
        <v>348</v>
      </c>
      <c r="C207" s="34" t="s">
        <v>49</v>
      </c>
      <c r="D207" s="248">
        <v>0.85</v>
      </c>
    </row>
    <row r="208" spans="1:4" ht="13.2">
      <c r="A208" s="251">
        <v>310004069</v>
      </c>
      <c r="B208" s="34" t="s">
        <v>350</v>
      </c>
      <c r="C208" s="34" t="s">
        <v>31</v>
      </c>
      <c r="D208" s="248">
        <v>1</v>
      </c>
    </row>
    <row r="209" spans="1:4" ht="13.2">
      <c r="A209" s="251">
        <v>310004061</v>
      </c>
      <c r="B209" s="34" t="s">
        <v>349</v>
      </c>
      <c r="C209" s="34" t="s">
        <v>49</v>
      </c>
      <c r="D209" s="248">
        <v>0.85</v>
      </c>
    </row>
    <row r="210" spans="1:4" ht="13.2">
      <c r="A210" s="251">
        <v>310004070</v>
      </c>
      <c r="B210" s="34" t="s">
        <v>351</v>
      </c>
      <c r="C210" s="34" t="s">
        <v>42</v>
      </c>
      <c r="D210" s="248">
        <v>1</v>
      </c>
    </row>
    <row r="211" spans="1:4" ht="13.2">
      <c r="A211" s="251">
        <v>310004039</v>
      </c>
      <c r="B211" s="34" t="s">
        <v>352</v>
      </c>
      <c r="C211" s="34" t="s">
        <v>49</v>
      </c>
      <c r="D211" s="248">
        <v>0.85</v>
      </c>
    </row>
    <row r="212" spans="1:4" ht="13.2">
      <c r="A212" s="251">
        <v>310004038</v>
      </c>
      <c r="B212" s="34" t="s">
        <v>353</v>
      </c>
      <c r="C212" s="34" t="s">
        <v>49</v>
      </c>
      <c r="D212" s="248">
        <v>0.85</v>
      </c>
    </row>
    <row r="213" spans="1:4" ht="13.2">
      <c r="A213" s="251">
        <v>310004096</v>
      </c>
      <c r="B213" s="34" t="s">
        <v>354</v>
      </c>
      <c r="C213" s="34" t="s">
        <v>49</v>
      </c>
      <c r="D213" s="248">
        <v>0.85</v>
      </c>
    </row>
    <row r="214" spans="1:4" ht="13.2">
      <c r="A214" s="251">
        <v>310004098</v>
      </c>
      <c r="B214" s="34" t="s">
        <v>355</v>
      </c>
      <c r="C214" s="34" t="s">
        <v>49</v>
      </c>
      <c r="D214" s="248">
        <v>0.85</v>
      </c>
    </row>
    <row r="215" spans="1:4" ht="13.2">
      <c r="A215" s="251">
        <v>310004100</v>
      </c>
      <c r="B215" s="34" t="s">
        <v>356</v>
      </c>
      <c r="C215" s="34" t="s">
        <v>49</v>
      </c>
      <c r="D215" s="248">
        <v>0.85</v>
      </c>
    </row>
    <row r="216" spans="1:4" ht="13.2">
      <c r="A216" s="251">
        <v>310004102</v>
      </c>
      <c r="B216" s="34" t="s">
        <v>357</v>
      </c>
      <c r="C216" s="34" t="s">
        <v>49</v>
      </c>
      <c r="D216" s="248">
        <v>0.85</v>
      </c>
    </row>
    <row r="217" spans="1:4" ht="13.2">
      <c r="A217" s="251">
        <v>310004099</v>
      </c>
      <c r="B217" s="34" t="s">
        <v>358</v>
      </c>
      <c r="C217" s="34" t="s">
        <v>49</v>
      </c>
      <c r="D217" s="248">
        <v>0.85</v>
      </c>
    </row>
    <row r="218" spans="1:4" ht="13.2">
      <c r="A218" s="251">
        <v>310004097</v>
      </c>
      <c r="B218" s="34" t="s">
        <v>359</v>
      </c>
      <c r="C218" s="34" t="s">
        <v>49</v>
      </c>
      <c r="D218" s="248">
        <v>0.85</v>
      </c>
    </row>
    <row r="219" spans="1:4" ht="13.2">
      <c r="A219" s="251">
        <v>310004104</v>
      </c>
      <c r="B219" s="34" t="s">
        <v>360</v>
      </c>
      <c r="C219" s="34" t="s">
        <v>49</v>
      </c>
      <c r="D219" s="248">
        <v>0.85</v>
      </c>
    </row>
    <row r="220" spans="1:4" ht="13.2">
      <c r="A220" s="251">
        <v>310004106</v>
      </c>
      <c r="B220" s="34" t="s">
        <v>361</v>
      </c>
      <c r="C220" s="34" t="s">
        <v>49</v>
      </c>
      <c r="D220" s="248">
        <v>0.85</v>
      </c>
    </row>
    <row r="221" spans="1:4" ht="13.2">
      <c r="A221" s="251">
        <v>310004101</v>
      </c>
      <c r="B221" s="34" t="s">
        <v>362</v>
      </c>
      <c r="C221" s="34" t="s">
        <v>49</v>
      </c>
      <c r="D221" s="248">
        <v>0.85</v>
      </c>
    </row>
    <row r="222" spans="1:4" ht="13.2">
      <c r="A222" s="251">
        <v>310004105</v>
      </c>
      <c r="B222" s="34" t="s">
        <v>363</v>
      </c>
      <c r="C222" s="34" t="s">
        <v>49</v>
      </c>
      <c r="D222" s="248">
        <v>0.85</v>
      </c>
    </row>
    <row r="223" spans="1:4" ht="13.2">
      <c r="A223" s="251">
        <v>310004107</v>
      </c>
      <c r="B223" s="34" t="s">
        <v>364</v>
      </c>
      <c r="C223" s="34" t="s">
        <v>49</v>
      </c>
      <c r="D223" s="248">
        <v>0.85</v>
      </c>
    </row>
    <row r="224" spans="1:4" ht="13.2">
      <c r="A224" s="251">
        <v>310004072</v>
      </c>
      <c r="B224" s="34" t="s">
        <v>366</v>
      </c>
      <c r="C224" s="34" t="s">
        <v>31</v>
      </c>
      <c r="D224" s="248">
        <v>1</v>
      </c>
    </row>
    <row r="225" spans="1:4" ht="13.2">
      <c r="A225" s="251">
        <v>310004103</v>
      </c>
      <c r="B225" s="34" t="s">
        <v>365</v>
      </c>
      <c r="C225" s="34" t="s">
        <v>49</v>
      </c>
      <c r="D225" s="248">
        <v>0.85</v>
      </c>
    </row>
    <row r="226" spans="1:4" ht="13.2">
      <c r="A226" s="251">
        <v>310004160</v>
      </c>
      <c r="B226" s="34" t="s">
        <v>367</v>
      </c>
      <c r="C226" s="34" t="s">
        <v>49</v>
      </c>
      <c r="D226" s="248">
        <v>0.85</v>
      </c>
    </row>
    <row r="227" spans="1:4" ht="13.2">
      <c r="A227" s="251">
        <v>310004161</v>
      </c>
      <c r="B227" s="34" t="s">
        <v>368</v>
      </c>
      <c r="C227" s="34" t="s">
        <v>49</v>
      </c>
      <c r="D227" s="248">
        <v>0.85</v>
      </c>
    </row>
    <row r="228" spans="1:4" ht="13.2">
      <c r="A228" s="251">
        <v>310004204</v>
      </c>
      <c r="B228" s="34" t="s">
        <v>369</v>
      </c>
      <c r="C228" s="34" t="s">
        <v>49</v>
      </c>
      <c r="D228" s="248">
        <v>0.85</v>
      </c>
    </row>
    <row r="229" spans="1:4" ht="13.2">
      <c r="A229" s="251">
        <v>310004207</v>
      </c>
      <c r="B229" s="34" t="s">
        <v>370</v>
      </c>
      <c r="C229" s="34" t="s">
        <v>49</v>
      </c>
      <c r="D229" s="248">
        <v>0.85</v>
      </c>
    </row>
    <row r="230" spans="1:4" ht="13.2">
      <c r="A230" s="251">
        <v>310004209</v>
      </c>
      <c r="B230" s="34" t="s">
        <v>372</v>
      </c>
      <c r="C230" s="34" t="s">
        <v>373</v>
      </c>
      <c r="D230" s="248">
        <v>0.85</v>
      </c>
    </row>
    <row r="231" spans="1:4" ht="13.2">
      <c r="A231" s="251">
        <v>310002702</v>
      </c>
      <c r="B231" s="34" t="s">
        <v>126</v>
      </c>
      <c r="C231" s="34" t="s">
        <v>32</v>
      </c>
      <c r="D231" s="248">
        <v>1</v>
      </c>
    </row>
    <row r="232" spans="1:4" ht="13.2">
      <c r="A232" s="251">
        <v>310004100</v>
      </c>
      <c r="B232" s="34" t="s">
        <v>356</v>
      </c>
      <c r="C232" s="34" t="s">
        <v>49</v>
      </c>
      <c r="D232" s="248">
        <v>0.85</v>
      </c>
    </row>
    <row r="233" spans="1:4" ht="13.2">
      <c r="A233" s="251">
        <v>310004102</v>
      </c>
      <c r="B233" s="34" t="s">
        <v>357</v>
      </c>
      <c r="C233" s="34" t="s">
        <v>49</v>
      </c>
      <c r="D233" s="248">
        <v>0.85</v>
      </c>
    </row>
    <row r="234" spans="1:4" ht="13.2">
      <c r="A234" s="281">
        <v>310001198</v>
      </c>
      <c r="B234" s="282" t="s">
        <v>82</v>
      </c>
      <c r="C234" s="34" t="s">
        <v>55</v>
      </c>
      <c r="D234" s="248">
        <v>1</v>
      </c>
    </row>
    <row r="235" spans="1:4" ht="13.2">
      <c r="A235" s="281">
        <v>310001229</v>
      </c>
      <c r="B235" s="282" t="s">
        <v>183</v>
      </c>
      <c r="C235" s="34" t="s">
        <v>55</v>
      </c>
      <c r="D235" s="248">
        <v>1</v>
      </c>
    </row>
    <row r="236" spans="1:4" ht="13.2">
      <c r="A236" s="251">
        <v>310004324</v>
      </c>
      <c r="B236" s="34" t="s">
        <v>382</v>
      </c>
      <c r="C236" s="34" t="s">
        <v>49</v>
      </c>
      <c r="D236" s="248">
        <v>0.85</v>
      </c>
    </row>
    <row r="237" spans="1:4" ht="13.2">
      <c r="A237" s="251">
        <v>310004333</v>
      </c>
      <c r="B237" s="34" t="s">
        <v>383</v>
      </c>
      <c r="C237" s="34" t="s">
        <v>49</v>
      </c>
      <c r="D237" s="248">
        <v>0.85</v>
      </c>
    </row>
    <row r="238" spans="1:4" ht="13.2">
      <c r="A238" s="251">
        <v>310004310</v>
      </c>
      <c r="B238" s="34" t="s">
        <v>378</v>
      </c>
      <c r="C238" s="34" t="s">
        <v>49</v>
      </c>
      <c r="D238" s="248">
        <v>0.85</v>
      </c>
    </row>
    <row r="239" spans="1:4" ht="13.2">
      <c r="A239" s="251">
        <v>310004307</v>
      </c>
      <c r="B239" s="34" t="s">
        <v>379</v>
      </c>
      <c r="C239" s="34" t="s">
        <v>49</v>
      </c>
      <c r="D239" s="248">
        <v>0.85</v>
      </c>
    </row>
    <row r="240" spans="1:4" ht="13.2">
      <c r="A240" s="251">
        <v>310004304</v>
      </c>
      <c r="B240" s="34" t="s">
        <v>380</v>
      </c>
      <c r="C240" s="34" t="s">
        <v>49</v>
      </c>
      <c r="D240" s="248">
        <v>0.85</v>
      </c>
    </row>
    <row r="241" spans="1:4" ht="13.2">
      <c r="A241" s="251">
        <v>310004306</v>
      </c>
      <c r="B241" s="34" t="s">
        <v>381</v>
      </c>
      <c r="C241" s="34" t="s">
        <v>49</v>
      </c>
      <c r="D241" s="248">
        <v>0.85</v>
      </c>
    </row>
    <row r="242" spans="1:4" ht="13.2">
      <c r="A242" s="251">
        <v>310004335</v>
      </c>
      <c r="B242" s="34" t="s">
        <v>384</v>
      </c>
      <c r="C242" s="34" t="s">
        <v>49</v>
      </c>
      <c r="D242" s="248">
        <v>0.85</v>
      </c>
    </row>
    <row r="243" spans="1:4" ht="13.2">
      <c r="A243" s="251">
        <v>310004323</v>
      </c>
      <c r="B243" s="34" t="s">
        <v>387</v>
      </c>
      <c r="C243" s="34" t="s">
        <v>49</v>
      </c>
      <c r="D243" s="248">
        <v>0.85</v>
      </c>
    </row>
    <row r="244" spans="1:4" ht="13.2">
      <c r="A244" s="251">
        <v>310004312</v>
      </c>
      <c r="B244" s="34" t="s">
        <v>388</v>
      </c>
      <c r="C244" s="34" t="s">
        <v>49</v>
      </c>
      <c r="D244" s="248">
        <v>0.85</v>
      </c>
    </row>
    <row r="245" spans="1:4" ht="13.2">
      <c r="A245" s="251">
        <v>310004302</v>
      </c>
      <c r="B245" s="34" t="s">
        <v>389</v>
      </c>
      <c r="C245" s="34" t="s">
        <v>49</v>
      </c>
      <c r="D245" s="248">
        <v>0.85</v>
      </c>
    </row>
    <row r="246" spans="1:4" ht="13.2">
      <c r="A246" s="251">
        <v>310004339</v>
      </c>
      <c r="B246" s="34" t="s">
        <v>390</v>
      </c>
      <c r="C246" s="34" t="s">
        <v>31</v>
      </c>
      <c r="D246" s="248">
        <v>0.9</v>
      </c>
    </row>
    <row r="247" spans="1:4" ht="13.2">
      <c r="A247" s="251">
        <v>310004332</v>
      </c>
      <c r="B247" s="34" t="s">
        <v>403</v>
      </c>
      <c r="C247" s="34" t="s">
        <v>49</v>
      </c>
      <c r="D247" s="248">
        <v>0.85</v>
      </c>
    </row>
    <row r="248" spans="1:4" ht="13.2">
      <c r="A248" s="251">
        <v>310004334</v>
      </c>
      <c r="B248" s="34" t="s">
        <v>404</v>
      </c>
      <c r="C248" s="34" t="s">
        <v>49</v>
      </c>
      <c r="D248" s="248">
        <v>0.85</v>
      </c>
    </row>
    <row r="249" spans="1:4" ht="13.2">
      <c r="A249" s="251">
        <v>310004210</v>
      </c>
      <c r="B249" s="34" t="s">
        <v>405</v>
      </c>
      <c r="C249" s="34" t="s">
        <v>373</v>
      </c>
      <c r="D249" s="248">
        <v>1</v>
      </c>
    </row>
    <row r="250" spans="1:4" ht="13.2">
      <c r="A250" s="251">
        <v>310004338</v>
      </c>
      <c r="B250" s="34" t="s">
        <v>406</v>
      </c>
      <c r="C250" s="34" t="s">
        <v>42</v>
      </c>
      <c r="D250" s="248">
        <v>1</v>
      </c>
    </row>
    <row r="251" spans="1:4" ht="13.2">
      <c r="A251" s="251">
        <v>310004308</v>
      </c>
      <c r="B251" s="34" t="s">
        <v>407</v>
      </c>
      <c r="C251" s="34" t="s">
        <v>49</v>
      </c>
      <c r="D251" s="248">
        <v>0.85</v>
      </c>
    </row>
    <row r="252" spans="1:4" ht="13.2">
      <c r="A252" s="251">
        <v>310004303</v>
      </c>
      <c r="B252" s="34" t="s">
        <v>408</v>
      </c>
      <c r="C252" s="34" t="s">
        <v>49</v>
      </c>
      <c r="D252" s="248">
        <v>0.85</v>
      </c>
    </row>
    <row r="253" spans="1:4" ht="13.2">
      <c r="A253" s="251">
        <v>310004305</v>
      </c>
      <c r="B253" s="34" t="s">
        <v>409</v>
      </c>
      <c r="C253" s="34" t="s">
        <v>49</v>
      </c>
      <c r="D253" s="248">
        <v>0.85</v>
      </c>
    </row>
    <row r="254" spans="1:4" ht="13.2">
      <c r="A254" s="251">
        <v>310004301</v>
      </c>
      <c r="B254" s="34" t="s">
        <v>410</v>
      </c>
      <c r="C254" s="34" t="s">
        <v>49</v>
      </c>
      <c r="D254" s="248">
        <v>0.85</v>
      </c>
    </row>
    <row r="255" spans="1:4" ht="13.2">
      <c r="A255" s="251">
        <v>310004309</v>
      </c>
      <c r="B255" s="34" t="s">
        <v>411</v>
      </c>
      <c r="C255" s="34" t="s">
        <v>49</v>
      </c>
      <c r="D255" s="248">
        <v>0.85</v>
      </c>
    </row>
    <row r="256" spans="1:4" ht="13.2">
      <c r="A256" s="251">
        <v>310004416</v>
      </c>
      <c r="B256" s="34" t="s">
        <v>412</v>
      </c>
      <c r="C256" s="34" t="s">
        <v>55</v>
      </c>
      <c r="D256" s="265">
        <v>1</v>
      </c>
    </row>
    <row r="257" spans="1:4" ht="13.2">
      <c r="A257" s="251">
        <v>310004418</v>
      </c>
      <c r="B257" s="34" t="s">
        <v>413</v>
      </c>
      <c r="C257" s="34" t="s">
        <v>31</v>
      </c>
      <c r="D257" s="265">
        <v>1</v>
      </c>
    </row>
    <row r="258" spans="1:4" ht="13.2">
      <c r="A258" s="251">
        <v>310004311</v>
      </c>
      <c r="B258" s="34" t="s">
        <v>414</v>
      </c>
      <c r="C258" s="34" t="s">
        <v>49</v>
      </c>
      <c r="D258" s="248">
        <v>0.85</v>
      </c>
    </row>
    <row r="259" spans="1:4" ht="13.2">
      <c r="A259" s="251">
        <v>310004411</v>
      </c>
      <c r="B259" s="34" t="s">
        <v>419</v>
      </c>
      <c r="C259" s="34" t="s">
        <v>49</v>
      </c>
      <c r="D259" s="248">
        <v>0.85</v>
      </c>
    </row>
    <row r="260" spans="1:4" ht="13.2">
      <c r="A260" s="251">
        <v>310004413</v>
      </c>
      <c r="B260" s="34" t="s">
        <v>420</v>
      </c>
      <c r="C260" s="34" t="s">
        <v>49</v>
      </c>
      <c r="D260" s="248">
        <v>0.85</v>
      </c>
    </row>
    <row r="261" spans="1:4" ht="13.2">
      <c r="A261" s="251">
        <v>310004410</v>
      </c>
      <c r="B261" s="34" t="s">
        <v>438</v>
      </c>
      <c r="C261" s="34" t="s">
        <v>49</v>
      </c>
      <c r="D261" s="248">
        <v>0.85</v>
      </c>
    </row>
    <row r="262" spans="1:4" ht="13.2">
      <c r="A262" s="251">
        <v>310004412</v>
      </c>
      <c r="B262" s="34" t="s">
        <v>439</v>
      </c>
      <c r="C262" s="34" t="s">
        <v>49</v>
      </c>
      <c r="D262" s="248">
        <v>0.85</v>
      </c>
    </row>
    <row r="263" spans="1:4" ht="13.2">
      <c r="A263" s="251">
        <v>310004444</v>
      </c>
      <c r="B263" s="34" t="s">
        <v>465</v>
      </c>
      <c r="C263" s="34" t="s">
        <v>32</v>
      </c>
      <c r="D263" s="248">
        <v>1</v>
      </c>
    </row>
    <row r="264" spans="1:4" ht="13.2">
      <c r="A264" s="251">
        <v>310004443</v>
      </c>
      <c r="B264" s="34" t="s">
        <v>466</v>
      </c>
      <c r="C264" s="34" t="s">
        <v>32</v>
      </c>
      <c r="D264" s="248">
        <v>1</v>
      </c>
    </row>
    <row r="265" spans="1:4" ht="13.2">
      <c r="A265" s="251">
        <v>310004445</v>
      </c>
      <c r="B265" s="34" t="s">
        <v>467</v>
      </c>
      <c r="C265" s="34" t="s">
        <v>32</v>
      </c>
      <c r="D265" s="248">
        <v>1</v>
      </c>
    </row>
    <row r="266" spans="1:4" ht="13.2">
      <c r="A266" s="251">
        <v>310004518</v>
      </c>
      <c r="B266" s="34" t="s">
        <v>468</v>
      </c>
      <c r="C266" s="34" t="s">
        <v>49</v>
      </c>
      <c r="D266" s="248">
        <v>0.85</v>
      </c>
    </row>
    <row r="267" spans="1:4" ht="13.2">
      <c r="A267" s="251">
        <v>310004517</v>
      </c>
      <c r="B267" s="34" t="s">
        <v>469</v>
      </c>
      <c r="C267" s="34" t="s">
        <v>49</v>
      </c>
      <c r="D267" s="248">
        <v>0.85</v>
      </c>
    </row>
    <row r="268" spans="1:4" ht="13.2">
      <c r="A268" s="251">
        <v>310004519</v>
      </c>
      <c r="B268" s="34" t="s">
        <v>470</v>
      </c>
      <c r="C268" s="34" t="s">
        <v>49</v>
      </c>
      <c r="D268" s="248">
        <v>0.85</v>
      </c>
    </row>
    <row r="269" spans="1:4" ht="13.2">
      <c r="A269" s="251">
        <v>310004520</v>
      </c>
      <c r="B269" s="34" t="s">
        <v>471</v>
      </c>
      <c r="C269" s="34" t="s">
        <v>49</v>
      </c>
      <c r="D269" s="248">
        <v>0.85</v>
      </c>
    </row>
    <row r="270" spans="1:4" ht="13.2">
      <c r="A270" s="251">
        <v>310004491</v>
      </c>
      <c r="B270" s="34" t="s">
        <v>487</v>
      </c>
      <c r="C270" s="34" t="s">
        <v>55</v>
      </c>
      <c r="D270" s="265">
        <v>1</v>
      </c>
    </row>
    <row r="271" spans="1:4" ht="13.2">
      <c r="A271" s="251">
        <v>310002100</v>
      </c>
      <c r="B271" s="34" t="s">
        <v>497</v>
      </c>
      <c r="C271" s="34" t="s">
        <v>32</v>
      </c>
      <c r="D271" s="248">
        <v>0.85</v>
      </c>
    </row>
    <row r="272" spans="1:4" ht="13.2">
      <c r="A272" s="251">
        <v>310002381</v>
      </c>
      <c r="B272" s="34" t="s">
        <v>498</v>
      </c>
      <c r="C272" s="34" t="s">
        <v>32</v>
      </c>
      <c r="D272" s="248">
        <v>0.85</v>
      </c>
    </row>
    <row r="273" spans="1:4" ht="13.2">
      <c r="A273" s="251">
        <v>310002552</v>
      </c>
      <c r="B273" s="34" t="s">
        <v>524</v>
      </c>
      <c r="C273" s="34" t="s">
        <v>32</v>
      </c>
      <c r="D273" s="248"/>
    </row>
    <row r="274" spans="1:4" ht="13.2">
      <c r="A274" s="251">
        <v>310002553</v>
      </c>
      <c r="B274" s="34" t="s">
        <v>519</v>
      </c>
      <c r="C274" s="34" t="s">
        <v>32</v>
      </c>
      <c r="D274" s="248"/>
    </row>
    <row r="275" spans="1:4" ht="13.2">
      <c r="A275" s="251">
        <v>310002555</v>
      </c>
      <c r="B275" s="34" t="s">
        <v>514</v>
      </c>
      <c r="C275" s="34" t="s">
        <v>32</v>
      </c>
      <c r="D275" s="248"/>
    </row>
    <row r="276" spans="1:4" ht="13.2">
      <c r="A276" s="251">
        <v>310002558</v>
      </c>
      <c r="B276" s="34" t="s">
        <v>525</v>
      </c>
      <c r="C276" s="34" t="s">
        <v>32</v>
      </c>
      <c r="D276" s="248"/>
    </row>
    <row r="277" spans="1:4" ht="13.2">
      <c r="A277" s="251">
        <v>310002559</v>
      </c>
      <c r="B277" s="34" t="s">
        <v>520</v>
      </c>
      <c r="C277" s="34" t="s">
        <v>32</v>
      </c>
      <c r="D277" s="248"/>
    </row>
    <row r="278" spans="1:4" ht="13.2">
      <c r="A278" s="251">
        <v>310002560</v>
      </c>
      <c r="B278" s="34" t="s">
        <v>527</v>
      </c>
      <c r="C278" s="34" t="s">
        <v>32</v>
      </c>
      <c r="D278" s="248"/>
    </row>
    <row r="279" spans="1:4" ht="13.2">
      <c r="A279" s="251">
        <v>310002561</v>
      </c>
      <c r="B279" s="34" t="s">
        <v>521</v>
      </c>
      <c r="C279" s="34" t="s">
        <v>32</v>
      </c>
      <c r="D279" s="248"/>
    </row>
    <row r="280" spans="1:4" ht="13.2">
      <c r="A280" s="251">
        <v>310002721</v>
      </c>
      <c r="B280" s="34" t="s">
        <v>522</v>
      </c>
      <c r="C280" s="34" t="s">
        <v>32</v>
      </c>
      <c r="D280" s="248"/>
    </row>
    <row r="281" spans="1:4" ht="13.2">
      <c r="A281" s="251">
        <v>310002737</v>
      </c>
      <c r="B281" s="34" t="s">
        <v>518</v>
      </c>
      <c r="C281" s="34" t="s">
        <v>32</v>
      </c>
      <c r="D281" s="248"/>
    </row>
    <row r="282" spans="1:4" ht="13.2">
      <c r="A282" s="251">
        <v>310003033</v>
      </c>
      <c r="B282" s="34" t="s">
        <v>529</v>
      </c>
      <c r="C282" s="34" t="s">
        <v>32</v>
      </c>
      <c r="D282" s="248"/>
    </row>
    <row r="283" spans="1:4" ht="13.2">
      <c r="A283" s="251">
        <v>310003410</v>
      </c>
      <c r="B283" s="34" t="s">
        <v>526</v>
      </c>
      <c r="C283" s="34" t="s">
        <v>32</v>
      </c>
      <c r="D283" s="248"/>
    </row>
    <row r="284" spans="1:4" ht="13.2">
      <c r="A284" s="251">
        <v>310003411</v>
      </c>
      <c r="B284" s="34" t="s">
        <v>515</v>
      </c>
      <c r="C284" s="34" t="s">
        <v>32</v>
      </c>
      <c r="D284" s="248"/>
    </row>
    <row r="285" spans="1:4" ht="13.2">
      <c r="A285" s="251">
        <v>310003412</v>
      </c>
      <c r="B285" s="34" t="s">
        <v>516</v>
      </c>
      <c r="C285" s="34" t="s">
        <v>32</v>
      </c>
      <c r="D285" s="248"/>
    </row>
    <row r="286" spans="1:4" ht="13.2">
      <c r="A286" s="251">
        <v>310003427</v>
      </c>
      <c r="B286" s="34" t="s">
        <v>517</v>
      </c>
      <c r="C286" s="34"/>
      <c r="D286" s="248"/>
    </row>
    <row r="287" spans="1:4" ht="13.2">
      <c r="A287" s="251">
        <v>310003428</v>
      </c>
      <c r="B287" s="34" t="s">
        <v>508</v>
      </c>
      <c r="C287" s="34"/>
      <c r="D287" s="248"/>
    </row>
    <row r="288" spans="1:4" ht="13.2">
      <c r="A288" s="251">
        <v>310003544</v>
      </c>
      <c r="B288" s="34" t="s">
        <v>507</v>
      </c>
      <c r="C288" s="34"/>
      <c r="D288" s="248"/>
    </row>
    <row r="289" spans="1:4" ht="13.2">
      <c r="A289" s="251">
        <v>310003546</v>
      </c>
      <c r="B289" s="34" t="s">
        <v>502</v>
      </c>
      <c r="C289" s="34"/>
      <c r="D289" s="248"/>
    </row>
    <row r="290" spans="1:4" ht="13.2">
      <c r="A290" s="251">
        <v>310003660</v>
      </c>
      <c r="B290" s="34" t="s">
        <v>528</v>
      </c>
      <c r="C290" s="34"/>
      <c r="D290" s="248"/>
    </row>
    <row r="291" spans="1:4" ht="13.2">
      <c r="A291" s="251">
        <v>310003726</v>
      </c>
      <c r="B291" s="34" t="s">
        <v>530</v>
      </c>
      <c r="C291" s="34" t="s">
        <v>103</v>
      </c>
      <c r="D291" s="248"/>
    </row>
    <row r="292" spans="1:4" ht="13.2">
      <c r="A292" s="251">
        <v>310003966</v>
      </c>
      <c r="B292" s="34" t="s">
        <v>513</v>
      </c>
      <c r="C292" s="34"/>
      <c r="D292" s="248"/>
    </row>
    <row r="293" spans="1:4" ht="13.2">
      <c r="A293" s="251">
        <v>310004050</v>
      </c>
      <c r="B293" s="34" t="s">
        <v>512</v>
      </c>
      <c r="C293" s="34"/>
      <c r="D293" s="248"/>
    </row>
    <row r="294" spans="1:4" ht="13.2">
      <c r="A294" s="251">
        <v>310004340</v>
      </c>
      <c r="B294" s="34" t="s">
        <v>523</v>
      </c>
      <c r="C294" s="34" t="s">
        <v>96</v>
      </c>
      <c r="D294" s="248"/>
    </row>
    <row r="295" spans="1:4" ht="13.2">
      <c r="A295" s="251">
        <v>310766107</v>
      </c>
      <c r="B295" s="34" t="s">
        <v>509</v>
      </c>
      <c r="C295" s="34"/>
      <c r="D295" s="248"/>
    </row>
    <row r="296" spans="1:4" ht="13.2">
      <c r="A296" s="251">
        <v>310766108</v>
      </c>
      <c r="B296" s="34" t="s">
        <v>504</v>
      </c>
      <c r="C296" s="34"/>
      <c r="D296" s="248"/>
    </row>
    <row r="297" spans="1:4" ht="13.2">
      <c r="A297" s="251">
        <v>310766109</v>
      </c>
      <c r="B297" s="34" t="s">
        <v>503</v>
      </c>
      <c r="C297" s="34"/>
      <c r="D297" s="248"/>
    </row>
    <row r="298" spans="1:4" ht="13.2">
      <c r="A298" s="251">
        <v>310766110</v>
      </c>
      <c r="B298" s="34" t="s">
        <v>510</v>
      </c>
      <c r="C298" s="34"/>
      <c r="D298" s="248"/>
    </row>
    <row r="299" spans="1:4" ht="13.2">
      <c r="A299" s="251">
        <v>310766111</v>
      </c>
      <c r="B299" s="34" t="s">
        <v>506</v>
      </c>
      <c r="C299" s="34"/>
      <c r="D299" s="248"/>
    </row>
    <row r="300" spans="1:4" ht="13.2">
      <c r="A300" s="251">
        <v>310767106</v>
      </c>
      <c r="B300" s="34" t="s">
        <v>505</v>
      </c>
      <c r="C300" s="34"/>
      <c r="D300" s="248"/>
    </row>
    <row r="301" spans="1:4" ht="13.2">
      <c r="A301" s="251">
        <v>310768106</v>
      </c>
      <c r="B301" s="34" t="s">
        <v>511</v>
      </c>
      <c r="C301" s="34"/>
      <c r="D301" s="248"/>
    </row>
    <row r="302" spans="1:4" ht="13.2">
      <c r="A302" s="251">
        <v>310004562</v>
      </c>
      <c r="B302" s="34" t="s">
        <v>538</v>
      </c>
      <c r="C302" s="34" t="s">
        <v>31</v>
      </c>
      <c r="D302" s="265">
        <v>1</v>
      </c>
    </row>
    <row r="303" spans="1:4" ht="13.2">
      <c r="A303" s="251">
        <v>310004556</v>
      </c>
      <c r="B303" s="251" t="s">
        <v>545</v>
      </c>
      <c r="C303" s="34" t="s">
        <v>42</v>
      </c>
      <c r="D303" s="265">
        <v>0.99</v>
      </c>
    </row>
    <row r="304" spans="1:4" ht="13.2">
      <c r="A304" s="251">
        <v>310004566</v>
      </c>
      <c r="B304" s="251" t="s">
        <v>547</v>
      </c>
      <c r="C304" s="34" t="s">
        <v>42</v>
      </c>
      <c r="D304" s="265">
        <v>0.99</v>
      </c>
    </row>
    <row r="305" spans="1:4" ht="13.2">
      <c r="A305" s="251">
        <v>310004569</v>
      </c>
      <c r="B305" s="251" t="s">
        <v>548</v>
      </c>
      <c r="C305" s="34" t="s">
        <v>42</v>
      </c>
      <c r="D305" s="265">
        <v>0.99</v>
      </c>
    </row>
    <row r="306" spans="1:4" ht="13.2">
      <c r="A306" s="251">
        <v>310004568</v>
      </c>
      <c r="B306" s="251" t="s">
        <v>549</v>
      </c>
      <c r="C306" s="34" t="s">
        <v>42</v>
      </c>
      <c r="D306" s="265">
        <v>0.99</v>
      </c>
    </row>
  </sheetData>
  <autoFilter ref="A1:D306" xr:uid="{B1D90500-1923-46DA-B416-6C2841F8A763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e9071dd-05fd-4cd4-bfbe-677dddc90a4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456C1EA1413E4BA35645E928C1AC38" ma:contentTypeVersion="14" ma:contentTypeDescription="Create a new document." ma:contentTypeScope="" ma:versionID="89afa1174df6807b71c7d6559aca57ba">
  <xsd:schema xmlns:xsd="http://www.w3.org/2001/XMLSchema" xmlns:xs="http://www.w3.org/2001/XMLSchema" xmlns:p="http://schemas.microsoft.com/office/2006/metadata/properties" xmlns:ns3="4e9071dd-05fd-4cd4-bfbe-677dddc90a48" xmlns:ns4="9881a021-8989-4de4-807a-0ab07c8407a7" targetNamespace="http://schemas.microsoft.com/office/2006/metadata/properties" ma:root="true" ma:fieldsID="5b80b3b413e45853f90c1b83464efb1d" ns3:_="" ns4:_="">
    <xsd:import namespace="4e9071dd-05fd-4cd4-bfbe-677dddc90a48"/>
    <xsd:import namespace="9881a021-8989-4de4-807a-0ab07c8407a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9071dd-05fd-4cd4-bfbe-677dddc90a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81a021-8989-4de4-807a-0ab07c8407a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5A9562-C53D-4DDA-BB26-F8DB86EAC949}">
  <ds:schemaRefs>
    <ds:schemaRef ds:uri="4e9071dd-05fd-4cd4-bfbe-677dddc90a48"/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  <ds:schemaRef ds:uri="9881a021-8989-4de4-807a-0ab07c8407a7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67CA8952-DF97-4B56-97C8-13E2B447D0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77607A-FE4D-4E28-A360-57696CA990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9071dd-05fd-4cd4-bfbe-677dddc90a48"/>
    <ds:schemaRef ds:uri="9881a021-8989-4de4-807a-0ab07c8407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Plan100%</vt:lpstr>
      <vt:lpstr>Pallet100%</vt:lpstr>
      <vt:lpstr>Plant Pallet...</vt:lpstr>
      <vt:lpstr>Plan CT</vt:lpstr>
      <vt:lpstr>Summary CT by Size</vt:lpstr>
      <vt:lpstr>Summary Pallet by Size</vt:lpstr>
      <vt:lpstr>Stock FG 27 Mar'24</vt:lpstr>
      <vt:lpstr>27032024A</vt:lpstr>
      <vt:lpstr>270324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Parnpincha Sukka</dc:creator>
  <cp:lastModifiedBy>sira kongsiri</cp:lastModifiedBy>
  <cp:lastPrinted>2021-10-27T08:51:16Z</cp:lastPrinted>
  <dcterms:created xsi:type="dcterms:W3CDTF">2017-09-06T03:24:14Z</dcterms:created>
  <dcterms:modified xsi:type="dcterms:W3CDTF">2024-05-20T09:56:29Z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0x0101005A456C1EA1413E4BA35645E928C1AC38</vt:lpwstr>
  </property>
</Properties>
</file>