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Archive\Spheres\BIZ\_education\Data Science\Formal\CSULB MSIS\IS 601\Homework\"/>
    </mc:Choice>
  </mc:AlternateContent>
  <xr:revisionPtr revIDLastSave="0" documentId="13_ncr:1_{7A178EB3-4B4B-44F8-9544-54D389575004}" xr6:coauthVersionLast="45" xr6:coauthVersionMax="45" xr10:uidLastSave="{00000000-0000-0000-0000-000000000000}"/>
  <bookViews>
    <workbookView xWindow="-120" yWindow="-120" windowWidth="29040" windowHeight="15840" tabRatio="703" activeTab="15" xr2:uid="{9CAC1E16-FA60-4465-B857-0B92E6F54B68}"/>
  </bookViews>
  <sheets>
    <sheet name="5.3" sheetId="37" r:id="rId1"/>
    <sheet name="5.7" sheetId="38" r:id="rId2"/>
    <sheet name="5.15" sheetId="39" r:id="rId3"/>
    <sheet name="5.21" sheetId="40" r:id="rId4"/>
    <sheet name="5.25" sheetId="41" r:id="rId5"/>
    <sheet name="5.33" sheetId="53" r:id="rId6"/>
    <sheet name="5.35" sheetId="42" r:id="rId7"/>
    <sheet name="5.37" sheetId="43" r:id="rId8"/>
    <sheet name="5.43" sheetId="44" r:id="rId9"/>
    <sheet name="5.45" sheetId="45" r:id="rId10"/>
    <sheet name="5.46" sheetId="55" r:id="rId11"/>
    <sheet name="5.51" sheetId="46" r:id="rId12"/>
    <sheet name="5.53" sheetId="47" r:id="rId13"/>
    <sheet name="5.57" sheetId="48" r:id="rId14"/>
    <sheet name="5.62" sheetId="57" r:id="rId15"/>
    <sheet name="5.63" sheetId="49" r:id="rId16"/>
    <sheet name="5.71" sheetId="50" r:id="rId17"/>
    <sheet name="5.73" sheetId="51" r:id="rId18"/>
    <sheet name="5.87" sheetId="52" r:id="rId19"/>
    <sheet name="Lecture Example2" sheetId="5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49" l="1"/>
  <c r="J18" i="46"/>
  <c r="H18" i="46"/>
  <c r="I18" i="46" s="1"/>
  <c r="E14" i="46"/>
  <c r="H14" i="46"/>
  <c r="I12" i="46"/>
  <c r="E18" i="37"/>
  <c r="B27" i="57"/>
  <c r="B26" i="57"/>
  <c r="B25" i="57"/>
  <c r="B17" i="55"/>
  <c r="B7" i="44"/>
  <c r="B13" i="40"/>
  <c r="I18" i="52" l="1"/>
  <c r="H20" i="52"/>
  <c r="G21" i="52"/>
  <c r="G17" i="52"/>
  <c r="H18" i="52"/>
  <c r="H19" i="52"/>
  <c r="H21" i="52"/>
  <c r="I21" i="52" s="1"/>
  <c r="H17" i="52"/>
  <c r="F17" i="52"/>
  <c r="B22" i="52"/>
  <c r="G17" i="50"/>
  <c r="G19" i="50"/>
  <c r="L21" i="50"/>
  <c r="M21" i="50" s="1"/>
  <c r="L22" i="50"/>
  <c r="M22" i="50" s="1"/>
  <c r="L20" i="50"/>
  <c r="M20" i="50" s="1"/>
  <c r="I19" i="52" l="1"/>
  <c r="I17" i="52"/>
  <c r="I20" i="52"/>
  <c r="M23" i="50"/>
  <c r="L23" i="50"/>
  <c r="B30" i="49"/>
  <c r="E29" i="49"/>
  <c r="D29" i="49"/>
  <c r="C29" i="49"/>
  <c r="E25" i="49"/>
  <c r="D25" i="49"/>
  <c r="D18" i="49"/>
  <c r="B19" i="51"/>
  <c r="G20" i="50"/>
  <c r="G18" i="50"/>
  <c r="B17" i="46"/>
  <c r="B11" i="46"/>
  <c r="I14" i="46"/>
  <c r="I13" i="46"/>
  <c r="I11" i="46"/>
  <c r="I19" i="46"/>
  <c r="I17" i="46"/>
  <c r="E20" i="46"/>
  <c r="G20" i="46"/>
  <c r="G19" i="46"/>
  <c r="G18" i="46"/>
  <c r="G17" i="46"/>
  <c r="G14" i="46"/>
  <c r="G12" i="46"/>
  <c r="G13" i="46"/>
  <c r="G11" i="46"/>
  <c r="G20" i="52"/>
  <c r="G19" i="52"/>
  <c r="G18" i="52"/>
  <c r="B23" i="52"/>
  <c r="F19" i="52"/>
  <c r="F20" i="52"/>
  <c r="F18" i="52"/>
  <c r="B18" i="51"/>
  <c r="B17" i="51"/>
  <c r="D15" i="51"/>
  <c r="B16" i="51"/>
  <c r="D14" i="51"/>
  <c r="F19" i="50"/>
  <c r="F18" i="50"/>
  <c r="F17" i="50"/>
  <c r="C19" i="49"/>
  <c r="D19" i="49" s="1"/>
  <c r="B20" i="48"/>
  <c r="B18" i="48"/>
  <c r="B17" i="48"/>
  <c r="C15" i="48"/>
  <c r="B10" i="47"/>
  <c r="H19" i="46"/>
  <c r="H17" i="46"/>
  <c r="H12" i="46"/>
  <c r="H13" i="46"/>
  <c r="H11" i="46"/>
  <c r="C8" i="45"/>
  <c r="F15" i="43"/>
  <c r="F16" i="43"/>
  <c r="F14" i="43"/>
  <c r="F17" i="43" s="1"/>
  <c r="G17" i="43" s="1"/>
  <c r="E9" i="42"/>
  <c r="E5" i="42"/>
  <c r="C14" i="53"/>
  <c r="C10" i="53"/>
  <c r="F7" i="41"/>
  <c r="B5" i="41" s="1"/>
  <c r="B4" i="41" s="1"/>
  <c r="E7" i="41"/>
  <c r="F6" i="41"/>
  <c r="F8" i="41" s="1"/>
  <c r="B16" i="40"/>
  <c r="B15" i="40"/>
  <c r="B14" i="40"/>
  <c r="E11" i="40"/>
  <c r="E12" i="40"/>
  <c r="E10" i="40"/>
  <c r="D12" i="40"/>
  <c r="C12" i="40"/>
  <c r="B12" i="38"/>
  <c r="B23" i="37"/>
  <c r="F29" i="49" l="1"/>
  <c r="B26" i="49" s="1"/>
  <c r="F25" i="49"/>
  <c r="B22" i="49" s="1"/>
  <c r="F21" i="52"/>
  <c r="F20" i="50"/>
  <c r="H20" i="46"/>
  <c r="I20" i="46" s="1"/>
  <c r="G15" i="43"/>
  <c r="G16" i="43"/>
  <c r="G14" i="43"/>
  <c r="G7" i="41"/>
</calcChain>
</file>

<file path=xl/sharedStrings.xml><?xml version="1.0" encoding="utf-8"?>
<sst xmlns="http://schemas.openxmlformats.org/spreadsheetml/2006/main" count="200" uniqueCount="101">
  <si>
    <t>d</t>
  </si>
  <si>
    <t>a</t>
  </si>
  <si>
    <t>b</t>
  </si>
  <si>
    <t>c</t>
  </si>
  <si>
    <t>e</t>
  </si>
  <si>
    <t>Major</t>
  </si>
  <si>
    <t>Students</t>
  </si>
  <si>
    <t>Accounting</t>
  </si>
  <si>
    <t>Finance</t>
  </si>
  <si>
    <t>Economics</t>
  </si>
  <si>
    <t>Management</t>
  </si>
  <si>
    <t>Marketing</t>
  </si>
  <si>
    <t>Total</t>
  </si>
  <si>
    <t>Empirical Probability</t>
  </si>
  <si>
    <t>How will oil industry executives answer a question about environmental issues?</t>
  </si>
  <si>
    <t>20 answer yes</t>
  </si>
  <si>
    <t>female</t>
  </si>
  <si>
    <t>male</t>
  </si>
  <si>
    <t>orange</t>
  </si>
  <si>
    <t>green</t>
  </si>
  <si>
    <t>either</t>
  </si>
  <si>
    <t>neither</t>
  </si>
  <si>
    <t>checking</t>
  </si>
  <si>
    <t>yes</t>
  </si>
  <si>
    <t>no</t>
  </si>
  <si>
    <t>savings</t>
  </si>
  <si>
    <t>night</t>
  </si>
  <si>
    <t>A1</t>
  </si>
  <si>
    <t>day</t>
  </si>
  <si>
    <t>A2</t>
  </si>
  <si>
    <t>B1</t>
  </si>
  <si>
    <t>P(A1)</t>
  </si>
  <si>
    <t>P(A2)</t>
  </si>
  <si>
    <t>P(B1|A1)</t>
  </si>
  <si>
    <t>P(B1|A2)</t>
  </si>
  <si>
    <t>win night</t>
  </si>
  <si>
    <t>win day</t>
  </si>
  <si>
    <t>cash</t>
  </si>
  <si>
    <t>credit</t>
  </si>
  <si>
    <t>debit</t>
  </si>
  <si>
    <t>Event, Ai</t>
  </si>
  <si>
    <t>Prior Probability, (P(Ai)</t>
  </si>
  <si>
    <t>Conditional Probability. P(B1|Ai)</t>
  </si>
  <si>
    <t>Joint Probability, P(Ai and B1)</t>
  </si>
  <si>
    <t>Posterior Probability, P(Ai|B1)</t>
  </si>
  <si>
    <t>P(B1)</t>
  </si>
  <si>
    <t>over $50</t>
  </si>
  <si>
    <t>A3</t>
  </si>
  <si>
    <t>Event</t>
  </si>
  <si>
    <t>n</t>
  </si>
  <si>
    <t>r</t>
  </si>
  <si>
    <t>starter</t>
  </si>
  <si>
    <t>entrée</t>
  </si>
  <si>
    <t>dessert</t>
  </si>
  <si>
    <t>wins</t>
  </si>
  <si>
    <t>P(win)</t>
  </si>
  <si>
    <t>Preakness</t>
  </si>
  <si>
    <t>Belmont</t>
  </si>
  <si>
    <t>Kentucky</t>
  </si>
  <si>
    <t>Triple Crown</t>
  </si>
  <si>
    <t>"even money"</t>
  </si>
  <si>
    <t>loses</t>
  </si>
  <si>
    <t>Special Rule of Multiplication</t>
  </si>
  <si>
    <t>hourly</t>
  </si>
  <si>
    <t>supervisors</t>
  </si>
  <si>
    <t>secretaries</t>
  </si>
  <si>
    <t>president</t>
  </si>
  <si>
    <t>count</t>
  </si>
  <si>
    <t>employee</t>
  </si>
  <si>
    <t>have sec sys</t>
  </si>
  <si>
    <t>good</t>
  </si>
  <si>
    <t>fair</t>
  </si>
  <si>
    <t>poor</t>
  </si>
  <si>
    <t>made profit</t>
  </si>
  <si>
    <t>Conditional Probability, P(B1|Ai)</t>
  </si>
  <si>
    <t>drink</t>
  </si>
  <si>
    <t>pizza</t>
  </si>
  <si>
    <t>nothing</t>
  </si>
  <si>
    <t>P(Ai)</t>
  </si>
  <si>
    <t>Tyson</t>
  </si>
  <si>
    <t>Fuji</t>
  </si>
  <si>
    <t>Kirkpatricks</t>
  </si>
  <si>
    <t>Parts Inc.</t>
  </si>
  <si>
    <t>A4</t>
  </si>
  <si>
    <t>defective</t>
  </si>
  <si>
    <t>Unlike the possible results of a die role, different peoples responses are not equally likely. They are mutually exclusive in this case. Responses can be yes or no, can't be yes and no.</t>
  </si>
  <si>
    <t>tot</t>
  </si>
  <si>
    <t>frac</t>
  </si>
  <si>
    <t>P(A and B and C and D) = P(A)*P(B)*P(C)*P(D)</t>
  </si>
  <si>
    <t>dependent</t>
  </si>
  <si>
    <t>P(S1 and S2 and S3) = P(S1)*P(S2|S1)*P(S3|S1 and S2)</t>
  </si>
  <si>
    <t>P(N1 and N2 and N3) = P(N1)*P(N2|N1)*P(N3|N1 and N2)</t>
  </si>
  <si>
    <t>1 - P(N1 and N2 and N3)</t>
  </si>
  <si>
    <t>Assessment</t>
  </si>
  <si>
    <t>Contigency Table</t>
  </si>
  <si>
    <t>Profitable</t>
  </si>
  <si>
    <t>Not Profitable</t>
  </si>
  <si>
    <t>not defective</t>
  </si>
  <si>
    <t>B2</t>
  </si>
  <si>
    <t>Joint Probability, P(Ai and B2)</t>
  </si>
  <si>
    <t>Posterior Probability, P(Ai|B2)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</si>
</sst>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0"/>
    <numFmt numFmtId="166" formatCode="0.000%"/>
  </numFmts>
  <fonts count="5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3"/>
      <name val="Arial"/>
      <family val="2"/>
    </font>
    <font>
      <sz val="9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2" fillId="0" borderId="2" applyNumberFormat="0" applyFill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right"/>
    </xf>
    <xf numFmtId="9" fontId="0" fillId="0" borderId="0" xfId="2" applyFont="1" applyAlignment="1">
      <alignment horizontal="center"/>
    </xf>
    <xf numFmtId="9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ont="1" applyFill="1"/>
    <xf numFmtId="0" fontId="4" fillId="0" borderId="0" xfId="3" applyFont="1" applyFill="1" applyBorder="1" applyAlignment="1">
      <alignment horizontal="center"/>
    </xf>
    <xf numFmtId="0" fontId="0" fillId="0" borderId="0" xfId="0" applyFont="1" applyFill="1"/>
    <xf numFmtId="0" fontId="0" fillId="0" borderId="0" xfId="5" applyFont="1" applyFill="1"/>
    <xf numFmtId="0" fontId="0" fillId="0" borderId="0" xfId="4" applyFont="1" applyFill="1" applyBorder="1"/>
    <xf numFmtId="0" fontId="0" fillId="2" borderId="0" xfId="1" applyNumberFormat="1" applyFont="1" applyFill="1" applyAlignment="1">
      <alignment horizontal="left"/>
    </xf>
    <xf numFmtId="9" fontId="0" fillId="2" borderId="0" xfId="2" applyFont="1" applyFill="1" applyAlignment="1">
      <alignment horizontal="left"/>
    </xf>
    <xf numFmtId="165" fontId="0" fillId="0" borderId="0" xfId="0" applyNumberFormat="1" applyFill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2" borderId="0" xfId="0" applyNumberFormat="1" applyFill="1"/>
    <xf numFmtId="13" fontId="0" fillId="0" borderId="0" xfId="0" quotePrefix="1" applyNumberFormat="1" applyAlignment="1">
      <alignment horizontal="center"/>
    </xf>
    <xf numFmtId="13" fontId="0" fillId="2" borderId="0" xfId="2" applyNumberFormat="1" applyFont="1" applyFill="1" applyAlignment="1">
      <alignment horizontal="center"/>
    </xf>
    <xf numFmtId="13" fontId="0" fillId="2" borderId="0" xfId="0" applyNumberFormat="1" applyFill="1" applyAlignment="1">
      <alignment horizontal="center"/>
    </xf>
    <xf numFmtId="13" fontId="0" fillId="2" borderId="0" xfId="0" quotePrefix="1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5" fontId="0" fillId="2" borderId="0" xfId="2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165" fontId="0" fillId="2" borderId="0" xfId="2" applyNumberFormat="1" applyFont="1" applyFill="1" applyAlignment="1">
      <alignment horizontal="left"/>
    </xf>
    <xf numFmtId="0" fontId="2" fillId="0" borderId="0" xfId="0" applyFont="1"/>
    <xf numFmtId="166" fontId="0" fillId="2" borderId="0" xfId="2" applyNumberFormat="1" applyFont="1" applyFill="1"/>
    <xf numFmtId="164" fontId="0" fillId="0" borderId="0" xfId="0" applyNumberForma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13" fontId="0" fillId="0" borderId="0" xfId="0" applyNumberFormat="1" applyAlignment="1">
      <alignment horizontal="center"/>
    </xf>
  </cellXfs>
  <cellStyles count="6">
    <cellStyle name="20% - Accent4" xfId="5" builtinId="42"/>
    <cellStyle name="Comma" xfId="1" builtinId="3"/>
    <cellStyle name="Heading 3" xfId="3" builtinId="18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227546</xdr:colOff>
      <xdr:row>15</xdr:row>
      <xdr:rowOff>37809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2D0A88-FC90-4D82-BB97-D8CA8B546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8571" cy="23238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532571</xdr:colOff>
      <xdr:row>3</xdr:row>
      <xdr:rowOff>66610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A539C-389B-4546-8D13-390D8B2FC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28571" cy="5238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465524</xdr:colOff>
      <xdr:row>13</xdr:row>
      <xdr:rowOff>114038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813A50-FD30-4BB5-AA14-D96D8A50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09524" cy="20952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580224</xdr:colOff>
      <xdr:row>8</xdr:row>
      <xdr:rowOff>28419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658122-D321-4995-A54F-618FBEEF6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09524" cy="1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227793</xdr:colOff>
      <xdr:row>8</xdr:row>
      <xdr:rowOff>76038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07B67-1DB0-46CD-A7F6-81E653F0F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57143" cy="12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103974</xdr:colOff>
      <xdr:row>8</xdr:row>
      <xdr:rowOff>85562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AC25FE-FD29-416C-8024-C2898138E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09524" cy="130476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465533</xdr:colOff>
      <xdr:row>22</xdr:row>
      <xdr:rowOff>113867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31FAEF-3150-45FE-9AE4-5E47ED1C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33333" cy="346666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342095</xdr:colOff>
      <xdr:row>15</xdr:row>
      <xdr:rowOff>9238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3A59B0-C2A9-48FD-94DC-57B8E24C4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38095" cy="229523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551645</xdr:colOff>
      <xdr:row>7</xdr:row>
      <xdr:rowOff>123676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CB145-C172-4A28-8ED0-59EA2EF5E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38095" cy="119047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580225</xdr:colOff>
      <xdr:row>9</xdr:row>
      <xdr:rowOff>95067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F09CF-31A8-4E51-BF27-8C12FED9C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00000" cy="146666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532602</xdr:colOff>
      <xdr:row>8</xdr:row>
      <xdr:rowOff>28419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BB3EE8-EE76-4831-9583-4A5696A1F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0952" cy="12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28</xdr:col>
      <xdr:colOff>465371</xdr:colOff>
      <xdr:row>26</xdr:row>
      <xdr:rowOff>104495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EE61C1-E35B-4657-BEE0-8800AF1B5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2286000"/>
          <a:ext cx="10828571" cy="2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598917</xdr:colOff>
      <xdr:row>7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1D6B80-973D-4058-873E-536AB68A1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66667" cy="11714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598705</xdr:colOff>
      <xdr:row>29</xdr:row>
      <xdr:rowOff>47067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24D97F-CEEE-49C6-AA60-2DBEC526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61905" cy="4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465524</xdr:colOff>
      <xdr:row>1</xdr:row>
      <xdr:rowOff>57124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D10AB-F7F5-4553-B0E1-E6BE3D5E0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09524" cy="2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360462</xdr:colOff>
      <xdr:row>7</xdr:row>
      <xdr:rowOff>66533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5A158B-431D-4F33-90FD-9CD5D18FF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04762" cy="1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21</xdr:col>
      <xdr:colOff>36952</xdr:colOff>
      <xdr:row>34</xdr:row>
      <xdr:rowOff>75714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B5E3D1-B219-4774-8B88-D3CC32438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9900" y="1371600"/>
          <a:ext cx="9180952" cy="38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322362</xdr:colOff>
      <xdr:row>2</xdr:row>
      <xdr:rowOff>38057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9BC2A5-BA15-43C3-9E6B-BDFF08C0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04762" cy="3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532571</xdr:colOff>
      <xdr:row>4</xdr:row>
      <xdr:rowOff>152305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3C2689-71A6-4458-8E02-A0B5A999D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28571" cy="7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312838</xdr:colOff>
      <xdr:row>2</xdr:row>
      <xdr:rowOff>47581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914AFA-7D20-49A2-860B-136357A1C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95238" cy="3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17</xdr:col>
      <xdr:colOff>65828</xdr:colOff>
      <xdr:row>9</xdr:row>
      <xdr:rowOff>57029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796D3A-5B98-47D8-887F-4CFDA6585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457200"/>
          <a:ext cx="6771428" cy="971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75374</xdr:colOff>
      <xdr:row>5</xdr:row>
      <xdr:rowOff>47524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C5D940-2FC0-42A5-84B0-74703ED80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9524" cy="8095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408745</xdr:colOff>
      <xdr:row>2</xdr:row>
      <xdr:rowOff>66629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D92506-92EC-4CC0-953A-B844F5B1B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38095" cy="3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18</xdr:col>
      <xdr:colOff>161067</xdr:colOff>
      <xdr:row>23</xdr:row>
      <xdr:rowOff>9143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3B88E2-79B2-4B74-B9CE-A056638B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57200"/>
          <a:ext cx="6866667" cy="3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4395-90BD-4AB1-9313-8261A8E28E5B}">
  <dimension ref="A17:E23"/>
  <sheetViews>
    <sheetView workbookViewId="0">
      <selection activeCell="H26" sqref="H26"/>
    </sheetView>
  </sheetViews>
  <sheetFormatPr defaultRowHeight="12" x14ac:dyDescent="0.2"/>
  <cols>
    <col min="1" max="1" width="11.28515625" style="21" bestFit="1" customWidth="1"/>
    <col min="2" max="3" width="9.140625" style="21"/>
    <col min="4" max="4" width="2" style="21" bestFit="1" customWidth="1"/>
    <col min="5" max="16384" width="9.140625" style="21"/>
  </cols>
  <sheetData>
    <row r="17" spans="1:5" x14ac:dyDescent="0.2">
      <c r="A17" s="20" t="s">
        <v>5</v>
      </c>
      <c r="B17" s="20" t="s">
        <v>6</v>
      </c>
    </row>
    <row r="18" spans="1:5" x14ac:dyDescent="0.2">
      <c r="A18" s="22" t="s">
        <v>7</v>
      </c>
      <c r="B18" s="21">
        <v>10</v>
      </c>
      <c r="D18" s="19" t="s">
        <v>1</v>
      </c>
      <c r="E18" s="24">
        <f>B21/SUM(B18:B22)</f>
        <v>0.17647058823529413</v>
      </c>
    </row>
    <row r="19" spans="1:5" x14ac:dyDescent="0.2">
      <c r="A19" s="22" t="s">
        <v>8</v>
      </c>
      <c r="B19" s="21">
        <v>5</v>
      </c>
      <c r="D19" s="19" t="s">
        <v>2</v>
      </c>
      <c r="E19" s="19" t="s">
        <v>13</v>
      </c>
    </row>
    <row r="20" spans="1:5" x14ac:dyDescent="0.2">
      <c r="A20" s="22" t="s">
        <v>9</v>
      </c>
      <c r="B20" s="21">
        <v>3</v>
      </c>
    </row>
    <row r="21" spans="1:5" x14ac:dyDescent="0.2">
      <c r="A21" s="22" t="s">
        <v>10</v>
      </c>
      <c r="B21" s="21">
        <v>6</v>
      </c>
    </row>
    <row r="22" spans="1:5" x14ac:dyDescent="0.2">
      <c r="A22" s="22" t="s">
        <v>11</v>
      </c>
      <c r="B22" s="21">
        <v>10</v>
      </c>
    </row>
    <row r="23" spans="1:5" x14ac:dyDescent="0.2">
      <c r="A23" s="23" t="s">
        <v>12</v>
      </c>
      <c r="B23" s="23">
        <f>SUM(B18:B22)</f>
        <v>34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68F1-F013-4D0F-BF17-E4C62957A8B3}">
  <dimension ref="B5:C8"/>
  <sheetViews>
    <sheetView workbookViewId="0">
      <selection activeCell="C8" sqref="C8"/>
    </sheetView>
  </sheetViews>
  <sheetFormatPr defaultRowHeight="12" x14ac:dyDescent="0.2"/>
  <sheetData>
    <row r="5" spans="2:3" x14ac:dyDescent="0.2">
      <c r="B5" t="s">
        <v>51</v>
      </c>
      <c r="C5">
        <v>4</v>
      </c>
    </row>
    <row r="6" spans="2:3" x14ac:dyDescent="0.2">
      <c r="B6" t="s">
        <v>52</v>
      </c>
      <c r="C6">
        <v>8</v>
      </c>
    </row>
    <row r="7" spans="2:3" x14ac:dyDescent="0.2">
      <c r="B7" t="s">
        <v>53</v>
      </c>
      <c r="C7">
        <v>3</v>
      </c>
    </row>
    <row r="8" spans="2:3" x14ac:dyDescent="0.2">
      <c r="C8" s="3">
        <f>C5*C6*C7</f>
        <v>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8AD5-3083-4133-BC5E-CDD0700AF131}">
  <dimension ref="B17"/>
  <sheetViews>
    <sheetView workbookViewId="0">
      <selection activeCell="B17" sqref="B17"/>
    </sheetView>
  </sheetViews>
  <sheetFormatPr defaultRowHeight="12" x14ac:dyDescent="0.2"/>
  <sheetData>
    <row r="17" spans="2:2" x14ac:dyDescent="0.2">
      <c r="B17">
        <f>PERMUT(7,3)</f>
        <v>210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2E0C-05C3-4E9D-BF0E-FE46DC60FC39}">
  <dimension ref="A10:J21"/>
  <sheetViews>
    <sheetView workbookViewId="0">
      <selection activeCell="J18" sqref="J18"/>
    </sheetView>
  </sheetViews>
  <sheetFormatPr defaultRowHeight="12" x14ac:dyDescent="0.2"/>
  <cols>
    <col min="1" max="1" width="2" bestFit="1" customWidth="1"/>
    <col min="2" max="2" width="11" bestFit="1" customWidth="1"/>
    <col min="3" max="3" width="3.85546875" customWidth="1"/>
    <col min="5" max="7" width="6" customWidth="1"/>
    <col min="9" max="9" width="6.85546875" bestFit="1" customWidth="1"/>
  </cols>
  <sheetData>
    <row r="10" spans="1:9" x14ac:dyDescent="0.2">
      <c r="A10" s="1" t="s">
        <v>1</v>
      </c>
      <c r="B10" s="6" t="s">
        <v>59</v>
      </c>
      <c r="E10" s="4" t="s">
        <v>54</v>
      </c>
      <c r="F10" s="4" t="s">
        <v>61</v>
      </c>
      <c r="G10" s="4" t="s">
        <v>86</v>
      </c>
      <c r="H10" s="4" t="s">
        <v>55</v>
      </c>
      <c r="I10" s="4" t="s">
        <v>87</v>
      </c>
    </row>
    <row r="11" spans="1:9" x14ac:dyDescent="0.2">
      <c r="A11" s="3"/>
      <c r="B11" s="30">
        <f>I14</f>
        <v>0.44444444444444442</v>
      </c>
      <c r="D11" t="s">
        <v>58</v>
      </c>
      <c r="E11" s="4">
        <v>1</v>
      </c>
      <c r="F11" s="4">
        <v>0</v>
      </c>
      <c r="G11" s="4">
        <f>SUM(E11:F11)</f>
        <v>1</v>
      </c>
      <c r="H11" s="15">
        <f>E11/SUM(E11:F11)</f>
        <v>1</v>
      </c>
      <c r="I11" s="29">
        <f>H11</f>
        <v>1</v>
      </c>
    </row>
    <row r="12" spans="1:9" x14ac:dyDescent="0.2">
      <c r="D12" t="s">
        <v>56</v>
      </c>
      <c r="E12" s="4">
        <v>2</v>
      </c>
      <c r="F12" s="4">
        <v>1</v>
      </c>
      <c r="G12" s="4">
        <f t="shared" ref="G12:G13" si="0">SUM(E12:F12)</f>
        <v>3</v>
      </c>
      <c r="H12" s="15">
        <f>E12/SUM(E12:F12)</f>
        <v>0.66666666666666663</v>
      </c>
      <c r="I12" s="29">
        <f>H12</f>
        <v>0.66666666666666663</v>
      </c>
    </row>
    <row r="13" spans="1:9" x14ac:dyDescent="0.2">
      <c r="D13" t="s">
        <v>57</v>
      </c>
      <c r="E13" s="33">
        <v>2</v>
      </c>
      <c r="F13" s="33">
        <v>1</v>
      </c>
      <c r="G13" s="33">
        <f t="shared" si="0"/>
        <v>3</v>
      </c>
      <c r="H13" s="26">
        <f>E13/SUM(E13:F13)</f>
        <v>0.66666666666666663</v>
      </c>
      <c r="I13" s="29">
        <f t="shared" ref="I12:I14" si="1">H13</f>
        <v>0.66666666666666663</v>
      </c>
    </row>
    <row r="14" spans="1:9" x14ac:dyDescent="0.2">
      <c r="B14" s="5"/>
      <c r="E14" s="33">
        <f>E11*E12*E13</f>
        <v>4</v>
      </c>
      <c r="F14" s="33"/>
      <c r="G14" s="33">
        <f>G11*G12*G13</f>
        <v>9</v>
      </c>
      <c r="H14" s="26">
        <f>H11*H12*H13</f>
        <v>0.44444444444444442</v>
      </c>
      <c r="I14" s="32">
        <f t="shared" si="1"/>
        <v>0.44444444444444442</v>
      </c>
    </row>
    <row r="15" spans="1:9" x14ac:dyDescent="0.2">
      <c r="E15" s="33"/>
      <c r="F15" s="33"/>
      <c r="G15" s="33"/>
      <c r="H15" s="26"/>
      <c r="I15" s="4"/>
    </row>
    <row r="16" spans="1:9" x14ac:dyDescent="0.2">
      <c r="A16" s="1" t="s">
        <v>2</v>
      </c>
      <c r="B16" s="6" t="s">
        <v>60</v>
      </c>
      <c r="E16" s="33" t="s">
        <v>54</v>
      </c>
      <c r="F16" s="33" t="s">
        <v>61</v>
      </c>
      <c r="G16" s="33" t="s">
        <v>86</v>
      </c>
      <c r="H16" s="26" t="s">
        <v>55</v>
      </c>
      <c r="I16" s="4" t="s">
        <v>87</v>
      </c>
    </row>
    <row r="17" spans="1:10" x14ac:dyDescent="0.2">
      <c r="A17" s="3"/>
      <c r="B17" s="31">
        <f>I18</f>
        <v>0.75</v>
      </c>
      <c r="D17" t="s">
        <v>58</v>
      </c>
      <c r="E17" s="33">
        <v>1</v>
      </c>
      <c r="F17" s="33">
        <v>0</v>
      </c>
      <c r="G17" s="33">
        <f>SUM(E17:F17)</f>
        <v>1</v>
      </c>
      <c r="H17" s="26">
        <f>E17/SUM(E17:F17)</f>
        <v>1</v>
      </c>
      <c r="I17" s="29">
        <f>H17</f>
        <v>1</v>
      </c>
    </row>
    <row r="18" spans="1:10" x14ac:dyDescent="0.2">
      <c r="B18" s="4"/>
      <c r="D18" t="s">
        <v>56</v>
      </c>
      <c r="E18" s="33">
        <v>3</v>
      </c>
      <c r="F18" s="33">
        <v>1</v>
      </c>
      <c r="G18" s="33">
        <f t="shared" ref="G18:G19" si="2">SUM(E18:F18)</f>
        <v>4</v>
      </c>
      <c r="H18" s="26">
        <f>E18/SUM(E18:F18)</f>
        <v>0.75</v>
      </c>
      <c r="I18" s="32">
        <f>H18</f>
        <v>0.75</v>
      </c>
      <c r="J18" s="42">
        <f>I20/I19</f>
        <v>0.75</v>
      </c>
    </row>
    <row r="19" spans="1:10" x14ac:dyDescent="0.2">
      <c r="D19" t="s">
        <v>57</v>
      </c>
      <c r="E19" s="33">
        <v>2</v>
      </c>
      <c r="F19" s="33">
        <v>1</v>
      </c>
      <c r="G19" s="33">
        <f t="shared" si="2"/>
        <v>3</v>
      </c>
      <c r="H19" s="26">
        <f>E19/SUM(E19:F19)</f>
        <v>0.66666666666666663</v>
      </c>
      <c r="I19" s="29">
        <f t="shared" ref="I18:I20" si="3">H19</f>
        <v>0.66666666666666663</v>
      </c>
    </row>
    <row r="20" spans="1:10" x14ac:dyDescent="0.2">
      <c r="E20" s="33">
        <f>E17*E18*E19</f>
        <v>6</v>
      </c>
      <c r="F20" s="33"/>
      <c r="G20" s="33">
        <f>G17*G18*G19</f>
        <v>12</v>
      </c>
      <c r="H20" s="26">
        <f>H17*H18*H19</f>
        <v>0.5</v>
      </c>
      <c r="I20" s="29">
        <f t="shared" si="3"/>
        <v>0.5</v>
      </c>
    </row>
    <row r="21" spans="1:10" x14ac:dyDescent="0.2">
      <c r="D21" s="4"/>
      <c r="E21" s="9"/>
      <c r="F21" s="33"/>
      <c r="G21" s="9"/>
      <c r="H21" s="3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D13A-4A39-46CF-9CFA-B676DEF297C9}">
  <dimension ref="A10:F12"/>
  <sheetViews>
    <sheetView workbookViewId="0">
      <selection activeCell="A10" sqref="A10:F12"/>
    </sheetView>
  </sheetViews>
  <sheetFormatPr defaultRowHeight="12" x14ac:dyDescent="0.2"/>
  <cols>
    <col min="1" max="1" width="2" bestFit="1" customWidth="1"/>
  </cols>
  <sheetData>
    <row r="10" spans="1:6" x14ac:dyDescent="0.2">
      <c r="A10" s="1" t="s">
        <v>1</v>
      </c>
      <c r="B10" s="25">
        <f>0.95^4</f>
        <v>0.81450624999999999</v>
      </c>
      <c r="C10" s="3"/>
      <c r="D10" s="3"/>
      <c r="E10" s="3"/>
      <c r="F10" s="3"/>
    </row>
    <row r="11" spans="1:6" x14ac:dyDescent="0.2">
      <c r="A11" s="1" t="s">
        <v>2</v>
      </c>
      <c r="B11" s="3" t="s">
        <v>62</v>
      </c>
      <c r="C11" s="3"/>
      <c r="D11" s="3"/>
      <c r="E11" s="3"/>
      <c r="F11" s="3"/>
    </row>
    <row r="12" spans="1:6" x14ac:dyDescent="0.2">
      <c r="A12" s="1" t="s">
        <v>3</v>
      </c>
      <c r="B12" s="3" t="s">
        <v>88</v>
      </c>
      <c r="C12" s="3"/>
      <c r="D12" s="3"/>
      <c r="E12" s="3"/>
      <c r="F12" s="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BF6C-C956-40F5-B15F-6FD273F1FB4C}">
  <dimension ref="A10:C20"/>
  <sheetViews>
    <sheetView workbookViewId="0">
      <selection activeCell="B20" sqref="A17:B20"/>
    </sheetView>
  </sheetViews>
  <sheetFormatPr defaultRowHeight="12" x14ac:dyDescent="0.2"/>
  <cols>
    <col min="1" max="1" width="2" bestFit="1" customWidth="1"/>
    <col min="2" max="2" width="10.28515625" bestFit="1" customWidth="1"/>
  </cols>
  <sheetData>
    <row r="10" spans="2:3" x14ac:dyDescent="0.2">
      <c r="B10" s="5" t="s">
        <v>68</v>
      </c>
      <c r="C10" s="5" t="s">
        <v>67</v>
      </c>
    </row>
    <row r="11" spans="2:3" x14ac:dyDescent="0.2">
      <c r="B11" s="4" t="s">
        <v>63</v>
      </c>
      <c r="C11" s="4">
        <v>57</v>
      </c>
    </row>
    <row r="12" spans="2:3" x14ac:dyDescent="0.2">
      <c r="B12" s="4" t="s">
        <v>64</v>
      </c>
      <c r="C12" s="4">
        <v>40</v>
      </c>
    </row>
    <row r="13" spans="2:3" x14ac:dyDescent="0.2">
      <c r="B13" s="4" t="s">
        <v>65</v>
      </c>
      <c r="C13" s="4">
        <v>2</v>
      </c>
    </row>
    <row r="14" spans="2:3" x14ac:dyDescent="0.2">
      <c r="B14" s="4" t="s">
        <v>66</v>
      </c>
      <c r="C14" s="14">
        <v>1</v>
      </c>
    </row>
    <row r="15" spans="2:3" x14ac:dyDescent="0.2">
      <c r="B15" s="4"/>
      <c r="C15" s="4">
        <f>SUM(C11:C14)</f>
        <v>100</v>
      </c>
    </row>
    <row r="17" spans="1:2" x14ac:dyDescent="0.2">
      <c r="A17" s="3" t="s">
        <v>1</v>
      </c>
      <c r="B17" s="2">
        <f>SUM(C11)/SUM($C$11:$C$14)</f>
        <v>0.56999999999999995</v>
      </c>
    </row>
    <row r="18" spans="1:2" x14ac:dyDescent="0.2">
      <c r="A18" s="3" t="s">
        <v>2</v>
      </c>
      <c r="B18" s="2">
        <f>SUM(C12,C11)/SUM($C$11:$C$14)</f>
        <v>0.97</v>
      </c>
    </row>
    <row r="19" spans="1:2" x14ac:dyDescent="0.2">
      <c r="A19" s="3" t="s">
        <v>3</v>
      </c>
      <c r="B19" s="2" t="s">
        <v>23</v>
      </c>
    </row>
    <row r="20" spans="1:2" x14ac:dyDescent="0.2">
      <c r="A20" s="3" t="s">
        <v>0</v>
      </c>
      <c r="B20" s="2">
        <f>1-B18</f>
        <v>3.0000000000000027E-2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A388-0FE0-4E78-B77C-9FF614300D9C}">
  <dimension ref="A25:B27"/>
  <sheetViews>
    <sheetView workbookViewId="0">
      <selection activeCell="B25" sqref="B25"/>
    </sheetView>
  </sheetViews>
  <sheetFormatPr defaultRowHeight="12" x14ac:dyDescent="0.2"/>
  <cols>
    <col min="1" max="1" width="2" bestFit="1" customWidth="1"/>
    <col min="2" max="2" width="6" bestFit="1" customWidth="1"/>
  </cols>
  <sheetData>
    <row r="25" spans="1:2" x14ac:dyDescent="0.2">
      <c r="A25" t="s">
        <v>1</v>
      </c>
      <c r="B25">
        <f>0.4^3</f>
        <v>6.4000000000000015E-2</v>
      </c>
    </row>
    <row r="26" spans="1:2" x14ac:dyDescent="0.2">
      <c r="A26" t="s">
        <v>2</v>
      </c>
      <c r="B26">
        <f>0.6^3</f>
        <v>0.216</v>
      </c>
    </row>
    <row r="27" spans="1:2" x14ac:dyDescent="0.2">
      <c r="A27" t="s">
        <v>3</v>
      </c>
      <c r="B27">
        <f>1-B26</f>
        <v>0.78400000000000003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9B50-644B-4A50-8507-D1692BD439F5}">
  <dimension ref="A17:I31"/>
  <sheetViews>
    <sheetView tabSelected="1" workbookViewId="0">
      <selection activeCell="B17" sqref="B17"/>
    </sheetView>
  </sheetViews>
  <sheetFormatPr defaultRowHeight="12" x14ac:dyDescent="0.2"/>
  <cols>
    <col min="1" max="1" width="2" bestFit="1" customWidth="1"/>
    <col min="2" max="2" width="6.5703125" customWidth="1"/>
    <col min="3" max="6" width="4.7109375" customWidth="1"/>
  </cols>
  <sheetData>
    <row r="17" spans="1:9" x14ac:dyDescent="0.2">
      <c r="B17" s="36" t="s">
        <v>69</v>
      </c>
      <c r="C17" s="4"/>
    </row>
    <row r="18" spans="1:9" x14ac:dyDescent="0.2">
      <c r="B18" s="4" t="s">
        <v>23</v>
      </c>
      <c r="C18" s="4">
        <v>4</v>
      </c>
      <c r="D18">
        <f>C18/C20</f>
        <v>0.4</v>
      </c>
    </row>
    <row r="19" spans="1:9" x14ac:dyDescent="0.2">
      <c r="B19" s="4" t="s">
        <v>24</v>
      </c>
      <c r="C19" s="14">
        <f>C20-C18</f>
        <v>6</v>
      </c>
      <c r="D19">
        <f>C19/C20</f>
        <v>0.6</v>
      </c>
    </row>
    <row r="20" spans="1:9" x14ac:dyDescent="0.2">
      <c r="B20" s="4"/>
      <c r="C20" s="5">
        <v>10</v>
      </c>
    </row>
    <row r="22" spans="1:9" x14ac:dyDescent="0.2">
      <c r="A22" s="1" t="s">
        <v>1</v>
      </c>
      <c r="B22" s="37">
        <f>F25</f>
        <v>3.3333333333333333E-2</v>
      </c>
      <c r="C22" s="3" t="s">
        <v>90</v>
      </c>
      <c r="D22" s="3"/>
      <c r="E22" s="3"/>
      <c r="F22" s="3"/>
      <c r="G22" s="3"/>
      <c r="H22" s="3"/>
      <c r="I22" s="3"/>
    </row>
    <row r="23" spans="1:9" x14ac:dyDescent="0.2">
      <c r="A23" s="3"/>
      <c r="B23" s="28"/>
      <c r="C23" s="3">
        <v>4</v>
      </c>
      <c r="D23" s="3">
        <v>3</v>
      </c>
      <c r="E23" s="3">
        <v>2</v>
      </c>
      <c r="F23" s="3"/>
      <c r="G23" s="3"/>
      <c r="H23" s="3"/>
      <c r="I23" s="3"/>
    </row>
    <row r="24" spans="1:9" x14ac:dyDescent="0.2">
      <c r="A24" s="3"/>
      <c r="B24" s="28"/>
      <c r="C24" s="3">
        <v>10</v>
      </c>
      <c r="D24" s="3">
        <v>9</v>
      </c>
      <c r="E24" s="3">
        <v>8</v>
      </c>
      <c r="F24" s="3"/>
      <c r="G24" s="3"/>
      <c r="H24" s="3"/>
      <c r="I24" s="3"/>
    </row>
    <row r="25" spans="1:9" x14ac:dyDescent="0.2">
      <c r="A25" s="3"/>
      <c r="B25" s="28"/>
      <c r="C25" s="3">
        <f>C23/C24</f>
        <v>0.4</v>
      </c>
      <c r="D25" s="3">
        <f>D23/D24</f>
        <v>0.33333333333333331</v>
      </c>
      <c r="E25" s="3">
        <f>E23/E24</f>
        <v>0.25</v>
      </c>
      <c r="F25" s="3">
        <f>C25*D25*E25</f>
        <v>3.3333333333333333E-2</v>
      </c>
      <c r="G25" s="3"/>
      <c r="H25" s="3"/>
      <c r="I25" s="3"/>
    </row>
    <row r="26" spans="1:9" x14ac:dyDescent="0.2">
      <c r="A26" s="1" t="s">
        <v>2</v>
      </c>
      <c r="B26" s="37">
        <f>F29</f>
        <v>0.16666666666666666</v>
      </c>
      <c r="C26" s="3" t="s">
        <v>91</v>
      </c>
      <c r="D26" s="3"/>
      <c r="E26" s="3"/>
      <c r="F26" s="3"/>
      <c r="G26" s="3"/>
      <c r="H26" s="3"/>
      <c r="I26" s="3"/>
    </row>
    <row r="27" spans="1:9" x14ac:dyDescent="0.2">
      <c r="A27" s="1"/>
      <c r="B27" s="25"/>
      <c r="C27" s="3">
        <v>6</v>
      </c>
      <c r="D27" s="3">
        <v>5</v>
      </c>
      <c r="E27" s="3">
        <v>4</v>
      </c>
      <c r="F27" s="3"/>
      <c r="G27" s="3"/>
      <c r="H27" s="3"/>
      <c r="I27" s="3"/>
    </row>
    <row r="28" spans="1:9" x14ac:dyDescent="0.2">
      <c r="A28" s="1"/>
      <c r="B28" s="25"/>
      <c r="C28" s="3">
        <v>10</v>
      </c>
      <c r="D28" s="3">
        <v>9</v>
      </c>
      <c r="E28" s="3">
        <v>8</v>
      </c>
      <c r="F28" s="3"/>
      <c r="G28" s="3"/>
      <c r="H28" s="3"/>
      <c r="I28" s="3"/>
    </row>
    <row r="29" spans="1:9" x14ac:dyDescent="0.2">
      <c r="A29" s="1"/>
      <c r="B29" s="25"/>
      <c r="C29" s="3">
        <f>C27/C28</f>
        <v>0.6</v>
      </c>
      <c r="D29" s="3">
        <f>D27/D28</f>
        <v>0.55555555555555558</v>
      </c>
      <c r="E29" s="3">
        <f>E27/E28</f>
        <v>0.5</v>
      </c>
      <c r="F29" s="3">
        <f>C29*D29*E29</f>
        <v>0.16666666666666666</v>
      </c>
      <c r="G29" s="3"/>
      <c r="H29" s="3"/>
      <c r="I29" s="3"/>
    </row>
    <row r="30" spans="1:9" x14ac:dyDescent="0.2">
      <c r="A30" s="1" t="s">
        <v>3</v>
      </c>
      <c r="B30" s="37">
        <f>1-B26</f>
        <v>0.83333333333333337</v>
      </c>
      <c r="C30" s="3" t="s">
        <v>92</v>
      </c>
      <c r="D30" s="3"/>
      <c r="E30" s="3"/>
      <c r="F30" s="3"/>
      <c r="G30" s="3"/>
      <c r="H30" s="3"/>
      <c r="I30" s="3"/>
    </row>
    <row r="31" spans="1:9" x14ac:dyDescent="0.2">
      <c r="A31" s="1" t="s">
        <v>0</v>
      </c>
      <c r="B31" s="3" t="s">
        <v>89</v>
      </c>
      <c r="C31" s="3"/>
      <c r="D31" s="3"/>
      <c r="E31" s="3"/>
      <c r="F31" s="3"/>
      <c r="G31" s="3"/>
      <c r="H31" s="3"/>
      <c r="I31" s="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0E97-ADF9-41B2-B98F-5D07E77AF57C}">
  <dimension ref="B10:N23"/>
  <sheetViews>
    <sheetView workbookViewId="0">
      <selection activeCell="J17" sqref="J17:N23"/>
    </sheetView>
  </sheetViews>
  <sheetFormatPr defaultRowHeight="12" x14ac:dyDescent="0.2"/>
  <cols>
    <col min="3" max="3" width="3.140625" bestFit="1" customWidth="1"/>
    <col min="4" max="7" width="9.85546875" customWidth="1"/>
  </cols>
  <sheetData>
    <row r="10" spans="2:7" x14ac:dyDescent="0.2">
      <c r="B10" s="5" t="s">
        <v>48</v>
      </c>
      <c r="C10" s="5"/>
    </row>
    <row r="11" spans="2:7" x14ac:dyDescent="0.2">
      <c r="B11" s="4" t="s">
        <v>70</v>
      </c>
      <c r="C11" s="4" t="s">
        <v>27</v>
      </c>
    </row>
    <row r="12" spans="2:7" x14ac:dyDescent="0.2">
      <c r="B12" s="4" t="s">
        <v>71</v>
      </c>
      <c r="C12" s="4" t="s">
        <v>29</v>
      </c>
    </row>
    <row r="13" spans="2:7" x14ac:dyDescent="0.2">
      <c r="B13" s="4" t="s">
        <v>72</v>
      </c>
      <c r="C13" s="4" t="s">
        <v>47</v>
      </c>
    </row>
    <row r="14" spans="2:7" x14ac:dyDescent="0.2">
      <c r="B14" s="4" t="s">
        <v>73</v>
      </c>
      <c r="C14" s="4" t="s">
        <v>30</v>
      </c>
    </row>
    <row r="16" spans="2:7" ht="48" x14ac:dyDescent="0.2">
      <c r="B16" s="7" t="s">
        <v>40</v>
      </c>
      <c r="D16" s="7" t="s">
        <v>41</v>
      </c>
      <c r="E16" s="7" t="s">
        <v>74</v>
      </c>
      <c r="F16" s="7" t="s">
        <v>43</v>
      </c>
      <c r="G16" s="7" t="s">
        <v>44</v>
      </c>
    </row>
    <row r="17" spans="2:14" x14ac:dyDescent="0.2">
      <c r="B17" s="4" t="s">
        <v>70</v>
      </c>
      <c r="C17" s="4" t="s">
        <v>27</v>
      </c>
      <c r="D17" s="8">
        <v>0.6</v>
      </c>
      <c r="E17" s="8">
        <v>0.8</v>
      </c>
      <c r="F17" s="15">
        <f>D17*E17</f>
        <v>0.48</v>
      </c>
      <c r="G17" s="26">
        <f>F17/$F$20</f>
        <v>0.70588235294117652</v>
      </c>
      <c r="J17" s="38" t="s">
        <v>94</v>
      </c>
    </row>
    <row r="18" spans="2:14" x14ac:dyDescent="0.2">
      <c r="B18" s="4" t="s">
        <v>71</v>
      </c>
      <c r="C18" s="4" t="s">
        <v>29</v>
      </c>
      <c r="D18" s="8">
        <v>0.3</v>
      </c>
      <c r="E18" s="8">
        <v>0.6</v>
      </c>
      <c r="F18" s="15">
        <f t="shared" ref="F18:F19" si="0">D18*E18</f>
        <v>0.18</v>
      </c>
      <c r="G18" s="15">
        <f t="shared" ref="G18:G20" si="1">F18/$F$20</f>
        <v>0.26470588235294118</v>
      </c>
    </row>
    <row r="19" spans="2:14" x14ac:dyDescent="0.2">
      <c r="B19" s="4" t="s">
        <v>72</v>
      </c>
      <c r="C19" s="4" t="s">
        <v>47</v>
      </c>
      <c r="D19" s="8">
        <v>0.1</v>
      </c>
      <c r="E19" s="8">
        <v>0.2</v>
      </c>
      <c r="F19" s="16">
        <f t="shared" si="0"/>
        <v>2.0000000000000004E-2</v>
      </c>
      <c r="G19" s="18">
        <f>F19/$F$20</f>
        <v>2.9411764705882363E-2</v>
      </c>
      <c r="J19" s="5" t="s">
        <v>93</v>
      </c>
      <c r="K19" s="5"/>
      <c r="L19" s="5" t="s">
        <v>95</v>
      </c>
      <c r="M19" s="5" t="s">
        <v>96</v>
      </c>
      <c r="N19" s="5" t="s">
        <v>12</v>
      </c>
    </row>
    <row r="20" spans="2:14" x14ac:dyDescent="0.2">
      <c r="B20" s="4"/>
      <c r="D20" s="4"/>
      <c r="E20" s="5" t="s">
        <v>45</v>
      </c>
      <c r="F20" s="17">
        <f>SUM(F17:F19)</f>
        <v>0.67999999999999994</v>
      </c>
      <c r="G20" s="15">
        <f t="shared" si="1"/>
        <v>1</v>
      </c>
      <c r="J20" s="4" t="s">
        <v>70</v>
      </c>
      <c r="K20" s="4" t="s">
        <v>27</v>
      </c>
      <c r="L20" s="4">
        <f>0.8*N20</f>
        <v>48</v>
      </c>
      <c r="M20" s="4">
        <f>N20-L20</f>
        <v>12</v>
      </c>
      <c r="N20" s="4">
        <v>60</v>
      </c>
    </row>
    <row r="21" spans="2:14" x14ac:dyDescent="0.2">
      <c r="J21" s="4" t="s">
        <v>71</v>
      </c>
      <c r="K21" s="4" t="s">
        <v>29</v>
      </c>
      <c r="L21" s="4">
        <f>0.6*N21</f>
        <v>18</v>
      </c>
      <c r="M21" s="4">
        <f t="shared" ref="M21:M22" si="2">N21-L21</f>
        <v>12</v>
      </c>
      <c r="N21" s="4">
        <v>30</v>
      </c>
    </row>
    <row r="22" spans="2:14" x14ac:dyDescent="0.2">
      <c r="J22" s="4" t="s">
        <v>72</v>
      </c>
      <c r="K22" s="4" t="s">
        <v>47</v>
      </c>
      <c r="L22" s="4">
        <f>0.2*N22</f>
        <v>2</v>
      </c>
      <c r="M22" s="4">
        <f t="shared" si="2"/>
        <v>8</v>
      </c>
      <c r="N22" s="4">
        <v>10</v>
      </c>
    </row>
    <row r="23" spans="2:14" x14ac:dyDescent="0.2">
      <c r="J23" s="5" t="s">
        <v>12</v>
      </c>
      <c r="K23" s="5"/>
      <c r="L23" s="5">
        <f>SUM(L20:L22)</f>
        <v>68</v>
      </c>
      <c r="M23" s="5">
        <f>SUM(M20:M22)</f>
        <v>32</v>
      </c>
      <c r="N23" s="5">
        <v>100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2C67-9795-4B47-941C-FF0AF0D2211A}">
  <dimension ref="A11:D19"/>
  <sheetViews>
    <sheetView workbookViewId="0">
      <selection activeCell="A16" sqref="A16:B19"/>
    </sheetView>
  </sheetViews>
  <sheetFormatPr defaultRowHeight="12" x14ac:dyDescent="0.2"/>
  <cols>
    <col min="1" max="1" width="2" bestFit="1" customWidth="1"/>
    <col min="3" max="3" width="3" bestFit="1" customWidth="1"/>
  </cols>
  <sheetData>
    <row r="11" spans="1:4" x14ac:dyDescent="0.2">
      <c r="B11" s="5" t="s">
        <v>48</v>
      </c>
      <c r="C11" s="5"/>
      <c r="D11" s="5" t="s">
        <v>78</v>
      </c>
    </row>
    <row r="12" spans="1:4" x14ac:dyDescent="0.2">
      <c r="B12" s="4" t="s">
        <v>75</v>
      </c>
      <c r="C12" s="4" t="s">
        <v>27</v>
      </c>
      <c r="D12" s="8">
        <v>0.1</v>
      </c>
    </row>
    <row r="13" spans="1:4" x14ac:dyDescent="0.2">
      <c r="B13" s="4" t="s">
        <v>76</v>
      </c>
      <c r="C13" s="4" t="s">
        <v>29</v>
      </c>
      <c r="D13" s="8">
        <v>0.02</v>
      </c>
    </row>
    <row r="14" spans="1:4" x14ac:dyDescent="0.2">
      <c r="B14" s="4" t="s">
        <v>77</v>
      </c>
      <c r="C14" s="4" t="s">
        <v>47</v>
      </c>
      <c r="D14" s="8">
        <f>1-(SUM(D12:D13))</f>
        <v>0.88</v>
      </c>
    </row>
    <row r="15" spans="1:4" x14ac:dyDescent="0.2">
      <c r="B15" s="4"/>
      <c r="C15" s="4"/>
      <c r="D15" s="8">
        <f>SUM(D12:D14)</f>
        <v>1</v>
      </c>
    </row>
    <row r="16" spans="1:4" x14ac:dyDescent="0.2">
      <c r="A16" s="1" t="s">
        <v>1</v>
      </c>
      <c r="B16" s="35">
        <f>1-D14</f>
        <v>0.12</v>
      </c>
    </row>
    <row r="17" spans="1:2" x14ac:dyDescent="0.2">
      <c r="A17" s="1" t="s">
        <v>2</v>
      </c>
      <c r="B17" s="35">
        <f>D14</f>
        <v>0.88</v>
      </c>
    </row>
    <row r="18" spans="1:2" x14ac:dyDescent="0.2">
      <c r="A18" s="1" t="s">
        <v>3</v>
      </c>
      <c r="B18" s="35">
        <f>D14^3</f>
        <v>0.68147199999999997</v>
      </c>
    </row>
    <row r="19" spans="1:2" x14ac:dyDescent="0.2">
      <c r="A19" s="1" t="s">
        <v>0</v>
      </c>
      <c r="B19" s="35">
        <f>1-B18</f>
        <v>0.31852800000000003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4DB8-E912-456A-8F67-BC41F585CF34}">
  <dimension ref="A9:K28"/>
  <sheetViews>
    <sheetView workbookViewId="0">
      <selection activeCell="F11" sqref="F11"/>
    </sheetView>
  </sheetViews>
  <sheetFormatPr defaultRowHeight="12" x14ac:dyDescent="0.2"/>
  <cols>
    <col min="1" max="1" width="2" bestFit="1" customWidth="1"/>
    <col min="4" max="9" width="9.7109375" customWidth="1"/>
  </cols>
  <sheetData>
    <row r="9" spans="2:9" x14ac:dyDescent="0.2">
      <c r="B9" s="5" t="s">
        <v>48</v>
      </c>
      <c r="C9" s="5"/>
    </row>
    <row r="10" spans="2:9" x14ac:dyDescent="0.2">
      <c r="B10" s="4" t="s">
        <v>79</v>
      </c>
      <c r="C10" s="4" t="s">
        <v>27</v>
      </c>
    </row>
    <row r="11" spans="2:9" x14ac:dyDescent="0.2">
      <c r="B11" s="4" t="s">
        <v>80</v>
      </c>
      <c r="C11" s="4" t="s">
        <v>29</v>
      </c>
    </row>
    <row r="12" spans="2:9" x14ac:dyDescent="0.2">
      <c r="B12" s="4" t="s">
        <v>81</v>
      </c>
      <c r="C12" s="4" t="s">
        <v>47</v>
      </c>
    </row>
    <row r="13" spans="2:9" x14ac:dyDescent="0.2">
      <c r="B13" s="4" t="s">
        <v>82</v>
      </c>
      <c r="C13" s="4" t="s">
        <v>83</v>
      </c>
    </row>
    <row r="14" spans="2:9" x14ac:dyDescent="0.2">
      <c r="B14" s="4" t="s">
        <v>84</v>
      </c>
      <c r="C14" s="4" t="s">
        <v>30</v>
      </c>
    </row>
    <row r="15" spans="2:9" x14ac:dyDescent="0.2">
      <c r="B15" s="4" t="s">
        <v>97</v>
      </c>
      <c r="C15" s="4" t="s">
        <v>98</v>
      </c>
    </row>
    <row r="16" spans="2:9" ht="48" x14ac:dyDescent="0.2">
      <c r="B16" s="7" t="s">
        <v>40</v>
      </c>
      <c r="D16" s="7" t="s">
        <v>41</v>
      </c>
      <c r="E16" s="7" t="s">
        <v>74</v>
      </c>
      <c r="F16" s="7" t="s">
        <v>43</v>
      </c>
      <c r="G16" s="7" t="s">
        <v>44</v>
      </c>
      <c r="H16" s="7" t="s">
        <v>99</v>
      </c>
      <c r="I16" s="7" t="s">
        <v>100</v>
      </c>
    </row>
    <row r="17" spans="1:11" x14ac:dyDescent="0.2">
      <c r="B17" s="4" t="s">
        <v>79</v>
      </c>
      <c r="C17" s="4" t="s">
        <v>27</v>
      </c>
      <c r="D17" s="15">
        <v>0.2</v>
      </c>
      <c r="E17" s="15">
        <v>0.03</v>
      </c>
      <c r="F17" s="15">
        <f>D17*E17</f>
        <v>6.0000000000000001E-3</v>
      </c>
      <c r="G17" s="26">
        <f>F17/$F$21</f>
        <v>0.11594202898550723</v>
      </c>
      <c r="H17" s="26">
        <f>D17-F17</f>
        <v>0.19400000000000001</v>
      </c>
      <c r="I17" s="26">
        <f>H17/$H$21</f>
        <v>0.20458739783812288</v>
      </c>
    </row>
    <row r="18" spans="1:11" x14ac:dyDescent="0.2">
      <c r="B18" s="4" t="s">
        <v>80</v>
      </c>
      <c r="C18" s="4" t="s">
        <v>29</v>
      </c>
      <c r="D18" s="15">
        <v>0.3</v>
      </c>
      <c r="E18" s="15">
        <v>0.04</v>
      </c>
      <c r="F18" s="15">
        <f t="shared" ref="F18" si="0">D18*E18</f>
        <v>1.2E-2</v>
      </c>
      <c r="G18" s="26">
        <f t="shared" ref="G18:G20" si="1">F18/$F$21</f>
        <v>0.23188405797101447</v>
      </c>
      <c r="H18" s="26">
        <f t="shared" ref="H18:H19" si="2">D18-F18</f>
        <v>0.28799999999999998</v>
      </c>
      <c r="I18" s="40">
        <f>H18/$H$21</f>
        <v>0.303717374110203</v>
      </c>
    </row>
    <row r="19" spans="1:11" x14ac:dyDescent="0.2">
      <c r="B19" s="4" t="s">
        <v>81</v>
      </c>
      <c r="C19" s="4" t="s">
        <v>47</v>
      </c>
      <c r="D19" s="15">
        <v>0.25</v>
      </c>
      <c r="E19" s="15">
        <v>7.0000000000000007E-2</v>
      </c>
      <c r="F19" s="15">
        <f t="shared" ref="F19" si="3">D19*E19</f>
        <v>1.7500000000000002E-2</v>
      </c>
      <c r="G19" s="26">
        <f t="shared" si="1"/>
        <v>0.33816425120772947</v>
      </c>
      <c r="H19" s="26">
        <f t="shared" si="2"/>
        <v>0.23249999999999998</v>
      </c>
      <c r="I19" s="26">
        <f t="shared" ref="I19:I21" si="4">H19/$H$21</f>
        <v>0.24518850514104931</v>
      </c>
    </row>
    <row r="20" spans="1:11" x14ac:dyDescent="0.2">
      <c r="B20" s="4" t="s">
        <v>82</v>
      </c>
      <c r="C20" s="4" t="s">
        <v>83</v>
      </c>
      <c r="D20" s="15">
        <v>0.25</v>
      </c>
      <c r="E20" s="15">
        <v>6.5000000000000002E-2</v>
      </c>
      <c r="F20" s="16">
        <f>D20*E20</f>
        <v>1.6250000000000001E-2</v>
      </c>
      <c r="G20" s="27">
        <f t="shared" si="1"/>
        <v>0.3140096618357488</v>
      </c>
      <c r="H20" s="27">
        <f>D20-F20</f>
        <v>0.23375000000000001</v>
      </c>
      <c r="I20" s="27">
        <f t="shared" si="4"/>
        <v>0.24650672291062486</v>
      </c>
    </row>
    <row r="21" spans="1:11" x14ac:dyDescent="0.2">
      <c r="B21" s="4"/>
      <c r="D21" s="4"/>
      <c r="E21" s="5" t="s">
        <v>45</v>
      </c>
      <c r="F21" s="17">
        <f>SUM(F17:F20)</f>
        <v>5.1750000000000004E-2</v>
      </c>
      <c r="G21" s="17">
        <f>F21/$F$21</f>
        <v>1</v>
      </c>
      <c r="H21" s="17">
        <f>SUM(H17:H20)</f>
        <v>0.94824999999999993</v>
      </c>
      <c r="I21" s="17">
        <f t="shared" si="4"/>
        <v>1</v>
      </c>
    </row>
    <row r="22" spans="1:11" x14ac:dyDescent="0.2">
      <c r="A22" s="1" t="s">
        <v>1</v>
      </c>
      <c r="B22" s="39">
        <f>F21</f>
        <v>5.1750000000000004E-2</v>
      </c>
    </row>
    <row r="23" spans="1:11" x14ac:dyDescent="0.2">
      <c r="A23" s="1" t="s">
        <v>2</v>
      </c>
      <c r="B23" s="39">
        <f>G17</f>
        <v>0.11594202898550723</v>
      </c>
    </row>
    <row r="24" spans="1:11" x14ac:dyDescent="0.2">
      <c r="K24" s="4"/>
    </row>
    <row r="25" spans="1:11" x14ac:dyDescent="0.2">
      <c r="K25" s="4"/>
    </row>
    <row r="26" spans="1:11" x14ac:dyDescent="0.2">
      <c r="K26" s="4"/>
    </row>
    <row r="27" spans="1:11" x14ac:dyDescent="0.2">
      <c r="K27" s="4"/>
    </row>
    <row r="28" spans="1:11" x14ac:dyDescent="0.2">
      <c r="K2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837D-F813-441A-B2D8-75E746FDCAC3}">
  <dimension ref="A10:H18"/>
  <sheetViews>
    <sheetView workbookViewId="0">
      <selection activeCell="G30" sqref="G30"/>
    </sheetView>
  </sheetViews>
  <sheetFormatPr defaultRowHeight="12" x14ac:dyDescent="0.2"/>
  <cols>
    <col min="1" max="1" width="2" bestFit="1" customWidth="1"/>
  </cols>
  <sheetData>
    <row r="10" spans="1:8" x14ac:dyDescent="0.2">
      <c r="A10" s="1" t="s">
        <v>1</v>
      </c>
      <c r="B10" s="3" t="s">
        <v>14</v>
      </c>
      <c r="C10" s="3"/>
      <c r="D10" s="3"/>
      <c r="E10" s="3"/>
      <c r="F10" s="3"/>
      <c r="G10" s="3"/>
      <c r="H10" s="3"/>
    </row>
    <row r="11" spans="1:8" x14ac:dyDescent="0.2">
      <c r="A11" s="1" t="s">
        <v>2</v>
      </c>
      <c r="B11" s="3" t="s">
        <v>15</v>
      </c>
      <c r="C11" s="3"/>
      <c r="D11" s="3"/>
      <c r="E11" s="3"/>
      <c r="F11" s="3"/>
      <c r="G11" s="3"/>
      <c r="H11" s="3"/>
    </row>
    <row r="12" spans="1:8" x14ac:dyDescent="0.2">
      <c r="A12" s="1" t="s">
        <v>3</v>
      </c>
      <c r="B12" s="24">
        <f>10/40</f>
        <v>0.25</v>
      </c>
      <c r="C12" s="3"/>
      <c r="D12" s="3"/>
      <c r="E12" s="3"/>
      <c r="F12" s="3"/>
      <c r="G12" s="3"/>
      <c r="H12" s="3"/>
    </row>
    <row r="13" spans="1:8" x14ac:dyDescent="0.2">
      <c r="A13" s="1" t="s">
        <v>0</v>
      </c>
      <c r="B13" s="3" t="s">
        <v>13</v>
      </c>
      <c r="C13" s="3"/>
      <c r="D13" s="3"/>
      <c r="E13" s="3"/>
      <c r="F13" s="3"/>
      <c r="G13" s="3"/>
      <c r="H13" s="3"/>
    </row>
    <row r="14" spans="1:8" x14ac:dyDescent="0.2">
      <c r="A14" s="1" t="s">
        <v>4</v>
      </c>
      <c r="B14" s="41" t="s">
        <v>85</v>
      </c>
      <c r="C14" s="41"/>
      <c r="D14" s="41"/>
      <c r="E14" s="41"/>
      <c r="F14" s="41"/>
      <c r="G14" s="41"/>
      <c r="H14" s="41"/>
    </row>
    <row r="15" spans="1:8" x14ac:dyDescent="0.2">
      <c r="A15" s="3"/>
      <c r="B15" s="41"/>
      <c r="C15" s="41"/>
      <c r="D15" s="41"/>
      <c r="E15" s="41"/>
      <c r="F15" s="41"/>
      <c r="G15" s="41"/>
      <c r="H15" s="41"/>
    </row>
    <row r="16" spans="1:8" x14ac:dyDescent="0.2">
      <c r="A16" s="3"/>
      <c r="B16" s="41"/>
      <c r="C16" s="41"/>
      <c r="D16" s="41"/>
      <c r="E16" s="41"/>
      <c r="F16" s="41"/>
      <c r="G16" s="41"/>
      <c r="H16" s="41"/>
    </row>
    <row r="17" spans="1:8" x14ac:dyDescent="0.2">
      <c r="A17" s="3"/>
      <c r="B17" s="41"/>
      <c r="C17" s="41"/>
      <c r="D17" s="41"/>
      <c r="E17" s="41"/>
      <c r="F17" s="41"/>
      <c r="G17" s="41"/>
      <c r="H17" s="41"/>
    </row>
    <row r="18" spans="1:8" x14ac:dyDescent="0.2">
      <c r="A18" s="3"/>
      <c r="B18" s="41"/>
      <c r="C18" s="41"/>
      <c r="D18" s="41"/>
      <c r="E18" s="41"/>
      <c r="F18" s="41"/>
      <c r="G18" s="41"/>
      <c r="H18" s="41"/>
    </row>
  </sheetData>
  <mergeCells count="1">
    <mergeCell ref="B14:H1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D397-B7EC-4999-B5A1-5C6A5B7F69CE}">
  <dimension ref="A1"/>
  <sheetViews>
    <sheetView workbookViewId="0">
      <selection activeCell="Y32" sqref="Y32"/>
    </sheetView>
  </sheetViews>
  <sheetFormatPr defaultRowHeight="12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7CDE-8F9E-4604-87BE-2D72D5AB638F}">
  <dimension ref="A3"/>
  <sheetViews>
    <sheetView workbookViewId="0">
      <selection activeCell="A3" sqref="A3"/>
    </sheetView>
  </sheetViews>
  <sheetFormatPr defaultRowHeight="12" x14ac:dyDescent="0.2"/>
  <sheetData>
    <row r="3" spans="1:1" x14ac:dyDescent="0.2">
      <c r="A3" s="2"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2FE7-E340-4289-BDF4-A24633D46698}">
  <dimension ref="A9:E16"/>
  <sheetViews>
    <sheetView workbookViewId="0">
      <selection activeCell="D16" sqref="D16"/>
    </sheetView>
  </sheetViews>
  <sheetFormatPr defaultRowHeight="12" x14ac:dyDescent="0.2"/>
  <cols>
    <col min="1" max="1" width="2" bestFit="1" customWidth="1"/>
    <col min="2" max="2" width="6.5703125" bestFit="1" customWidth="1"/>
  </cols>
  <sheetData>
    <row r="9" spans="1:5" x14ac:dyDescent="0.2">
      <c r="B9" s="4"/>
      <c r="C9" s="4" t="s">
        <v>16</v>
      </c>
      <c r="D9" s="4" t="s">
        <v>17</v>
      </c>
    </row>
    <row r="10" spans="1:5" x14ac:dyDescent="0.2">
      <c r="B10" s="4" t="s">
        <v>19</v>
      </c>
      <c r="C10" s="4">
        <v>44</v>
      </c>
      <c r="D10" s="4">
        <v>36</v>
      </c>
      <c r="E10" s="4">
        <f>SUM(C10:D10)</f>
        <v>80</v>
      </c>
    </row>
    <row r="11" spans="1:5" x14ac:dyDescent="0.2">
      <c r="B11" s="4" t="s">
        <v>18</v>
      </c>
      <c r="C11" s="4">
        <v>36</v>
      </c>
      <c r="D11" s="4">
        <v>24</v>
      </c>
      <c r="E11" s="4">
        <f t="shared" ref="E11:E12" si="0">SUM(C11:D11)</f>
        <v>60</v>
      </c>
    </row>
    <row r="12" spans="1:5" x14ac:dyDescent="0.2">
      <c r="C12" s="4">
        <f>SUM(C10:C11)</f>
        <v>80</v>
      </c>
      <c r="D12" s="4">
        <f>SUM(D10:D11)</f>
        <v>60</v>
      </c>
      <c r="E12" s="4">
        <f t="shared" si="0"/>
        <v>140</v>
      </c>
    </row>
    <row r="13" spans="1:5" x14ac:dyDescent="0.2">
      <c r="A13" s="1" t="s">
        <v>1</v>
      </c>
      <c r="B13" s="28">
        <f>C12/E12</f>
        <v>0.5714285714285714</v>
      </c>
    </row>
    <row r="14" spans="1:5" x14ac:dyDescent="0.2">
      <c r="A14" s="1" t="s">
        <v>2</v>
      </c>
      <c r="B14" s="28">
        <f>D12/E12</f>
        <v>0.42857142857142855</v>
      </c>
    </row>
    <row r="15" spans="1:5" x14ac:dyDescent="0.2">
      <c r="A15" s="1" t="s">
        <v>3</v>
      </c>
      <c r="B15" s="28">
        <f>D10/E12</f>
        <v>0.25714285714285712</v>
      </c>
    </row>
    <row r="16" spans="1:5" x14ac:dyDescent="0.2">
      <c r="A16" s="1" t="s">
        <v>0</v>
      </c>
      <c r="B16" s="28">
        <f>SUM(E10,D11)/E12</f>
        <v>0.74285714285714288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E401-9BF8-4DAD-A68A-F7977CC10773}">
  <dimension ref="A4:G8"/>
  <sheetViews>
    <sheetView workbookViewId="0">
      <selection activeCell="A4" sqref="A4:B5"/>
    </sheetView>
  </sheetViews>
  <sheetFormatPr defaultRowHeight="12" x14ac:dyDescent="0.2"/>
  <sheetData>
    <row r="4" spans="1:7" x14ac:dyDescent="0.2">
      <c r="A4" s="10" t="s">
        <v>20</v>
      </c>
      <c r="B4" s="12">
        <f>G8-B5</f>
        <v>0.9</v>
      </c>
      <c r="D4" s="4"/>
      <c r="E4" s="4" t="s">
        <v>25</v>
      </c>
      <c r="F4" s="4"/>
      <c r="G4" s="4"/>
    </row>
    <row r="5" spans="1:7" x14ac:dyDescent="0.2">
      <c r="A5" s="10" t="s">
        <v>21</v>
      </c>
      <c r="B5" s="12">
        <f>F7</f>
        <v>9.9999999999999978E-2</v>
      </c>
      <c r="D5" s="4" t="s">
        <v>22</v>
      </c>
      <c r="E5" s="4" t="s">
        <v>23</v>
      </c>
      <c r="F5" s="4" t="s">
        <v>24</v>
      </c>
      <c r="G5" s="4"/>
    </row>
    <row r="6" spans="1:7" x14ac:dyDescent="0.2">
      <c r="D6" s="4" t="s">
        <v>23</v>
      </c>
      <c r="E6" s="11">
        <v>0.5</v>
      </c>
      <c r="F6" s="11">
        <f>G6-E6</f>
        <v>0.30000000000000004</v>
      </c>
      <c r="G6" s="11">
        <v>0.8</v>
      </c>
    </row>
    <row r="7" spans="1:7" x14ac:dyDescent="0.2">
      <c r="D7" s="4" t="s">
        <v>24</v>
      </c>
      <c r="E7" s="11">
        <f>E8-E6</f>
        <v>9.9999999999999978E-2</v>
      </c>
      <c r="F7" s="11">
        <f>G8-SUM(E6:E7,F6)</f>
        <v>9.9999999999999978E-2</v>
      </c>
      <c r="G7" s="11">
        <f>SUM(E7:F7)</f>
        <v>0.19999999999999996</v>
      </c>
    </row>
    <row r="8" spans="1:7" x14ac:dyDescent="0.2">
      <c r="D8" s="4"/>
      <c r="E8" s="11">
        <v>0.6</v>
      </c>
      <c r="F8" s="11">
        <f>SUM(F6:F7)</f>
        <v>0.4</v>
      </c>
      <c r="G8" s="1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F677-B94B-4B66-883F-EE530E0E49E6}">
  <dimension ref="B9:C14"/>
  <sheetViews>
    <sheetView workbookViewId="0">
      <selection activeCell="C14" sqref="C14"/>
    </sheetView>
  </sheetViews>
  <sheetFormatPr defaultRowHeight="12" x14ac:dyDescent="0.2"/>
  <sheetData>
    <row r="9" spans="2:3" x14ac:dyDescent="0.2">
      <c r="B9" t="s">
        <v>31</v>
      </c>
      <c r="C9" s="13">
        <v>0.6</v>
      </c>
    </row>
    <row r="10" spans="2:3" x14ac:dyDescent="0.2">
      <c r="B10" t="s">
        <v>32</v>
      </c>
      <c r="C10" s="13">
        <f>1-C9</f>
        <v>0.4</v>
      </c>
    </row>
    <row r="11" spans="2:3" x14ac:dyDescent="0.2">
      <c r="B11" t="s">
        <v>33</v>
      </c>
      <c r="C11" s="13">
        <v>0.05</v>
      </c>
    </row>
    <row r="12" spans="2:3" x14ac:dyDescent="0.2">
      <c r="B12" t="s">
        <v>34</v>
      </c>
      <c r="C12" s="13">
        <v>0.1</v>
      </c>
    </row>
    <row r="14" spans="2:3" x14ac:dyDescent="0.2">
      <c r="C14" s="3">
        <f>(C9*C11)/(C9*C11+C10*C12)</f>
        <v>0.42857142857142849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4EFC-D0CE-417C-8B16-3CDCFAE15622}">
  <dimension ref="C4:I9"/>
  <sheetViews>
    <sheetView workbookViewId="0">
      <selection activeCell="E9" sqref="E9"/>
    </sheetView>
  </sheetViews>
  <sheetFormatPr defaultRowHeight="12" x14ac:dyDescent="0.2"/>
  <sheetData>
    <row r="4" spans="3:9" x14ac:dyDescent="0.2">
      <c r="C4" t="s">
        <v>26</v>
      </c>
      <c r="D4" t="s">
        <v>31</v>
      </c>
      <c r="E4" s="13">
        <v>0.7</v>
      </c>
      <c r="F4" s="4"/>
      <c r="G4" s="4"/>
      <c r="I4" s="4"/>
    </row>
    <row r="5" spans="3:9" x14ac:dyDescent="0.2">
      <c r="C5" t="s">
        <v>28</v>
      </c>
      <c r="D5" t="s">
        <v>32</v>
      </c>
      <c r="E5" s="13">
        <f>1-E4</f>
        <v>0.30000000000000004</v>
      </c>
      <c r="F5" s="4"/>
      <c r="G5" s="4"/>
    </row>
    <row r="6" spans="3:9" x14ac:dyDescent="0.2">
      <c r="C6" t="s">
        <v>35</v>
      </c>
      <c r="D6" t="s">
        <v>33</v>
      </c>
      <c r="E6" s="13">
        <v>0.5</v>
      </c>
    </row>
    <row r="7" spans="3:9" x14ac:dyDescent="0.2">
      <c r="C7" t="s">
        <v>36</v>
      </c>
      <c r="D7" t="s">
        <v>34</v>
      </c>
      <c r="E7" s="13">
        <v>0.9</v>
      </c>
    </row>
    <row r="9" spans="3:9" x14ac:dyDescent="0.2">
      <c r="E9" s="28">
        <f>(E4*E6)/(E4*E6+E5*E7)</f>
        <v>0.5645161290322579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C983-8251-42A1-8414-64C31DAA84DD}">
  <dimension ref="B7:G17"/>
  <sheetViews>
    <sheetView workbookViewId="0">
      <selection activeCell="G14" sqref="G14"/>
    </sheetView>
  </sheetViews>
  <sheetFormatPr defaultRowHeight="12" x14ac:dyDescent="0.2"/>
  <cols>
    <col min="2" max="2" width="10" customWidth="1"/>
    <col min="3" max="3" width="3.140625" bestFit="1" customWidth="1"/>
    <col min="4" max="6" width="10" customWidth="1"/>
  </cols>
  <sheetData>
    <row r="7" spans="2:7" x14ac:dyDescent="0.2">
      <c r="B7" s="5" t="s">
        <v>48</v>
      </c>
      <c r="C7" s="5"/>
    </row>
    <row r="8" spans="2:7" x14ac:dyDescent="0.2">
      <c r="B8" s="4" t="s">
        <v>37</v>
      </c>
      <c r="C8" s="4" t="s">
        <v>27</v>
      </c>
    </row>
    <row r="9" spans="2:7" x14ac:dyDescent="0.2">
      <c r="B9" s="4" t="s">
        <v>38</v>
      </c>
      <c r="C9" s="4" t="s">
        <v>29</v>
      </c>
    </row>
    <row r="10" spans="2:7" x14ac:dyDescent="0.2">
      <c r="B10" s="4" t="s">
        <v>39</v>
      </c>
      <c r="C10" s="4" t="s">
        <v>47</v>
      </c>
    </row>
    <row r="11" spans="2:7" x14ac:dyDescent="0.2">
      <c r="B11" s="4" t="s">
        <v>46</v>
      </c>
      <c r="C11" s="4" t="s">
        <v>30</v>
      </c>
    </row>
    <row r="13" spans="2:7" ht="48" x14ac:dyDescent="0.2">
      <c r="B13" s="7" t="s">
        <v>40</v>
      </c>
      <c r="D13" s="7" t="s">
        <v>41</v>
      </c>
      <c r="E13" s="7" t="s">
        <v>42</v>
      </c>
      <c r="F13" s="7" t="s">
        <v>43</v>
      </c>
      <c r="G13" s="7" t="s">
        <v>44</v>
      </c>
    </row>
    <row r="14" spans="2:7" x14ac:dyDescent="0.2">
      <c r="B14" s="4" t="s">
        <v>37</v>
      </c>
      <c r="C14" s="4" t="s">
        <v>27</v>
      </c>
      <c r="D14" s="8">
        <v>0.3</v>
      </c>
      <c r="E14" s="8">
        <v>0.2</v>
      </c>
      <c r="F14" s="15">
        <f>D14*E14</f>
        <v>0.06</v>
      </c>
      <c r="G14" s="18">
        <f>F14/$F$17</f>
        <v>0.10526315789473682</v>
      </c>
    </row>
    <row r="15" spans="2:7" x14ac:dyDescent="0.2">
      <c r="B15" s="4" t="s">
        <v>38</v>
      </c>
      <c r="C15" s="4" t="s">
        <v>29</v>
      </c>
      <c r="D15" s="8">
        <v>0.3</v>
      </c>
      <c r="E15" s="8">
        <v>0.9</v>
      </c>
      <c r="F15" s="15">
        <f t="shared" ref="F15:F16" si="0">D15*E15</f>
        <v>0.27</v>
      </c>
      <c r="G15" s="15">
        <f>F15/$F$17</f>
        <v>0.47368421052631576</v>
      </c>
    </row>
    <row r="16" spans="2:7" x14ac:dyDescent="0.2">
      <c r="B16" s="4" t="s">
        <v>39</v>
      </c>
      <c r="C16" s="4" t="s">
        <v>47</v>
      </c>
      <c r="D16" s="8">
        <v>0.4</v>
      </c>
      <c r="E16" s="8">
        <v>0.6</v>
      </c>
      <c r="F16" s="16">
        <f t="shared" si="0"/>
        <v>0.24</v>
      </c>
      <c r="G16" s="15">
        <f>F16/$F$17</f>
        <v>0.42105263157894729</v>
      </c>
    </row>
    <row r="17" spans="2:7" x14ac:dyDescent="0.2">
      <c r="B17" s="4"/>
      <c r="D17" s="4"/>
      <c r="E17" s="5" t="s">
        <v>45</v>
      </c>
      <c r="F17" s="17">
        <f>SUM(F14:F16)</f>
        <v>0.57000000000000006</v>
      </c>
      <c r="G17" s="15">
        <f>F17/$F$17</f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EA01-0CEC-466A-9591-884C193DCF99}">
  <dimension ref="A4:B7"/>
  <sheetViews>
    <sheetView workbookViewId="0">
      <selection activeCell="B7" sqref="B7"/>
    </sheetView>
  </sheetViews>
  <sheetFormatPr defaultRowHeight="12" x14ac:dyDescent="0.2"/>
  <cols>
    <col min="1" max="1" width="2" bestFit="1" customWidth="1"/>
  </cols>
  <sheetData>
    <row r="4" spans="1:2" x14ac:dyDescent="0.2">
      <c r="A4" t="s">
        <v>49</v>
      </c>
      <c r="B4">
        <v>5</v>
      </c>
    </row>
    <row r="5" spans="1:2" x14ac:dyDescent="0.2">
      <c r="A5" t="s">
        <v>50</v>
      </c>
      <c r="B5">
        <v>5</v>
      </c>
    </row>
    <row r="7" spans="1:2" x14ac:dyDescent="0.2">
      <c r="B7" s="3">
        <f>FACT(B4)/(FACT(B4-B5))</f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5.3</vt:lpstr>
      <vt:lpstr>5.7</vt:lpstr>
      <vt:lpstr>5.15</vt:lpstr>
      <vt:lpstr>5.21</vt:lpstr>
      <vt:lpstr>5.25</vt:lpstr>
      <vt:lpstr>5.33</vt:lpstr>
      <vt:lpstr>5.35</vt:lpstr>
      <vt:lpstr>5.37</vt:lpstr>
      <vt:lpstr>5.43</vt:lpstr>
      <vt:lpstr>5.45</vt:lpstr>
      <vt:lpstr>5.46</vt:lpstr>
      <vt:lpstr>5.51</vt:lpstr>
      <vt:lpstr>5.53</vt:lpstr>
      <vt:lpstr>5.57</vt:lpstr>
      <vt:lpstr>5.62</vt:lpstr>
      <vt:lpstr>5.63</vt:lpstr>
      <vt:lpstr>5.71</vt:lpstr>
      <vt:lpstr>5.73</vt:lpstr>
      <vt:lpstr>5.87</vt:lpstr>
      <vt:lpstr>Lecture 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2020-08-29T01:28:22Z</dcterms:created>
  <dcterms:modified xsi:type="dcterms:W3CDTF">2020-09-17T02:40:05Z</dcterms:modified>
</cp:coreProperties>
</file>