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095"/>
  </bookViews>
  <sheets>
    <sheet name="积算仪地址" sheetId="1" r:id="rId1"/>
    <sheet name="模块地址" sheetId="4" r:id="rId2"/>
    <sheet name="Sheet1" sheetId="3" r:id="rId3"/>
    <sheet name="test" sheetId="2" r:id="rId4"/>
  </sheets>
  <calcPr calcId="144525"/>
</workbook>
</file>

<file path=xl/sharedStrings.xml><?xml version="1.0" encoding="utf-8"?>
<sst xmlns="http://schemas.openxmlformats.org/spreadsheetml/2006/main" count="1887" uniqueCount="791">
  <si>
    <t>2MG 生产监测 modbus 协议表</t>
  </si>
  <si>
    <t>补充内容，用于统计寄存器组的数据</t>
  </si>
  <si>
    <t>备注说明：</t>
  </si>
  <si>
    <t>1. 本转换器共有 2 个串口，其中：一个串口连接声时模块，另外一个串口连接 modbus 总线。
2. 用户组分成 5 级权限，0 为最高级别暂时不对外开放，厂家工程师为 1 级别，生产为 2 级别，合作厂家为 3 级别，普通用户 4 级别。
3. 本协议使用通讯为：波特率 9600、8 个数据位、1 个停止位、无奇偶校验位，帧格式采用标准 modbus 的协议类型。
4 本协议保证协议内容的可扩展性每个段都预留了充足的空间，且对各个数据进行了分类。协议严格限制了数据的读写和数据的范围，上下位可以分别进行判断校验。</t>
  </si>
  <si>
    <t>积算仪生产</t>
  </si>
  <si>
    <t>出厂整机
（主要用于出产和后期的产品升级）（地址：0x00D0-0x0FFF）</t>
  </si>
  <si>
    <t>积算仪出厂整机</t>
  </si>
  <si>
    <t>REG_T_FACTORY</t>
  </si>
  <si>
    <t>名称</t>
  </si>
  <si>
    <t>单位</t>
  </si>
  <si>
    <t>取值下限</t>
  </si>
  <si>
    <t>取值上限</t>
  </si>
  <si>
    <t>对应变量名</t>
  </si>
  <si>
    <t>说明</t>
  </si>
  <si>
    <t>解析</t>
  </si>
  <si>
    <t>类型</t>
  </si>
  <si>
    <t>寄存器数</t>
  </si>
  <si>
    <t>读写权限</t>
  </si>
  <si>
    <t>地址(DEC)</t>
  </si>
  <si>
    <t>地址(HEX)</t>
  </si>
  <si>
    <t>用户组</t>
  </si>
  <si>
    <t>起始地址</t>
  </si>
  <si>
    <t>结束地址</t>
  </si>
  <si>
    <t>寄存器个数</t>
  </si>
  <si>
    <t>合法值个数</t>
  </si>
  <si>
    <t>设备地址</t>
  </si>
  <si>
    <t xml:space="preserve">  </t>
  </si>
  <si>
    <t>g_modbus_addr</t>
  </si>
  <si>
    <t>限制地址不允许更改，始终可读地址0xF7。</t>
  </si>
  <si>
    <t>HEX</t>
  </si>
  <si>
    <t>UINT16</t>
  </si>
  <si>
    <t>RW</t>
  </si>
  <si>
    <t>表体编号1</t>
  </si>
  <si>
    <t>两个ASCII字符</t>
  </si>
  <si>
    <t>g_t_id[0]</t>
  </si>
  <si>
    <t>大端显示，一共 18 位，ascii 字符显示，每个代表两个字符，如：G062148120001</t>
  </si>
  <si>
    <t>STRING</t>
  </si>
  <si>
    <t>表体编号2</t>
  </si>
  <si>
    <t>g_t_id[2]</t>
  </si>
  <si>
    <t>表体编号3</t>
  </si>
  <si>
    <t>g_t_id[4]</t>
  </si>
  <si>
    <t>表体编号4</t>
  </si>
  <si>
    <t>g_t_id[6]</t>
  </si>
  <si>
    <t>表体编号5</t>
  </si>
  <si>
    <t>g_t_id[8]</t>
  </si>
  <si>
    <t>表体编号6</t>
  </si>
  <si>
    <t>g_t_id[10]</t>
  </si>
  <si>
    <t>表体编号7</t>
  </si>
  <si>
    <t>g_t_id[12]</t>
  </si>
  <si>
    <t>表体编号8</t>
  </si>
  <si>
    <t>g_t_id[14]</t>
  </si>
  <si>
    <t>表体编号9</t>
  </si>
  <si>
    <t>g_t_id[16]</t>
  </si>
  <si>
    <t>硬件版本号1</t>
  </si>
  <si>
    <t>g_t_hard_v[0]</t>
  </si>
  <si>
    <t>大端显示前面补空格，如： hd_V1.2</t>
  </si>
  <si>
    <t>硬件版本号2</t>
  </si>
  <si>
    <t>g_t_hard_v[2]</t>
  </si>
  <si>
    <t>硬件版本号3</t>
  </si>
  <si>
    <t>g_t_hard_v[4]</t>
  </si>
  <si>
    <t>硬件版本号4</t>
  </si>
  <si>
    <t>g_t_hard_v[6]</t>
  </si>
  <si>
    <t>硬件版本号5</t>
  </si>
  <si>
    <t>g_t_hard_v[8]</t>
  </si>
  <si>
    <t>软件版本1</t>
  </si>
  <si>
    <t>g_t_soft_v[0]</t>
  </si>
  <si>
    <t>大端显示前面补空格，如： hd_V01.10.11</t>
  </si>
  <si>
    <t>软件版本2</t>
  </si>
  <si>
    <t>g_t_soft_v[2]</t>
  </si>
  <si>
    <t>软件版本3</t>
  </si>
  <si>
    <t>g_t_soft_v[4]</t>
  </si>
  <si>
    <t>软件版本4</t>
  </si>
  <si>
    <t>g_t_soft_v[6]</t>
  </si>
  <si>
    <t>软件版本5</t>
  </si>
  <si>
    <t>g_t_soft_v[8]</t>
  </si>
  <si>
    <t>软件版本6</t>
  </si>
  <si>
    <t>g_t_soft_v[10]</t>
  </si>
  <si>
    <t>软件版本7</t>
  </si>
  <si>
    <t>g_t_soft_v[12]</t>
  </si>
  <si>
    <t>软件版本8</t>
  </si>
  <si>
    <t>g_t_soft_v[14]</t>
  </si>
  <si>
    <t>制造商ID</t>
  </si>
  <si>
    <t>0x9999</t>
  </si>
  <si>
    <t>g_t_manu_id</t>
  </si>
  <si>
    <t>委托加工商编号，未确定</t>
  </si>
  <si>
    <t>BCD</t>
  </si>
  <si>
    <t>设备类型</t>
  </si>
  <si>
    <t>g_t_model.model</t>
  </si>
  <si>
    <t>G1.6=1、G2.5、G4、G6、G10、G16、G25、G40、G65</t>
  </si>
  <si>
    <t>出厂日期</t>
  </si>
  <si>
    <t>日</t>
  </si>
  <si>
    <t>0x20210101</t>
  </si>
  <si>
    <t>0x21000101</t>
  </si>
  <si>
    <t>g_t_date</t>
  </si>
  <si>
    <t>例：20210101 整型表示,且需要判断日期是否合法</t>
  </si>
  <si>
    <t>UINT32</t>
  </si>
  <si>
    <t>积算仪配置开关</t>
  </si>
  <si>
    <t>积算仪配置参数</t>
  </si>
  <si>
    <t>REG_T_CONFIG</t>
  </si>
  <si>
    <t>存储数据使能</t>
  </si>
  <si>
    <t>g_t_ctrl.save</t>
  </si>
  <si>
    <t>存储数据状态</t>
  </si>
  <si>
    <t>g_t_status.save</t>
  </si>
  <si>
    <t>诊断数据使能</t>
  </si>
  <si>
    <t>g_t_ctrl.diag_data</t>
  </si>
  <si>
    <t>诊断数据状态</t>
  </si>
  <si>
    <t>g_t_status.diag_data</t>
  </si>
  <si>
    <t>开关阀使能</t>
  </si>
  <si>
    <t>g_t_ctrl.valve</t>
  </si>
  <si>
    <t>开关阀状态</t>
  </si>
  <si>
    <t>g_t_status.valve</t>
  </si>
  <si>
    <t>误差修正使能</t>
  </si>
  <si>
    <t>g_t_ctrl.err</t>
  </si>
  <si>
    <t>误差修正状态</t>
  </si>
  <si>
    <t>g_t_status.err</t>
  </si>
  <si>
    <t>物联网上传使能</t>
  </si>
  <si>
    <t>g_t_ctrl.net_up</t>
  </si>
  <si>
    <t>物联网上传状态</t>
  </si>
  <si>
    <t>g_t_status.net_up</t>
  </si>
  <si>
    <t>服务器或者域名使能</t>
  </si>
  <si>
    <t>g_t_ctrl.net</t>
  </si>
  <si>
    <t>用来切换使用 ip 或者域名</t>
  </si>
  <si>
    <t>服务器或者域名状态</t>
  </si>
  <si>
    <t>g_t_status.net</t>
  </si>
  <si>
    <t>蓝牙使能</t>
  </si>
  <si>
    <t>g_t_ctrl.ble</t>
  </si>
  <si>
    <t>蓝牙状态</t>
  </si>
  <si>
    <t>g_t_status.ble</t>
  </si>
  <si>
    <t>声时模块接收使能</t>
  </si>
  <si>
    <t>g_t_ctrl.module_rev</t>
  </si>
  <si>
    <t>声时模块接收状态</t>
  </si>
  <si>
    <t>g_t_status.module_rev</t>
  </si>
  <si>
    <t>声时模块命令使能</t>
  </si>
  <si>
    <t>g_t_ctrl.module_cmd</t>
  </si>
  <si>
    <t>声时模块命令状态</t>
  </si>
  <si>
    <t>g_t_status.module_cmd</t>
  </si>
  <si>
    <t>R</t>
  </si>
  <si>
    <t>设置声时模块数据1使能</t>
  </si>
  <si>
    <t>g_t_ctrl.module_set1</t>
  </si>
  <si>
    <t>用于写入参数到声时模块中</t>
  </si>
  <si>
    <t>设置声时模块数据1状态</t>
  </si>
  <si>
    <t>g_t_status.module_set1</t>
  </si>
  <si>
    <t>设置声时模块数据2使能</t>
  </si>
  <si>
    <t>g_t_ctrl.module_set2</t>
  </si>
  <si>
    <t>设置声时模块数据2状态</t>
  </si>
  <si>
    <t>g_t_status.module_set2</t>
  </si>
  <si>
    <t>终端console使能</t>
  </si>
  <si>
    <t>g_t_ctrl.console</t>
  </si>
  <si>
    <t>终端console状态</t>
  </si>
  <si>
    <t>g_t_status.console</t>
  </si>
  <si>
    <t>红外数据通讯使能</t>
  </si>
  <si>
    <t>g_t_ctrl.infrared</t>
  </si>
  <si>
    <t>红外数据通讯状态</t>
  </si>
  <si>
    <t>g_t_status.infrared</t>
  </si>
  <si>
    <t>防拆外壳被打开开启使能</t>
  </si>
  <si>
    <t>g_t_ctrl.tamper</t>
  </si>
  <si>
    <t>防拆外壳被打开开启状态</t>
  </si>
  <si>
    <t>g_t_status.tamper</t>
  </si>
  <si>
    <t>标定使能</t>
  </si>
  <si>
    <t>g_t_ctrl.calib</t>
  </si>
  <si>
    <t>标定状态</t>
  </si>
  <si>
    <t>g_t_status.calib</t>
  </si>
  <si>
    <t>积算仪电量过低使能</t>
  </si>
  <si>
    <t>g_t_ctrl.t_low_p</t>
  </si>
  <si>
    <t>积算仪电量过低状态</t>
  </si>
  <si>
    <t>g_t_status.t_low_p</t>
  </si>
  <si>
    <t>模块电量过低使能</t>
  </si>
  <si>
    <t>g_t_ctrl.m_low_p</t>
  </si>
  <si>
    <t>模块电量过低状态</t>
  </si>
  <si>
    <t>g_t_status.m_low_p</t>
  </si>
  <si>
    <t>积算仪参数
（主要用于出产和后期的产品升级）（地址：0x00D0-0x0FFF）</t>
  </si>
  <si>
    <t>积算仪其他参数</t>
  </si>
  <si>
    <t>REG_T_PARA</t>
  </si>
  <si>
    <t>和设备型号时同一个变量，这边只读</t>
  </si>
  <si>
    <t>最小流量</t>
  </si>
  <si>
    <t>g_t_model.qmin</t>
  </si>
  <si>
    <t>FLOAT</t>
  </si>
  <si>
    <t>REAL4</t>
  </si>
  <si>
    <t>最大流量</t>
  </si>
  <si>
    <t>g_t_model.qmax</t>
  </si>
  <si>
    <t>始动流量</t>
  </si>
  <si>
    <t>g_t_model.threshold</t>
  </si>
  <si>
    <t>脉冲当量</t>
  </si>
  <si>
    <t>g_t_model.p4flow</t>
  </si>
  <si>
    <t>正向累积量</t>
  </si>
  <si>
    <t>g_t_total_p</t>
  </si>
  <si>
    <t>反向累积量</t>
  </si>
  <si>
    <t>g_t_total_n</t>
  </si>
  <si>
    <t>正常冻结间隔</t>
  </si>
  <si>
    <t>g_t_freeze_time</t>
  </si>
  <si>
    <t>积算仪指定模块的默认工作模式</t>
  </si>
  <si>
    <t>g_t_m_def_state</t>
  </si>
  <si>
    <t>标况温度</t>
  </si>
  <si>
    <t>g_t_std_temp</t>
  </si>
  <si>
    <t>标况压力</t>
  </si>
  <si>
    <t>g_t_std_press</t>
  </si>
  <si>
    <t>上传时间</t>
  </si>
  <si>
    <t>g_t_up_time</t>
  </si>
  <si>
    <t>服务器域名1</t>
  </si>
  <si>
    <t>g_net_addr.domain[0]</t>
  </si>
  <si>
    <t>服务器域名2</t>
  </si>
  <si>
    <t>g_net_addr.domain[2]</t>
  </si>
  <si>
    <t>服务器域名3</t>
  </si>
  <si>
    <t>g_net_addr.domain[4]</t>
  </si>
  <si>
    <t>服务器域名4</t>
  </si>
  <si>
    <t>g_net_addr.domain[6]</t>
  </si>
  <si>
    <t>服务器域名5</t>
  </si>
  <si>
    <t>g_net_addr.domain[8]</t>
  </si>
  <si>
    <t>服务器域名6</t>
  </si>
  <si>
    <t>g_net_addr.domain[10]</t>
  </si>
  <si>
    <t>服务器域名7</t>
  </si>
  <si>
    <t>g_net_addr.domain[12]</t>
  </si>
  <si>
    <t>服务器域名8</t>
  </si>
  <si>
    <t>g_net_addr.domain[14]</t>
  </si>
  <si>
    <t>服务器域名9</t>
  </si>
  <si>
    <t>g_net_addr.domain[16]</t>
  </si>
  <si>
    <t>服务器域名10</t>
  </si>
  <si>
    <t>g_net_addr.domain[18]</t>
  </si>
  <si>
    <t>IP1</t>
  </si>
  <si>
    <t>g_net_addr.ip[0]</t>
  </si>
  <si>
    <t>IP2</t>
  </si>
  <si>
    <t>g_net_addr.ip[2]</t>
  </si>
  <si>
    <t>IP3</t>
  </si>
  <si>
    <t>g_net_addr.ip[4]</t>
  </si>
  <si>
    <t>IP4</t>
  </si>
  <si>
    <t>g_net_addr.ip[6]</t>
  </si>
  <si>
    <t>IP5</t>
  </si>
  <si>
    <t>g_net_addr.ip[8]</t>
  </si>
  <si>
    <t>IP6</t>
  </si>
  <si>
    <t>g_net_addr.ip[10]</t>
  </si>
  <si>
    <t>IP7</t>
  </si>
  <si>
    <t>g_net_addr.ip[12]</t>
  </si>
  <si>
    <t>IP8</t>
  </si>
  <si>
    <t>g_net_addr.ip[14]</t>
  </si>
  <si>
    <t>端口号</t>
  </si>
  <si>
    <t>g_t_tcp_port</t>
  </si>
  <si>
    <t>积算仪误差修正
（地址：
0x1000-0x1FFF）</t>
  </si>
  <si>
    <t>积算仪误差修正</t>
  </si>
  <si>
    <t>REG_T_ERR</t>
  </si>
  <si>
    <t>读写</t>
  </si>
  <si>
    <t>工况瞬时量修正点数</t>
  </si>
  <si>
    <t>g_t_amend.points_num</t>
  </si>
  <si>
    <t>当点数为 0 或修正未开启时都不启用修正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</si>
  <si>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1</t>
    </r>
  </si>
  <si>
    <t>L/h</t>
  </si>
  <si>
    <t>g_t_amend.point[0].val</t>
  </si>
  <si>
    <t>上位机读时：要求寄存器每组误差修正值整块读入，声时模块修正数据合成后内部实际使用修正曲线，（声时模块-标准表）/标准表 *100%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</si>
  <si>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1</t>
    </r>
  </si>
  <si>
    <t>%</t>
  </si>
  <si>
    <t>g_t_amend.point[0].err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</si>
  <si>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2</t>
    </r>
  </si>
  <si>
    <t>g_t_amend.point[1].val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</si>
  <si>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2</t>
    </r>
  </si>
  <si>
    <t>g_t_amend.point[1].err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</si>
  <si>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3</t>
    </r>
  </si>
  <si>
    <t>g_t_amend.point[2].val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</si>
  <si>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3</t>
    </r>
  </si>
  <si>
    <t>g_t_amend.point[2].err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</si>
  <si>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4</t>
    </r>
  </si>
  <si>
    <t>g_t_amend.point[3].val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</si>
  <si>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4</t>
    </r>
  </si>
  <si>
    <t>g_t_amend.point[3].err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</si>
  <si>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5</t>
    </r>
  </si>
  <si>
    <t>g_t_amend.point[4].val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</si>
  <si>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5</t>
    </r>
  </si>
  <si>
    <t>g_t_amend.point[4].err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</si>
  <si>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6</t>
    </r>
  </si>
  <si>
    <t>g_t_amend.point[5].val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</si>
  <si>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6</t>
    </r>
  </si>
  <si>
    <t>g_t_amend.point[5].err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</si>
  <si>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7</t>
    </r>
  </si>
  <si>
    <t>g_t_amend.point[6].val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</si>
  <si>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7</t>
    </r>
  </si>
  <si>
    <t>g_t_amend.point[6].err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</si>
  <si>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8</t>
    </r>
  </si>
  <si>
    <t>g_t_amend.point[7].val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</si>
  <si>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8</t>
    </r>
  </si>
  <si>
    <t>g_t_amend.point[7].err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</si>
  <si>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9</t>
    </r>
  </si>
  <si>
    <t>g_t_amend.point[8].val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</si>
  <si>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9</t>
    </r>
  </si>
  <si>
    <t>g_t_amend.point[8].err</t>
  </si>
  <si>
    <r>
      <rPr>
        <sz val="9"/>
        <color theme="1"/>
        <rFont val="Microsoft YaHei UI Light"/>
        <charset val="134"/>
      </rPr>
      <t>工况瞬时量平均值</t>
    </r>
    <r>
      <rPr>
        <sz val="9.8"/>
        <color theme="1"/>
        <rFont val="Courier New"/>
        <charset val="134"/>
      </rPr>
      <t>10</t>
    </r>
  </si>
  <si>
    <t>g_t_amend.point[9].val</t>
  </si>
  <si>
    <r>
      <rPr>
        <sz val="9"/>
        <color theme="1"/>
        <rFont val="Microsoft YaHei UI Light"/>
        <charset val="134"/>
      </rPr>
      <t>工况瞬时量误差值</t>
    </r>
    <r>
      <rPr>
        <sz val="9.8"/>
        <color theme="1"/>
        <rFont val="Courier New"/>
        <charset val="134"/>
      </rPr>
      <t>10</t>
    </r>
  </si>
  <si>
    <t>g_t_amend.point[9].err</t>
  </si>
  <si>
    <r>
      <rPr>
        <sz val="9"/>
        <color theme="1"/>
        <rFont val="Microsoft YaHei UI Light"/>
        <charset val="134"/>
      </rPr>
      <t>工况瞬时量平均值</t>
    </r>
    <r>
      <rPr>
        <sz val="10"/>
        <color theme="1"/>
        <rFont val="Courier New"/>
        <charset val="134"/>
      </rPr>
      <t>11</t>
    </r>
  </si>
  <si>
    <t>g_t_amend.point[10].val</t>
  </si>
  <si>
    <r>
      <rPr>
        <sz val="9"/>
        <color theme="1"/>
        <rFont val="Microsoft YaHei UI Light"/>
        <charset val="134"/>
      </rPr>
      <t>工况瞬时量误差值</t>
    </r>
    <r>
      <rPr>
        <sz val="10"/>
        <color theme="1"/>
        <rFont val="Courier New"/>
        <charset val="134"/>
      </rPr>
      <t>11</t>
    </r>
  </si>
  <si>
    <t>g_t_amend.point[10].err</t>
  </si>
  <si>
    <r>
      <rPr>
        <sz val="9"/>
        <color theme="1"/>
        <rFont val="Microsoft YaHei UI Light"/>
        <charset val="134"/>
      </rPr>
      <t>工况瞬时量平均值</t>
    </r>
    <r>
      <rPr>
        <sz val="10"/>
        <color theme="1"/>
        <rFont val="Courier New"/>
        <charset val="134"/>
      </rPr>
      <t>12</t>
    </r>
  </si>
  <si>
    <t>g_t_amend.point[11].val</t>
  </si>
  <si>
    <r>
      <rPr>
        <sz val="9"/>
        <color theme="1"/>
        <rFont val="Microsoft YaHei UI Light"/>
        <charset val="134"/>
      </rPr>
      <t>工况瞬时量误差值</t>
    </r>
    <r>
      <rPr>
        <sz val="10"/>
        <color theme="1"/>
        <rFont val="Courier New"/>
        <charset val="134"/>
      </rPr>
      <t>12</t>
    </r>
  </si>
  <si>
    <t>g_t_amend.point[11].err</t>
  </si>
  <si>
    <t>声时模块数据</t>
  </si>
  <si>
    <t>声时模块发送数据</t>
  </si>
  <si>
    <t>REG_M_DATA</t>
  </si>
  <si>
    <t>瞬时流量</t>
  </si>
  <si>
    <t>g_m_bus_base.qusm</t>
  </si>
  <si>
    <t>基础数据，每次都会采样</t>
  </si>
  <si>
    <t>正向声时</t>
  </si>
  <si>
    <t>ns</t>
  </si>
  <si>
    <t>g_m_bus_base.tup</t>
  </si>
  <si>
    <t>逆向声时</t>
  </si>
  <si>
    <t>g_m_bus_base.tdn</t>
  </si>
  <si>
    <t>温度</t>
  </si>
  <si>
    <t>℃</t>
  </si>
  <si>
    <t>g_m_bus_base.temp</t>
  </si>
  <si>
    <t>压力</t>
  </si>
  <si>
    <t>kPa</t>
  </si>
  <si>
    <t>g_m_bus_base.press</t>
  </si>
  <si>
    <t>增益1</t>
  </si>
  <si>
    <t>g_m_bus_base.gain1</t>
  </si>
  <si>
    <t>增益2</t>
  </si>
  <si>
    <t>g_m_bus_base.gain2</t>
  </si>
  <si>
    <t>诊断瞬时流量</t>
  </si>
  <si>
    <t>g_m_bus_diag.qusm</t>
  </si>
  <si>
    <t>诊断数据单独带有时间戳，分开成单独变量进行处理</t>
  </si>
  <si>
    <t>诊断正向声时1</t>
  </si>
  <si>
    <t>g_m_bus_diag.tup1</t>
  </si>
  <si>
    <t>诊断逆向声时1</t>
  </si>
  <si>
    <t>g_m_bus_diag.tdn1</t>
  </si>
  <si>
    <t>诊断正向声时2</t>
  </si>
  <si>
    <t>g_m_bus_diag.tup2</t>
  </si>
  <si>
    <t>诊断逆向声时2</t>
  </si>
  <si>
    <t>g_m_bus_diag.tdn2</t>
  </si>
  <si>
    <t>诊断声速1</t>
  </si>
  <si>
    <t>m/s</t>
  </si>
  <si>
    <t>g_m_bus_diag.vos1</t>
  </si>
  <si>
    <t>诊断温度</t>
  </si>
  <si>
    <t>g_m_bus_diag.temp</t>
  </si>
  <si>
    <t>诊断压力</t>
  </si>
  <si>
    <t>g_m_bus_diag.press</t>
  </si>
  <si>
    <t>诊断增益1</t>
  </si>
  <si>
    <t>g_m_bus_diag.gain1</t>
  </si>
  <si>
    <t>诊断增益2</t>
  </si>
  <si>
    <t>g_m_bus_diag.gain2</t>
  </si>
  <si>
    <t>诊断Rup1</t>
  </si>
  <si>
    <t>g_m_bus_diag.rup1</t>
  </si>
  <si>
    <t>诊断Rdown1</t>
  </si>
  <si>
    <t>g_m_bus_diag.rdn1</t>
  </si>
  <si>
    <t>诊断Rup2</t>
  </si>
  <si>
    <t>g_m_bus_diag.rup2</t>
  </si>
  <si>
    <t>诊断Rdown2</t>
  </si>
  <si>
    <t>g_m_bus_diag.rdn2</t>
  </si>
  <si>
    <t>诊断Err1</t>
  </si>
  <si>
    <t>g_m_bus_diag.err1</t>
  </si>
  <si>
    <t>诊断Err2</t>
  </si>
  <si>
    <t>g_m_bus_diag.err2</t>
  </si>
  <si>
    <t>诊断Sys</t>
  </si>
  <si>
    <t>g_m_bus_diag.sys</t>
  </si>
  <si>
    <t>诊断测量次数</t>
  </si>
  <si>
    <t>次</t>
  </si>
  <si>
    <t>g_m_bus_diag.meas_cnt</t>
  </si>
  <si>
    <t>诊断DW1</t>
  </si>
  <si>
    <t>g_m_bus_diag.dw1</t>
  </si>
  <si>
    <t>诊断DW2</t>
  </si>
  <si>
    <t>g_m_bus_diag.dw2</t>
  </si>
  <si>
    <t>诊断声速2</t>
  </si>
  <si>
    <t>g_m_bus_diag.vos2</t>
  </si>
  <si>
    <t>声时模块参数1</t>
  </si>
  <si>
    <t>REG_M_PARA1</t>
  </si>
  <si>
    <t>g_m_para1.id[0]</t>
  </si>
  <si>
    <t>g_m_para1.id[2]</t>
  </si>
  <si>
    <t>g_m_para1.id[4]</t>
  </si>
  <si>
    <t>g_m_para1.id[6]</t>
  </si>
  <si>
    <t>g_m_para1.id[8]</t>
  </si>
  <si>
    <t>g_m_para1.id[10]</t>
  </si>
  <si>
    <t>g_m_para1.id[12]</t>
  </si>
  <si>
    <t>g_m_para1.hard_v[0]</t>
  </si>
  <si>
    <t>大端显示前面补空格，如：WSLG4-V2.2</t>
  </si>
  <si>
    <t>g_m_para1.hard_v[2]</t>
  </si>
  <si>
    <t>g_m_para1.hard_v[4]</t>
  </si>
  <si>
    <t>g_m_para1.hard_v[6]</t>
  </si>
  <si>
    <t>g_m_para1.hard_v[8]</t>
  </si>
  <si>
    <t>g_m_para1.soft_v[0]</t>
  </si>
  <si>
    <t>大端显示前面补空格，如： UMU_32L431_V1.0</t>
  </si>
  <si>
    <t>g_m_para1.soft_v[2]</t>
  </si>
  <si>
    <t>g_m_para1.soft_v[4]</t>
  </si>
  <si>
    <t>g_m_para1.soft_v[6]</t>
  </si>
  <si>
    <t>g_m_para1.soft_v[8]</t>
  </si>
  <si>
    <t>g_m_para1.soft_v[10]</t>
  </si>
  <si>
    <t>g_m_para1.soft_v[12]</t>
  </si>
  <si>
    <t>g_m_para1.soft_v[14]</t>
  </si>
  <si>
    <t>理论声程1</t>
  </si>
  <si>
    <t>mm</t>
  </si>
  <si>
    <t>g_m_para1.t_len1</t>
  </si>
  <si>
    <t>理论声程2</t>
  </si>
  <si>
    <t>g_m_para1.t_len2</t>
  </si>
  <si>
    <t>实际声程1</t>
  </si>
  <si>
    <t>g_m_para1.r_len1</t>
  </si>
  <si>
    <t>实际声程2</t>
  </si>
  <si>
    <t>g_m_para1.r_len2</t>
  </si>
  <si>
    <t>g_m_para1.gain1</t>
  </si>
  <si>
    <t>g_m_para1.gain2</t>
  </si>
  <si>
    <t>声速1</t>
  </si>
  <si>
    <t>g_m_para1.vos1</t>
  </si>
  <si>
    <t>声速2</t>
  </si>
  <si>
    <t>g_m_para1.vos2</t>
  </si>
  <si>
    <t>误差修正
（地址：
0x1000-0x1FFF）</t>
  </si>
  <si>
    <t>声时模块参数2</t>
  </si>
  <si>
    <t>REG_M_PARA2</t>
  </si>
  <si>
    <t>g_m_para2.points_num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</si>
  <si>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1</t>
    </r>
  </si>
  <si>
    <t>g_m_para2.point[0].val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</si>
  <si>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1</t>
    </r>
  </si>
  <si>
    <t>g_m_para2.point[0].err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</si>
  <si>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2</t>
    </r>
  </si>
  <si>
    <t>g_m_para2.point[1].val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</si>
  <si>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2</t>
    </r>
  </si>
  <si>
    <t>g_m_para2.point[1].err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</si>
  <si>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3</t>
    </r>
  </si>
  <si>
    <t>g_m_para2.point[2].val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</si>
  <si>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3</t>
    </r>
  </si>
  <si>
    <t>g_m_para2.point[2].err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</si>
  <si>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4</t>
    </r>
  </si>
  <si>
    <t>g_m_para2.point[3].val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</si>
  <si>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4</t>
    </r>
  </si>
  <si>
    <t>g_m_para2.point[3].err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</si>
  <si>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5</t>
    </r>
  </si>
  <si>
    <t>g_m_para2.point[4].val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</si>
  <si>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5</t>
    </r>
  </si>
  <si>
    <t>g_m_para2.point[4].err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</si>
  <si>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6</t>
    </r>
  </si>
  <si>
    <t>g_m_para2.point[5].val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</si>
  <si>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6</t>
    </r>
  </si>
  <si>
    <t>g_m_para2.point[5].err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</si>
  <si>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7</t>
    </r>
  </si>
  <si>
    <t>g_m_para2.point[6].val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</si>
  <si>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7</t>
    </r>
  </si>
  <si>
    <t>g_m_para2.point[6].err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</si>
  <si>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8</t>
    </r>
  </si>
  <si>
    <t>g_m_para2.point[7].val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</si>
  <si>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8</t>
    </r>
  </si>
  <si>
    <t>g_m_para2.point[7].err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</si>
  <si>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9</t>
    </r>
  </si>
  <si>
    <t>g_m_para2.point[8].val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</si>
  <si>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9</t>
    </r>
  </si>
  <si>
    <t>g_m_para2.point[8].err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</si>
  <si>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10</t>
    </r>
  </si>
  <si>
    <t>g_m_para2.point[9].val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</si>
  <si>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10</t>
    </r>
  </si>
  <si>
    <t>g_m_para2.point[9].err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</si>
  <si>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11</t>
    </r>
  </si>
  <si>
    <t>g_m_para2.point[10].val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</si>
  <si>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11</t>
    </r>
  </si>
  <si>
    <t>g_m_para2.point[10].err</t>
  </si>
  <si>
    <r>
      <rPr>
        <sz val="9"/>
        <rFont val="Microsoft YaHei UI Light"/>
        <charset val="134"/>
      </rPr>
      <t>工况瞬时量修正点</t>
    </r>
    <r>
      <rPr>
        <sz val="9.8"/>
        <rFont val="Courier New"/>
        <charset val="134"/>
      </rPr>
      <t>12</t>
    </r>
  </si>
  <si>
    <t>g_m_para2.point[11].val</t>
  </si>
  <si>
    <r>
      <rPr>
        <sz val="9"/>
        <rFont val="Microsoft YaHei UI Light"/>
        <charset val="134"/>
      </rPr>
      <t>工况瞬时量误差值</t>
    </r>
    <r>
      <rPr>
        <sz val="9.8"/>
        <rFont val="Courier New"/>
        <charset val="134"/>
      </rPr>
      <t>12</t>
    </r>
  </si>
  <si>
    <t>g_m_para2.point[11].err</t>
  </si>
  <si>
    <t>FR_AVER1</t>
  </si>
  <si>
    <t xml:space="preserve">FR_ERR </t>
  </si>
  <si>
    <t>Uint16</t>
  </si>
  <si>
    <t>声时模块工况瞬时量平均值 1</t>
  </si>
  <si>
    <t>real4</t>
  </si>
  <si>
    <t>声时模块工况瞬时量误差值 1</t>
  </si>
  <si>
    <t>FR_ERR1</t>
  </si>
  <si>
    <t>声时模块工况瞬时量平均值 2</t>
  </si>
  <si>
    <t>FR_AVER2</t>
  </si>
  <si>
    <t>声时模块工况瞬时量误差值 2</t>
  </si>
  <si>
    <t>FR_ERR2</t>
  </si>
  <si>
    <t>声时模块工况瞬时量平均值 3</t>
  </si>
  <si>
    <t>FR_AVER3</t>
  </si>
  <si>
    <t>声时模块工况瞬时量误差值 3</t>
  </si>
  <si>
    <t>FR_ERR3</t>
  </si>
  <si>
    <t>声时模块工况瞬时量平均值 4</t>
  </si>
  <si>
    <t>FR_AVER4</t>
  </si>
  <si>
    <t>声时模块工况瞬时量误差值 4</t>
  </si>
  <si>
    <t>FR_ERR4</t>
  </si>
  <si>
    <t>声时模块工况瞬时量平均值 5</t>
  </si>
  <si>
    <t>FR_AVER5</t>
  </si>
  <si>
    <t>声时模块工况瞬时量误差值 5</t>
  </si>
  <si>
    <t>FR_ERR5</t>
  </si>
  <si>
    <t>声时模块工况瞬时量平均值 6</t>
  </si>
  <si>
    <t>FR_AVER6</t>
  </si>
  <si>
    <t>声时模块工况瞬时量误差值 6</t>
  </si>
  <si>
    <t>FR_ERR6</t>
  </si>
  <si>
    <t>声时模块工况瞬时量平均值 7</t>
  </si>
  <si>
    <t>FR_AVER7</t>
  </si>
  <si>
    <t>声时模块工况瞬时量误差值 7</t>
  </si>
  <si>
    <t>FR_ERR7</t>
  </si>
  <si>
    <t>声时模块工况瞬时量平均值 8</t>
  </si>
  <si>
    <t>FR_AVER8</t>
  </si>
  <si>
    <t>声时模块工况瞬时量误差值 8</t>
  </si>
  <si>
    <t>FR_ERR8</t>
  </si>
  <si>
    <t>声时模块工况瞬时量平均值 9</t>
  </si>
  <si>
    <t>FR_AVER9</t>
  </si>
  <si>
    <t>声时模块工况瞬时量误差值 9</t>
  </si>
  <si>
    <t>FR_ERR9</t>
  </si>
  <si>
    <t>声时模块工况瞬时量平均值 10</t>
  </si>
  <si>
    <t>FR_AVER10</t>
  </si>
  <si>
    <t>声时模块工况瞬时量误差值 10</t>
  </si>
  <si>
    <t>FR_ERR10</t>
  </si>
  <si>
    <t>声时模块工况瞬时量平均值 11</t>
  </si>
  <si>
    <t>FR_AVER11</t>
  </si>
  <si>
    <t>声时模块工况瞬时量误差值 11</t>
  </si>
  <si>
    <t>FR_ERR11</t>
  </si>
  <si>
    <t>声时模块工况瞬时量平均值 12</t>
  </si>
  <si>
    <t>FR_AVER12</t>
  </si>
  <si>
    <t>声时模块工况瞬时量误差值 12</t>
  </si>
  <si>
    <t>FR_ERR12</t>
  </si>
  <si>
    <t>声时模块工况瞬时量平均值 13</t>
  </si>
  <si>
    <t>FR_AVER13</t>
  </si>
  <si>
    <t>声时模块工况瞬时量误差值 13</t>
  </si>
  <si>
    <t>FR_ERR13</t>
  </si>
  <si>
    <t>声时模块工况瞬时量平均值 14</t>
  </si>
  <si>
    <t>FR_AVER14</t>
  </si>
  <si>
    <t>声时模块工况瞬时量误差值 14</t>
  </si>
  <si>
    <t>FR_ERR14</t>
  </si>
  <si>
    <t>声时模块工况瞬时量平均值 15</t>
  </si>
  <si>
    <t>FR_AVER15</t>
  </si>
  <si>
    <t>声时模块工况瞬时量误差值 15</t>
  </si>
  <si>
    <t>FR_ERR15</t>
  </si>
  <si>
    <t>声时模块工况瞬时量平均值 16</t>
  </si>
  <si>
    <t>FR_AVER16</t>
  </si>
  <si>
    <t>声时模块工况瞬时量误差值 16</t>
  </si>
  <si>
    <t>FR_ERR16</t>
  </si>
  <si>
    <t>声时模块工况瞬时量平均值 17</t>
  </si>
  <si>
    <t>FR_AVER17</t>
  </si>
  <si>
    <t>声时模块工况瞬时量误差值 17</t>
  </si>
  <si>
    <t>FR_ERR17</t>
  </si>
  <si>
    <t>声时模块工况瞬时量平均值 18</t>
  </si>
  <si>
    <t>FR_AVER18</t>
  </si>
  <si>
    <t>声时模块工况瞬时量误差值 18</t>
  </si>
  <si>
    <t>FR_ERR18</t>
  </si>
  <si>
    <t>声时模块工况瞬时量平均值 19</t>
  </si>
  <si>
    <t>FR_AVER19</t>
  </si>
  <si>
    <t>声时模块工况瞬时量误差值 19</t>
  </si>
  <si>
    <t>FR_ERR19</t>
  </si>
  <si>
    <t>声时模块工况瞬时量平均值 20</t>
  </si>
  <si>
    <t>FR_AVER20</t>
  </si>
  <si>
    <t>声时模块工况瞬时量误差值 20</t>
  </si>
  <si>
    <t>FR_ERR20</t>
  </si>
  <si>
    <t>取值范围</t>
  </si>
  <si>
    <t>模拟数据</t>
  </si>
  <si>
    <t>声时模块产品序列号</t>
  </si>
  <si>
    <r>
      <rPr>
        <sz val="8"/>
        <rFont val="Microsoft YaHei UI Light"/>
        <charset val="134"/>
      </rPr>
      <t>生产版本号（</t>
    </r>
    <r>
      <rPr>
        <sz val="8"/>
        <color rgb="FFFF0000"/>
        <rFont val="Microsoft YaHei UI Light"/>
        <charset val="134"/>
      </rPr>
      <t>主要用于出产和后期的产品升级</t>
    </r>
    <r>
      <rPr>
        <sz val="8"/>
        <rFont val="Microsoft YaHei UI Light"/>
        <charset val="134"/>
      </rPr>
      <t>）</t>
    </r>
  </si>
  <si>
    <r>
      <rPr>
        <sz val="8"/>
        <rFont val="Microsoft YaHei UI Light"/>
        <charset val="134"/>
      </rPr>
      <t>0x00000000～0xffffffff 注：</t>
    </r>
    <r>
      <rPr>
        <sz val="8"/>
        <color indexed="10"/>
        <rFont val="Microsoft YaHei UI Light"/>
        <charset val="134"/>
      </rPr>
      <t>同时为积算仪测量值,出厂默认编号为 0xfffffff0</t>
    </r>
  </si>
  <si>
    <r>
      <rPr>
        <b/>
        <sz val="8"/>
        <color theme="5" tint="-0.249977111117893"/>
        <rFont val="Microsoft YaHei UI Light"/>
        <charset val="134"/>
      </rPr>
      <t>声时模块参数 G1(该段地址存储的是机械和换能器相关内容配置)</t>
    </r>
    <r>
      <rPr>
        <sz val="8"/>
        <rFont val="Microsoft YaHei UI Light"/>
        <charset val="134"/>
      </rPr>
      <t xml:space="preserve">
注：
上位机读 G1 时：要求寄存器整块同时读取和同时写入</t>
    </r>
  </si>
  <si>
    <t>Uint32</t>
  </si>
  <si>
    <t>R/W</t>
  </si>
  <si>
    <t>声时模块硬件版本</t>
  </si>
  <si>
    <t>硬件版本号</t>
  </si>
  <si>
    <t>声时模块软件版本</t>
  </si>
  <si>
    <t>软件版本号</t>
  </si>
  <si>
    <t>口径（截面积 mm2）</t>
  </si>
  <si>
    <t>产品固定</t>
  </si>
  <si>
    <t xml:space="preserve">&gt;0    </t>
  </si>
  <si>
    <t>标准声程1(mm)</t>
  </si>
  <si>
    <t>模块为四声道，每组对应一组声道</t>
  </si>
  <si>
    <r>
      <rPr>
        <sz val="8"/>
        <rFont val="Microsoft YaHei UI Light"/>
        <charset val="134"/>
      </rPr>
      <t>&gt;0（</t>
    </r>
    <r>
      <rPr>
        <sz val="8"/>
        <color rgb="FFFF0000"/>
        <rFont val="Microsoft YaHei UI Light"/>
        <charset val="134"/>
      </rPr>
      <t>标准声程用于补偿机械结构差异过大，量产一般不会再用到）</t>
    </r>
  </si>
  <si>
    <t>实际声程1(mm)</t>
  </si>
  <si>
    <t>&gt;0</t>
  </si>
  <si>
    <t>角度1(度)</t>
  </si>
  <si>
    <t>0～90</t>
  </si>
  <si>
    <t>标准声程2(mm)</t>
  </si>
  <si>
    <t>实际声程2(mm)</t>
  </si>
  <si>
    <t>角度2(度)</t>
  </si>
  <si>
    <t>标准声程3(mm)</t>
  </si>
  <si>
    <t>实际声程3(mm)</t>
  </si>
  <si>
    <t>角度3(度)</t>
  </si>
  <si>
    <t>标准声程4(mm)</t>
  </si>
  <si>
    <t>实际声程4(mm)</t>
  </si>
  <si>
    <t>角度4(度)</t>
  </si>
  <si>
    <t>声延时1A(us)</t>
  </si>
  <si>
    <t>声延时数据</t>
  </si>
  <si>
    <t xml:space="preserve">0～100 </t>
  </si>
  <si>
    <t>声延时1B(us)</t>
  </si>
  <si>
    <t>0～100</t>
  </si>
  <si>
    <t>声延时2A(us)</t>
  </si>
  <si>
    <t>声延时2B(us)</t>
  </si>
  <si>
    <t>声延时3A(us)</t>
  </si>
  <si>
    <t xml:space="preserve">0～100  </t>
  </si>
  <si>
    <t>声延时3B(us)</t>
  </si>
  <si>
    <t>声延时4A(us)</t>
  </si>
  <si>
    <t>声延时4B(us)</t>
  </si>
  <si>
    <t>2. 声时模块参数 G2</t>
  </si>
  <si>
    <t>正常检测频次（每秒测量多少次，默认 50 预留固定）</t>
  </si>
  <si>
    <t>计量频次</t>
  </si>
  <si>
    <t>0-50</t>
  </si>
  <si>
    <r>
      <rPr>
        <b/>
        <sz val="8"/>
        <color theme="5" tint="-0.249977111117893"/>
        <rFont val="Microsoft YaHei UI Light"/>
        <charset val="134"/>
      </rPr>
      <t>声时模块参数 G2(该段地址存储的是电子触发信号的内容)</t>
    </r>
    <r>
      <rPr>
        <sz val="8"/>
        <color theme="1"/>
        <rFont val="Microsoft YaHei UI Light"/>
        <charset val="134"/>
      </rPr>
      <t xml:space="preserve">
注：
1、上位机读 G2 时：要求寄存器整块同时读取和同时写入
2、自动增益和固定增益不可同时使用，只有相应的增益模式生效时数据才有效。</t>
    </r>
  </si>
  <si>
    <t>低功耗检测频次</t>
  </si>
  <si>
    <t>0-20</t>
  </si>
  <si>
    <t>其他计量模式（预留）</t>
  </si>
  <si>
    <t>暂无</t>
  </si>
  <si>
    <t>触发脉冲数</t>
  </si>
  <si>
    <t>触发控制</t>
  </si>
  <si>
    <r>
      <rPr>
        <sz val="8"/>
        <rFont val="Microsoft YaHei UI Light"/>
        <charset val="134"/>
      </rPr>
      <t>LL：1～127</t>
    </r>
    <r>
      <rPr>
        <sz val="8"/>
        <color rgb="FFFF0000"/>
        <rFont val="Microsoft YaHei UI Light"/>
        <charset val="134"/>
      </rPr>
      <t>（主要用于针对不同的换能器）</t>
    </r>
  </si>
  <si>
    <t>触发频率（换能器型号）</t>
  </si>
  <si>
    <r>
      <rPr>
        <sz val="8"/>
        <rFont val="Microsoft YaHei UI Light"/>
        <charset val="134"/>
      </rPr>
      <t>HH：N=1～15，触发频率=4MHZ/(N+1)</t>
    </r>
    <r>
      <rPr>
        <sz val="8"/>
        <color rgb="FFFF0000"/>
        <rFont val="Microsoft YaHei UI Light"/>
        <charset val="134"/>
      </rPr>
      <t>（主要用于针对不同的换能器）</t>
    </r>
  </si>
  <si>
    <t>增益控制模式</t>
  </si>
  <si>
    <t xml:space="preserve">BIT0：0：自动增益，1：固定增益  </t>
  </si>
  <si>
    <t>固定增益数字电位器设置值1(1A)</t>
  </si>
  <si>
    <t>固定增益值设置，根据不同型号作为出厂的默认设置。且如果增益控制模式为固定增益，则这些值可以手动设置，否则不能设置。</t>
  </si>
  <si>
    <t>LL：0～255</t>
  </si>
  <si>
    <t>固定增益数字电位器设置值1(1B)</t>
  </si>
  <si>
    <t>HH：0～255</t>
  </si>
  <si>
    <t>固定增益数字电位器设置值1(2A)</t>
  </si>
  <si>
    <t>固定增益数字电位器设置值1(2B)</t>
  </si>
  <si>
    <t>固定增益数字电位器设置值1(3A)</t>
  </si>
  <si>
    <t>固定增益数字电位器设置值1(3B)</t>
  </si>
  <si>
    <t>固定增益数字电位器设置值1(4A)</t>
  </si>
  <si>
    <t>固定增益数字电位器设置值1(4B)</t>
  </si>
  <si>
    <t>固定增益数字电位器设置值2(1A)</t>
  </si>
  <si>
    <t>固定增益数字电位器设置值2(1B)</t>
  </si>
  <si>
    <t>固定增益数字电位器设置值2(2A)</t>
  </si>
  <si>
    <t>固定增益数字电位器设置值2(2B)</t>
  </si>
  <si>
    <t>固定增益数字电位器设置值2(3A)</t>
  </si>
  <si>
    <t>固定增益数字电位器设置值2(3B)</t>
  </si>
  <si>
    <t>固定增益数字电位器设置值2(4A)</t>
  </si>
  <si>
    <t>固定增益数字电位器设置值2(4B)</t>
  </si>
  <si>
    <t>自动增益信号目标幅度(1A)(V)</t>
  </si>
  <si>
    <t>自动增益设置</t>
  </si>
  <si>
    <t>1~30V</t>
  </si>
  <si>
    <t>自动增益信号目标幅度(1B)(V)</t>
  </si>
  <si>
    <t>自动增益信号目标幅度(2A)(V)</t>
  </si>
  <si>
    <t>自动增益信号目标幅度(2B)(V)</t>
  </si>
  <si>
    <t>自动增益信号目标幅度(3A)(V)</t>
  </si>
  <si>
    <t>自动增益信号目标幅度(3B)(V)</t>
  </si>
  <si>
    <t>自动增益信号目标幅度(4A)(V)</t>
  </si>
  <si>
    <t>自动增益信号目标幅度(4B)(V)</t>
  </si>
  <si>
    <t>自动增益数字电位器1(1A)</t>
  </si>
  <si>
    <t>自动增益读取</t>
  </si>
  <si>
    <t>自动增益数字电位器1(1B)</t>
  </si>
  <si>
    <t>自动增益数字电位器1(2A)</t>
  </si>
  <si>
    <t>自动增益数字电位器1(2B)</t>
  </si>
  <si>
    <t>自动增益数字电位器1(3A)</t>
  </si>
  <si>
    <t>自动增益数字电位器1(3B)</t>
  </si>
  <si>
    <t>自动增益数字电位器1(4A)</t>
  </si>
  <si>
    <t>自动增益数字电位器1(4B)</t>
  </si>
  <si>
    <t>自动增益数字电位器2(1A)</t>
  </si>
  <si>
    <t>自动增益数字电位器2(1B)</t>
  </si>
  <si>
    <t>自动增益数字电位器2(2A)</t>
  </si>
  <si>
    <t>自动增益数字电位器2(2B)</t>
  </si>
  <si>
    <t>自动增益数字电位器2(3A)</t>
  </si>
  <si>
    <t>自动增益数字电位器2(3B)</t>
  </si>
  <si>
    <t>自动增益数字电位器2(4A)</t>
  </si>
  <si>
    <t>自动增益数字电位器2(4B)</t>
  </si>
  <si>
    <t>延时单稳（延时多长时间后采集波形）</t>
  </si>
  <si>
    <t>接收处理方式</t>
  </si>
  <si>
    <t>计时沿选择</t>
  </si>
  <si>
    <t>LL：0：上升沿；1：下降沿</t>
  </si>
  <si>
    <t>计时回波选择</t>
  </si>
  <si>
    <t>HH：0:N波；1:N+1波；2:N+2波; 3:平均值</t>
  </si>
  <si>
    <t>3. 声时模块参数 G3</t>
  </si>
  <si>
    <t>声时模块工况瞬时量修正点数</t>
  </si>
  <si>
    <r>
      <rPr>
        <b/>
        <sz val="8"/>
        <color theme="5" tint="-0.249977111117893"/>
        <rFont val="Microsoft YaHei UI Light"/>
        <charset val="134"/>
      </rPr>
      <t>声时模块参数 G3(该段地址存储的修正内容)</t>
    </r>
    <r>
      <rPr>
        <sz val="8"/>
        <color theme="1"/>
        <rFont val="Microsoft YaHei UI Light"/>
        <charset val="134"/>
      </rPr>
      <t xml:space="preserve">
注：
上位机读 G3 时：要求寄存器每组误差修正值整块读入</t>
    </r>
  </si>
  <si>
    <t>声时模块工况瞬时量平均值1(m3/h)</t>
  </si>
  <si>
    <t>逐个对应每组修正值</t>
  </si>
  <si>
    <t>声时模块修正数据合成后内部实际使用修正曲线</t>
  </si>
  <si>
    <t>声时模块工况瞬时量误差值2</t>
  </si>
  <si>
    <t>（声时模块-标准表）/标准表 *100%</t>
  </si>
  <si>
    <t>其他n多组数据值</t>
  </si>
  <si>
    <t>4. 声时模块参数 G4</t>
  </si>
  <si>
    <t>详细错误信息</t>
  </si>
  <si>
    <t>BIT5： 模块意外掉电重启（0：正常，1：出错/未接）
BIT4： 温度传感器读取错误（0：正常，1：出错/未接）
BIT3： FLASH 读取错误（0：正常，1：出错/未接）
BIT2： 超声采集错误（0：正常，1：出错/未接）
BIT1： 负流量（0：正常，1：错误）
BIT0： 流量超量程（0：正常，1：错误）</t>
  </si>
  <si>
    <r>
      <rPr>
        <b/>
        <sz val="8"/>
        <color theme="5" tint="-0.249977111117893"/>
        <rFont val="Microsoft YaHei UI Light"/>
        <charset val="134"/>
      </rPr>
      <t>声时模块参数 G4（计量状态数据读取）</t>
    </r>
    <r>
      <rPr>
        <sz val="8"/>
        <rFont val="Microsoft YaHei UI Light"/>
        <charset val="134"/>
      </rPr>
      <t xml:space="preserve">
注：
1、上位机读 G4 时：要求寄存器整块同时读取和同时写入
2、自动增益和固定增益不可同时使用，只有相应的增益模式生效时数据才有效。</t>
    </r>
  </si>
  <si>
    <t>平均声时 T1A（us）</t>
  </si>
  <si>
    <t>声时数据</t>
  </si>
  <si>
    <t>30～500us</t>
  </si>
  <si>
    <t>平均声时 T1B（us）</t>
  </si>
  <si>
    <t>平均声时 T2A（us）</t>
  </si>
  <si>
    <t>平均声时 T2B（us）</t>
  </si>
  <si>
    <t>平均声时 T3A（us）</t>
  </si>
  <si>
    <t>平均声时 T3B（us）</t>
  </si>
  <si>
    <t>平均声时 T4A（us）</t>
  </si>
  <si>
    <t>平均声时 T4B（us）</t>
  </si>
  <si>
    <t>流速1</t>
  </si>
  <si>
    <t>流速数据</t>
  </si>
  <si>
    <t>0～30m/s</t>
  </si>
  <si>
    <t>流速2</t>
  </si>
  <si>
    <t>流速3</t>
  </si>
  <si>
    <t>流速4</t>
  </si>
  <si>
    <t>声速3</t>
  </si>
  <si>
    <t>声速4</t>
  </si>
  <si>
    <t>瞬时量（总）</t>
  </si>
  <si>
    <t>流量数据</t>
  </si>
  <si>
    <t>0～2000m3/h</t>
  </si>
  <si>
    <t>瞬时流量1</t>
  </si>
  <si>
    <t>瞬时流量2</t>
  </si>
  <si>
    <t>瞬时流量3</t>
  </si>
  <si>
    <t>瞬时流量4</t>
  </si>
  <si>
    <t>5. 声时模块参数 Gn（预留数据）</t>
  </si>
  <si>
    <t>探头T1A回波基线噪声（mV）</t>
  </si>
  <si>
    <t>数据预留，暂时不做</t>
  </si>
  <si>
    <t>探头T1B回波基线噪声（mV）</t>
  </si>
  <si>
    <t>探头T2A回波基线噪声（mV）</t>
  </si>
  <si>
    <t>探头T2B回波基线噪声（mV）</t>
  </si>
  <si>
    <t>探头T1A回波第一波幅值（mV）</t>
  </si>
  <si>
    <t>探头T1B回波第一波幅值（mV）</t>
  </si>
  <si>
    <t>探头T2A回波第一波幅值（mV）</t>
  </si>
  <si>
    <t>探头 T2B回波第一波幅值（mV）</t>
  </si>
  <si>
    <t>探头T1A回波第一波比率（%）</t>
  </si>
  <si>
    <t>探头T1B回波第一波比率（%）</t>
  </si>
  <si>
    <t>探头T2A回波第一波比率（%）</t>
  </si>
  <si>
    <t>探头T2B回波第一波比率（%）</t>
  </si>
  <si>
    <t>探头T1A 回波的峰值波比率</t>
  </si>
  <si>
    <t>探头T1B 回波的峰值波比率</t>
  </si>
  <si>
    <t>探头T2A 回波的峰值波比率</t>
  </si>
  <si>
    <t>探头T2B 回波的峰值波比率</t>
  </si>
  <si>
    <t>探头T1A回波峰值电压（mV）</t>
  </si>
  <si>
    <t>探头T1B回波峰值电压（mV）</t>
  </si>
  <si>
    <t>探头T2A回波峰值电压（mV）</t>
  </si>
  <si>
    <t>探头T2B回波峰值电压（mV）</t>
  </si>
  <si>
    <t>探头T1A回波周期时间（us）</t>
  </si>
  <si>
    <t>探头T1B回波周期时间（us）</t>
  </si>
  <si>
    <t>探头T2A回波周期时间（us）</t>
  </si>
  <si>
    <t>探头T2B回波周期时间（us）</t>
  </si>
  <si>
    <t>探头T1A第一波CMP参考电压（mV）</t>
  </si>
  <si>
    <t>探头T1B第一波CMP参考电压（mV）</t>
  </si>
  <si>
    <t>探头T2A第一波CMP参考电压（mV）</t>
  </si>
  <si>
    <t>探头T2B第一波CMP参考电压（mV）</t>
  </si>
  <si>
    <t>探头T1A发射电压控制所用DPT数值</t>
  </si>
  <si>
    <t>探头T1B发射电压控制所用DPT数值</t>
  </si>
  <si>
    <t>探头T2A发射电压控制所用DPT数值</t>
  </si>
  <si>
    <t>探头T2B发射电压控制所用DPT数值</t>
  </si>
  <si>
    <t>探头T1A AGC所用DPT数值 A</t>
  </si>
  <si>
    <t>探头T1A AGC所用DPT数值 B</t>
  </si>
  <si>
    <t>探头T1B AGC所用DPT数值 A</t>
  </si>
  <si>
    <t>探头T1B AGC所用DPT数值 B</t>
  </si>
  <si>
    <t>探头T2A AGC所用DPT数值 A</t>
  </si>
  <si>
    <t>探头T2A AGC所用DPT数值 B</t>
  </si>
  <si>
    <t>探头T2B AGC所用DPT数值 A</t>
  </si>
  <si>
    <t>探头T2B AGC所用DPT数值 B</t>
  </si>
  <si>
    <t>方差A0</t>
  </si>
  <si>
    <t>方差B0</t>
  </si>
  <si>
    <t>方差A1</t>
  </si>
  <si>
    <t>方差B1</t>
  </si>
  <si>
    <t>方差A2</t>
  </si>
  <si>
    <t>方差B2</t>
  </si>
  <si>
    <t>方差A3</t>
  </si>
  <si>
    <t>方差B3</t>
  </si>
  <si>
    <t>方差A4</t>
  </si>
  <si>
    <t>方差B4</t>
  </si>
  <si>
    <t>方差A5</t>
  </si>
  <si>
    <t>方差B5</t>
  </si>
  <si>
    <t>方差A6</t>
  </si>
  <si>
    <t>方差B6</t>
  </si>
  <si>
    <t>方差A7</t>
  </si>
  <si>
    <t>方差B7</t>
  </si>
  <si>
    <t>方差A8</t>
  </si>
  <si>
    <t>方差B8</t>
  </si>
  <si>
    <t>方差A9</t>
  </si>
  <si>
    <t>方差B9</t>
  </si>
  <si>
    <t>方差A10</t>
  </si>
  <si>
    <t>方差B10</t>
  </si>
  <si>
    <t>方差A11</t>
  </si>
  <si>
    <t>方差B11</t>
  </si>
  <si>
    <t>方差A12</t>
  </si>
  <si>
    <t>方差B12</t>
  </si>
  <si>
    <t>平均声时 TUPA0</t>
  </si>
  <si>
    <t>平均声时 TUPA1</t>
  </si>
  <si>
    <t>平均声时 TUPA2</t>
  </si>
  <si>
    <t>平均声时 TUPA3</t>
  </si>
  <si>
    <t>平均声时 TUPA4</t>
  </si>
  <si>
    <t>平均声时 TUPA5</t>
  </si>
  <si>
    <t>平均声时 TUPA6</t>
  </si>
  <si>
    <t>平均声时 TUPA7</t>
  </si>
  <si>
    <t>平均声时 TUPA8</t>
  </si>
  <si>
    <t>平均声时 TUPA9</t>
  </si>
  <si>
    <t>平均声时 TUPB0</t>
  </si>
  <si>
    <t>平均声时 TUPB1</t>
  </si>
  <si>
    <t>平均声时 TUPB2</t>
  </si>
  <si>
    <t>平均声时 TUPB3</t>
  </si>
  <si>
    <t>平均声时 TUPB4</t>
  </si>
  <si>
    <t>平均声时 TUPB5</t>
  </si>
  <si>
    <t>平均声时 TUPB6</t>
  </si>
  <si>
    <t>平均声时 TUPB7</t>
  </si>
  <si>
    <t>平均声时 TUPB8</t>
  </si>
  <si>
    <t>平均声时 TUPB9</t>
  </si>
  <si>
    <t>平均声时 TDNA0</t>
  </si>
  <si>
    <t>平均声时 TDNA1</t>
  </si>
  <si>
    <t>平均声时 TDNA2</t>
  </si>
  <si>
    <t>平均声时 TDNA3</t>
  </si>
  <si>
    <t>平均声时 TDNA4</t>
  </si>
  <si>
    <t>平均声时 TDNA5</t>
  </si>
  <si>
    <t>平均声时 TDNA6</t>
  </si>
  <si>
    <t>平均声时 TDNA7</t>
  </si>
  <si>
    <t>平均声时 TDNA8</t>
  </si>
  <si>
    <t>平均声时 TDNA9</t>
  </si>
  <si>
    <t>平均声时 TDNB0</t>
  </si>
  <si>
    <t>平均声时 TDNB1</t>
  </si>
  <si>
    <t>平均声时 TDNB2</t>
  </si>
  <si>
    <t>平均声时 TDNB3</t>
  </si>
  <si>
    <t>平均声时 TDNB4</t>
  </si>
  <si>
    <t>平均声时 TDNB5</t>
  </si>
  <si>
    <t>平均声时 TDNB6</t>
  </si>
  <si>
    <t>平均声时 TDNB7</t>
  </si>
  <si>
    <t>平均声时 TDNB8</t>
  </si>
  <si>
    <t>平均声时 TDNB9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</si>
</sst>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45">
    <font>
      <sz val="11"/>
      <color theme="1"/>
      <name val="Calibri"/>
      <charset val="134"/>
      <scheme val="minor"/>
    </font>
    <font>
      <sz val="8"/>
      <name val="Microsoft YaHei UI Light"/>
      <charset val="134"/>
    </font>
    <font>
      <sz val="10.5"/>
      <color rgb="FFA9B7C6"/>
      <name val="Consolas"/>
      <charset val="134"/>
    </font>
    <font>
      <b/>
      <sz val="8"/>
      <name val="Microsoft YaHei UI Light"/>
      <charset val="134"/>
    </font>
    <font>
      <b/>
      <sz val="8"/>
      <color theme="1"/>
      <name val="Microsoft YaHei UI Light"/>
      <charset val="134"/>
    </font>
    <font>
      <sz val="8"/>
      <color theme="1"/>
      <name val="Microsoft YaHei UI Light"/>
      <charset val="134"/>
    </font>
    <font>
      <b/>
      <sz val="8"/>
      <color rgb="FFFF0000"/>
      <name val="Microsoft YaHei UI Light"/>
      <charset val="134"/>
    </font>
    <font>
      <sz val="8"/>
      <color rgb="FFFF0000"/>
      <name val="Microsoft YaHei UI Light"/>
      <charset val="134"/>
    </font>
    <font>
      <sz val="8"/>
      <color rgb="FF00B050"/>
      <name val="Microsoft YaHei UI Light"/>
      <charset val="134"/>
    </font>
    <font>
      <sz val="9"/>
      <color theme="8"/>
      <name val="Microsoft YaHei UI Light"/>
      <charset val="134"/>
    </font>
    <font>
      <sz val="9"/>
      <color theme="1"/>
      <name val="Microsoft YaHei UI Light"/>
      <charset val="134"/>
    </font>
    <font>
      <b/>
      <sz val="9"/>
      <color theme="1"/>
      <name val="Microsoft YaHei UI Light"/>
      <charset val="134"/>
    </font>
    <font>
      <sz val="9"/>
      <color theme="1"/>
      <name val="Calibri"/>
      <charset val="134"/>
      <scheme val="minor"/>
    </font>
    <font>
      <sz val="9"/>
      <name val="Microsoft YaHei UI Light"/>
      <charset val="134"/>
    </font>
    <font>
      <b/>
      <sz val="9"/>
      <color theme="8"/>
      <name val="Microsoft YaHei UI Light"/>
      <charset val="134"/>
    </font>
    <font>
      <sz val="9"/>
      <color theme="5"/>
      <name val="Microsoft YaHei UI Light"/>
      <charset val="134"/>
    </font>
    <font>
      <b/>
      <sz val="9"/>
      <color theme="5"/>
      <name val="Microsoft YaHei UI Light"/>
      <charset val="134"/>
    </font>
    <font>
      <b/>
      <sz val="9"/>
      <color rgb="FFFF0000"/>
      <name val="Microsoft YaHei UI Light"/>
      <charset val="134"/>
    </font>
    <font>
      <b/>
      <sz val="9"/>
      <name val="Microsoft YaHei UI Light"/>
      <charset val="134"/>
    </font>
    <font>
      <b/>
      <sz val="9"/>
      <color rgb="FFFF0000"/>
      <name val="Calibri"/>
      <charset val="134"/>
      <scheme val="minor"/>
    </font>
    <font>
      <sz val="10"/>
      <name val="JetBrains Mon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8"/>
      <color indexed="10"/>
      <name val="Microsoft YaHei UI Light"/>
      <charset val="134"/>
    </font>
    <font>
      <b/>
      <sz val="8"/>
      <color theme="5" tint="-0.249977111117893"/>
      <name val="Microsoft YaHei UI Light"/>
      <charset val="134"/>
    </font>
    <font>
      <sz val="9.8"/>
      <color theme="1"/>
      <name val="Courier New"/>
      <charset val="134"/>
    </font>
    <font>
      <sz val="10"/>
      <color theme="1"/>
      <name val="Courier New"/>
      <charset val="134"/>
    </font>
    <font>
      <sz val="9.8"/>
      <name val="Courier New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4" borderId="16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39" borderId="21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6" fillId="39" borderId="17" applyNumberFormat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27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5" borderId="1" xfId="15" applyFont="1" applyFill="1" applyBorder="1" applyAlignment="1">
      <alignment horizontal="center" vertical="top" wrapText="1"/>
    </xf>
    <xf numFmtId="0" fontId="1" fillId="5" borderId="1" xfId="15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top" wrapText="1"/>
    </xf>
    <xf numFmtId="0" fontId="1" fillId="12" borderId="2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/>
    <xf numFmtId="0" fontId="1" fillId="12" borderId="2" xfId="0" applyFont="1" applyFill="1" applyBorder="1" applyAlignment="1">
      <alignment horizontal="center" vertical="center"/>
    </xf>
    <xf numFmtId="0" fontId="5" fillId="12" borderId="1" xfId="0" applyFont="1" applyFill="1" applyBorder="1">
      <alignment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1" fillId="14" borderId="1" xfId="0" applyFont="1" applyFill="1" applyBorder="1" applyAlignment="1">
      <alignment horizontal="center" vertical="top"/>
    </xf>
    <xf numFmtId="0" fontId="5" fillId="14" borderId="1" xfId="0" applyFont="1" applyFill="1" applyBorder="1">
      <alignment vertical="center"/>
    </xf>
    <xf numFmtId="0" fontId="5" fillId="1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9" fillId="4" borderId="1" xfId="0" applyFont="1" applyFill="1" applyBorder="1">
      <alignment vertical="center"/>
    </xf>
    <xf numFmtId="0" fontId="10" fillId="4" borderId="1" xfId="0" applyFont="1" applyFill="1" applyBorder="1" applyProtection="1">
      <alignment vertical="center"/>
      <protection locked="0"/>
    </xf>
    <xf numFmtId="0" fontId="11" fillId="4" borderId="1" xfId="0" applyFont="1" applyFill="1" applyBorder="1" applyAlignment="1" applyProtection="1">
      <alignment horizontal="center" vertical="center"/>
    </xf>
    <xf numFmtId="0" fontId="12" fillId="4" borderId="1" xfId="0" applyFont="1" applyFill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0" fillId="4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6" fillId="4" borderId="8" xfId="0" applyFont="1" applyFill="1" applyBorder="1" applyAlignment="1" applyProtection="1">
      <alignment horizontal="left" vertical="center" wrapText="1"/>
      <protection locked="0"/>
    </xf>
    <xf numFmtId="0" fontId="16" fillId="4" borderId="9" xfId="0" applyFont="1" applyFill="1" applyBorder="1" applyAlignment="1" applyProtection="1">
      <alignment horizontal="left" vertical="center" wrapText="1"/>
      <protection locked="0"/>
    </xf>
    <xf numFmtId="0" fontId="16" fillId="4" borderId="10" xfId="0" applyFont="1" applyFill="1" applyBorder="1" applyAlignment="1" applyProtection="1">
      <alignment horizontal="left" vertical="center" wrapText="1"/>
      <protection locked="0"/>
    </xf>
    <xf numFmtId="0" fontId="16" fillId="4" borderId="0" xfId="0" applyFont="1" applyFill="1" applyBorder="1" applyAlignment="1" applyProtection="1">
      <alignment horizontal="left" vertical="center" wrapText="1"/>
      <protection locked="0"/>
    </xf>
    <xf numFmtId="0" fontId="16" fillId="4" borderId="11" xfId="0" applyFont="1" applyFill="1" applyBorder="1" applyAlignment="1" applyProtection="1">
      <alignment horizontal="left" vertical="center" wrapText="1"/>
      <protection locked="0"/>
    </xf>
    <xf numFmtId="0" fontId="16" fillId="4" borderId="12" xfId="0" applyFont="1" applyFill="1" applyBorder="1" applyAlignment="1" applyProtection="1">
      <alignment horizontal="left" vertical="center" wrapText="1"/>
      <protection locked="0"/>
    </xf>
    <xf numFmtId="0" fontId="10" fillId="15" borderId="9" xfId="0" applyFont="1" applyFill="1" applyBorder="1" applyAlignment="1" applyProtection="1">
      <alignment vertical="center" wrapText="1"/>
      <protection locked="0"/>
    </xf>
    <xf numFmtId="0" fontId="10" fillId="16" borderId="13" xfId="0" applyFont="1" applyFill="1" applyBorder="1" applyAlignment="1" applyProtection="1">
      <alignment horizontal="center" vertical="center" wrapText="1"/>
      <protection locked="0"/>
    </xf>
    <xf numFmtId="0" fontId="17" fillId="16" borderId="1" xfId="0" applyFont="1" applyFill="1" applyBorder="1" applyAlignment="1" applyProtection="1">
      <alignment vertical="top" wrapText="1"/>
      <protection locked="0"/>
    </xf>
    <xf numFmtId="0" fontId="17" fillId="16" borderId="5" xfId="0" applyFont="1" applyFill="1" applyBorder="1" applyAlignment="1" applyProtection="1">
      <alignment horizontal="left" vertical="top" wrapText="1"/>
      <protection locked="0"/>
    </xf>
    <xf numFmtId="0" fontId="17" fillId="16" borderId="6" xfId="0" applyFont="1" applyFill="1" applyBorder="1" applyAlignment="1" applyProtection="1">
      <alignment horizontal="left" vertical="top" wrapText="1"/>
      <protection locked="0"/>
    </xf>
    <xf numFmtId="0" fontId="10" fillId="15" borderId="0" xfId="0" applyFont="1" applyFill="1" applyBorder="1" applyAlignment="1" applyProtection="1">
      <alignment vertical="center" wrapText="1"/>
      <protection locked="0"/>
    </xf>
    <xf numFmtId="0" fontId="10" fillId="16" borderId="14" xfId="0" applyFont="1" applyFill="1" applyBorder="1" applyAlignment="1" applyProtection="1">
      <alignment horizontal="center" vertical="center" wrapText="1"/>
      <protection locked="0"/>
    </xf>
    <xf numFmtId="0" fontId="18" fillId="16" borderId="1" xfId="0" applyFont="1" applyFill="1" applyBorder="1" applyAlignment="1" applyProtection="1">
      <alignment horizontal="center" vertical="center" wrapText="1"/>
    </xf>
    <xf numFmtId="0" fontId="11" fillId="16" borderId="1" xfId="0" applyFont="1" applyFill="1" applyBorder="1" applyAlignment="1" applyProtection="1">
      <alignment horizontal="center" vertical="center" wrapText="1"/>
    </xf>
    <xf numFmtId="0" fontId="10" fillId="16" borderId="1" xfId="0" applyFont="1" applyFill="1" applyBorder="1" applyAlignment="1" applyProtection="1">
      <alignment horizontal="left" vertical="center"/>
      <protection locked="0"/>
    </xf>
    <xf numFmtId="0" fontId="13" fillId="16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16" borderId="2" xfId="0" applyNumberFormat="1" applyFont="1" applyFill="1" applyBorder="1" applyAlignment="1" applyProtection="1">
      <alignment horizontal="center" vertical="center" wrapText="1"/>
      <protection locked="0"/>
    </xf>
    <xf numFmtId="0" fontId="13" fillId="16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16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16" borderId="2" xfId="0" applyNumberFormat="1" applyFont="1" applyFill="1" applyBorder="1" applyAlignment="1" applyProtection="1">
      <alignment vertical="center"/>
      <protection locked="0"/>
    </xf>
    <xf numFmtId="0" fontId="13" fillId="16" borderId="3" xfId="0" applyNumberFormat="1" applyFont="1" applyFill="1" applyBorder="1" applyAlignment="1" applyProtection="1">
      <alignment vertical="center"/>
      <protection locked="0"/>
    </xf>
    <xf numFmtId="0" fontId="13" fillId="16" borderId="4" xfId="0" applyNumberFormat="1" applyFont="1" applyFill="1" applyBorder="1" applyAlignment="1" applyProtection="1">
      <alignment vertical="center"/>
      <protection locked="0"/>
    </xf>
    <xf numFmtId="0" fontId="10" fillId="16" borderId="1" xfId="0" applyFont="1" applyFill="1" applyBorder="1" applyProtection="1">
      <alignment vertical="center"/>
      <protection locked="0"/>
    </xf>
    <xf numFmtId="0" fontId="13" fillId="16" borderId="1" xfId="0" applyFont="1" applyFill="1" applyBorder="1" applyAlignment="1" applyProtection="1">
      <alignment horizontal="center" vertical="center" wrapText="1"/>
      <protection locked="0"/>
    </xf>
    <xf numFmtId="0" fontId="13" fillId="16" borderId="1" xfId="0" applyFont="1" applyFill="1" applyBorder="1" applyAlignment="1" applyProtection="1">
      <alignment horizontal="center" vertical="top" wrapText="1"/>
      <protection locked="0"/>
    </xf>
    <xf numFmtId="0" fontId="11" fillId="16" borderId="1" xfId="0" applyFont="1" applyFill="1" applyBorder="1" applyAlignment="1" applyProtection="1">
      <alignment horizontal="left" vertical="center" wrapText="1"/>
      <protection locked="0"/>
    </xf>
    <xf numFmtId="0" fontId="10" fillId="16" borderId="1" xfId="0" applyFont="1" applyFill="1" applyBorder="1" applyAlignment="1" applyProtection="1">
      <alignment horizontal="left" vertical="center" wrapText="1"/>
      <protection locked="0"/>
    </xf>
    <xf numFmtId="0" fontId="10" fillId="16" borderId="15" xfId="0" applyFont="1" applyFill="1" applyBorder="1" applyAlignment="1" applyProtection="1">
      <alignment horizontal="center" vertical="center" wrapText="1"/>
      <protection locked="0"/>
    </xf>
    <xf numFmtId="0" fontId="13" fillId="16" borderId="1" xfId="0" applyFont="1" applyFill="1" applyBorder="1" applyAlignment="1" applyProtection="1">
      <alignment horizontal="left" vertical="top" wrapText="1"/>
      <protection locked="0"/>
    </xf>
    <xf numFmtId="0" fontId="10" fillId="16" borderId="1" xfId="0" applyFont="1" applyFill="1" applyBorder="1" applyAlignment="1" applyProtection="1">
      <alignment horizontal="left" vertical="top" wrapText="1"/>
      <protection locked="0"/>
    </xf>
    <xf numFmtId="0" fontId="10" fillId="4" borderId="6" xfId="0" applyFont="1" applyFill="1" applyBorder="1" applyAlignment="1" applyProtection="1">
      <alignment horizontal="center" vertical="center"/>
      <protection locked="0"/>
    </xf>
    <xf numFmtId="0" fontId="10" fillId="6" borderId="13" xfId="0" applyFont="1" applyFill="1" applyBorder="1" applyAlignment="1" applyProtection="1">
      <alignment horizontal="center" vertical="center" wrapText="1"/>
      <protection locked="0"/>
    </xf>
    <xf numFmtId="0" fontId="17" fillId="6" borderId="1" xfId="0" applyFont="1" applyFill="1" applyBorder="1" applyAlignment="1" applyProtection="1">
      <alignment vertical="top" wrapText="1"/>
      <protection locked="0"/>
    </xf>
    <xf numFmtId="0" fontId="17" fillId="6" borderId="5" xfId="0" applyFont="1" applyFill="1" applyBorder="1" applyAlignment="1" applyProtection="1">
      <alignment horizontal="left" vertical="top" wrapText="1"/>
      <protection locked="0"/>
    </xf>
    <xf numFmtId="0" fontId="17" fillId="6" borderId="6" xfId="0" applyFont="1" applyFill="1" applyBorder="1" applyAlignment="1" applyProtection="1">
      <alignment horizontal="left" vertical="top" wrapText="1"/>
      <protection locked="0"/>
    </xf>
    <xf numFmtId="0" fontId="10" fillId="6" borderId="14" xfId="0" applyFont="1" applyFill="1" applyBorder="1" applyAlignment="1" applyProtection="1">
      <alignment horizontal="center" vertical="center" wrapText="1"/>
      <protection locked="0"/>
    </xf>
    <xf numFmtId="0" fontId="18" fillId="6" borderId="1" xfId="0" applyFont="1" applyFill="1" applyBorder="1" applyAlignment="1" applyProtection="1">
      <alignment horizontal="center" vertical="center" wrapText="1"/>
    </xf>
    <xf numFmtId="0" fontId="11" fillId="6" borderId="1" xfId="0" applyFont="1" applyFill="1" applyBorder="1" applyAlignment="1" applyProtection="1">
      <alignment horizontal="center" vertical="center" wrapText="1"/>
    </xf>
    <xf numFmtId="0" fontId="10" fillId="6" borderId="2" xfId="0" applyFont="1" applyFill="1" applyBorder="1" applyAlignment="1" applyProtection="1">
      <alignment vertical="center" wrapText="1"/>
      <protection locked="0"/>
    </xf>
    <xf numFmtId="0" fontId="13" fillId="6" borderId="1" xfId="0" applyFont="1" applyFill="1" applyBorder="1" applyAlignment="1" applyProtection="1">
      <alignment horizontal="center" vertical="center" wrapText="1"/>
      <protection locked="0"/>
    </xf>
    <xf numFmtId="0" fontId="13" fillId="6" borderId="1" xfId="0" applyFont="1" applyFill="1" applyBorder="1" applyAlignment="1" applyProtection="1">
      <alignment horizontal="center" vertical="top" wrapText="1"/>
      <protection locked="0"/>
    </xf>
    <xf numFmtId="0" fontId="11" fillId="6" borderId="1" xfId="0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 applyProtection="1">
      <alignment horizontal="left" vertical="top" wrapText="1"/>
      <protection locked="0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3" fillId="6" borderId="5" xfId="0" applyFont="1" applyFill="1" applyBorder="1" applyAlignment="1" applyProtection="1">
      <alignment horizontal="center" vertical="top" wrapText="1"/>
      <protection locked="0"/>
    </xf>
    <xf numFmtId="0" fontId="13" fillId="6" borderId="5" xfId="0" applyFont="1" applyFill="1" applyBorder="1" applyAlignment="1" applyProtection="1">
      <alignment horizontal="left" vertical="top" wrapText="1"/>
      <protection locked="0"/>
    </xf>
    <xf numFmtId="0" fontId="18" fillId="17" borderId="1" xfId="0" applyFont="1" applyFill="1" applyBorder="1" applyAlignment="1" applyProtection="1">
      <alignment horizontal="center" vertical="center"/>
      <protection locked="0"/>
    </xf>
    <xf numFmtId="0" fontId="16" fillId="4" borderId="13" xfId="0" applyFont="1" applyFill="1" applyBorder="1" applyAlignment="1" applyProtection="1">
      <alignment horizontal="left" vertical="center" wrapText="1"/>
      <protection locked="0"/>
    </xf>
    <xf numFmtId="0" fontId="16" fillId="4" borderId="14" xfId="0" applyFont="1" applyFill="1" applyBorder="1" applyAlignment="1" applyProtection="1">
      <alignment horizontal="left" vertical="center" wrapText="1"/>
      <protection locked="0"/>
    </xf>
    <xf numFmtId="0" fontId="16" fillId="4" borderId="15" xfId="0" applyFont="1" applyFill="1" applyBorder="1" applyAlignment="1" applyProtection="1">
      <alignment horizontal="left" vertical="center" wrapText="1"/>
      <protection locked="0"/>
    </xf>
    <xf numFmtId="0" fontId="17" fillId="16" borderId="7" xfId="0" applyFont="1" applyFill="1" applyBorder="1" applyAlignment="1" applyProtection="1">
      <alignment horizontal="left" vertical="top" wrapText="1"/>
      <protection locked="0"/>
    </xf>
    <xf numFmtId="0" fontId="10" fillId="17" borderId="1" xfId="0" applyFont="1" applyFill="1" applyBorder="1" applyAlignment="1" applyProtection="1">
      <alignment horizontal="center" vertical="center"/>
      <protection locked="0"/>
    </xf>
    <xf numFmtId="0" fontId="11" fillId="17" borderId="1" xfId="0" applyFont="1" applyFill="1" applyBorder="1" applyAlignment="1" applyProtection="1">
      <alignment horizontal="center" vertical="center"/>
    </xf>
    <xf numFmtId="0" fontId="12" fillId="17" borderId="2" xfId="0" applyFont="1" applyFill="1" applyBorder="1" applyAlignment="1" applyProtection="1">
      <alignment horizontal="center" vertical="center"/>
      <protection locked="0"/>
    </xf>
    <xf numFmtId="0" fontId="12" fillId="17" borderId="3" xfId="0" applyFont="1" applyFill="1" applyBorder="1" applyAlignment="1" applyProtection="1">
      <alignment horizontal="center" vertical="center"/>
      <protection locked="0"/>
    </xf>
    <xf numFmtId="1" fontId="13" fillId="16" borderId="1" xfId="0" applyNumberFormat="1" applyFont="1" applyFill="1" applyBorder="1" applyAlignment="1" applyProtection="1">
      <alignment horizontal="center" vertical="top" wrapText="1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10" fillId="4" borderId="7" xfId="0" applyFont="1" applyFill="1" applyBorder="1" applyAlignment="1" applyProtection="1">
      <alignment horizontal="center" vertical="center"/>
      <protection locked="0"/>
    </xf>
    <xf numFmtId="0" fontId="17" fillId="6" borderId="7" xfId="0" applyFont="1" applyFill="1" applyBorder="1" applyAlignment="1" applyProtection="1">
      <alignment horizontal="left" vertical="top" wrapText="1"/>
      <protection locked="0"/>
    </xf>
    <xf numFmtId="1" fontId="13" fillId="6" borderId="1" xfId="0" applyNumberFormat="1" applyFont="1" applyFill="1" applyBorder="1" applyAlignment="1" applyProtection="1">
      <alignment horizontal="center" vertical="top" wrapText="1"/>
      <protection locked="0"/>
    </xf>
    <xf numFmtId="0" fontId="12" fillId="17" borderId="2" xfId="0" applyFont="1" applyFill="1" applyBorder="1" applyAlignment="1" applyProtection="1">
      <alignment horizontal="center" vertical="center" wrapText="1"/>
      <protection locked="0"/>
    </xf>
    <xf numFmtId="1" fontId="1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17" borderId="3" xfId="0" applyFont="1" applyFill="1" applyBorder="1" applyAlignment="1" applyProtection="1">
      <alignment horizontal="center" vertical="center" wrapText="1"/>
      <protection locked="0"/>
    </xf>
    <xf numFmtId="1" fontId="12" fillId="17" borderId="2" xfId="0" applyNumberFormat="1" applyFont="1" applyFill="1" applyBorder="1" applyAlignment="1" applyProtection="1">
      <alignment horizontal="center" vertical="center"/>
      <protection locked="0"/>
    </xf>
    <xf numFmtId="1" fontId="12" fillId="17" borderId="1" xfId="0" applyNumberFormat="1" applyFont="1" applyFill="1" applyBorder="1" applyAlignment="1" applyProtection="1">
      <alignment horizontal="center" vertical="center"/>
      <protection locked="0"/>
    </xf>
    <xf numFmtId="0" fontId="10" fillId="6" borderId="15" xfId="0" applyFont="1" applyFill="1" applyBorder="1" applyAlignment="1" applyProtection="1">
      <alignment horizontal="center" vertical="center" wrapText="1"/>
      <protection locked="0"/>
    </xf>
    <xf numFmtId="0" fontId="13" fillId="6" borderId="6" xfId="0" applyFont="1" applyFill="1" applyBorder="1" applyAlignment="1" applyProtection="1">
      <alignment horizontal="left" vertical="top" wrapText="1"/>
      <protection locked="0"/>
    </xf>
    <xf numFmtId="0" fontId="10" fillId="12" borderId="13" xfId="0" applyFont="1" applyFill="1" applyBorder="1" applyAlignment="1" applyProtection="1">
      <alignment horizontal="center" vertical="center" wrapText="1"/>
      <protection locked="0"/>
    </xf>
    <xf numFmtId="0" fontId="17" fillId="12" borderId="1" xfId="0" applyFont="1" applyFill="1" applyBorder="1" applyAlignment="1" applyProtection="1">
      <alignment vertical="top" wrapText="1"/>
      <protection locked="0"/>
    </xf>
    <xf numFmtId="0" fontId="17" fillId="12" borderId="5" xfId="0" applyFont="1" applyFill="1" applyBorder="1" applyAlignment="1" applyProtection="1">
      <alignment horizontal="left" vertical="top" wrapText="1"/>
      <protection locked="0"/>
    </xf>
    <xf numFmtId="0" fontId="17" fillId="12" borderId="6" xfId="0" applyFont="1" applyFill="1" applyBorder="1" applyAlignment="1" applyProtection="1">
      <alignment horizontal="left" vertical="top" wrapText="1"/>
      <protection locked="0"/>
    </xf>
    <xf numFmtId="0" fontId="10" fillId="12" borderId="14" xfId="0" applyFont="1" applyFill="1" applyBorder="1" applyAlignment="1" applyProtection="1">
      <alignment horizontal="center" vertical="center" wrapText="1"/>
      <protection locked="0"/>
    </xf>
    <xf numFmtId="0" fontId="18" fillId="12" borderId="1" xfId="0" applyFont="1" applyFill="1" applyBorder="1" applyAlignment="1" applyProtection="1">
      <alignment horizontal="center" vertical="center" wrapText="1"/>
      <protection locked="0"/>
    </xf>
    <xf numFmtId="0" fontId="11" fillId="12" borderId="1" xfId="0" applyFont="1" applyFill="1" applyBorder="1" applyAlignment="1" applyProtection="1">
      <alignment horizontal="center" vertical="center" wrapText="1"/>
      <protection locked="0"/>
    </xf>
    <xf numFmtId="0" fontId="10" fillId="12" borderId="1" xfId="0" applyFont="1" applyFill="1" applyBorder="1" applyProtection="1">
      <alignment vertical="center"/>
      <protection locked="0"/>
    </xf>
    <xf numFmtId="0" fontId="13" fillId="12" borderId="1" xfId="0" applyFont="1" applyFill="1" applyBorder="1" applyAlignment="1" applyProtection="1">
      <alignment horizontal="center" vertical="top" wrapText="1"/>
      <protection locked="0"/>
    </xf>
    <xf numFmtId="0" fontId="13" fillId="12" borderId="1" xfId="0" applyFont="1" applyFill="1" applyBorder="1" applyAlignment="1" applyProtection="1">
      <alignment horizontal="center" vertical="center" wrapText="1"/>
      <protection locked="0"/>
    </xf>
    <xf numFmtId="0" fontId="19" fillId="12" borderId="1" xfId="0" applyFont="1" applyFill="1" applyBorder="1" applyAlignment="1" applyProtection="1">
      <alignment horizontal="left" vertical="center"/>
      <protection locked="0"/>
    </xf>
    <xf numFmtId="0" fontId="11" fillId="12" borderId="1" xfId="0" applyFont="1" applyFill="1" applyBorder="1" applyAlignment="1" applyProtection="1">
      <alignment horizontal="left" vertical="center"/>
      <protection locked="0"/>
    </xf>
    <xf numFmtId="0" fontId="18" fillId="12" borderId="1" xfId="0" applyFont="1" applyFill="1" applyBorder="1" applyAlignment="1" applyProtection="1">
      <alignment horizontal="left" vertical="center" wrapText="1"/>
      <protection locked="0"/>
    </xf>
    <xf numFmtId="0" fontId="10" fillId="12" borderId="1" xfId="0" applyFont="1" applyFill="1" applyBorder="1" applyAlignment="1" applyProtection="1">
      <alignment horizontal="center" vertical="top" wrapText="1"/>
      <protection locked="0"/>
    </xf>
    <xf numFmtId="0" fontId="10" fillId="12" borderId="15" xfId="0" applyFont="1" applyFill="1" applyBorder="1" applyAlignment="1" applyProtection="1">
      <alignment horizontal="center" vertical="center" wrapText="1"/>
      <protection locked="0"/>
    </xf>
    <xf numFmtId="0" fontId="13" fillId="12" borderId="5" xfId="0" applyFont="1" applyFill="1" applyBorder="1" applyAlignment="1" applyProtection="1">
      <alignment horizontal="left" vertical="top" wrapText="1"/>
      <protection locked="0"/>
    </xf>
    <xf numFmtId="0" fontId="13" fillId="12" borderId="6" xfId="0" applyFont="1" applyFill="1" applyBorder="1" applyAlignment="1" applyProtection="1">
      <alignment horizontal="left" vertical="top" wrapText="1"/>
      <protection locked="0"/>
    </xf>
    <xf numFmtId="0" fontId="10" fillId="18" borderId="13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vertical="center"/>
    </xf>
    <xf numFmtId="0" fontId="17" fillId="18" borderId="5" xfId="0" applyFont="1" applyFill="1" applyBorder="1" applyAlignment="1">
      <alignment horizontal="left" vertical="center"/>
    </xf>
    <xf numFmtId="0" fontId="17" fillId="18" borderId="6" xfId="0" applyFont="1" applyFill="1" applyBorder="1" applyAlignment="1">
      <alignment horizontal="left" vertical="center"/>
    </xf>
    <xf numFmtId="0" fontId="10" fillId="18" borderId="14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left" vertical="top" wrapText="1"/>
    </xf>
    <xf numFmtId="0" fontId="13" fillId="18" borderId="1" xfId="0" applyFont="1" applyFill="1" applyBorder="1" applyAlignment="1">
      <alignment horizontal="center" vertical="top" wrapText="1"/>
    </xf>
    <xf numFmtId="176" fontId="13" fillId="18" borderId="1" xfId="0" applyNumberFormat="1" applyFont="1" applyFill="1" applyBorder="1" applyAlignment="1">
      <alignment horizontal="center" vertical="center" wrapText="1"/>
    </xf>
    <xf numFmtId="0" fontId="10" fillId="18" borderId="1" xfId="0" applyNumberFormat="1" applyFont="1" applyFill="1" applyBorder="1" applyAlignment="1">
      <alignment horizontal="center" vertical="top" wrapText="1"/>
    </xf>
    <xf numFmtId="176" fontId="13" fillId="18" borderId="5" xfId="0" applyNumberFormat="1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top" wrapText="1"/>
    </xf>
    <xf numFmtId="0" fontId="17" fillId="12" borderId="7" xfId="0" applyFont="1" applyFill="1" applyBorder="1" applyAlignment="1" applyProtection="1">
      <alignment horizontal="left" vertical="top" wrapText="1"/>
      <protection locked="0"/>
    </xf>
    <xf numFmtId="0" fontId="11" fillId="17" borderId="1" xfId="0" applyFont="1" applyFill="1" applyBorder="1" applyAlignment="1" applyProtection="1">
      <alignment horizontal="center" vertical="center"/>
      <protection locked="0"/>
    </xf>
    <xf numFmtId="1" fontId="13" fillId="12" borderId="1" xfId="0" applyNumberFormat="1" applyFont="1" applyFill="1" applyBorder="1" applyAlignment="1" applyProtection="1">
      <alignment horizontal="center" vertical="center" wrapText="1"/>
      <protection locked="0"/>
    </xf>
    <xf numFmtId="1" fontId="12" fillId="17" borderId="3" xfId="0" applyNumberFormat="1" applyFont="1" applyFill="1" applyBorder="1" applyAlignment="1" applyProtection="1">
      <alignment horizontal="center" vertical="center"/>
      <protection locked="0"/>
    </xf>
    <xf numFmtId="0" fontId="13" fillId="12" borderId="7" xfId="0" applyFont="1" applyFill="1" applyBorder="1" applyAlignment="1" applyProtection="1">
      <alignment horizontal="left" vertical="top" wrapText="1"/>
      <protection locked="0"/>
    </xf>
    <xf numFmtId="0" fontId="17" fillId="18" borderId="7" xfId="0" applyFont="1" applyFill="1" applyBorder="1" applyAlignment="1">
      <alignment horizontal="left" vertical="center"/>
    </xf>
    <xf numFmtId="0" fontId="10" fillId="17" borderId="5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 wrapText="1"/>
    </xf>
    <xf numFmtId="0" fontId="13" fillId="18" borderId="7" xfId="0" applyFont="1" applyFill="1" applyBorder="1" applyAlignment="1">
      <alignment horizontal="center" vertical="top" wrapText="1"/>
    </xf>
    <xf numFmtId="0" fontId="10" fillId="17" borderId="6" xfId="0" applyFont="1" applyFill="1" applyBorder="1" applyAlignment="1">
      <alignment horizontal="center" vertical="center"/>
    </xf>
    <xf numFmtId="0" fontId="10" fillId="17" borderId="7" xfId="0" applyFont="1" applyFill="1" applyBorder="1" applyAlignment="1">
      <alignment horizontal="center" vertical="center"/>
    </xf>
    <xf numFmtId="0" fontId="10" fillId="15" borderId="12" xfId="0" applyFont="1" applyFill="1" applyBorder="1" applyAlignment="1" applyProtection="1">
      <alignment vertical="center" wrapText="1"/>
      <protection locked="0"/>
    </xf>
    <xf numFmtId="0" fontId="10" fillId="18" borderId="15" xfId="0" applyFont="1" applyFill="1" applyBorder="1" applyAlignment="1">
      <alignment horizontal="center" vertical="center" wrapText="1"/>
    </xf>
    <xf numFmtId="0" fontId="13" fillId="18" borderId="5" xfId="0" applyFont="1" applyFill="1" applyBorder="1" applyAlignment="1">
      <alignment horizontal="left" vertical="center" wrapText="1"/>
    </xf>
    <xf numFmtId="0" fontId="13" fillId="18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19" borderId="0" xfId="0" applyFill="1" applyAlignment="1">
      <alignment vertical="center" wrapText="1"/>
    </xf>
    <xf numFmtId="0" fontId="10" fillId="12" borderId="2" xfId="0" applyFont="1" applyFill="1" applyBorder="1" applyAlignment="1" applyProtection="1">
      <alignment horizontal="center" vertical="center" wrapText="1"/>
      <protection locked="0"/>
    </xf>
    <xf numFmtId="0" fontId="10" fillId="12" borderId="3" xfId="0" applyFont="1" applyFill="1" applyBorder="1" applyAlignment="1" applyProtection="1">
      <alignment horizontal="center" vertical="center" wrapText="1"/>
      <protection locked="0"/>
    </xf>
    <xf numFmtId="0" fontId="18" fillId="12" borderId="2" xfId="0" applyFont="1" applyFill="1" applyBorder="1" applyAlignment="1" applyProtection="1">
      <alignment horizontal="center" vertical="center" wrapText="1"/>
      <protection locked="0"/>
    </xf>
    <xf numFmtId="0" fontId="18" fillId="12" borderId="3" xfId="0" applyFont="1" applyFill="1" applyBorder="1" applyAlignment="1" applyProtection="1">
      <alignment horizontal="center" vertical="center" wrapText="1"/>
      <protection locked="0"/>
    </xf>
    <xf numFmtId="0" fontId="18" fillId="12" borderId="4" xfId="0" applyFont="1" applyFill="1" applyBorder="1" applyAlignment="1" applyProtection="1">
      <alignment horizontal="center" vertical="center" wrapText="1"/>
      <protection locked="0"/>
    </xf>
    <xf numFmtId="0" fontId="10" fillId="12" borderId="1" xfId="0" applyFont="1" applyFill="1" applyBorder="1" applyAlignment="1" applyProtection="1">
      <alignment horizontal="left" vertical="center"/>
      <protection locked="0"/>
    </xf>
    <xf numFmtId="0" fontId="10" fillId="12" borderId="4" xfId="0" applyFont="1" applyFill="1" applyBorder="1" applyAlignment="1" applyProtection="1">
      <alignment horizontal="center" vertical="center" wrapText="1"/>
      <protection locked="0"/>
    </xf>
    <xf numFmtId="0" fontId="10" fillId="20" borderId="2" xfId="0" applyFont="1" applyFill="1" applyBorder="1" applyAlignment="1" applyProtection="1">
      <alignment horizontal="center" vertical="center" wrapText="1"/>
      <protection locked="0"/>
    </xf>
    <xf numFmtId="0" fontId="17" fillId="20" borderId="1" xfId="0" applyFont="1" applyFill="1" applyBorder="1" applyAlignment="1" applyProtection="1">
      <alignment vertical="top" wrapText="1"/>
      <protection locked="0"/>
    </xf>
    <xf numFmtId="0" fontId="17" fillId="20" borderId="5" xfId="0" applyFont="1" applyFill="1" applyBorder="1" applyAlignment="1" applyProtection="1">
      <alignment horizontal="left" vertical="top" wrapText="1"/>
      <protection locked="0"/>
    </xf>
    <xf numFmtId="0" fontId="17" fillId="20" borderId="6" xfId="0" applyFont="1" applyFill="1" applyBorder="1" applyAlignment="1" applyProtection="1">
      <alignment horizontal="left" vertical="top" wrapText="1"/>
      <protection locked="0"/>
    </xf>
    <xf numFmtId="0" fontId="10" fillId="20" borderId="3" xfId="0" applyFont="1" applyFill="1" applyBorder="1" applyAlignment="1" applyProtection="1">
      <alignment horizontal="center" vertical="center" wrapText="1"/>
      <protection locked="0"/>
    </xf>
    <xf numFmtId="0" fontId="18" fillId="20" borderId="1" xfId="0" applyFont="1" applyFill="1" applyBorder="1" applyAlignment="1" applyProtection="1">
      <alignment horizontal="center" vertical="center" wrapText="1"/>
      <protection locked="0"/>
    </xf>
    <xf numFmtId="0" fontId="11" fillId="20" borderId="1" xfId="0" applyFont="1" applyFill="1" applyBorder="1" applyAlignment="1" applyProtection="1">
      <alignment horizontal="center" vertical="center" wrapText="1"/>
      <protection locked="0"/>
    </xf>
    <xf numFmtId="0" fontId="13" fillId="20" borderId="1" xfId="0" applyFont="1" applyFill="1" applyBorder="1" applyAlignment="1" applyProtection="1">
      <alignment horizontal="left" vertical="center" wrapText="1"/>
      <protection locked="0"/>
    </xf>
    <xf numFmtId="0" fontId="13" fillId="20" borderId="1" xfId="0" applyFont="1" applyFill="1" applyBorder="1" applyAlignment="1" applyProtection="1">
      <alignment horizontal="center" vertical="center" wrapText="1"/>
      <protection locked="0"/>
    </xf>
    <xf numFmtId="0" fontId="13" fillId="20" borderId="2" xfId="0" applyFont="1" applyFill="1" applyBorder="1" applyAlignment="1" applyProtection="1">
      <alignment horizontal="center" vertical="center" wrapText="1"/>
      <protection locked="0"/>
    </xf>
    <xf numFmtId="0" fontId="13" fillId="20" borderId="3" xfId="0" applyFont="1" applyFill="1" applyBorder="1" applyAlignment="1" applyProtection="1">
      <alignment horizontal="center" vertical="center" wrapText="1"/>
      <protection locked="0"/>
    </xf>
    <xf numFmtId="0" fontId="10" fillId="20" borderId="1" xfId="0" applyFont="1" applyFill="1" applyBorder="1" applyAlignment="1" applyProtection="1">
      <alignment horizontal="left" vertical="center"/>
      <protection locked="0"/>
    </xf>
    <xf numFmtId="0" fontId="13" fillId="20" borderId="4" xfId="0" applyFont="1" applyFill="1" applyBorder="1" applyAlignment="1" applyProtection="1">
      <alignment horizontal="center" vertical="center" wrapText="1"/>
      <protection locked="0"/>
    </xf>
    <xf numFmtId="0" fontId="13" fillId="20" borderId="1" xfId="0" applyFont="1" applyFill="1" applyBorder="1" applyAlignment="1" applyProtection="1">
      <alignment horizontal="center" vertical="top" wrapText="1"/>
      <protection locked="0"/>
    </xf>
    <xf numFmtId="0" fontId="11" fillId="20" borderId="1" xfId="0" applyFont="1" applyFill="1" applyBorder="1" applyAlignment="1" applyProtection="1">
      <alignment horizontal="left" vertical="center"/>
      <protection locked="0"/>
    </xf>
    <xf numFmtId="0" fontId="13" fillId="18" borderId="7" xfId="0" applyFont="1" applyFill="1" applyBorder="1" applyAlignment="1">
      <alignment horizontal="left" vertical="center" wrapText="1"/>
    </xf>
    <xf numFmtId="0" fontId="17" fillId="20" borderId="7" xfId="0" applyFont="1" applyFill="1" applyBorder="1" applyAlignment="1" applyProtection="1">
      <alignment horizontal="left" vertical="top" wrapText="1"/>
      <protection locked="0"/>
    </xf>
    <xf numFmtId="1" fontId="13" fillId="2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0" borderId="1" xfId="0" applyFont="1" applyFill="1" applyBorder="1" applyProtection="1">
      <alignment vertical="center"/>
      <protection locked="0"/>
    </xf>
    <xf numFmtId="0" fontId="10" fillId="20" borderId="4" xfId="0" applyFont="1" applyFill="1" applyBorder="1" applyAlignment="1" applyProtection="1">
      <alignment horizontal="center" vertical="center" wrapText="1"/>
      <protection locked="0"/>
    </xf>
    <xf numFmtId="0" fontId="13" fillId="20" borderId="5" xfId="0" applyFont="1" applyFill="1" applyBorder="1" applyAlignment="1" applyProtection="1">
      <alignment horizontal="left" vertical="top" wrapText="1"/>
      <protection locked="0"/>
    </xf>
    <xf numFmtId="0" fontId="13" fillId="20" borderId="6" xfId="0" applyFont="1" applyFill="1" applyBorder="1" applyAlignment="1" applyProtection="1">
      <alignment horizontal="left" vertical="top" wrapText="1"/>
      <protection locked="0"/>
    </xf>
    <xf numFmtId="0" fontId="10" fillId="21" borderId="2" xfId="0" applyFont="1" applyFill="1" applyBorder="1" applyAlignment="1">
      <alignment horizontal="center" vertical="center" wrapText="1"/>
    </xf>
    <xf numFmtId="0" fontId="17" fillId="21" borderId="1" xfId="0" applyFont="1" applyFill="1" applyBorder="1" applyAlignment="1">
      <alignment vertical="center"/>
    </xf>
    <xf numFmtId="0" fontId="17" fillId="21" borderId="5" xfId="0" applyFont="1" applyFill="1" applyBorder="1" applyAlignment="1">
      <alignment horizontal="left" vertical="center"/>
    </xf>
    <xf numFmtId="0" fontId="17" fillId="21" borderId="6" xfId="0" applyFont="1" applyFill="1" applyBorder="1" applyAlignment="1">
      <alignment horizontal="left" vertical="center"/>
    </xf>
    <xf numFmtId="0" fontId="10" fillId="21" borderId="3" xfId="0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left" vertical="top" wrapText="1"/>
    </xf>
    <xf numFmtId="0" fontId="13" fillId="21" borderId="1" xfId="0" applyFont="1" applyFill="1" applyBorder="1" applyAlignment="1">
      <alignment horizontal="center" vertical="top" wrapText="1"/>
    </xf>
    <xf numFmtId="176" fontId="13" fillId="21" borderId="1" xfId="0" applyNumberFormat="1" applyFont="1" applyFill="1" applyBorder="1" applyAlignment="1">
      <alignment horizontal="center" vertical="center" wrapText="1"/>
    </xf>
    <xf numFmtId="0" fontId="11" fillId="21" borderId="2" xfId="0" applyFont="1" applyFill="1" applyBorder="1" applyAlignment="1">
      <alignment vertical="center" wrapText="1"/>
    </xf>
    <xf numFmtId="0" fontId="13" fillId="21" borderId="1" xfId="0" applyFont="1" applyFill="1" applyBorder="1" applyAlignment="1">
      <alignment horizontal="left" vertical="top" wrapText="1"/>
    </xf>
    <xf numFmtId="176" fontId="13" fillId="21" borderId="5" xfId="0" applyNumberFormat="1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center" vertical="top" wrapText="1"/>
    </xf>
    <xf numFmtId="0" fontId="10" fillId="21" borderId="4" xfId="0" applyFont="1" applyFill="1" applyBorder="1" applyAlignment="1">
      <alignment horizontal="center" vertical="center" wrapText="1"/>
    </xf>
    <xf numFmtId="0" fontId="13" fillId="21" borderId="5" xfId="0" applyFont="1" applyFill="1" applyBorder="1" applyAlignment="1">
      <alignment horizontal="left" vertical="center" wrapText="1"/>
    </xf>
    <xf numFmtId="0" fontId="13" fillId="21" borderId="6" xfId="0" applyFont="1" applyFill="1" applyBorder="1" applyAlignment="1">
      <alignment horizontal="left" vertical="center" wrapText="1"/>
    </xf>
    <xf numFmtId="0" fontId="13" fillId="20" borderId="7" xfId="0" applyFont="1" applyFill="1" applyBorder="1" applyAlignment="1" applyProtection="1">
      <alignment horizontal="left" vertical="top" wrapText="1"/>
      <protection locked="0"/>
    </xf>
    <xf numFmtId="0" fontId="17" fillId="21" borderId="7" xfId="0" applyFont="1" applyFill="1" applyBorder="1" applyAlignment="1">
      <alignment horizontal="left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7" xfId="0" applyFont="1" applyFill="1" applyBorder="1" applyAlignment="1">
      <alignment horizontal="center" vertical="top" wrapText="1"/>
    </xf>
    <xf numFmtId="0" fontId="13" fillId="21" borderId="7" xfId="0" applyFont="1" applyFill="1" applyBorder="1" applyAlignment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9"/>
  <sheetViews>
    <sheetView tabSelected="1" workbookViewId="0">
      <pane xSplit="3" ySplit="7" topLeftCell="G76" activePane="bottomRight" state="frozen"/>
      <selection/>
      <selection pane="topRight"/>
      <selection pane="bottomLeft"/>
      <selection pane="bottomRight" activeCell="I77" sqref="I77"/>
    </sheetView>
  </sheetViews>
  <sheetFormatPr defaultColWidth="14.6666666666667" defaultRowHeight="13.05" customHeight="1"/>
  <cols>
    <col min="1" max="1" width="10" style="99" customWidth="1"/>
    <col min="2" max="2" width="14.1111111111111" style="95" customWidth="1"/>
    <col min="3" max="3" width="24.7777777777778" style="100" customWidth="1"/>
    <col min="4" max="4" width="9.36111111111111" style="101" customWidth="1"/>
    <col min="5" max="5" width="9.66666666666667" style="101" customWidth="1"/>
    <col min="6" max="6" width="9.66666666666667" style="102" customWidth="1"/>
    <col min="7" max="7" width="32.8888888888889" style="102" customWidth="1"/>
    <col min="8" max="8" width="34.2962962962963" style="102" customWidth="1"/>
    <col min="9" max="9" width="10.1111111111111" style="102" customWidth="1"/>
    <col min="10" max="10" width="8.63888888888889" style="102" customWidth="1"/>
    <col min="11" max="11" width="7.88888888888889" style="102" customWidth="1"/>
    <col min="12" max="12" width="10.4444444444444" style="102" customWidth="1"/>
    <col min="13" max="13" width="9.22222222222222" style="102" customWidth="1"/>
    <col min="14" max="14" width="9.11111111111111" style="103" customWidth="1"/>
    <col min="15" max="15" width="6.11111111111111" style="103" customWidth="1"/>
    <col min="16" max="17" width="8.77777777777778" style="102" customWidth="1"/>
    <col min="18" max="19" width="10.6666666666667" style="102" customWidth="1"/>
    <col min="20" max="16384" width="14.6666666666667" style="99"/>
  </cols>
  <sheetData>
    <row r="1" s="94" customFormat="1" customHeight="1" spans="1:19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53" t="s">
        <v>1</v>
      </c>
      <c r="Q1" s="153"/>
      <c r="R1" s="153"/>
      <c r="S1" s="153"/>
    </row>
    <row r="2" customHeight="1" spans="1:19">
      <c r="A2" s="105" t="s">
        <v>2</v>
      </c>
      <c r="B2" s="106" t="s">
        <v>3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54"/>
      <c r="P2" s="153"/>
      <c r="Q2" s="153"/>
      <c r="R2" s="153"/>
      <c r="S2" s="153"/>
    </row>
    <row r="3" customHeight="1" spans="1:19">
      <c r="A3" s="105"/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55"/>
      <c r="P3" s="153"/>
      <c r="Q3" s="153"/>
      <c r="R3" s="153"/>
      <c r="S3" s="153"/>
    </row>
    <row r="4" customHeight="1" spans="1:19">
      <c r="A4" s="105"/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55"/>
      <c r="P4" s="153"/>
      <c r="Q4" s="153"/>
      <c r="R4" s="153"/>
      <c r="S4" s="153"/>
    </row>
    <row r="5" ht="13.95" customHeight="1" spans="1:19">
      <c r="A5" s="105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56"/>
      <c r="P5" s="153"/>
      <c r="Q5" s="153"/>
      <c r="R5" s="153"/>
      <c r="S5" s="153"/>
    </row>
    <row r="6" s="95" customFormat="1" customHeight="1" spans="1:19">
      <c r="A6" s="112" t="s">
        <v>4</v>
      </c>
      <c r="B6" s="113" t="s">
        <v>5</v>
      </c>
      <c r="C6" s="114" t="s">
        <v>6</v>
      </c>
      <c r="D6" s="115" t="s">
        <v>7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57"/>
      <c r="P6" s="158"/>
      <c r="Q6" s="158"/>
      <c r="R6" s="158"/>
      <c r="S6" s="158"/>
    </row>
    <row r="7" s="96" customFormat="1" customHeight="1" spans="1:27">
      <c r="A7" s="117"/>
      <c r="B7" s="118"/>
      <c r="C7" s="119" t="s">
        <v>8</v>
      </c>
      <c r="D7" s="119" t="s">
        <v>9</v>
      </c>
      <c r="E7" s="119" t="s">
        <v>10</v>
      </c>
      <c r="F7" s="120" t="s">
        <v>11</v>
      </c>
      <c r="G7" s="120" t="s">
        <v>12</v>
      </c>
      <c r="H7" s="120" t="s">
        <v>13</v>
      </c>
      <c r="I7" s="120" t="s">
        <v>14</v>
      </c>
      <c r="J7" s="119" t="s">
        <v>15</v>
      </c>
      <c r="K7" s="119" t="s">
        <v>16</v>
      </c>
      <c r="L7" s="119" t="s">
        <v>17</v>
      </c>
      <c r="M7" s="119" t="s">
        <v>18</v>
      </c>
      <c r="N7" s="119" t="s">
        <v>19</v>
      </c>
      <c r="O7" s="119" t="s">
        <v>20</v>
      </c>
      <c r="P7" s="159" t="s">
        <v>21</v>
      </c>
      <c r="Q7" s="159" t="s">
        <v>22</v>
      </c>
      <c r="R7" s="159" t="s">
        <v>23</v>
      </c>
      <c r="S7" s="159" t="s">
        <v>24</v>
      </c>
      <c r="T7" s="99"/>
      <c r="U7" s="99"/>
      <c r="V7" s="99"/>
      <c r="W7" s="99"/>
      <c r="X7" s="99"/>
      <c r="Y7" s="99"/>
      <c r="Z7" s="99"/>
      <c r="AA7" s="99"/>
    </row>
    <row r="8" s="97" customFormat="1" ht="19" customHeight="1" spans="1:27">
      <c r="A8" s="117"/>
      <c r="B8" s="118"/>
      <c r="C8" s="121" t="s">
        <v>25</v>
      </c>
      <c r="D8" s="121" t="s">
        <v>26</v>
      </c>
      <c r="E8" s="122">
        <v>1</v>
      </c>
      <c r="F8" s="122">
        <v>247</v>
      </c>
      <c r="G8" s="122" t="s">
        <v>27</v>
      </c>
      <c r="H8" s="122" t="s">
        <v>28</v>
      </c>
      <c r="I8" s="122" t="s">
        <v>29</v>
      </c>
      <c r="J8" s="122" t="s">
        <v>30</v>
      </c>
      <c r="K8" s="122">
        <f>_xlfn.IFS(J8="UINT16",1,J8="REAL4",2,J8="UINT32",2)</f>
        <v>1</v>
      </c>
      <c r="L8" s="122" t="s">
        <v>31</v>
      </c>
      <c r="M8" s="122">
        <v>208</v>
      </c>
      <c r="N8" s="122" t="str">
        <f>DEC2HEX(M8)</f>
        <v>D0</v>
      </c>
      <c r="O8" s="122">
        <v>3</v>
      </c>
      <c r="P8" s="160" t="str">
        <f>N8</f>
        <v>D0</v>
      </c>
      <c r="Q8" s="160" t="str">
        <f>DEC2HEX(M33+K33-1)</f>
        <v>EA</v>
      </c>
      <c r="R8" s="170">
        <f>M33-M8+K33</f>
        <v>27</v>
      </c>
      <c r="S8" s="160">
        <f>COUNTA(N8:N33)</f>
        <v>26</v>
      </c>
      <c r="T8" s="99"/>
      <c r="U8" s="99"/>
      <c r="V8" s="99"/>
      <c r="W8" s="99"/>
      <c r="X8" s="99"/>
      <c r="Y8" s="99"/>
      <c r="Z8" s="99"/>
      <c r="AA8" s="99"/>
    </row>
    <row r="9" customFormat="1" ht="16" customHeight="1" spans="1:27">
      <c r="A9" s="117"/>
      <c r="B9" s="118"/>
      <c r="C9" s="121" t="s">
        <v>32</v>
      </c>
      <c r="D9" s="121" t="s">
        <v>33</v>
      </c>
      <c r="E9" s="122">
        <v>32</v>
      </c>
      <c r="F9" s="122">
        <v>122</v>
      </c>
      <c r="G9" s="122" t="s">
        <v>34</v>
      </c>
      <c r="H9" s="123" t="s">
        <v>35</v>
      </c>
      <c r="I9" s="122" t="s">
        <v>36</v>
      </c>
      <c r="J9" s="122" t="s">
        <v>30</v>
      </c>
      <c r="K9" s="122">
        <f>_xlfn.IFS(J9="UINT16",1,J9="REAL4",2,J9="UINT32",2)</f>
        <v>1</v>
      </c>
      <c r="L9" s="122" t="s">
        <v>31</v>
      </c>
      <c r="M9" s="122">
        <f>M8+K8</f>
        <v>209</v>
      </c>
      <c r="N9" s="122" t="str">
        <f>DEC2HEX(M9)</f>
        <v>D1</v>
      </c>
      <c r="O9" s="122">
        <v>3</v>
      </c>
      <c r="P9" s="161"/>
      <c r="Q9" s="161"/>
      <c r="R9" s="161"/>
      <c r="S9" s="161"/>
      <c r="T9" s="99"/>
      <c r="U9" s="99"/>
      <c r="V9" s="99"/>
      <c r="W9" s="99"/>
      <c r="X9" s="99"/>
      <c r="Y9" s="99"/>
      <c r="Z9" s="99"/>
      <c r="AA9" s="99"/>
    </row>
    <row r="10" customFormat="1" ht="14.4" spans="1:27">
      <c r="A10" s="117"/>
      <c r="B10" s="118"/>
      <c r="C10" s="121" t="s">
        <v>37</v>
      </c>
      <c r="D10" s="121"/>
      <c r="E10" s="122">
        <v>32</v>
      </c>
      <c r="F10" s="122">
        <v>122</v>
      </c>
      <c r="G10" s="122" t="s">
        <v>38</v>
      </c>
      <c r="H10" s="124"/>
      <c r="I10" s="122" t="s">
        <v>36</v>
      </c>
      <c r="J10" s="122" t="s">
        <v>30</v>
      </c>
      <c r="K10" s="122">
        <f>_xlfn.IFS(J10="UINT16",1,J10="REAL4",2,J10="UINT32",2)</f>
        <v>1</v>
      </c>
      <c r="L10" s="122" t="s">
        <v>31</v>
      </c>
      <c r="M10" s="122">
        <f>M9+K9</f>
        <v>210</v>
      </c>
      <c r="N10" s="122" t="str">
        <f>DEC2HEX(M10)</f>
        <v>D2</v>
      </c>
      <c r="O10" s="122">
        <v>3</v>
      </c>
      <c r="P10" s="161"/>
      <c r="Q10" s="161"/>
      <c r="R10" s="161"/>
      <c r="S10" s="161"/>
      <c r="T10" s="99"/>
      <c r="U10" s="99"/>
      <c r="V10" s="99"/>
      <c r="W10" s="99"/>
      <c r="X10" s="99"/>
      <c r="Y10" s="99"/>
      <c r="Z10" s="99"/>
      <c r="AA10" s="99"/>
    </row>
    <row r="11" customFormat="1" ht="14.4" spans="1:27">
      <c r="A11" s="117"/>
      <c r="B11" s="118"/>
      <c r="C11" s="121" t="s">
        <v>39</v>
      </c>
      <c r="D11" s="121"/>
      <c r="E11" s="122">
        <v>32</v>
      </c>
      <c r="F11" s="122">
        <v>122</v>
      </c>
      <c r="G11" s="122" t="s">
        <v>40</v>
      </c>
      <c r="H11" s="124"/>
      <c r="I11" s="122" t="s">
        <v>36</v>
      </c>
      <c r="J11" s="122" t="s">
        <v>30</v>
      </c>
      <c r="K11" s="122">
        <f t="shared" ref="K11:K17" si="0">_xlfn.IFS(J11="UINT16",1,J11="REAL4",2,J11="UINT32",2)</f>
        <v>1</v>
      </c>
      <c r="L11" s="122" t="s">
        <v>31</v>
      </c>
      <c r="M11" s="122">
        <f t="shared" ref="M11:M17" si="1">M10+K10</f>
        <v>211</v>
      </c>
      <c r="N11" s="122" t="str">
        <f t="shared" ref="N11:N17" si="2">DEC2HEX(M11)</f>
        <v>D3</v>
      </c>
      <c r="O11" s="122">
        <v>3</v>
      </c>
      <c r="P11" s="161"/>
      <c r="Q11" s="161"/>
      <c r="R11" s="161"/>
      <c r="S11" s="161"/>
      <c r="T11" s="99"/>
      <c r="U11" s="99"/>
      <c r="V11" s="99"/>
      <c r="W11" s="99"/>
      <c r="X11" s="99"/>
      <c r="Y11" s="99"/>
      <c r="Z11" s="99"/>
      <c r="AA11" s="99"/>
    </row>
    <row r="12" customFormat="1" ht="14.4" spans="1:27">
      <c r="A12" s="117"/>
      <c r="B12" s="118"/>
      <c r="C12" s="121" t="s">
        <v>41</v>
      </c>
      <c r="D12" s="121"/>
      <c r="E12" s="122">
        <v>32</v>
      </c>
      <c r="F12" s="122">
        <v>122</v>
      </c>
      <c r="G12" s="122" t="s">
        <v>42</v>
      </c>
      <c r="H12" s="124"/>
      <c r="I12" s="122" t="s">
        <v>36</v>
      </c>
      <c r="J12" s="122" t="s">
        <v>30</v>
      </c>
      <c r="K12" s="122">
        <f t="shared" si="0"/>
        <v>1</v>
      </c>
      <c r="L12" s="122" t="s">
        <v>31</v>
      </c>
      <c r="M12" s="122">
        <f t="shared" si="1"/>
        <v>212</v>
      </c>
      <c r="N12" s="122" t="str">
        <f t="shared" si="2"/>
        <v>D4</v>
      </c>
      <c r="O12" s="122">
        <v>3</v>
      </c>
      <c r="P12" s="161"/>
      <c r="Q12" s="161"/>
      <c r="R12" s="161"/>
      <c r="S12" s="161"/>
      <c r="T12" s="99"/>
      <c r="U12" s="99"/>
      <c r="V12" s="99"/>
      <c r="W12" s="99"/>
      <c r="X12" s="99"/>
      <c r="Y12" s="99"/>
      <c r="Z12" s="99"/>
      <c r="AA12" s="99"/>
    </row>
    <row r="13" customFormat="1" ht="14.4" spans="1:27">
      <c r="A13" s="117"/>
      <c r="B13" s="118"/>
      <c r="C13" s="121" t="s">
        <v>43</v>
      </c>
      <c r="D13" s="121"/>
      <c r="E13" s="122">
        <v>32</v>
      </c>
      <c r="F13" s="122">
        <v>122</v>
      </c>
      <c r="G13" s="122" t="s">
        <v>44</v>
      </c>
      <c r="H13" s="124"/>
      <c r="I13" s="122" t="s">
        <v>36</v>
      </c>
      <c r="J13" s="122" t="s">
        <v>30</v>
      </c>
      <c r="K13" s="122">
        <f t="shared" si="0"/>
        <v>1</v>
      </c>
      <c r="L13" s="122" t="s">
        <v>31</v>
      </c>
      <c r="M13" s="122">
        <f t="shared" si="1"/>
        <v>213</v>
      </c>
      <c r="N13" s="122" t="str">
        <f t="shared" si="2"/>
        <v>D5</v>
      </c>
      <c r="O13" s="122">
        <v>3</v>
      </c>
      <c r="P13" s="161"/>
      <c r="Q13" s="161"/>
      <c r="R13" s="161"/>
      <c r="S13" s="161"/>
      <c r="T13" s="99"/>
      <c r="U13" s="99"/>
      <c r="V13" s="99"/>
      <c r="W13" s="99"/>
      <c r="X13" s="99"/>
      <c r="Y13" s="99"/>
      <c r="Z13" s="99"/>
      <c r="AA13" s="99"/>
    </row>
    <row r="14" customFormat="1" ht="14.4" spans="1:27">
      <c r="A14" s="117"/>
      <c r="B14" s="118"/>
      <c r="C14" s="121" t="s">
        <v>45</v>
      </c>
      <c r="D14" s="121"/>
      <c r="E14" s="122">
        <v>32</v>
      </c>
      <c r="F14" s="122">
        <v>122</v>
      </c>
      <c r="G14" s="122" t="s">
        <v>46</v>
      </c>
      <c r="H14" s="124"/>
      <c r="I14" s="122" t="s">
        <v>36</v>
      </c>
      <c r="J14" s="122" t="s">
        <v>30</v>
      </c>
      <c r="K14" s="122">
        <f t="shared" si="0"/>
        <v>1</v>
      </c>
      <c r="L14" s="122" t="s">
        <v>31</v>
      </c>
      <c r="M14" s="122">
        <f t="shared" si="1"/>
        <v>214</v>
      </c>
      <c r="N14" s="122" t="str">
        <f t="shared" si="2"/>
        <v>D6</v>
      </c>
      <c r="O14" s="122">
        <v>3</v>
      </c>
      <c r="P14" s="161"/>
      <c r="Q14" s="161"/>
      <c r="R14" s="161"/>
      <c r="S14" s="161"/>
      <c r="T14" s="99"/>
      <c r="U14" s="99"/>
      <c r="V14" s="99"/>
      <c r="W14" s="99"/>
      <c r="X14" s="99"/>
      <c r="Y14" s="99"/>
      <c r="Z14" s="99"/>
      <c r="AA14" s="99"/>
    </row>
    <row r="15" customFormat="1" ht="14.4" spans="1:27">
      <c r="A15" s="117"/>
      <c r="B15" s="118"/>
      <c r="C15" s="121" t="s">
        <v>47</v>
      </c>
      <c r="D15" s="121"/>
      <c r="E15" s="122">
        <v>32</v>
      </c>
      <c r="F15" s="122">
        <v>122</v>
      </c>
      <c r="G15" s="122" t="s">
        <v>48</v>
      </c>
      <c r="H15" s="124"/>
      <c r="I15" s="122" t="s">
        <v>36</v>
      </c>
      <c r="J15" s="122" t="s">
        <v>30</v>
      </c>
      <c r="K15" s="122">
        <f t="shared" si="0"/>
        <v>1</v>
      </c>
      <c r="L15" s="122" t="s">
        <v>31</v>
      </c>
      <c r="M15" s="122">
        <f t="shared" si="1"/>
        <v>215</v>
      </c>
      <c r="N15" s="122" t="str">
        <f t="shared" si="2"/>
        <v>D7</v>
      </c>
      <c r="O15" s="122">
        <v>3</v>
      </c>
      <c r="P15" s="161"/>
      <c r="Q15" s="161"/>
      <c r="R15" s="161"/>
      <c r="S15" s="161"/>
      <c r="T15" s="99"/>
      <c r="U15" s="99"/>
      <c r="V15" s="99"/>
      <c r="W15" s="99"/>
      <c r="X15" s="99"/>
      <c r="Y15" s="99"/>
      <c r="Z15" s="99"/>
      <c r="AA15" s="99"/>
    </row>
    <row r="16" customFormat="1" ht="14.4" spans="1:27">
      <c r="A16" s="117"/>
      <c r="B16" s="118"/>
      <c r="C16" s="121" t="s">
        <v>49</v>
      </c>
      <c r="D16" s="121"/>
      <c r="E16" s="122">
        <v>32</v>
      </c>
      <c r="F16" s="122">
        <v>122</v>
      </c>
      <c r="G16" s="122" t="s">
        <v>50</v>
      </c>
      <c r="H16" s="124"/>
      <c r="I16" s="122" t="s">
        <v>36</v>
      </c>
      <c r="J16" s="122" t="s">
        <v>30</v>
      </c>
      <c r="K16" s="122">
        <f t="shared" si="0"/>
        <v>1</v>
      </c>
      <c r="L16" s="122" t="s">
        <v>31</v>
      </c>
      <c r="M16" s="122">
        <f t="shared" si="1"/>
        <v>216</v>
      </c>
      <c r="N16" s="122" t="str">
        <f t="shared" si="2"/>
        <v>D8</v>
      </c>
      <c r="O16" s="122">
        <v>3</v>
      </c>
      <c r="P16" s="161"/>
      <c r="Q16" s="161"/>
      <c r="R16" s="161"/>
      <c r="S16" s="161"/>
      <c r="T16" s="99"/>
      <c r="U16" s="99"/>
      <c r="V16" s="99"/>
      <c r="W16" s="99"/>
      <c r="X16" s="99"/>
      <c r="Y16" s="99"/>
      <c r="Z16" s="99"/>
      <c r="AA16" s="99"/>
    </row>
    <row r="17" customFormat="1" ht="14.4" spans="1:27">
      <c r="A17" s="117"/>
      <c r="B17" s="118"/>
      <c r="C17" s="121" t="s">
        <v>51</v>
      </c>
      <c r="D17" s="121"/>
      <c r="E17" s="122">
        <v>32</v>
      </c>
      <c r="F17" s="122">
        <v>122</v>
      </c>
      <c r="G17" s="122" t="s">
        <v>52</v>
      </c>
      <c r="H17" s="125"/>
      <c r="I17" s="122" t="s">
        <v>36</v>
      </c>
      <c r="J17" s="122" t="s">
        <v>30</v>
      </c>
      <c r="K17" s="122">
        <f t="shared" si="0"/>
        <v>1</v>
      </c>
      <c r="L17" s="122" t="s">
        <v>31</v>
      </c>
      <c r="M17" s="122">
        <f t="shared" si="1"/>
        <v>217</v>
      </c>
      <c r="N17" s="122" t="str">
        <f t="shared" si="2"/>
        <v>D9</v>
      </c>
      <c r="O17" s="122">
        <v>3</v>
      </c>
      <c r="P17" s="161"/>
      <c r="Q17" s="161"/>
      <c r="R17" s="161"/>
      <c r="S17" s="161"/>
      <c r="T17" s="99"/>
      <c r="U17" s="99"/>
      <c r="V17" s="99"/>
      <c r="W17" s="99"/>
      <c r="X17" s="99"/>
      <c r="Y17" s="99"/>
      <c r="Z17" s="99"/>
      <c r="AA17" s="99"/>
    </row>
    <row r="18" customFormat="1" ht="14.4" spans="1:27">
      <c r="A18" s="117"/>
      <c r="B18" s="118"/>
      <c r="C18" s="121" t="s">
        <v>53</v>
      </c>
      <c r="D18" s="121"/>
      <c r="E18" s="122">
        <v>32</v>
      </c>
      <c r="F18" s="122">
        <v>122</v>
      </c>
      <c r="G18" s="122" t="s">
        <v>54</v>
      </c>
      <c r="H18" s="126" t="s">
        <v>55</v>
      </c>
      <c r="I18" s="122" t="s">
        <v>36</v>
      </c>
      <c r="J18" s="122" t="s">
        <v>30</v>
      </c>
      <c r="K18" s="122">
        <f t="shared" ref="K18:K33" si="3">_xlfn.IFS(J18="UINT16",1,J18="REAL4",2,J18="UINT32",2)</f>
        <v>1</v>
      </c>
      <c r="L18" s="122" t="s">
        <v>31</v>
      </c>
      <c r="M18" s="122">
        <f t="shared" ref="M18:M33" si="4">M17+K17</f>
        <v>218</v>
      </c>
      <c r="N18" s="122" t="str">
        <f t="shared" ref="N18:N33" si="5">DEC2HEX(M18)</f>
        <v>DA</v>
      </c>
      <c r="O18" s="122">
        <v>3</v>
      </c>
      <c r="P18" s="161"/>
      <c r="Q18" s="161"/>
      <c r="R18" s="161"/>
      <c r="S18" s="161"/>
      <c r="T18" s="99"/>
      <c r="U18" s="99"/>
      <c r="V18" s="99"/>
      <c r="W18" s="99"/>
      <c r="X18" s="99"/>
      <c r="Y18" s="99"/>
      <c r="Z18" s="99"/>
      <c r="AA18" s="99"/>
    </row>
    <row r="19" customFormat="1" ht="14.4" spans="1:27">
      <c r="A19" s="117"/>
      <c r="B19" s="118"/>
      <c r="C19" s="121" t="s">
        <v>56</v>
      </c>
      <c r="D19" s="121"/>
      <c r="E19" s="122">
        <v>32</v>
      </c>
      <c r="F19" s="122">
        <v>122</v>
      </c>
      <c r="G19" s="122" t="s">
        <v>57</v>
      </c>
      <c r="H19" s="127"/>
      <c r="I19" s="122" t="s">
        <v>36</v>
      </c>
      <c r="J19" s="122" t="s">
        <v>30</v>
      </c>
      <c r="K19" s="122">
        <f t="shared" si="3"/>
        <v>1</v>
      </c>
      <c r="L19" s="122" t="s">
        <v>31</v>
      </c>
      <c r="M19" s="122">
        <f t="shared" si="4"/>
        <v>219</v>
      </c>
      <c r="N19" s="122" t="str">
        <f t="shared" si="5"/>
        <v>DB</v>
      </c>
      <c r="O19" s="122">
        <v>3</v>
      </c>
      <c r="P19" s="161"/>
      <c r="Q19" s="161"/>
      <c r="R19" s="161"/>
      <c r="S19" s="161"/>
      <c r="T19" s="99"/>
      <c r="U19" s="99"/>
      <c r="V19" s="99"/>
      <c r="W19" s="99"/>
      <c r="X19" s="99"/>
      <c r="Y19" s="99"/>
      <c r="Z19" s="99"/>
      <c r="AA19" s="99"/>
    </row>
    <row r="20" customFormat="1" ht="14.4" spans="1:27">
      <c r="A20" s="117"/>
      <c r="B20" s="118"/>
      <c r="C20" s="121" t="s">
        <v>58</v>
      </c>
      <c r="D20" s="121"/>
      <c r="E20" s="122">
        <v>32</v>
      </c>
      <c r="F20" s="122">
        <v>122</v>
      </c>
      <c r="G20" s="122" t="s">
        <v>59</v>
      </c>
      <c r="H20" s="127"/>
      <c r="I20" s="122" t="s">
        <v>36</v>
      </c>
      <c r="J20" s="122" t="s">
        <v>30</v>
      </c>
      <c r="K20" s="122">
        <f t="shared" si="3"/>
        <v>1</v>
      </c>
      <c r="L20" s="122" t="s">
        <v>31</v>
      </c>
      <c r="M20" s="122">
        <f t="shared" si="4"/>
        <v>220</v>
      </c>
      <c r="N20" s="122" t="str">
        <f t="shared" si="5"/>
        <v>DC</v>
      </c>
      <c r="O20" s="122">
        <v>3</v>
      </c>
      <c r="P20" s="161"/>
      <c r="Q20" s="161"/>
      <c r="R20" s="161"/>
      <c r="S20" s="161"/>
      <c r="T20" s="99"/>
      <c r="U20" s="99"/>
      <c r="V20" s="99"/>
      <c r="W20" s="99"/>
      <c r="X20" s="99"/>
      <c r="Y20" s="99"/>
      <c r="Z20" s="99"/>
      <c r="AA20" s="99"/>
    </row>
    <row r="21" customFormat="1" ht="14.4" spans="1:27">
      <c r="A21" s="117"/>
      <c r="B21" s="118"/>
      <c r="C21" s="121" t="s">
        <v>60</v>
      </c>
      <c r="D21" s="121"/>
      <c r="E21" s="122">
        <v>32</v>
      </c>
      <c r="F21" s="122">
        <v>122</v>
      </c>
      <c r="G21" s="122" t="s">
        <v>61</v>
      </c>
      <c r="H21" s="127"/>
      <c r="I21" s="122" t="s">
        <v>36</v>
      </c>
      <c r="J21" s="122" t="s">
        <v>30</v>
      </c>
      <c r="K21" s="122">
        <f t="shared" si="3"/>
        <v>1</v>
      </c>
      <c r="L21" s="122" t="s">
        <v>31</v>
      </c>
      <c r="M21" s="122">
        <f t="shared" si="4"/>
        <v>221</v>
      </c>
      <c r="N21" s="122" t="str">
        <f t="shared" si="5"/>
        <v>DD</v>
      </c>
      <c r="O21" s="122">
        <v>3</v>
      </c>
      <c r="P21" s="161"/>
      <c r="Q21" s="161"/>
      <c r="R21" s="161"/>
      <c r="S21" s="161"/>
      <c r="T21" s="99"/>
      <c r="U21" s="99"/>
      <c r="V21" s="99"/>
      <c r="W21" s="99"/>
      <c r="X21" s="99"/>
      <c r="Y21" s="99"/>
      <c r="Z21" s="99"/>
      <c r="AA21" s="99"/>
    </row>
    <row r="22" customFormat="1" ht="14.4" spans="1:27">
      <c r="A22" s="117"/>
      <c r="B22" s="118"/>
      <c r="C22" s="121" t="s">
        <v>62</v>
      </c>
      <c r="D22" s="121"/>
      <c r="E22" s="122">
        <v>32</v>
      </c>
      <c r="F22" s="122">
        <v>122</v>
      </c>
      <c r="G22" s="122" t="s">
        <v>63</v>
      </c>
      <c r="H22" s="128"/>
      <c r="I22" s="122" t="s">
        <v>36</v>
      </c>
      <c r="J22" s="122" t="s">
        <v>30</v>
      </c>
      <c r="K22" s="122">
        <f t="shared" si="3"/>
        <v>1</v>
      </c>
      <c r="L22" s="122" t="s">
        <v>31</v>
      </c>
      <c r="M22" s="122">
        <f t="shared" si="4"/>
        <v>222</v>
      </c>
      <c r="N22" s="122" t="str">
        <f t="shared" si="5"/>
        <v>DE</v>
      </c>
      <c r="O22" s="122">
        <v>3</v>
      </c>
      <c r="P22" s="161"/>
      <c r="Q22" s="161"/>
      <c r="R22" s="161"/>
      <c r="S22" s="161"/>
      <c r="T22" s="99"/>
      <c r="U22" s="99"/>
      <c r="V22" s="99"/>
      <c r="W22" s="99"/>
      <c r="X22" s="99"/>
      <c r="Y22" s="99"/>
      <c r="Z22" s="99"/>
      <c r="AA22" s="99"/>
    </row>
    <row r="23" customFormat="1" ht="15" customHeight="1" spans="1:27">
      <c r="A23" s="117"/>
      <c r="B23" s="118"/>
      <c r="C23" s="121" t="s">
        <v>64</v>
      </c>
      <c r="D23" s="121"/>
      <c r="E23" s="122">
        <v>32</v>
      </c>
      <c r="F23" s="122">
        <v>122</v>
      </c>
      <c r="G23" s="122" t="s">
        <v>65</v>
      </c>
      <c r="H23" s="123" t="s">
        <v>66</v>
      </c>
      <c r="I23" s="122" t="s">
        <v>36</v>
      </c>
      <c r="J23" s="122" t="s">
        <v>30</v>
      </c>
      <c r="K23" s="122">
        <f t="shared" si="3"/>
        <v>1</v>
      </c>
      <c r="L23" s="122" t="s">
        <v>31</v>
      </c>
      <c r="M23" s="122">
        <f t="shared" si="4"/>
        <v>223</v>
      </c>
      <c r="N23" s="122" t="str">
        <f t="shared" si="5"/>
        <v>DF</v>
      </c>
      <c r="O23" s="122">
        <v>3</v>
      </c>
      <c r="P23" s="161"/>
      <c r="Q23" s="161"/>
      <c r="R23" s="161"/>
      <c r="S23" s="161"/>
      <c r="T23" s="99"/>
      <c r="U23" s="99"/>
      <c r="V23" s="99"/>
      <c r="W23" s="99"/>
      <c r="X23" s="99"/>
      <c r="Y23" s="99"/>
      <c r="Z23" s="99"/>
      <c r="AA23" s="99"/>
    </row>
    <row r="24" customFormat="1" ht="14.4" spans="1:27">
      <c r="A24" s="117"/>
      <c r="B24" s="118"/>
      <c r="C24" s="121" t="s">
        <v>67</v>
      </c>
      <c r="D24" s="121"/>
      <c r="E24" s="122">
        <v>32</v>
      </c>
      <c r="F24" s="122">
        <v>122</v>
      </c>
      <c r="G24" s="122" t="s">
        <v>68</v>
      </c>
      <c r="H24" s="124"/>
      <c r="I24" s="122" t="s">
        <v>36</v>
      </c>
      <c r="J24" s="122" t="s">
        <v>30</v>
      </c>
      <c r="K24" s="122">
        <f t="shared" si="3"/>
        <v>1</v>
      </c>
      <c r="L24" s="122" t="s">
        <v>31</v>
      </c>
      <c r="M24" s="122">
        <f t="shared" si="4"/>
        <v>224</v>
      </c>
      <c r="N24" s="122" t="str">
        <f t="shared" si="5"/>
        <v>E0</v>
      </c>
      <c r="O24" s="122">
        <v>3</v>
      </c>
      <c r="P24" s="161"/>
      <c r="Q24" s="161"/>
      <c r="R24" s="161"/>
      <c r="S24" s="161"/>
      <c r="T24" s="99"/>
      <c r="U24" s="99"/>
      <c r="V24" s="99"/>
      <c r="W24" s="99"/>
      <c r="X24" s="99"/>
      <c r="Y24" s="99"/>
      <c r="Z24" s="99"/>
      <c r="AA24" s="99"/>
    </row>
    <row r="25" customFormat="1" ht="14.4" spans="1:27">
      <c r="A25" s="117"/>
      <c r="B25" s="118"/>
      <c r="C25" s="121" t="s">
        <v>69</v>
      </c>
      <c r="D25" s="121"/>
      <c r="E25" s="122">
        <v>32</v>
      </c>
      <c r="F25" s="122">
        <v>122</v>
      </c>
      <c r="G25" s="122" t="s">
        <v>70</v>
      </c>
      <c r="H25" s="124"/>
      <c r="I25" s="122" t="s">
        <v>36</v>
      </c>
      <c r="J25" s="122" t="s">
        <v>30</v>
      </c>
      <c r="K25" s="122">
        <f t="shared" si="3"/>
        <v>1</v>
      </c>
      <c r="L25" s="122" t="s">
        <v>31</v>
      </c>
      <c r="M25" s="122">
        <f t="shared" si="4"/>
        <v>225</v>
      </c>
      <c r="N25" s="122" t="str">
        <f t="shared" si="5"/>
        <v>E1</v>
      </c>
      <c r="O25" s="122">
        <v>3</v>
      </c>
      <c r="P25" s="161"/>
      <c r="Q25" s="161"/>
      <c r="R25" s="161"/>
      <c r="S25" s="161"/>
      <c r="T25" s="99"/>
      <c r="U25" s="99"/>
      <c r="V25" s="99"/>
      <c r="W25" s="99"/>
      <c r="X25" s="99"/>
      <c r="Y25" s="99"/>
      <c r="Z25" s="99"/>
      <c r="AA25" s="99"/>
    </row>
    <row r="26" customFormat="1" ht="14.4" spans="1:27">
      <c r="A26" s="117"/>
      <c r="B26" s="118"/>
      <c r="C26" s="121" t="s">
        <v>71</v>
      </c>
      <c r="D26" s="121"/>
      <c r="E26" s="122">
        <v>32</v>
      </c>
      <c r="F26" s="122">
        <v>122</v>
      </c>
      <c r="G26" s="122" t="s">
        <v>72</v>
      </c>
      <c r="H26" s="124"/>
      <c r="I26" s="122" t="s">
        <v>36</v>
      </c>
      <c r="J26" s="122" t="s">
        <v>30</v>
      </c>
      <c r="K26" s="122">
        <f t="shared" si="3"/>
        <v>1</v>
      </c>
      <c r="L26" s="122" t="s">
        <v>31</v>
      </c>
      <c r="M26" s="122">
        <f t="shared" si="4"/>
        <v>226</v>
      </c>
      <c r="N26" s="122" t="str">
        <f t="shared" si="5"/>
        <v>E2</v>
      </c>
      <c r="O26" s="122">
        <v>3</v>
      </c>
      <c r="P26" s="161"/>
      <c r="Q26" s="161"/>
      <c r="R26" s="161"/>
      <c r="S26" s="161"/>
      <c r="T26" s="99"/>
      <c r="U26" s="99"/>
      <c r="V26" s="99"/>
      <c r="W26" s="99"/>
      <c r="X26" s="99"/>
      <c r="Y26" s="99"/>
      <c r="Z26" s="99"/>
      <c r="AA26" s="99"/>
    </row>
    <row r="27" customFormat="1" ht="14.4" spans="1:27">
      <c r="A27" s="117"/>
      <c r="B27" s="118"/>
      <c r="C27" s="121" t="s">
        <v>73</v>
      </c>
      <c r="D27" s="121"/>
      <c r="E27" s="122">
        <v>32</v>
      </c>
      <c r="F27" s="122">
        <v>122</v>
      </c>
      <c r="G27" s="122" t="s">
        <v>74</v>
      </c>
      <c r="H27" s="124"/>
      <c r="I27" s="122" t="s">
        <v>36</v>
      </c>
      <c r="J27" s="122" t="s">
        <v>30</v>
      </c>
      <c r="K27" s="122">
        <f t="shared" si="3"/>
        <v>1</v>
      </c>
      <c r="L27" s="122" t="s">
        <v>31</v>
      </c>
      <c r="M27" s="122">
        <f t="shared" si="4"/>
        <v>227</v>
      </c>
      <c r="N27" s="122" t="str">
        <f t="shared" si="5"/>
        <v>E3</v>
      </c>
      <c r="O27" s="122">
        <v>3</v>
      </c>
      <c r="P27" s="161"/>
      <c r="Q27" s="161"/>
      <c r="R27" s="161"/>
      <c r="S27" s="161"/>
      <c r="T27" s="99"/>
      <c r="U27" s="99"/>
      <c r="V27" s="99"/>
      <c r="W27" s="99"/>
      <c r="X27" s="99"/>
      <c r="Y27" s="99"/>
      <c r="Z27" s="99"/>
      <c r="AA27" s="99"/>
    </row>
    <row r="28" customFormat="1" ht="14.4" spans="1:27">
      <c r="A28" s="117"/>
      <c r="B28" s="118"/>
      <c r="C28" s="121" t="s">
        <v>75</v>
      </c>
      <c r="D28" s="121"/>
      <c r="E28" s="122">
        <v>32</v>
      </c>
      <c r="F28" s="122">
        <v>122</v>
      </c>
      <c r="G28" s="122" t="s">
        <v>76</v>
      </c>
      <c r="H28" s="124"/>
      <c r="I28" s="122" t="s">
        <v>36</v>
      </c>
      <c r="J28" s="122" t="s">
        <v>30</v>
      </c>
      <c r="K28" s="122">
        <f t="shared" si="3"/>
        <v>1</v>
      </c>
      <c r="L28" s="122" t="s">
        <v>31</v>
      </c>
      <c r="M28" s="122">
        <f t="shared" si="4"/>
        <v>228</v>
      </c>
      <c r="N28" s="122" t="str">
        <f t="shared" si="5"/>
        <v>E4</v>
      </c>
      <c r="O28" s="122">
        <v>3</v>
      </c>
      <c r="P28" s="161"/>
      <c r="Q28" s="161"/>
      <c r="R28" s="161"/>
      <c r="S28" s="161"/>
      <c r="T28" s="99"/>
      <c r="U28" s="99"/>
      <c r="V28" s="99"/>
      <c r="W28" s="99"/>
      <c r="X28" s="99"/>
      <c r="Y28" s="99"/>
      <c r="Z28" s="99"/>
      <c r="AA28" s="99"/>
    </row>
    <row r="29" customFormat="1" ht="14.4" spans="1:27">
      <c r="A29" s="117"/>
      <c r="B29" s="118"/>
      <c r="C29" s="121" t="s">
        <v>77</v>
      </c>
      <c r="D29" s="121"/>
      <c r="E29" s="122">
        <v>32</v>
      </c>
      <c r="F29" s="122">
        <v>122</v>
      </c>
      <c r="G29" s="122" t="s">
        <v>78</v>
      </c>
      <c r="H29" s="124"/>
      <c r="I29" s="122" t="s">
        <v>36</v>
      </c>
      <c r="J29" s="122" t="s">
        <v>30</v>
      </c>
      <c r="K29" s="122">
        <f t="shared" si="3"/>
        <v>1</v>
      </c>
      <c r="L29" s="122" t="s">
        <v>31</v>
      </c>
      <c r="M29" s="122">
        <f t="shared" si="4"/>
        <v>229</v>
      </c>
      <c r="N29" s="122" t="str">
        <f t="shared" si="5"/>
        <v>E5</v>
      </c>
      <c r="O29" s="122">
        <v>3</v>
      </c>
      <c r="P29" s="161"/>
      <c r="Q29" s="161"/>
      <c r="R29" s="161"/>
      <c r="S29" s="161"/>
      <c r="T29" s="99"/>
      <c r="U29" s="99"/>
      <c r="V29" s="99"/>
      <c r="W29" s="99"/>
      <c r="X29" s="99"/>
      <c r="Y29" s="99"/>
      <c r="Z29" s="99"/>
      <c r="AA29" s="99"/>
    </row>
    <row r="30" customFormat="1" ht="14.4" spans="1:27">
      <c r="A30" s="117"/>
      <c r="B30" s="118"/>
      <c r="C30" s="121" t="s">
        <v>79</v>
      </c>
      <c r="D30" s="121"/>
      <c r="E30" s="122">
        <v>32</v>
      </c>
      <c r="F30" s="122">
        <v>122</v>
      </c>
      <c r="G30" s="122" t="s">
        <v>80</v>
      </c>
      <c r="H30" s="125"/>
      <c r="I30" s="122" t="s">
        <v>36</v>
      </c>
      <c r="J30" s="122" t="s">
        <v>30</v>
      </c>
      <c r="K30" s="122">
        <f t="shared" si="3"/>
        <v>1</v>
      </c>
      <c r="L30" s="122" t="s">
        <v>31</v>
      </c>
      <c r="M30" s="122">
        <f t="shared" si="4"/>
        <v>230</v>
      </c>
      <c r="N30" s="122" t="str">
        <f t="shared" si="5"/>
        <v>E6</v>
      </c>
      <c r="O30" s="122">
        <v>3</v>
      </c>
      <c r="P30" s="161"/>
      <c r="Q30" s="161"/>
      <c r="R30" s="161"/>
      <c r="S30" s="161"/>
      <c r="T30" s="99"/>
      <c r="U30" s="99"/>
      <c r="V30" s="99"/>
      <c r="W30" s="99"/>
      <c r="X30" s="99"/>
      <c r="Y30" s="99"/>
      <c r="Z30" s="99"/>
      <c r="AA30" s="99"/>
    </row>
    <row r="31" customHeight="1" spans="1:19">
      <c r="A31" s="117"/>
      <c r="B31" s="118"/>
      <c r="C31" s="129" t="s">
        <v>81</v>
      </c>
      <c r="D31" s="130"/>
      <c r="E31" s="130">
        <v>1</v>
      </c>
      <c r="F31" s="131" t="s">
        <v>82</v>
      </c>
      <c r="G31" s="122" t="s">
        <v>83</v>
      </c>
      <c r="H31" s="132" t="s">
        <v>84</v>
      </c>
      <c r="I31" s="131" t="s">
        <v>85</v>
      </c>
      <c r="J31" s="131" t="s">
        <v>30</v>
      </c>
      <c r="K31" s="162">
        <f t="shared" si="3"/>
        <v>1</v>
      </c>
      <c r="L31" s="130" t="s">
        <v>31</v>
      </c>
      <c r="M31" s="122">
        <f t="shared" si="4"/>
        <v>231</v>
      </c>
      <c r="N31" s="122" t="str">
        <f t="shared" si="5"/>
        <v>E7</v>
      </c>
      <c r="O31" s="130">
        <v>2</v>
      </c>
      <c r="P31" s="161"/>
      <c r="Q31" s="161"/>
      <c r="R31" s="161"/>
      <c r="S31" s="161"/>
    </row>
    <row r="32" customHeight="1" spans="1:19">
      <c r="A32" s="117"/>
      <c r="B32" s="118"/>
      <c r="C32" s="129" t="s">
        <v>86</v>
      </c>
      <c r="D32" s="130"/>
      <c r="E32" s="130">
        <v>1</v>
      </c>
      <c r="F32" s="131">
        <v>9</v>
      </c>
      <c r="G32" s="122" t="s">
        <v>87</v>
      </c>
      <c r="H32" s="132" t="s">
        <v>88</v>
      </c>
      <c r="I32" s="131" t="s">
        <v>29</v>
      </c>
      <c r="J32" s="131" t="s">
        <v>30</v>
      </c>
      <c r="K32" s="162">
        <f t="shared" si="3"/>
        <v>1</v>
      </c>
      <c r="L32" s="130" t="s">
        <v>31</v>
      </c>
      <c r="M32" s="122">
        <f t="shared" si="4"/>
        <v>232</v>
      </c>
      <c r="N32" s="122" t="str">
        <f t="shared" si="5"/>
        <v>E8</v>
      </c>
      <c r="O32" s="130">
        <v>2</v>
      </c>
      <c r="P32" s="161"/>
      <c r="Q32" s="161"/>
      <c r="R32" s="161"/>
      <c r="S32" s="161"/>
    </row>
    <row r="33" customHeight="1" spans="1:19">
      <c r="A33" s="117"/>
      <c r="B33" s="118"/>
      <c r="C33" s="129" t="s">
        <v>89</v>
      </c>
      <c r="D33" s="130" t="s">
        <v>90</v>
      </c>
      <c r="E33" s="130" t="s">
        <v>91</v>
      </c>
      <c r="F33" s="131" t="s">
        <v>92</v>
      </c>
      <c r="G33" s="122" t="s">
        <v>93</v>
      </c>
      <c r="H33" s="133" t="s">
        <v>94</v>
      </c>
      <c r="I33" s="131" t="s">
        <v>85</v>
      </c>
      <c r="J33" s="131" t="s">
        <v>95</v>
      </c>
      <c r="K33" s="162">
        <f t="shared" si="3"/>
        <v>2</v>
      </c>
      <c r="L33" s="130" t="s">
        <v>31</v>
      </c>
      <c r="M33" s="122">
        <f t="shared" si="4"/>
        <v>233</v>
      </c>
      <c r="N33" s="122" t="str">
        <f t="shared" si="5"/>
        <v>E9</v>
      </c>
      <c r="O33" s="130">
        <v>2</v>
      </c>
      <c r="P33" s="161"/>
      <c r="Q33" s="161"/>
      <c r="R33" s="161"/>
      <c r="S33" s="161"/>
    </row>
    <row r="34" customHeight="1" spans="1:19">
      <c r="A34" s="117"/>
      <c r="B34" s="134"/>
      <c r="C34" s="135" t="str">
        <f>CONCATENATE("注：参数块以 0x",N8," 作为起始地址共 ",R8," 个寄存器 ",(M33-M8+K33)*2," 字节，寄存器 10 进制范围： ",M8,"~",M33+K33-1,"，寄存器 16 进制范围： ",N8,"~",DEC2HEX(M33+K33-1))</f>
        <v>注：参数块以 0xD0 作为起始地址共 27 个寄存器 54 字节，寄存器 10 进制范围： 208~234，寄存器 16 进制范围： D0~EA</v>
      </c>
      <c r="D34" s="135"/>
      <c r="E34" s="135"/>
      <c r="F34" s="135"/>
      <c r="G34" s="135"/>
      <c r="H34" s="136"/>
      <c r="I34" s="136"/>
      <c r="J34" s="136"/>
      <c r="K34" s="136"/>
      <c r="L34" s="136"/>
      <c r="M34" s="136"/>
      <c r="N34" s="136"/>
      <c r="O34" s="136"/>
      <c r="P34" s="163"/>
      <c r="Q34" s="163"/>
      <c r="R34" s="171"/>
      <c r="S34" s="171"/>
    </row>
    <row r="35" customHeight="1" spans="1:19">
      <c r="A35" s="11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64"/>
      <c r="P35" s="158"/>
      <c r="Q35" s="158"/>
      <c r="R35" s="158"/>
      <c r="S35" s="158"/>
    </row>
    <row r="36" customHeight="1" spans="1:19">
      <c r="A36" s="117"/>
      <c r="B36" s="138" t="s">
        <v>96</v>
      </c>
      <c r="C36" s="139" t="s">
        <v>97</v>
      </c>
      <c r="D36" s="140" t="s">
        <v>98</v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65"/>
      <c r="P36" s="158"/>
      <c r="Q36" s="158"/>
      <c r="R36" s="158"/>
      <c r="S36" s="158"/>
    </row>
    <row r="37" customHeight="1" spans="1:19">
      <c r="A37" s="117"/>
      <c r="B37" s="142"/>
      <c r="C37" s="143" t="s">
        <v>8</v>
      </c>
      <c r="D37" s="143" t="s">
        <v>9</v>
      </c>
      <c r="E37" s="143" t="s">
        <v>10</v>
      </c>
      <c r="F37" s="144" t="s">
        <v>11</v>
      </c>
      <c r="G37" s="144" t="s">
        <v>12</v>
      </c>
      <c r="H37" s="144" t="s">
        <v>13</v>
      </c>
      <c r="I37" s="144" t="s">
        <v>14</v>
      </c>
      <c r="J37" s="143" t="s">
        <v>15</v>
      </c>
      <c r="K37" s="143" t="s">
        <v>16</v>
      </c>
      <c r="L37" s="143" t="s">
        <v>17</v>
      </c>
      <c r="M37" s="143" t="s">
        <v>18</v>
      </c>
      <c r="N37" s="143" t="s">
        <v>19</v>
      </c>
      <c r="O37" s="143" t="s">
        <v>20</v>
      </c>
      <c r="P37" s="159" t="s">
        <v>21</v>
      </c>
      <c r="Q37" s="159" t="s">
        <v>22</v>
      </c>
      <c r="R37" s="159" t="s">
        <v>23</v>
      </c>
      <c r="S37" s="159" t="s">
        <v>24</v>
      </c>
    </row>
    <row r="38" customHeight="1" spans="1:19">
      <c r="A38" s="117"/>
      <c r="B38" s="142"/>
      <c r="C38" s="145" t="s">
        <v>99</v>
      </c>
      <c r="D38" s="146"/>
      <c r="E38" s="146">
        <v>0</v>
      </c>
      <c r="F38" s="147">
        <v>1</v>
      </c>
      <c r="G38" s="147" t="s">
        <v>100</v>
      </c>
      <c r="H38" s="148"/>
      <c r="I38" s="166" t="s">
        <v>29</v>
      </c>
      <c r="J38" s="166" t="s">
        <v>30</v>
      </c>
      <c r="K38" s="166">
        <f>_xlfn.IFS(J38="UINT16",1,J38="REAL4",2,J38="UINT32",2)</f>
        <v>1</v>
      </c>
      <c r="L38" s="146" t="s">
        <v>31</v>
      </c>
      <c r="M38" s="146">
        <v>4096</v>
      </c>
      <c r="N38" s="146" t="str">
        <f t="shared" ref="N38:N49" si="6">DEC2HEX(M38)</f>
        <v>1000</v>
      </c>
      <c r="O38" s="146">
        <v>2</v>
      </c>
      <c r="P38" s="167" t="str">
        <f>N38</f>
        <v>1000</v>
      </c>
      <c r="Q38" s="167" t="str">
        <f>DEC2HEX(M71+K71-1)</f>
        <v>1021</v>
      </c>
      <c r="R38" s="167">
        <f>M71-M38+K71</f>
        <v>34</v>
      </c>
      <c r="S38" s="167">
        <f>COUNTA(N38:N71)</f>
        <v>34</v>
      </c>
    </row>
    <row r="39" customHeight="1" spans="1:19">
      <c r="A39" s="117"/>
      <c r="B39" s="142"/>
      <c r="C39" s="145" t="s">
        <v>101</v>
      </c>
      <c r="D39" s="146"/>
      <c r="E39" s="146">
        <v>0</v>
      </c>
      <c r="F39" s="147">
        <v>1</v>
      </c>
      <c r="G39" s="147" t="s">
        <v>102</v>
      </c>
      <c r="H39" s="148"/>
      <c r="I39" s="166" t="s">
        <v>29</v>
      </c>
      <c r="J39" s="166" t="s">
        <v>30</v>
      </c>
      <c r="K39" s="166">
        <f>_xlfn.IFS(J39="UINT16",1,J39="REAL4",2,J39="UINT32",2)</f>
        <v>1</v>
      </c>
      <c r="L39" s="146" t="s">
        <v>31</v>
      </c>
      <c r="M39" s="168">
        <f>M38+K38</f>
        <v>4097</v>
      </c>
      <c r="N39" s="146" t="str">
        <f t="shared" si="6"/>
        <v>1001</v>
      </c>
      <c r="O39" s="146">
        <v>2</v>
      </c>
      <c r="P39" s="169"/>
      <c r="Q39" s="169"/>
      <c r="R39" s="169"/>
      <c r="S39" s="169"/>
    </row>
    <row r="40" customHeight="1" spans="1:19">
      <c r="A40" s="117"/>
      <c r="B40" s="142"/>
      <c r="C40" s="145" t="s">
        <v>103</v>
      </c>
      <c r="D40" s="149"/>
      <c r="E40" s="146">
        <v>0</v>
      </c>
      <c r="F40" s="147">
        <v>1</v>
      </c>
      <c r="G40" s="147" t="s">
        <v>104</v>
      </c>
      <c r="H40" s="148"/>
      <c r="I40" s="166" t="s">
        <v>29</v>
      </c>
      <c r="J40" s="166" t="s">
        <v>30</v>
      </c>
      <c r="K40" s="166">
        <f t="shared" ref="K40:K47" si="7">_xlfn.IFS(J40="UINT16",1,J40="REAL4",2,J40="UINT32",2)</f>
        <v>1</v>
      </c>
      <c r="L40" s="146" t="s">
        <v>31</v>
      </c>
      <c r="M40" s="146">
        <f t="shared" ref="M40:M49" si="8">M39+K39</f>
        <v>4098</v>
      </c>
      <c r="N40" s="146" t="str">
        <f t="shared" si="6"/>
        <v>1002</v>
      </c>
      <c r="O40" s="146">
        <v>2</v>
      </c>
      <c r="P40" s="169"/>
      <c r="Q40" s="169"/>
      <c r="R40" s="169"/>
      <c r="S40" s="169"/>
    </row>
    <row r="41" customFormat="1" customHeight="1" spans="1:19">
      <c r="A41" s="117"/>
      <c r="B41" s="142"/>
      <c r="C41" s="145" t="s">
        <v>105</v>
      </c>
      <c r="D41" s="146"/>
      <c r="E41" s="146">
        <v>0</v>
      </c>
      <c r="F41" s="147">
        <v>1</v>
      </c>
      <c r="G41" s="147" t="s">
        <v>106</v>
      </c>
      <c r="H41" s="148"/>
      <c r="I41" s="166" t="s">
        <v>29</v>
      </c>
      <c r="J41" s="166" t="s">
        <v>30</v>
      </c>
      <c r="K41" s="166">
        <f t="shared" si="7"/>
        <v>1</v>
      </c>
      <c r="L41" s="146" t="s">
        <v>31</v>
      </c>
      <c r="M41" s="146">
        <f t="shared" si="8"/>
        <v>4099</v>
      </c>
      <c r="N41" s="146" t="str">
        <f t="shared" si="6"/>
        <v>1003</v>
      </c>
      <c r="O41" s="146">
        <v>2</v>
      </c>
      <c r="P41" s="169"/>
      <c r="Q41" s="169"/>
      <c r="R41" s="169"/>
      <c r="S41" s="169"/>
    </row>
    <row r="42" s="98" customFormat="1" customHeight="1" spans="1:19">
      <c r="A42" s="117"/>
      <c r="B42" s="142"/>
      <c r="C42" s="145" t="s">
        <v>107</v>
      </c>
      <c r="D42" s="150"/>
      <c r="E42" s="146">
        <v>0</v>
      </c>
      <c r="F42" s="147">
        <v>1</v>
      </c>
      <c r="G42" s="147" t="s">
        <v>108</v>
      </c>
      <c r="H42" s="148"/>
      <c r="I42" s="166" t="s">
        <v>29</v>
      </c>
      <c r="J42" s="166" t="s">
        <v>30</v>
      </c>
      <c r="K42" s="166">
        <f t="shared" si="7"/>
        <v>1</v>
      </c>
      <c r="L42" s="146" t="s">
        <v>31</v>
      </c>
      <c r="M42" s="146">
        <f t="shared" si="8"/>
        <v>4100</v>
      </c>
      <c r="N42" s="146" t="str">
        <f t="shared" si="6"/>
        <v>1004</v>
      </c>
      <c r="O42" s="146">
        <v>2</v>
      </c>
      <c r="P42" s="169"/>
      <c r="Q42" s="169"/>
      <c r="R42" s="169"/>
      <c r="S42" s="169"/>
    </row>
    <row r="43" customHeight="1" spans="1:19">
      <c r="A43" s="117"/>
      <c r="B43" s="142"/>
      <c r="C43" s="145" t="s">
        <v>109</v>
      </c>
      <c r="D43" s="150"/>
      <c r="E43" s="146">
        <v>0</v>
      </c>
      <c r="F43" s="147">
        <v>1</v>
      </c>
      <c r="G43" s="147" t="s">
        <v>110</v>
      </c>
      <c r="H43" s="148"/>
      <c r="I43" s="166" t="s">
        <v>29</v>
      </c>
      <c r="J43" s="166" t="s">
        <v>30</v>
      </c>
      <c r="K43" s="166">
        <f t="shared" si="7"/>
        <v>1</v>
      </c>
      <c r="L43" s="146" t="s">
        <v>31</v>
      </c>
      <c r="M43" s="146">
        <f t="shared" si="8"/>
        <v>4101</v>
      </c>
      <c r="N43" s="146" t="str">
        <f t="shared" si="6"/>
        <v>1005</v>
      </c>
      <c r="O43" s="146">
        <v>2</v>
      </c>
      <c r="P43" s="169"/>
      <c r="Q43" s="169"/>
      <c r="R43" s="169"/>
      <c r="S43" s="169"/>
    </row>
    <row r="44" customHeight="1" spans="1:19">
      <c r="A44" s="117"/>
      <c r="B44" s="142"/>
      <c r="C44" s="145" t="s">
        <v>111</v>
      </c>
      <c r="D44" s="150"/>
      <c r="E44" s="146">
        <v>0</v>
      </c>
      <c r="F44" s="147">
        <v>1</v>
      </c>
      <c r="G44" s="147" t="s">
        <v>112</v>
      </c>
      <c r="H44" s="148"/>
      <c r="I44" s="166" t="s">
        <v>29</v>
      </c>
      <c r="J44" s="166" t="s">
        <v>30</v>
      </c>
      <c r="K44" s="166">
        <f t="shared" si="7"/>
        <v>1</v>
      </c>
      <c r="L44" s="146" t="s">
        <v>31</v>
      </c>
      <c r="M44" s="146">
        <f t="shared" si="8"/>
        <v>4102</v>
      </c>
      <c r="N44" s="146" t="str">
        <f t="shared" si="6"/>
        <v>1006</v>
      </c>
      <c r="O44" s="146">
        <v>2</v>
      </c>
      <c r="P44" s="169"/>
      <c r="Q44" s="169"/>
      <c r="R44" s="169"/>
      <c r="S44" s="169"/>
    </row>
    <row r="45" customHeight="1" spans="1:19">
      <c r="A45" s="117"/>
      <c r="B45" s="142"/>
      <c r="C45" s="145" t="s">
        <v>113</v>
      </c>
      <c r="D45" s="150"/>
      <c r="E45" s="146">
        <v>0</v>
      </c>
      <c r="F45" s="147">
        <v>1</v>
      </c>
      <c r="G45" s="147" t="s">
        <v>114</v>
      </c>
      <c r="H45" s="148"/>
      <c r="I45" s="166" t="s">
        <v>29</v>
      </c>
      <c r="J45" s="166" t="s">
        <v>30</v>
      </c>
      <c r="K45" s="166">
        <f t="shared" ref="K45:K71" si="9">_xlfn.IFS(J45="UINT16",1,J45="REAL4",2,J45="UINT32",2)</f>
        <v>1</v>
      </c>
      <c r="L45" s="146" t="s">
        <v>31</v>
      </c>
      <c r="M45" s="146">
        <f t="shared" si="8"/>
        <v>4103</v>
      </c>
      <c r="N45" s="146" t="str">
        <f t="shared" si="6"/>
        <v>1007</v>
      </c>
      <c r="O45" s="146">
        <v>2</v>
      </c>
      <c r="P45" s="169"/>
      <c r="Q45" s="169"/>
      <c r="R45" s="169"/>
      <c r="S45" s="169"/>
    </row>
    <row r="46" customHeight="1" spans="1:19">
      <c r="A46" s="117"/>
      <c r="B46" s="142"/>
      <c r="C46" s="145" t="s">
        <v>115</v>
      </c>
      <c r="D46" s="150"/>
      <c r="E46" s="146">
        <v>0</v>
      </c>
      <c r="F46" s="147">
        <v>1</v>
      </c>
      <c r="G46" s="147" t="s">
        <v>116</v>
      </c>
      <c r="H46" s="146"/>
      <c r="I46" s="166" t="s">
        <v>29</v>
      </c>
      <c r="J46" s="166" t="s">
        <v>30</v>
      </c>
      <c r="K46" s="166">
        <f t="shared" si="9"/>
        <v>1</v>
      </c>
      <c r="L46" s="146" t="s">
        <v>31</v>
      </c>
      <c r="M46" s="166">
        <f t="shared" si="8"/>
        <v>4104</v>
      </c>
      <c r="N46" s="166" t="str">
        <f t="shared" si="6"/>
        <v>1008</v>
      </c>
      <c r="O46" s="146">
        <v>2</v>
      </c>
      <c r="P46" s="169"/>
      <c r="Q46" s="169"/>
      <c r="R46" s="169"/>
      <c r="S46" s="169"/>
    </row>
    <row r="47" customHeight="1" spans="1:19">
      <c r="A47" s="117"/>
      <c r="B47" s="142"/>
      <c r="C47" s="145" t="s">
        <v>117</v>
      </c>
      <c r="D47" s="150"/>
      <c r="E47" s="146">
        <v>0</v>
      </c>
      <c r="F47" s="147">
        <v>1</v>
      </c>
      <c r="G47" s="147" t="s">
        <v>118</v>
      </c>
      <c r="H47" s="148"/>
      <c r="I47" s="166" t="s">
        <v>29</v>
      </c>
      <c r="J47" s="166" t="s">
        <v>30</v>
      </c>
      <c r="K47" s="166">
        <f t="shared" si="9"/>
        <v>1</v>
      </c>
      <c r="L47" s="146" t="s">
        <v>31</v>
      </c>
      <c r="M47" s="166">
        <f t="shared" si="8"/>
        <v>4105</v>
      </c>
      <c r="N47" s="166" t="str">
        <f t="shared" si="6"/>
        <v>1009</v>
      </c>
      <c r="O47" s="146">
        <v>2</v>
      </c>
      <c r="P47" s="169"/>
      <c r="Q47" s="169"/>
      <c r="R47" s="169"/>
      <c r="S47" s="169"/>
    </row>
    <row r="48" customHeight="1" spans="1:19">
      <c r="A48" s="117"/>
      <c r="B48" s="142"/>
      <c r="C48" s="145" t="s">
        <v>119</v>
      </c>
      <c r="D48" s="150"/>
      <c r="E48" s="146">
        <v>0</v>
      </c>
      <c r="F48" s="147">
        <v>1</v>
      </c>
      <c r="G48" s="147" t="s">
        <v>120</v>
      </c>
      <c r="H48" s="151" t="s">
        <v>121</v>
      </c>
      <c r="I48" s="166" t="s">
        <v>29</v>
      </c>
      <c r="J48" s="166" t="s">
        <v>30</v>
      </c>
      <c r="K48" s="166">
        <f t="shared" si="9"/>
        <v>1</v>
      </c>
      <c r="L48" s="146" t="s">
        <v>31</v>
      </c>
      <c r="M48" s="166">
        <f t="shared" si="8"/>
        <v>4106</v>
      </c>
      <c r="N48" s="166" t="str">
        <f t="shared" si="6"/>
        <v>100A</v>
      </c>
      <c r="O48" s="146">
        <v>2</v>
      </c>
      <c r="P48" s="169"/>
      <c r="Q48" s="169"/>
      <c r="R48" s="169"/>
      <c r="S48" s="169"/>
    </row>
    <row r="49" customHeight="1" spans="1:19">
      <c r="A49" s="117"/>
      <c r="B49" s="142"/>
      <c r="C49" s="145" t="s">
        <v>122</v>
      </c>
      <c r="D49" s="150"/>
      <c r="E49" s="146">
        <v>0</v>
      </c>
      <c r="F49" s="147">
        <v>1</v>
      </c>
      <c r="G49" s="147" t="s">
        <v>123</v>
      </c>
      <c r="H49" s="152"/>
      <c r="I49" s="166" t="s">
        <v>29</v>
      </c>
      <c r="J49" s="166" t="s">
        <v>30</v>
      </c>
      <c r="K49" s="166">
        <f t="shared" si="9"/>
        <v>1</v>
      </c>
      <c r="L49" s="146" t="s">
        <v>31</v>
      </c>
      <c r="M49" s="166">
        <f t="shared" si="8"/>
        <v>4107</v>
      </c>
      <c r="N49" s="166" t="str">
        <f t="shared" si="6"/>
        <v>100B</v>
      </c>
      <c r="O49" s="146">
        <v>2</v>
      </c>
      <c r="P49" s="169"/>
      <c r="Q49" s="169"/>
      <c r="R49" s="169"/>
      <c r="S49" s="169"/>
    </row>
    <row r="50" customHeight="1" spans="1:19">
      <c r="A50" s="117"/>
      <c r="B50" s="142"/>
      <c r="C50" s="145" t="s">
        <v>124</v>
      </c>
      <c r="D50" s="150"/>
      <c r="E50" s="146">
        <v>0</v>
      </c>
      <c r="F50" s="147">
        <v>1</v>
      </c>
      <c r="G50" s="147" t="s">
        <v>125</v>
      </c>
      <c r="H50" s="150"/>
      <c r="I50" s="166" t="s">
        <v>29</v>
      </c>
      <c r="J50" s="166" t="s">
        <v>30</v>
      </c>
      <c r="K50" s="166">
        <f t="shared" si="9"/>
        <v>1</v>
      </c>
      <c r="L50" s="146" t="s">
        <v>31</v>
      </c>
      <c r="M50" s="166">
        <f t="shared" ref="M50:M71" si="10">M49+K49</f>
        <v>4108</v>
      </c>
      <c r="N50" s="146" t="str">
        <f t="shared" ref="N50:N71" si="11">DEC2HEX(M50)</f>
        <v>100C</v>
      </c>
      <c r="O50" s="146">
        <v>2</v>
      </c>
      <c r="P50" s="169"/>
      <c r="Q50" s="169"/>
      <c r="R50" s="169"/>
      <c r="S50" s="169"/>
    </row>
    <row r="51" customHeight="1" spans="1:19">
      <c r="A51" s="117"/>
      <c r="B51" s="142"/>
      <c r="C51" s="145" t="s">
        <v>126</v>
      </c>
      <c r="D51" s="150"/>
      <c r="E51" s="146">
        <v>0</v>
      </c>
      <c r="F51" s="147">
        <v>1</v>
      </c>
      <c r="G51" s="147" t="s">
        <v>127</v>
      </c>
      <c r="H51" s="150"/>
      <c r="I51" s="166" t="s">
        <v>29</v>
      </c>
      <c r="J51" s="166" t="s">
        <v>30</v>
      </c>
      <c r="K51" s="166">
        <f t="shared" si="9"/>
        <v>1</v>
      </c>
      <c r="L51" s="146" t="s">
        <v>31</v>
      </c>
      <c r="M51" s="166">
        <f t="shared" si="10"/>
        <v>4109</v>
      </c>
      <c r="N51" s="166" t="str">
        <f t="shared" si="11"/>
        <v>100D</v>
      </c>
      <c r="O51" s="146">
        <v>2</v>
      </c>
      <c r="P51" s="169"/>
      <c r="Q51" s="169"/>
      <c r="R51" s="169"/>
      <c r="S51" s="169"/>
    </row>
    <row r="52" customHeight="1" spans="1:19">
      <c r="A52" s="117"/>
      <c r="B52" s="142"/>
      <c r="C52" s="145" t="s">
        <v>128</v>
      </c>
      <c r="D52" s="150"/>
      <c r="E52" s="146">
        <v>0</v>
      </c>
      <c r="F52" s="147">
        <v>1</v>
      </c>
      <c r="G52" s="147" t="s">
        <v>129</v>
      </c>
      <c r="H52" s="150"/>
      <c r="I52" s="166" t="s">
        <v>29</v>
      </c>
      <c r="J52" s="166" t="s">
        <v>30</v>
      </c>
      <c r="K52" s="166">
        <f t="shared" si="9"/>
        <v>1</v>
      </c>
      <c r="L52" s="146" t="s">
        <v>31</v>
      </c>
      <c r="M52" s="166">
        <f t="shared" si="10"/>
        <v>4110</v>
      </c>
      <c r="N52" s="166" t="str">
        <f t="shared" si="11"/>
        <v>100E</v>
      </c>
      <c r="O52" s="146">
        <v>2</v>
      </c>
      <c r="P52" s="169"/>
      <c r="Q52" s="169"/>
      <c r="R52" s="169"/>
      <c r="S52" s="169"/>
    </row>
    <row r="53" customHeight="1" spans="1:19">
      <c r="A53" s="117"/>
      <c r="B53" s="142"/>
      <c r="C53" s="145" t="s">
        <v>130</v>
      </c>
      <c r="D53" s="150"/>
      <c r="E53" s="146">
        <v>0</v>
      </c>
      <c r="F53" s="147">
        <v>1</v>
      </c>
      <c r="G53" s="147" t="s">
        <v>131</v>
      </c>
      <c r="H53" s="150"/>
      <c r="I53" s="166" t="s">
        <v>29</v>
      </c>
      <c r="J53" s="166" t="s">
        <v>30</v>
      </c>
      <c r="K53" s="166">
        <f t="shared" si="9"/>
        <v>1</v>
      </c>
      <c r="L53" s="146" t="s">
        <v>31</v>
      </c>
      <c r="M53" s="166">
        <f t="shared" si="10"/>
        <v>4111</v>
      </c>
      <c r="N53" s="166" t="str">
        <f t="shared" si="11"/>
        <v>100F</v>
      </c>
      <c r="O53" s="146">
        <v>2</v>
      </c>
      <c r="P53" s="169"/>
      <c r="Q53" s="169"/>
      <c r="R53" s="169"/>
      <c r="S53" s="169"/>
    </row>
    <row r="54" customHeight="1" spans="1:19">
      <c r="A54" s="117"/>
      <c r="B54" s="142"/>
      <c r="C54" s="145" t="s">
        <v>132</v>
      </c>
      <c r="D54" s="150"/>
      <c r="E54" s="146">
        <v>0</v>
      </c>
      <c r="F54" s="147">
        <v>1</v>
      </c>
      <c r="G54" s="147" t="s">
        <v>133</v>
      </c>
      <c r="H54" s="150"/>
      <c r="I54" s="166" t="s">
        <v>29</v>
      </c>
      <c r="J54" s="166" t="s">
        <v>30</v>
      </c>
      <c r="K54" s="166">
        <f t="shared" si="9"/>
        <v>1</v>
      </c>
      <c r="L54" s="146" t="s">
        <v>31</v>
      </c>
      <c r="M54" s="166">
        <f t="shared" si="10"/>
        <v>4112</v>
      </c>
      <c r="N54" s="166" t="str">
        <f t="shared" si="11"/>
        <v>1010</v>
      </c>
      <c r="O54" s="146">
        <v>2</v>
      </c>
      <c r="P54" s="169"/>
      <c r="Q54" s="169"/>
      <c r="R54" s="169"/>
      <c r="S54" s="169"/>
    </row>
    <row r="55" customHeight="1" spans="1:19">
      <c r="A55" s="117"/>
      <c r="B55" s="142"/>
      <c r="C55" s="145" t="s">
        <v>134</v>
      </c>
      <c r="D55" s="150"/>
      <c r="E55" s="146">
        <v>0</v>
      </c>
      <c r="F55" s="147">
        <v>1</v>
      </c>
      <c r="G55" s="147" t="s">
        <v>135</v>
      </c>
      <c r="H55" s="150"/>
      <c r="I55" s="166" t="s">
        <v>29</v>
      </c>
      <c r="J55" s="166" t="s">
        <v>30</v>
      </c>
      <c r="K55" s="166">
        <f t="shared" si="9"/>
        <v>1</v>
      </c>
      <c r="L55" s="150" t="s">
        <v>136</v>
      </c>
      <c r="M55" s="166">
        <f t="shared" si="10"/>
        <v>4113</v>
      </c>
      <c r="N55" s="146" t="str">
        <f t="shared" si="11"/>
        <v>1011</v>
      </c>
      <c r="O55" s="146">
        <v>2</v>
      </c>
      <c r="P55" s="169"/>
      <c r="Q55" s="169"/>
      <c r="R55" s="169"/>
      <c r="S55" s="169"/>
    </row>
    <row r="56" customHeight="1" spans="1:19">
      <c r="A56" s="117"/>
      <c r="B56" s="142"/>
      <c r="C56" s="145" t="s">
        <v>137</v>
      </c>
      <c r="D56" s="150"/>
      <c r="E56" s="146">
        <v>0</v>
      </c>
      <c r="F56" s="147">
        <v>1</v>
      </c>
      <c r="G56" s="147" t="s">
        <v>138</v>
      </c>
      <c r="H56" s="150" t="s">
        <v>139</v>
      </c>
      <c r="I56" s="166" t="s">
        <v>29</v>
      </c>
      <c r="J56" s="166" t="s">
        <v>30</v>
      </c>
      <c r="K56" s="166">
        <f t="shared" si="9"/>
        <v>1</v>
      </c>
      <c r="L56" s="150" t="s">
        <v>136</v>
      </c>
      <c r="M56" s="166">
        <f t="shared" si="10"/>
        <v>4114</v>
      </c>
      <c r="N56" s="166" t="str">
        <f t="shared" si="11"/>
        <v>1012</v>
      </c>
      <c r="O56" s="146">
        <v>2</v>
      </c>
      <c r="P56" s="169"/>
      <c r="Q56" s="169"/>
      <c r="R56" s="169"/>
      <c r="S56" s="169"/>
    </row>
    <row r="57" customHeight="1" spans="1:19">
      <c r="A57" s="117"/>
      <c r="B57" s="142"/>
      <c r="C57" s="145" t="s">
        <v>140</v>
      </c>
      <c r="D57" s="150"/>
      <c r="E57" s="146">
        <v>0</v>
      </c>
      <c r="F57" s="147">
        <v>1</v>
      </c>
      <c r="G57" s="147" t="s">
        <v>141</v>
      </c>
      <c r="H57" s="150"/>
      <c r="I57" s="166" t="s">
        <v>29</v>
      </c>
      <c r="J57" s="166" t="s">
        <v>30</v>
      </c>
      <c r="K57" s="166">
        <f t="shared" si="9"/>
        <v>1</v>
      </c>
      <c r="L57" s="150" t="s">
        <v>136</v>
      </c>
      <c r="M57" s="166">
        <f t="shared" si="10"/>
        <v>4115</v>
      </c>
      <c r="N57" s="166" t="str">
        <f t="shared" si="11"/>
        <v>1013</v>
      </c>
      <c r="O57" s="146">
        <v>2</v>
      </c>
      <c r="P57" s="169"/>
      <c r="Q57" s="169"/>
      <c r="R57" s="169"/>
      <c r="S57" s="169"/>
    </row>
    <row r="58" customHeight="1" spans="1:19">
      <c r="A58" s="117"/>
      <c r="B58" s="142"/>
      <c r="C58" s="145" t="s">
        <v>142</v>
      </c>
      <c r="D58" s="150"/>
      <c r="E58" s="146">
        <v>0</v>
      </c>
      <c r="F58" s="147">
        <v>1</v>
      </c>
      <c r="G58" s="147" t="s">
        <v>143</v>
      </c>
      <c r="H58" s="150" t="s">
        <v>139</v>
      </c>
      <c r="I58" s="166" t="s">
        <v>29</v>
      </c>
      <c r="J58" s="166" t="s">
        <v>30</v>
      </c>
      <c r="K58" s="166">
        <f t="shared" si="9"/>
        <v>1</v>
      </c>
      <c r="L58" s="150" t="s">
        <v>136</v>
      </c>
      <c r="M58" s="166">
        <f t="shared" si="10"/>
        <v>4116</v>
      </c>
      <c r="N58" s="166" t="str">
        <f t="shared" si="11"/>
        <v>1014</v>
      </c>
      <c r="O58" s="146">
        <v>2</v>
      </c>
      <c r="P58" s="169"/>
      <c r="Q58" s="169"/>
      <c r="R58" s="169"/>
      <c r="S58" s="169"/>
    </row>
    <row r="59" customHeight="1" spans="1:19">
      <c r="A59" s="117"/>
      <c r="B59" s="142"/>
      <c r="C59" s="145" t="s">
        <v>144</v>
      </c>
      <c r="D59" s="150"/>
      <c r="E59" s="146">
        <v>0</v>
      </c>
      <c r="F59" s="147">
        <v>1</v>
      </c>
      <c r="G59" s="147" t="s">
        <v>145</v>
      </c>
      <c r="H59" s="150"/>
      <c r="I59" s="166" t="s">
        <v>29</v>
      </c>
      <c r="J59" s="166" t="s">
        <v>30</v>
      </c>
      <c r="K59" s="166">
        <f t="shared" si="9"/>
        <v>1</v>
      </c>
      <c r="L59" s="150" t="s">
        <v>136</v>
      </c>
      <c r="M59" s="166">
        <f t="shared" si="10"/>
        <v>4117</v>
      </c>
      <c r="N59" s="166" t="str">
        <f t="shared" si="11"/>
        <v>1015</v>
      </c>
      <c r="O59" s="146">
        <v>2</v>
      </c>
      <c r="P59" s="169"/>
      <c r="Q59" s="169"/>
      <c r="R59" s="169"/>
      <c r="S59" s="169"/>
    </row>
    <row r="60" customHeight="1" spans="1:19">
      <c r="A60" s="117"/>
      <c r="B60" s="142"/>
      <c r="C60" s="145" t="s">
        <v>146</v>
      </c>
      <c r="D60" s="150"/>
      <c r="E60" s="146">
        <v>0</v>
      </c>
      <c r="F60" s="147">
        <v>1</v>
      </c>
      <c r="G60" s="147" t="s">
        <v>147</v>
      </c>
      <c r="H60" s="150"/>
      <c r="I60" s="166" t="s">
        <v>29</v>
      </c>
      <c r="J60" s="166" t="s">
        <v>30</v>
      </c>
      <c r="K60" s="166">
        <f t="shared" si="9"/>
        <v>1</v>
      </c>
      <c r="L60" s="150" t="s">
        <v>136</v>
      </c>
      <c r="M60" s="166">
        <f t="shared" si="10"/>
        <v>4118</v>
      </c>
      <c r="N60" s="146" t="str">
        <f t="shared" si="11"/>
        <v>1016</v>
      </c>
      <c r="O60" s="146">
        <v>2</v>
      </c>
      <c r="P60" s="169"/>
      <c r="Q60" s="169"/>
      <c r="R60" s="169"/>
      <c r="S60" s="169"/>
    </row>
    <row r="61" customHeight="1" spans="1:19">
      <c r="A61" s="117"/>
      <c r="B61" s="142"/>
      <c r="C61" s="145" t="s">
        <v>148</v>
      </c>
      <c r="D61" s="150"/>
      <c r="E61" s="146">
        <v>0</v>
      </c>
      <c r="F61" s="147">
        <v>1</v>
      </c>
      <c r="G61" s="147" t="s">
        <v>149</v>
      </c>
      <c r="H61" s="150"/>
      <c r="I61" s="166" t="s">
        <v>29</v>
      </c>
      <c r="J61" s="166" t="s">
        <v>30</v>
      </c>
      <c r="K61" s="166">
        <f t="shared" si="9"/>
        <v>1</v>
      </c>
      <c r="L61" s="150" t="s">
        <v>136</v>
      </c>
      <c r="M61" s="166">
        <f t="shared" si="10"/>
        <v>4119</v>
      </c>
      <c r="N61" s="166" t="str">
        <f t="shared" si="11"/>
        <v>1017</v>
      </c>
      <c r="O61" s="146">
        <v>2</v>
      </c>
      <c r="P61" s="169"/>
      <c r="Q61" s="169"/>
      <c r="R61" s="169"/>
      <c r="S61" s="169"/>
    </row>
    <row r="62" customHeight="1" spans="1:19">
      <c r="A62" s="117"/>
      <c r="B62" s="142"/>
      <c r="C62" s="145" t="s">
        <v>150</v>
      </c>
      <c r="D62" s="150"/>
      <c r="E62" s="146">
        <v>0</v>
      </c>
      <c r="F62" s="147">
        <v>1</v>
      </c>
      <c r="G62" s="147" t="s">
        <v>151</v>
      </c>
      <c r="H62" s="150"/>
      <c r="I62" s="166" t="s">
        <v>29</v>
      </c>
      <c r="J62" s="166" t="s">
        <v>30</v>
      </c>
      <c r="K62" s="166">
        <f t="shared" si="9"/>
        <v>1</v>
      </c>
      <c r="L62" s="150" t="s">
        <v>136</v>
      </c>
      <c r="M62" s="166">
        <f t="shared" si="10"/>
        <v>4120</v>
      </c>
      <c r="N62" s="166" t="str">
        <f t="shared" si="11"/>
        <v>1018</v>
      </c>
      <c r="O62" s="146">
        <v>2</v>
      </c>
      <c r="P62" s="169"/>
      <c r="Q62" s="169"/>
      <c r="R62" s="169"/>
      <c r="S62" s="169"/>
    </row>
    <row r="63" customHeight="1" spans="1:19">
      <c r="A63" s="117"/>
      <c r="B63" s="142"/>
      <c r="C63" s="145" t="s">
        <v>152</v>
      </c>
      <c r="D63" s="150"/>
      <c r="E63" s="146">
        <v>0</v>
      </c>
      <c r="F63" s="147">
        <v>1</v>
      </c>
      <c r="G63" s="147" t="s">
        <v>153</v>
      </c>
      <c r="H63" s="150"/>
      <c r="I63" s="166" t="s">
        <v>29</v>
      </c>
      <c r="J63" s="166" t="s">
        <v>30</v>
      </c>
      <c r="K63" s="166">
        <f t="shared" si="9"/>
        <v>1</v>
      </c>
      <c r="L63" s="150" t="s">
        <v>136</v>
      </c>
      <c r="M63" s="166">
        <f t="shared" si="10"/>
        <v>4121</v>
      </c>
      <c r="N63" s="166" t="str">
        <f t="shared" si="11"/>
        <v>1019</v>
      </c>
      <c r="O63" s="146">
        <v>2</v>
      </c>
      <c r="P63" s="169"/>
      <c r="Q63" s="169"/>
      <c r="R63" s="169"/>
      <c r="S63" s="169"/>
    </row>
    <row r="64" customHeight="1" spans="1:19">
      <c r="A64" s="117"/>
      <c r="B64" s="142"/>
      <c r="C64" s="145" t="s">
        <v>154</v>
      </c>
      <c r="D64" s="150"/>
      <c r="E64" s="146">
        <v>0</v>
      </c>
      <c r="F64" s="147">
        <v>1</v>
      </c>
      <c r="G64" s="147" t="s">
        <v>155</v>
      </c>
      <c r="H64" s="150"/>
      <c r="I64" s="166" t="s">
        <v>29</v>
      </c>
      <c r="J64" s="166" t="s">
        <v>30</v>
      </c>
      <c r="K64" s="166">
        <f t="shared" si="9"/>
        <v>1</v>
      </c>
      <c r="L64" s="150" t="s">
        <v>136</v>
      </c>
      <c r="M64" s="166">
        <f t="shared" si="10"/>
        <v>4122</v>
      </c>
      <c r="N64" s="166" t="str">
        <f t="shared" si="11"/>
        <v>101A</v>
      </c>
      <c r="O64" s="146">
        <v>2</v>
      </c>
      <c r="P64" s="169"/>
      <c r="Q64" s="169"/>
      <c r="R64" s="169"/>
      <c r="S64" s="169"/>
    </row>
    <row r="65" customHeight="1" spans="1:19">
      <c r="A65" s="117"/>
      <c r="B65" s="142"/>
      <c r="C65" s="145" t="s">
        <v>156</v>
      </c>
      <c r="D65" s="150"/>
      <c r="E65" s="146">
        <v>0</v>
      </c>
      <c r="F65" s="147">
        <v>1</v>
      </c>
      <c r="G65" s="147" t="s">
        <v>157</v>
      </c>
      <c r="H65" s="150"/>
      <c r="I65" s="166" t="s">
        <v>29</v>
      </c>
      <c r="J65" s="166" t="s">
        <v>30</v>
      </c>
      <c r="K65" s="166">
        <f t="shared" si="9"/>
        <v>1</v>
      </c>
      <c r="L65" s="150" t="s">
        <v>136</v>
      </c>
      <c r="M65" s="166">
        <f t="shared" si="10"/>
        <v>4123</v>
      </c>
      <c r="N65" s="146" t="str">
        <f t="shared" si="11"/>
        <v>101B</v>
      </c>
      <c r="O65" s="146">
        <v>2</v>
      </c>
      <c r="P65" s="169"/>
      <c r="Q65" s="169"/>
      <c r="R65" s="169"/>
      <c r="S65" s="169"/>
    </row>
    <row r="66" customHeight="1" spans="1:19">
      <c r="A66" s="117"/>
      <c r="B66" s="142"/>
      <c r="C66" s="145" t="s">
        <v>158</v>
      </c>
      <c r="D66" s="150"/>
      <c r="E66" s="146">
        <v>0</v>
      </c>
      <c r="F66" s="147">
        <v>1</v>
      </c>
      <c r="G66" s="147" t="s">
        <v>159</v>
      </c>
      <c r="H66" s="150"/>
      <c r="I66" s="166" t="s">
        <v>29</v>
      </c>
      <c r="J66" s="166" t="s">
        <v>30</v>
      </c>
      <c r="K66" s="166">
        <f t="shared" si="9"/>
        <v>1</v>
      </c>
      <c r="L66" s="150" t="s">
        <v>136</v>
      </c>
      <c r="M66" s="166">
        <f t="shared" si="10"/>
        <v>4124</v>
      </c>
      <c r="N66" s="166" t="str">
        <f t="shared" si="11"/>
        <v>101C</v>
      </c>
      <c r="O66" s="146">
        <v>2</v>
      </c>
      <c r="P66" s="169"/>
      <c r="Q66" s="169"/>
      <c r="R66" s="169"/>
      <c r="S66" s="169"/>
    </row>
    <row r="67" customHeight="1" spans="1:19">
      <c r="A67" s="117"/>
      <c r="B67" s="142"/>
      <c r="C67" s="145" t="s">
        <v>160</v>
      </c>
      <c r="D67" s="150"/>
      <c r="E67" s="146">
        <v>0</v>
      </c>
      <c r="F67" s="147">
        <v>1</v>
      </c>
      <c r="G67" s="147" t="s">
        <v>161</v>
      </c>
      <c r="H67" s="150"/>
      <c r="I67" s="166" t="s">
        <v>29</v>
      </c>
      <c r="J67" s="166" t="s">
        <v>30</v>
      </c>
      <c r="K67" s="166">
        <f t="shared" si="9"/>
        <v>1</v>
      </c>
      <c r="L67" s="150" t="s">
        <v>136</v>
      </c>
      <c r="M67" s="166">
        <f t="shared" si="10"/>
        <v>4125</v>
      </c>
      <c r="N67" s="166" t="str">
        <f t="shared" si="11"/>
        <v>101D</v>
      </c>
      <c r="O67" s="146">
        <v>2</v>
      </c>
      <c r="P67" s="169"/>
      <c r="Q67" s="169"/>
      <c r="R67" s="169"/>
      <c r="S67" s="169"/>
    </row>
    <row r="68" customHeight="1" spans="1:19">
      <c r="A68" s="117"/>
      <c r="B68" s="142"/>
      <c r="C68" s="145" t="s">
        <v>162</v>
      </c>
      <c r="D68" s="150"/>
      <c r="E68" s="146">
        <v>0</v>
      </c>
      <c r="F68" s="147">
        <v>1</v>
      </c>
      <c r="G68" s="147" t="s">
        <v>163</v>
      </c>
      <c r="H68" s="150"/>
      <c r="I68" s="166" t="s">
        <v>29</v>
      </c>
      <c r="J68" s="166" t="s">
        <v>30</v>
      </c>
      <c r="K68" s="166">
        <f t="shared" si="9"/>
        <v>1</v>
      </c>
      <c r="L68" s="150" t="s">
        <v>136</v>
      </c>
      <c r="M68" s="166">
        <f t="shared" si="10"/>
        <v>4126</v>
      </c>
      <c r="N68" s="166" t="str">
        <f t="shared" si="11"/>
        <v>101E</v>
      </c>
      <c r="O68" s="146">
        <v>2</v>
      </c>
      <c r="P68" s="169"/>
      <c r="Q68" s="169"/>
      <c r="R68" s="169"/>
      <c r="S68" s="169"/>
    </row>
    <row r="69" customHeight="1" spans="1:19">
      <c r="A69" s="117"/>
      <c r="B69" s="142"/>
      <c r="C69" s="145" t="s">
        <v>164</v>
      </c>
      <c r="D69" s="150"/>
      <c r="E69" s="146">
        <v>0</v>
      </c>
      <c r="F69" s="147">
        <v>1</v>
      </c>
      <c r="G69" s="147" t="s">
        <v>165</v>
      </c>
      <c r="H69" s="150"/>
      <c r="I69" s="166" t="s">
        <v>29</v>
      </c>
      <c r="J69" s="166" t="s">
        <v>30</v>
      </c>
      <c r="K69" s="166">
        <f t="shared" si="9"/>
        <v>1</v>
      </c>
      <c r="L69" s="150" t="s">
        <v>136</v>
      </c>
      <c r="M69" s="166">
        <f t="shared" si="10"/>
        <v>4127</v>
      </c>
      <c r="N69" s="166" t="str">
        <f t="shared" si="11"/>
        <v>101F</v>
      </c>
      <c r="O69" s="146">
        <v>2</v>
      </c>
      <c r="P69" s="169"/>
      <c r="Q69" s="169"/>
      <c r="R69" s="169"/>
      <c r="S69" s="169"/>
    </row>
    <row r="70" customHeight="1" spans="1:19">
      <c r="A70" s="117"/>
      <c r="B70" s="142"/>
      <c r="C70" s="145" t="s">
        <v>166</v>
      </c>
      <c r="D70" s="150"/>
      <c r="E70" s="146">
        <v>0</v>
      </c>
      <c r="F70" s="147">
        <v>1</v>
      </c>
      <c r="G70" s="147" t="s">
        <v>167</v>
      </c>
      <c r="H70" s="150"/>
      <c r="I70" s="166" t="s">
        <v>29</v>
      </c>
      <c r="J70" s="166" t="s">
        <v>30</v>
      </c>
      <c r="K70" s="166">
        <f t="shared" si="9"/>
        <v>1</v>
      </c>
      <c r="L70" s="150" t="s">
        <v>136</v>
      </c>
      <c r="M70" s="166">
        <f t="shared" si="10"/>
        <v>4128</v>
      </c>
      <c r="N70" s="146" t="str">
        <f t="shared" si="11"/>
        <v>1020</v>
      </c>
      <c r="O70" s="146">
        <v>2</v>
      </c>
      <c r="P70" s="169"/>
      <c r="Q70" s="169"/>
      <c r="R70" s="169"/>
      <c r="S70" s="169"/>
    </row>
    <row r="71" customHeight="1" spans="1:19">
      <c r="A71" s="117"/>
      <c r="B71" s="142"/>
      <c r="C71" s="145" t="s">
        <v>168</v>
      </c>
      <c r="D71" s="150"/>
      <c r="E71" s="146">
        <v>0</v>
      </c>
      <c r="F71" s="147">
        <v>1</v>
      </c>
      <c r="G71" s="147" t="s">
        <v>169</v>
      </c>
      <c r="H71" s="150"/>
      <c r="I71" s="166" t="s">
        <v>29</v>
      </c>
      <c r="J71" s="166" t="s">
        <v>30</v>
      </c>
      <c r="K71" s="166">
        <f t="shared" si="9"/>
        <v>1</v>
      </c>
      <c r="L71" s="150" t="s">
        <v>136</v>
      </c>
      <c r="M71" s="166">
        <f t="shared" si="10"/>
        <v>4129</v>
      </c>
      <c r="N71" s="166" t="str">
        <f t="shared" si="11"/>
        <v>1021</v>
      </c>
      <c r="O71" s="146">
        <v>2</v>
      </c>
      <c r="P71" s="169"/>
      <c r="Q71" s="169"/>
      <c r="R71" s="169"/>
      <c r="S71" s="169"/>
    </row>
    <row r="72" customHeight="1" spans="1:19">
      <c r="A72" s="117"/>
      <c r="B72" s="172"/>
      <c r="C72" s="152" t="str">
        <f>CONCATENATE("注：参数块以 0x",N38," 作为起始地址共 ",R38," 个寄存器 ",(M44-M38+K44)*2," 字节，寄存器 10 进制范围： ",M38,"~",M44+K44-1,"，寄存器 16 进制范围： ",N38,"~",DEC2HEX(M44+K44-1))</f>
        <v>注：参数块以 0x1000 作为起始地址共 34 个寄存器 14 字节，寄存器 10 进制范围： 4096~4102，寄存器 16 进制范围： 1000~1006</v>
      </c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63"/>
      <c r="Q72" s="163"/>
      <c r="R72" s="163"/>
      <c r="S72" s="163"/>
    </row>
    <row r="73" customHeight="1" spans="1:19">
      <c r="A73" s="11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63"/>
      <c r="Q73" s="163"/>
      <c r="R73" s="163"/>
      <c r="S73" s="163"/>
    </row>
    <row r="74" customHeight="1" spans="1:19">
      <c r="A74" s="117"/>
      <c r="B74" s="174" t="s">
        <v>170</v>
      </c>
      <c r="C74" s="175" t="s">
        <v>171</v>
      </c>
      <c r="D74" s="176" t="s">
        <v>172</v>
      </c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204"/>
      <c r="P74" s="158"/>
      <c r="Q74" s="158"/>
      <c r="R74" s="158"/>
      <c r="S74" s="158"/>
    </row>
    <row r="75" customHeight="1" spans="1:19">
      <c r="A75" s="117"/>
      <c r="B75" s="178"/>
      <c r="C75" s="179" t="s">
        <v>8</v>
      </c>
      <c r="D75" s="179" t="s">
        <v>9</v>
      </c>
      <c r="E75" s="179" t="s">
        <v>10</v>
      </c>
      <c r="F75" s="179" t="s">
        <v>11</v>
      </c>
      <c r="G75" s="180" t="s">
        <v>12</v>
      </c>
      <c r="H75" s="180" t="s">
        <v>13</v>
      </c>
      <c r="I75" s="180" t="s">
        <v>14</v>
      </c>
      <c r="J75" s="179" t="s">
        <v>15</v>
      </c>
      <c r="K75" s="179" t="s">
        <v>16</v>
      </c>
      <c r="L75" s="179" t="s">
        <v>17</v>
      </c>
      <c r="M75" s="179" t="s">
        <v>18</v>
      </c>
      <c r="N75" s="179" t="s">
        <v>19</v>
      </c>
      <c r="O75" s="179" t="s">
        <v>20</v>
      </c>
      <c r="P75" s="205" t="s">
        <v>21</v>
      </c>
      <c r="Q75" s="205" t="s">
        <v>22</v>
      </c>
      <c r="R75" s="205" t="s">
        <v>23</v>
      </c>
      <c r="S75" s="205" t="s">
        <v>24</v>
      </c>
    </row>
    <row r="76" customHeight="1" spans="1:19">
      <c r="A76" s="117"/>
      <c r="B76" s="178"/>
      <c r="C76" s="181" t="s">
        <v>86</v>
      </c>
      <c r="D76" s="182"/>
      <c r="E76" s="182">
        <v>1</v>
      </c>
      <c r="F76" s="182">
        <v>9</v>
      </c>
      <c r="G76" s="182" t="s">
        <v>87</v>
      </c>
      <c r="H76" s="182" t="s">
        <v>173</v>
      </c>
      <c r="I76" s="183" t="s">
        <v>29</v>
      </c>
      <c r="J76" s="183" t="s">
        <v>30</v>
      </c>
      <c r="K76" s="182">
        <f t="shared" ref="K76:K82" si="12">_xlfn.IFS(J76="UINT16",1,J76="REAL4",2,J76="UINT32",2)</f>
        <v>1</v>
      </c>
      <c r="L76" s="182" t="s">
        <v>31</v>
      </c>
      <c r="M76" s="206">
        <v>8192</v>
      </c>
      <c r="N76" s="183" t="str">
        <f t="shared" ref="N76:N85" si="13">DEC2HEX(M76)</f>
        <v>2000</v>
      </c>
      <c r="O76" s="183">
        <v>4</v>
      </c>
      <c r="P76" s="170" t="str">
        <f>N76</f>
        <v>2000</v>
      </c>
      <c r="Q76" s="170" t="str">
        <f>DEC2HEX(M106+K106-1)</f>
        <v>2026</v>
      </c>
      <c r="R76" s="170">
        <f>M106-M76+K106</f>
        <v>39</v>
      </c>
      <c r="S76" s="170">
        <f>COUNTA(N76:N106)</f>
        <v>31</v>
      </c>
    </row>
    <row r="77" customHeight="1" spans="1:19">
      <c r="A77" s="117"/>
      <c r="B77" s="178"/>
      <c r="C77" s="181" t="s">
        <v>174</v>
      </c>
      <c r="D77" s="182"/>
      <c r="E77" s="182">
        <v>0.001</v>
      </c>
      <c r="F77" s="182">
        <v>10</v>
      </c>
      <c r="G77" s="182" t="s">
        <v>175</v>
      </c>
      <c r="H77" s="182"/>
      <c r="I77" s="183" t="s">
        <v>176</v>
      </c>
      <c r="J77" s="183" t="s">
        <v>177</v>
      </c>
      <c r="K77" s="182">
        <f t="shared" si="12"/>
        <v>2</v>
      </c>
      <c r="L77" s="182" t="s">
        <v>31</v>
      </c>
      <c r="M77" s="183">
        <f t="shared" ref="M77:M82" si="14">M76+K76</f>
        <v>8193</v>
      </c>
      <c r="N77" s="183" t="str">
        <f t="shared" si="13"/>
        <v>2001</v>
      </c>
      <c r="O77" s="183">
        <v>4</v>
      </c>
      <c r="P77" s="207"/>
      <c r="Q77" s="207"/>
      <c r="R77" s="207"/>
      <c r="S77" s="207"/>
    </row>
    <row r="78" customHeight="1" spans="1:19">
      <c r="A78" s="117"/>
      <c r="B78" s="178"/>
      <c r="C78" s="181" t="s">
        <v>178</v>
      </c>
      <c r="D78" s="183"/>
      <c r="E78" s="183">
        <v>100</v>
      </c>
      <c r="F78" s="182">
        <v>10000</v>
      </c>
      <c r="G78" s="182" t="s">
        <v>179</v>
      </c>
      <c r="H78" s="184"/>
      <c r="I78" s="183" t="s">
        <v>176</v>
      </c>
      <c r="J78" s="183" t="s">
        <v>177</v>
      </c>
      <c r="K78" s="182">
        <f t="shared" si="12"/>
        <v>2</v>
      </c>
      <c r="L78" s="182" t="s">
        <v>31</v>
      </c>
      <c r="M78" s="183">
        <f t="shared" si="14"/>
        <v>8195</v>
      </c>
      <c r="N78" s="183" t="str">
        <f t="shared" si="13"/>
        <v>2003</v>
      </c>
      <c r="O78" s="183">
        <v>4</v>
      </c>
      <c r="P78" s="207"/>
      <c r="Q78" s="207"/>
      <c r="R78" s="207"/>
      <c r="S78" s="207"/>
    </row>
    <row r="79" customHeight="1" spans="1:19">
      <c r="A79" s="117"/>
      <c r="B79" s="178"/>
      <c r="C79" s="181" t="s">
        <v>180</v>
      </c>
      <c r="D79" s="183"/>
      <c r="E79" s="183">
        <v>0.1</v>
      </c>
      <c r="F79" s="182">
        <v>10</v>
      </c>
      <c r="G79" s="182" t="s">
        <v>181</v>
      </c>
      <c r="H79" s="185"/>
      <c r="I79" s="183" t="s">
        <v>176</v>
      </c>
      <c r="J79" s="183" t="s">
        <v>177</v>
      </c>
      <c r="K79" s="182">
        <f t="shared" si="12"/>
        <v>2</v>
      </c>
      <c r="L79" s="182" t="s">
        <v>31</v>
      </c>
      <c r="M79" s="183">
        <f t="shared" si="14"/>
        <v>8197</v>
      </c>
      <c r="N79" s="183" t="str">
        <f t="shared" si="13"/>
        <v>2005</v>
      </c>
      <c r="O79" s="183">
        <v>4</v>
      </c>
      <c r="P79" s="207"/>
      <c r="Q79" s="207"/>
      <c r="R79" s="207"/>
      <c r="S79" s="207"/>
    </row>
    <row r="80" customHeight="1" spans="1:19">
      <c r="A80" s="117"/>
      <c r="B80" s="178"/>
      <c r="C80" s="181" t="s">
        <v>182</v>
      </c>
      <c r="D80" s="183"/>
      <c r="E80" s="183">
        <v>0.01</v>
      </c>
      <c r="F80" s="182">
        <v>100</v>
      </c>
      <c r="G80" s="182" t="s">
        <v>183</v>
      </c>
      <c r="H80" s="185"/>
      <c r="I80" s="183" t="s">
        <v>176</v>
      </c>
      <c r="J80" s="183" t="s">
        <v>177</v>
      </c>
      <c r="K80" s="182">
        <f t="shared" si="12"/>
        <v>2</v>
      </c>
      <c r="L80" s="182" t="s">
        <v>31</v>
      </c>
      <c r="M80" s="183">
        <f t="shared" si="14"/>
        <v>8199</v>
      </c>
      <c r="N80" s="183" t="str">
        <f t="shared" si="13"/>
        <v>2007</v>
      </c>
      <c r="O80" s="183">
        <v>4</v>
      </c>
      <c r="P80" s="207"/>
      <c r="Q80" s="207"/>
      <c r="R80" s="207"/>
      <c r="S80" s="207"/>
    </row>
    <row r="81" customHeight="1" spans="1:19">
      <c r="A81" s="117"/>
      <c r="B81" s="178"/>
      <c r="C81" s="181" t="s">
        <v>184</v>
      </c>
      <c r="D81" s="183"/>
      <c r="E81" s="183">
        <v>0.001</v>
      </c>
      <c r="F81" s="182">
        <v>10000000</v>
      </c>
      <c r="G81" s="182" t="s">
        <v>185</v>
      </c>
      <c r="H81" s="185"/>
      <c r="I81" s="183" t="s">
        <v>176</v>
      </c>
      <c r="J81" s="183" t="s">
        <v>177</v>
      </c>
      <c r="K81" s="182">
        <f t="shared" si="12"/>
        <v>2</v>
      </c>
      <c r="L81" s="182" t="s">
        <v>31</v>
      </c>
      <c r="M81" s="183">
        <f t="shared" si="14"/>
        <v>8201</v>
      </c>
      <c r="N81" s="183" t="str">
        <f t="shared" si="13"/>
        <v>2009</v>
      </c>
      <c r="O81" s="183">
        <v>4</v>
      </c>
      <c r="P81" s="207"/>
      <c r="Q81" s="207"/>
      <c r="R81" s="207"/>
      <c r="S81" s="207"/>
    </row>
    <row r="82" customHeight="1" spans="1:19">
      <c r="A82" s="117"/>
      <c r="B82" s="178"/>
      <c r="C82" s="181" t="s">
        <v>186</v>
      </c>
      <c r="D82" s="183"/>
      <c r="E82" s="183">
        <v>0.001</v>
      </c>
      <c r="F82" s="182">
        <v>10000000</v>
      </c>
      <c r="G82" s="182" t="s">
        <v>187</v>
      </c>
      <c r="H82" s="185"/>
      <c r="I82" s="183" t="s">
        <v>176</v>
      </c>
      <c r="J82" s="183" t="s">
        <v>177</v>
      </c>
      <c r="K82" s="182">
        <f t="shared" si="12"/>
        <v>2</v>
      </c>
      <c r="L82" s="182" t="s">
        <v>31</v>
      </c>
      <c r="M82" s="183">
        <f t="shared" si="14"/>
        <v>8203</v>
      </c>
      <c r="N82" s="183" t="str">
        <f t="shared" si="13"/>
        <v>200B</v>
      </c>
      <c r="O82" s="183">
        <v>4</v>
      </c>
      <c r="P82" s="207"/>
      <c r="Q82" s="207"/>
      <c r="R82" s="207"/>
      <c r="S82" s="207"/>
    </row>
    <row r="83" customHeight="1" spans="1:19">
      <c r="A83" s="117"/>
      <c r="B83" s="178"/>
      <c r="C83" s="181" t="s">
        <v>188</v>
      </c>
      <c r="D83" s="183"/>
      <c r="E83" s="183">
        <v>0</v>
      </c>
      <c r="F83" s="182">
        <v>100</v>
      </c>
      <c r="G83" s="182" t="s">
        <v>189</v>
      </c>
      <c r="H83" s="185"/>
      <c r="I83" s="183" t="s">
        <v>29</v>
      </c>
      <c r="J83" s="183" t="s">
        <v>30</v>
      </c>
      <c r="K83" s="182">
        <f>_xlfn.IFS(J83="UINT16",1,J83="REAL4",2,J83="UINT32",2)</f>
        <v>1</v>
      </c>
      <c r="L83" s="182" t="s">
        <v>31</v>
      </c>
      <c r="M83" s="183">
        <f>M82+K82</f>
        <v>8205</v>
      </c>
      <c r="N83" s="183" t="str">
        <f t="shared" si="13"/>
        <v>200D</v>
      </c>
      <c r="O83" s="183">
        <v>4</v>
      </c>
      <c r="P83" s="207"/>
      <c r="Q83" s="207"/>
      <c r="R83" s="207"/>
      <c r="S83" s="207"/>
    </row>
    <row r="84" customHeight="1" spans="1:19">
      <c r="A84" s="117"/>
      <c r="B84" s="178"/>
      <c r="C84" s="181" t="s">
        <v>190</v>
      </c>
      <c r="D84" s="183"/>
      <c r="E84" s="183"/>
      <c r="F84" s="182"/>
      <c r="G84" s="182" t="s">
        <v>191</v>
      </c>
      <c r="H84" s="185"/>
      <c r="I84" s="183" t="s">
        <v>29</v>
      </c>
      <c r="J84" s="183" t="s">
        <v>30</v>
      </c>
      <c r="K84" s="182">
        <v>1</v>
      </c>
      <c r="L84" s="182" t="s">
        <v>31</v>
      </c>
      <c r="M84" s="183">
        <f>M83+K83</f>
        <v>8206</v>
      </c>
      <c r="N84" s="183" t="str">
        <f>DEC2HEX(M84)</f>
        <v>200E</v>
      </c>
      <c r="O84" s="183">
        <v>4</v>
      </c>
      <c r="P84" s="207"/>
      <c r="Q84" s="207"/>
      <c r="R84" s="207"/>
      <c r="S84" s="207"/>
    </row>
    <row r="85" customHeight="1" spans="1:19">
      <c r="A85" s="117"/>
      <c r="B85" s="178"/>
      <c r="C85" s="181" t="s">
        <v>192</v>
      </c>
      <c r="D85" s="183"/>
      <c r="E85" s="183">
        <v>-50</v>
      </c>
      <c r="F85" s="182">
        <v>60</v>
      </c>
      <c r="G85" s="182" t="s">
        <v>193</v>
      </c>
      <c r="H85" s="186"/>
      <c r="I85" s="183" t="s">
        <v>176</v>
      </c>
      <c r="J85" s="183" t="s">
        <v>177</v>
      </c>
      <c r="K85" s="182">
        <f t="shared" ref="K85:K106" si="15">_xlfn.IFS(J85="UINT16",1,J85="REAL4",2,J85="UINT32",2)</f>
        <v>2</v>
      </c>
      <c r="L85" s="182" t="s">
        <v>31</v>
      </c>
      <c r="M85" s="183">
        <f>M84+K84</f>
        <v>8207</v>
      </c>
      <c r="N85" s="183" t="str">
        <f>DEC2HEX(M85)</f>
        <v>200F</v>
      </c>
      <c r="O85" s="183">
        <v>4</v>
      </c>
      <c r="P85" s="207"/>
      <c r="Q85" s="207"/>
      <c r="R85" s="207"/>
      <c r="S85" s="207"/>
    </row>
    <row r="86" customHeight="1" spans="1:19">
      <c r="A86" s="117"/>
      <c r="B86" s="178"/>
      <c r="C86" s="181" t="s">
        <v>194</v>
      </c>
      <c r="D86" s="183"/>
      <c r="E86" s="183">
        <v>30</v>
      </c>
      <c r="F86" s="183">
        <v>200</v>
      </c>
      <c r="G86" s="182" t="s">
        <v>195</v>
      </c>
      <c r="H86" s="186"/>
      <c r="I86" s="183" t="s">
        <v>176</v>
      </c>
      <c r="J86" s="183" t="s">
        <v>177</v>
      </c>
      <c r="K86" s="182">
        <f t="shared" si="15"/>
        <v>2</v>
      </c>
      <c r="L86" s="182" t="s">
        <v>31</v>
      </c>
      <c r="M86" s="183">
        <f t="shared" ref="M85:M106" si="16">M85+K85</f>
        <v>8209</v>
      </c>
      <c r="N86" s="183" t="str">
        <f>DEC2HEX(M86)</f>
        <v>2011</v>
      </c>
      <c r="O86" s="183">
        <v>4</v>
      </c>
      <c r="P86" s="207"/>
      <c r="Q86" s="207"/>
      <c r="R86" s="207"/>
      <c r="S86" s="207"/>
    </row>
    <row r="87" customHeight="1" spans="1:19">
      <c r="A87" s="117"/>
      <c r="B87" s="178"/>
      <c r="C87" s="181" t="s">
        <v>196</v>
      </c>
      <c r="D87" s="183"/>
      <c r="E87" s="183">
        <v>0</v>
      </c>
      <c r="F87" s="182">
        <v>23</v>
      </c>
      <c r="G87" s="182" t="s">
        <v>197</v>
      </c>
      <c r="H87" s="186"/>
      <c r="I87" s="183" t="s">
        <v>29</v>
      </c>
      <c r="J87" s="183" t="s">
        <v>30</v>
      </c>
      <c r="K87" s="182">
        <f t="shared" si="15"/>
        <v>1</v>
      </c>
      <c r="L87" s="182" t="s">
        <v>31</v>
      </c>
      <c r="M87" s="183">
        <f t="shared" si="16"/>
        <v>8211</v>
      </c>
      <c r="N87" s="183" t="str">
        <f t="shared" ref="N85:N106" si="17">DEC2HEX(M87)</f>
        <v>2013</v>
      </c>
      <c r="O87" s="183">
        <v>4</v>
      </c>
      <c r="P87" s="207"/>
      <c r="Q87" s="207"/>
      <c r="R87" s="207"/>
      <c r="S87" s="207"/>
    </row>
    <row r="88" customHeight="1" spans="1:19">
      <c r="A88" s="117"/>
      <c r="B88" s="178"/>
      <c r="C88" s="181" t="s">
        <v>198</v>
      </c>
      <c r="D88" s="183"/>
      <c r="E88" s="183">
        <v>32</v>
      </c>
      <c r="F88" s="182">
        <v>122</v>
      </c>
      <c r="G88" s="182" t="s">
        <v>199</v>
      </c>
      <c r="H88" s="184"/>
      <c r="I88" s="183" t="s">
        <v>36</v>
      </c>
      <c r="J88" s="183" t="s">
        <v>30</v>
      </c>
      <c r="K88" s="182">
        <f t="shared" si="15"/>
        <v>1</v>
      </c>
      <c r="L88" s="182" t="s">
        <v>31</v>
      </c>
      <c r="M88" s="183">
        <f t="shared" si="16"/>
        <v>8212</v>
      </c>
      <c r="N88" s="183" t="str">
        <f t="shared" si="17"/>
        <v>2014</v>
      </c>
      <c r="O88" s="183">
        <v>4</v>
      </c>
      <c r="P88" s="207"/>
      <c r="Q88" s="207"/>
      <c r="R88" s="207"/>
      <c r="S88" s="207"/>
    </row>
    <row r="89" customHeight="1" spans="1:19">
      <c r="A89" s="117"/>
      <c r="B89" s="178"/>
      <c r="C89" s="181" t="s">
        <v>200</v>
      </c>
      <c r="D89" s="183"/>
      <c r="E89" s="183">
        <v>32</v>
      </c>
      <c r="F89" s="182">
        <v>122</v>
      </c>
      <c r="G89" s="182" t="s">
        <v>201</v>
      </c>
      <c r="H89" s="186"/>
      <c r="I89" s="183" t="s">
        <v>36</v>
      </c>
      <c r="J89" s="183" t="s">
        <v>30</v>
      </c>
      <c r="K89" s="182">
        <f t="shared" si="15"/>
        <v>1</v>
      </c>
      <c r="L89" s="182" t="s">
        <v>31</v>
      </c>
      <c r="M89" s="183">
        <f t="shared" si="16"/>
        <v>8213</v>
      </c>
      <c r="N89" s="183" t="str">
        <f t="shared" si="17"/>
        <v>2015</v>
      </c>
      <c r="O89" s="183">
        <v>4</v>
      </c>
      <c r="P89" s="207"/>
      <c r="Q89" s="207"/>
      <c r="R89" s="207"/>
      <c r="S89" s="207"/>
    </row>
    <row r="90" customHeight="1" spans="1:19">
      <c r="A90" s="117"/>
      <c r="B90" s="178"/>
      <c r="C90" s="181" t="s">
        <v>202</v>
      </c>
      <c r="D90" s="183"/>
      <c r="E90" s="183">
        <v>32</v>
      </c>
      <c r="F90" s="182">
        <v>122</v>
      </c>
      <c r="G90" s="182" t="s">
        <v>203</v>
      </c>
      <c r="H90" s="184"/>
      <c r="I90" s="183" t="s">
        <v>36</v>
      </c>
      <c r="J90" s="183" t="s">
        <v>30</v>
      </c>
      <c r="K90" s="182">
        <f t="shared" si="15"/>
        <v>1</v>
      </c>
      <c r="L90" s="182" t="s">
        <v>31</v>
      </c>
      <c r="M90" s="183">
        <f t="shared" si="16"/>
        <v>8214</v>
      </c>
      <c r="N90" s="183" t="str">
        <f t="shared" si="17"/>
        <v>2016</v>
      </c>
      <c r="O90" s="183">
        <v>4</v>
      </c>
      <c r="P90" s="207"/>
      <c r="Q90" s="207"/>
      <c r="R90" s="207"/>
      <c r="S90" s="207"/>
    </row>
    <row r="91" customHeight="1" spans="1:19">
      <c r="A91" s="117"/>
      <c r="B91" s="178"/>
      <c r="C91" s="181" t="s">
        <v>204</v>
      </c>
      <c r="D91" s="183"/>
      <c r="E91" s="183">
        <v>32</v>
      </c>
      <c r="F91" s="182">
        <v>122</v>
      </c>
      <c r="G91" s="182" t="s">
        <v>205</v>
      </c>
      <c r="H91" s="185"/>
      <c r="I91" s="183" t="s">
        <v>36</v>
      </c>
      <c r="J91" s="183" t="s">
        <v>30</v>
      </c>
      <c r="K91" s="182">
        <f t="shared" si="15"/>
        <v>1</v>
      </c>
      <c r="L91" s="182" t="s">
        <v>31</v>
      </c>
      <c r="M91" s="183">
        <f t="shared" si="16"/>
        <v>8215</v>
      </c>
      <c r="N91" s="183" t="str">
        <f t="shared" si="17"/>
        <v>2017</v>
      </c>
      <c r="O91" s="183">
        <v>4</v>
      </c>
      <c r="P91" s="207"/>
      <c r="Q91" s="207"/>
      <c r="R91" s="207"/>
      <c r="S91" s="207"/>
    </row>
    <row r="92" customHeight="1" spans="1:19">
      <c r="A92" s="117"/>
      <c r="B92" s="178"/>
      <c r="C92" s="181" t="s">
        <v>206</v>
      </c>
      <c r="D92" s="183"/>
      <c r="E92" s="183">
        <v>32</v>
      </c>
      <c r="F92" s="182">
        <v>122</v>
      </c>
      <c r="G92" s="182" t="s">
        <v>207</v>
      </c>
      <c r="H92" s="185"/>
      <c r="I92" s="183" t="s">
        <v>36</v>
      </c>
      <c r="J92" s="183" t="s">
        <v>30</v>
      </c>
      <c r="K92" s="182">
        <f t="shared" si="15"/>
        <v>1</v>
      </c>
      <c r="L92" s="182" t="s">
        <v>31</v>
      </c>
      <c r="M92" s="183">
        <f t="shared" si="16"/>
        <v>8216</v>
      </c>
      <c r="N92" s="183" t="str">
        <f t="shared" si="17"/>
        <v>2018</v>
      </c>
      <c r="O92" s="183">
        <v>4</v>
      </c>
      <c r="P92" s="207"/>
      <c r="Q92" s="207"/>
      <c r="R92" s="207"/>
      <c r="S92" s="207"/>
    </row>
    <row r="93" customHeight="1" spans="1:19">
      <c r="A93" s="117"/>
      <c r="B93" s="178"/>
      <c r="C93" s="181" t="s">
        <v>208</v>
      </c>
      <c r="D93" s="183"/>
      <c r="E93" s="183">
        <v>32</v>
      </c>
      <c r="F93" s="182">
        <v>122</v>
      </c>
      <c r="G93" s="182" t="s">
        <v>209</v>
      </c>
      <c r="H93" s="185"/>
      <c r="I93" s="183" t="s">
        <v>36</v>
      </c>
      <c r="J93" s="183" t="s">
        <v>30</v>
      </c>
      <c r="K93" s="182">
        <f t="shared" si="15"/>
        <v>1</v>
      </c>
      <c r="L93" s="182" t="s">
        <v>31</v>
      </c>
      <c r="M93" s="183">
        <f t="shared" si="16"/>
        <v>8217</v>
      </c>
      <c r="N93" s="183" t="str">
        <f t="shared" si="17"/>
        <v>2019</v>
      </c>
      <c r="O93" s="183">
        <v>4</v>
      </c>
      <c r="P93" s="207"/>
      <c r="Q93" s="207"/>
      <c r="R93" s="207"/>
      <c r="S93" s="207"/>
    </row>
    <row r="94" customHeight="1" spans="1:19">
      <c r="A94" s="117"/>
      <c r="B94" s="178"/>
      <c r="C94" s="181" t="s">
        <v>210</v>
      </c>
      <c r="D94" s="183"/>
      <c r="E94" s="183">
        <v>32</v>
      </c>
      <c r="F94" s="182">
        <v>122</v>
      </c>
      <c r="G94" s="182" t="s">
        <v>211</v>
      </c>
      <c r="H94" s="185"/>
      <c r="I94" s="183" t="s">
        <v>36</v>
      </c>
      <c r="J94" s="183" t="s">
        <v>30</v>
      </c>
      <c r="K94" s="182">
        <f t="shared" si="15"/>
        <v>1</v>
      </c>
      <c r="L94" s="182" t="s">
        <v>31</v>
      </c>
      <c r="M94" s="183">
        <f t="shared" si="16"/>
        <v>8218</v>
      </c>
      <c r="N94" s="183" t="str">
        <f t="shared" si="17"/>
        <v>201A</v>
      </c>
      <c r="O94" s="183">
        <v>4</v>
      </c>
      <c r="P94" s="207"/>
      <c r="Q94" s="207"/>
      <c r="R94" s="207"/>
      <c r="S94" s="207"/>
    </row>
    <row r="95" customHeight="1" spans="1:19">
      <c r="A95" s="117"/>
      <c r="B95" s="178"/>
      <c r="C95" s="181" t="s">
        <v>212</v>
      </c>
      <c r="D95" s="183"/>
      <c r="E95" s="183">
        <v>32</v>
      </c>
      <c r="F95" s="182">
        <v>122</v>
      </c>
      <c r="G95" s="182" t="s">
        <v>213</v>
      </c>
      <c r="H95" s="186"/>
      <c r="I95" s="183" t="s">
        <v>36</v>
      </c>
      <c r="J95" s="183" t="s">
        <v>30</v>
      </c>
      <c r="K95" s="182">
        <f t="shared" si="15"/>
        <v>1</v>
      </c>
      <c r="L95" s="182" t="s">
        <v>31</v>
      </c>
      <c r="M95" s="183">
        <f t="shared" si="16"/>
        <v>8219</v>
      </c>
      <c r="N95" s="183" t="str">
        <f t="shared" si="17"/>
        <v>201B</v>
      </c>
      <c r="O95" s="183">
        <v>4</v>
      </c>
      <c r="P95" s="207"/>
      <c r="Q95" s="207"/>
      <c r="R95" s="207"/>
      <c r="S95" s="207"/>
    </row>
    <row r="96" customHeight="1" spans="1:19">
      <c r="A96" s="117"/>
      <c r="B96" s="178"/>
      <c r="C96" s="181" t="s">
        <v>214</v>
      </c>
      <c r="D96" s="183"/>
      <c r="E96" s="183">
        <v>32</v>
      </c>
      <c r="F96" s="182">
        <v>122</v>
      </c>
      <c r="G96" s="182" t="s">
        <v>215</v>
      </c>
      <c r="H96" s="185"/>
      <c r="I96" s="183" t="s">
        <v>36</v>
      </c>
      <c r="J96" s="183" t="s">
        <v>30</v>
      </c>
      <c r="K96" s="182">
        <f t="shared" si="15"/>
        <v>1</v>
      </c>
      <c r="L96" s="182" t="s">
        <v>31</v>
      </c>
      <c r="M96" s="183">
        <f t="shared" si="16"/>
        <v>8220</v>
      </c>
      <c r="N96" s="183" t="str">
        <f t="shared" si="17"/>
        <v>201C</v>
      </c>
      <c r="O96" s="183">
        <v>4</v>
      </c>
      <c r="P96" s="207"/>
      <c r="Q96" s="207"/>
      <c r="R96" s="207"/>
      <c r="S96" s="207"/>
    </row>
    <row r="97" customHeight="1" spans="1:19">
      <c r="A97" s="117"/>
      <c r="B97" s="178"/>
      <c r="C97" s="181" t="s">
        <v>216</v>
      </c>
      <c r="D97" s="183"/>
      <c r="E97" s="183">
        <v>32</v>
      </c>
      <c r="F97" s="182">
        <v>122</v>
      </c>
      <c r="G97" s="182" t="s">
        <v>217</v>
      </c>
      <c r="H97" s="185"/>
      <c r="I97" s="183" t="s">
        <v>36</v>
      </c>
      <c r="J97" s="183" t="s">
        <v>30</v>
      </c>
      <c r="K97" s="182">
        <f t="shared" si="15"/>
        <v>1</v>
      </c>
      <c r="L97" s="182" t="s">
        <v>31</v>
      </c>
      <c r="M97" s="183">
        <f t="shared" si="16"/>
        <v>8221</v>
      </c>
      <c r="N97" s="183" t="str">
        <f t="shared" si="17"/>
        <v>201D</v>
      </c>
      <c r="O97" s="183">
        <v>4</v>
      </c>
      <c r="P97" s="207"/>
      <c r="Q97" s="207"/>
      <c r="R97" s="207"/>
      <c r="S97" s="207"/>
    </row>
    <row r="98" customHeight="1" spans="1:19">
      <c r="A98" s="117"/>
      <c r="B98" s="178"/>
      <c r="C98" s="181" t="s">
        <v>218</v>
      </c>
      <c r="D98" s="183"/>
      <c r="E98" s="183">
        <v>32</v>
      </c>
      <c r="F98" s="182">
        <v>122</v>
      </c>
      <c r="G98" s="182" t="s">
        <v>219</v>
      </c>
      <c r="H98" s="185"/>
      <c r="I98" s="183" t="s">
        <v>36</v>
      </c>
      <c r="J98" s="183" t="s">
        <v>30</v>
      </c>
      <c r="K98" s="182">
        <f t="shared" si="15"/>
        <v>1</v>
      </c>
      <c r="L98" s="182" t="s">
        <v>31</v>
      </c>
      <c r="M98" s="183">
        <f t="shared" si="16"/>
        <v>8222</v>
      </c>
      <c r="N98" s="183" t="str">
        <f t="shared" si="17"/>
        <v>201E</v>
      </c>
      <c r="O98" s="183">
        <v>4</v>
      </c>
      <c r="P98" s="207"/>
      <c r="Q98" s="207"/>
      <c r="R98" s="207"/>
      <c r="S98" s="207"/>
    </row>
    <row r="99" customHeight="1" spans="1:19">
      <c r="A99" s="117"/>
      <c r="B99" s="178"/>
      <c r="C99" s="181" t="s">
        <v>220</v>
      </c>
      <c r="D99" s="183"/>
      <c r="E99" s="183">
        <v>32</v>
      </c>
      <c r="F99" s="182">
        <v>122</v>
      </c>
      <c r="G99" s="182" t="s">
        <v>221</v>
      </c>
      <c r="H99" s="185"/>
      <c r="I99" s="183" t="s">
        <v>36</v>
      </c>
      <c r="J99" s="183" t="s">
        <v>30</v>
      </c>
      <c r="K99" s="182">
        <f t="shared" si="15"/>
        <v>1</v>
      </c>
      <c r="L99" s="182" t="s">
        <v>31</v>
      </c>
      <c r="M99" s="183">
        <f t="shared" si="16"/>
        <v>8223</v>
      </c>
      <c r="N99" s="183" t="str">
        <f t="shared" si="17"/>
        <v>201F</v>
      </c>
      <c r="O99" s="183">
        <v>4</v>
      </c>
      <c r="P99" s="207"/>
      <c r="Q99" s="207"/>
      <c r="R99" s="207"/>
      <c r="S99" s="207"/>
    </row>
    <row r="100" customHeight="1" spans="1:19">
      <c r="A100" s="117"/>
      <c r="B100" s="178"/>
      <c r="C100" s="181" t="s">
        <v>222</v>
      </c>
      <c r="D100" s="183"/>
      <c r="E100" s="183">
        <v>32</v>
      </c>
      <c r="F100" s="182">
        <v>122</v>
      </c>
      <c r="G100" s="182" t="s">
        <v>223</v>
      </c>
      <c r="H100" s="185"/>
      <c r="I100" s="183" t="s">
        <v>36</v>
      </c>
      <c r="J100" s="183" t="s">
        <v>30</v>
      </c>
      <c r="K100" s="182">
        <f t="shared" si="15"/>
        <v>1</v>
      </c>
      <c r="L100" s="182" t="s">
        <v>31</v>
      </c>
      <c r="M100" s="183">
        <f t="shared" si="16"/>
        <v>8224</v>
      </c>
      <c r="N100" s="183" t="str">
        <f t="shared" si="17"/>
        <v>2020</v>
      </c>
      <c r="O100" s="183">
        <v>4</v>
      </c>
      <c r="P100" s="207"/>
      <c r="Q100" s="207"/>
      <c r="R100" s="207"/>
      <c r="S100" s="207"/>
    </row>
    <row r="101" customHeight="1" spans="1:19">
      <c r="A101" s="117"/>
      <c r="B101" s="178"/>
      <c r="C101" s="181" t="s">
        <v>224</v>
      </c>
      <c r="D101" s="183"/>
      <c r="E101" s="183">
        <v>32</v>
      </c>
      <c r="F101" s="182">
        <v>122</v>
      </c>
      <c r="G101" s="182" t="s">
        <v>225</v>
      </c>
      <c r="H101" s="185"/>
      <c r="I101" s="183" t="s">
        <v>36</v>
      </c>
      <c r="J101" s="183" t="s">
        <v>30</v>
      </c>
      <c r="K101" s="182">
        <f t="shared" si="15"/>
        <v>1</v>
      </c>
      <c r="L101" s="182" t="s">
        <v>31</v>
      </c>
      <c r="M101" s="183">
        <f t="shared" si="16"/>
        <v>8225</v>
      </c>
      <c r="N101" s="183" t="str">
        <f t="shared" si="17"/>
        <v>2021</v>
      </c>
      <c r="O101" s="183">
        <v>4</v>
      </c>
      <c r="P101" s="207"/>
      <c r="Q101" s="207"/>
      <c r="R101" s="207"/>
      <c r="S101" s="207"/>
    </row>
    <row r="102" customHeight="1" spans="1:19">
      <c r="A102" s="117"/>
      <c r="B102" s="178"/>
      <c r="C102" s="181" t="s">
        <v>226</v>
      </c>
      <c r="D102" s="183"/>
      <c r="E102" s="183">
        <v>32</v>
      </c>
      <c r="F102" s="182">
        <v>122</v>
      </c>
      <c r="G102" s="182" t="s">
        <v>227</v>
      </c>
      <c r="H102" s="185"/>
      <c r="I102" s="183" t="s">
        <v>36</v>
      </c>
      <c r="J102" s="183" t="s">
        <v>30</v>
      </c>
      <c r="K102" s="182">
        <f t="shared" si="15"/>
        <v>1</v>
      </c>
      <c r="L102" s="182" t="s">
        <v>31</v>
      </c>
      <c r="M102" s="183">
        <f t="shared" si="16"/>
        <v>8226</v>
      </c>
      <c r="N102" s="183" t="str">
        <f t="shared" si="17"/>
        <v>2022</v>
      </c>
      <c r="O102" s="183">
        <v>4</v>
      </c>
      <c r="P102" s="207"/>
      <c r="Q102" s="207"/>
      <c r="R102" s="207"/>
      <c r="S102" s="207"/>
    </row>
    <row r="103" customHeight="1" spans="1:19">
      <c r="A103" s="117"/>
      <c r="B103" s="178"/>
      <c r="C103" s="181" t="s">
        <v>228</v>
      </c>
      <c r="D103" s="183"/>
      <c r="E103" s="183">
        <v>32</v>
      </c>
      <c r="F103" s="182">
        <v>122</v>
      </c>
      <c r="G103" s="182" t="s">
        <v>229</v>
      </c>
      <c r="H103" s="185"/>
      <c r="I103" s="183" t="s">
        <v>36</v>
      </c>
      <c r="J103" s="183" t="s">
        <v>30</v>
      </c>
      <c r="K103" s="182">
        <f t="shared" si="15"/>
        <v>1</v>
      </c>
      <c r="L103" s="182" t="s">
        <v>31</v>
      </c>
      <c r="M103" s="183">
        <f t="shared" si="16"/>
        <v>8227</v>
      </c>
      <c r="N103" s="183" t="str">
        <f t="shared" si="17"/>
        <v>2023</v>
      </c>
      <c r="O103" s="183">
        <v>4</v>
      </c>
      <c r="P103" s="207"/>
      <c r="Q103" s="207"/>
      <c r="R103" s="207"/>
      <c r="S103" s="207"/>
    </row>
    <row r="104" ht="12" customHeight="1" spans="1:19">
      <c r="A104" s="117"/>
      <c r="B104" s="178"/>
      <c r="C104" s="181" t="s">
        <v>230</v>
      </c>
      <c r="D104" s="183"/>
      <c r="E104" s="183">
        <v>32</v>
      </c>
      <c r="F104" s="182">
        <v>122</v>
      </c>
      <c r="G104" s="182" t="s">
        <v>231</v>
      </c>
      <c r="H104" s="185"/>
      <c r="I104" s="183" t="s">
        <v>36</v>
      </c>
      <c r="J104" s="183" t="s">
        <v>30</v>
      </c>
      <c r="K104" s="182">
        <f t="shared" si="15"/>
        <v>1</v>
      </c>
      <c r="L104" s="182" t="s">
        <v>31</v>
      </c>
      <c r="M104" s="183">
        <f t="shared" si="16"/>
        <v>8228</v>
      </c>
      <c r="N104" s="183" t="str">
        <f t="shared" si="17"/>
        <v>2024</v>
      </c>
      <c r="O104" s="183">
        <v>4</v>
      </c>
      <c r="P104" s="207"/>
      <c r="Q104" s="207"/>
      <c r="R104" s="207"/>
      <c r="S104" s="207"/>
    </row>
    <row r="105" customHeight="1" spans="1:19">
      <c r="A105" s="117"/>
      <c r="B105" s="178"/>
      <c r="C105" s="181" t="s">
        <v>232</v>
      </c>
      <c r="D105" s="183"/>
      <c r="E105" s="183">
        <v>32</v>
      </c>
      <c r="F105" s="182">
        <v>122</v>
      </c>
      <c r="G105" s="182" t="s">
        <v>233</v>
      </c>
      <c r="H105" s="185"/>
      <c r="I105" s="183" t="s">
        <v>36</v>
      </c>
      <c r="J105" s="183" t="s">
        <v>30</v>
      </c>
      <c r="K105" s="182">
        <f t="shared" si="15"/>
        <v>1</v>
      </c>
      <c r="L105" s="182" t="s">
        <v>31</v>
      </c>
      <c r="M105" s="183">
        <f t="shared" si="16"/>
        <v>8229</v>
      </c>
      <c r="N105" s="183" t="str">
        <f t="shared" si="17"/>
        <v>2025</v>
      </c>
      <c r="O105" s="183">
        <v>4</v>
      </c>
      <c r="P105" s="207"/>
      <c r="Q105" s="207"/>
      <c r="R105" s="207"/>
      <c r="S105" s="207"/>
    </row>
    <row r="106" customHeight="1" spans="1:19">
      <c r="A106" s="117"/>
      <c r="B106" s="178"/>
      <c r="C106" s="181" t="s">
        <v>234</v>
      </c>
      <c r="D106" s="183"/>
      <c r="E106" s="183">
        <v>1000</v>
      </c>
      <c r="F106" s="182">
        <v>65535</v>
      </c>
      <c r="G106" s="187" t="s">
        <v>235</v>
      </c>
      <c r="H106" s="185"/>
      <c r="I106" s="183" t="s">
        <v>29</v>
      </c>
      <c r="J106" s="182" t="s">
        <v>30</v>
      </c>
      <c r="K106" s="182">
        <f t="shared" si="15"/>
        <v>1</v>
      </c>
      <c r="L106" s="182" t="s">
        <v>31</v>
      </c>
      <c r="M106" s="183">
        <f t="shared" si="16"/>
        <v>8230</v>
      </c>
      <c r="N106" s="183" t="str">
        <f t="shared" si="17"/>
        <v>2026</v>
      </c>
      <c r="O106" s="183">
        <v>4</v>
      </c>
      <c r="P106" s="207"/>
      <c r="Q106" s="207"/>
      <c r="R106" s="207"/>
      <c r="S106" s="207"/>
    </row>
    <row r="107" customHeight="1" spans="1:19">
      <c r="A107" s="117"/>
      <c r="B107" s="188"/>
      <c r="C107" s="189" t="str">
        <f>CONCATENATE("注：参数块以 0x",N76," 作为起始地址共 ",R76," 个寄存器 ",(M106-M76+K106)*2," 字节，寄存器 10 进制范围： ",M76,"~",M106+K106-1,"，寄存器 16 进制范围： ",N76,"~",DEC2HEX(M106+K106-1))</f>
        <v>注：参数块以 0x2000 作为起始地址共 39 个寄存器 78 字节，寄存器 10 进制范围： 8192~8230，寄存器 16 进制范围： 2000~2026</v>
      </c>
      <c r="D107" s="190"/>
      <c r="E107" s="190"/>
      <c r="F107" s="190"/>
      <c r="G107" s="190"/>
      <c r="H107" s="190"/>
      <c r="I107" s="190"/>
      <c r="J107" s="190"/>
      <c r="K107" s="190"/>
      <c r="L107" s="190"/>
      <c r="M107" s="190"/>
      <c r="N107" s="190"/>
      <c r="O107" s="208"/>
      <c r="P107" s="163"/>
      <c r="Q107" s="163"/>
      <c r="R107" s="163"/>
      <c r="S107" s="163"/>
    </row>
    <row r="108" customHeight="1" spans="1:19">
      <c r="A108" s="11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63"/>
      <c r="Q108" s="163"/>
      <c r="R108" s="163"/>
      <c r="S108" s="163"/>
    </row>
    <row r="109" customHeight="1" spans="1:19">
      <c r="A109" s="117"/>
      <c r="B109" s="191" t="s">
        <v>236</v>
      </c>
      <c r="C109" s="192" t="s">
        <v>237</v>
      </c>
      <c r="D109" s="193" t="s">
        <v>238</v>
      </c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209"/>
      <c r="P109" s="210"/>
      <c r="Q109" s="214"/>
      <c r="R109" s="214"/>
      <c r="S109" s="215"/>
    </row>
    <row r="110" customHeight="1" spans="1:19">
      <c r="A110" s="117"/>
      <c r="B110" s="195"/>
      <c r="C110" s="196" t="s">
        <v>8</v>
      </c>
      <c r="D110" s="196" t="s">
        <v>9</v>
      </c>
      <c r="E110" s="196" t="s">
        <v>10</v>
      </c>
      <c r="F110" s="196" t="s">
        <v>11</v>
      </c>
      <c r="G110" s="197" t="s">
        <v>12</v>
      </c>
      <c r="H110" s="197" t="s">
        <v>13</v>
      </c>
      <c r="I110" s="196" t="s">
        <v>14</v>
      </c>
      <c r="J110" s="196" t="s">
        <v>15</v>
      </c>
      <c r="K110" s="196" t="s">
        <v>16</v>
      </c>
      <c r="L110" s="196" t="s">
        <v>239</v>
      </c>
      <c r="M110" s="196" t="s">
        <v>18</v>
      </c>
      <c r="N110" s="196" t="s">
        <v>19</v>
      </c>
      <c r="O110" s="196" t="s">
        <v>20</v>
      </c>
      <c r="P110" s="211" t="s">
        <v>21</v>
      </c>
      <c r="Q110" s="211" t="s">
        <v>22</v>
      </c>
      <c r="R110" s="211" t="s">
        <v>23</v>
      </c>
      <c r="S110" s="211" t="s">
        <v>24</v>
      </c>
    </row>
    <row r="111" customHeight="1" spans="1:19">
      <c r="A111" s="117"/>
      <c r="B111" s="195"/>
      <c r="C111" s="198" t="s">
        <v>240</v>
      </c>
      <c r="D111" s="199"/>
      <c r="E111" s="199">
        <v>0</v>
      </c>
      <c r="F111" s="199">
        <v>10</v>
      </c>
      <c r="G111" s="200" t="s">
        <v>241</v>
      </c>
      <c r="H111" s="201" t="s">
        <v>242</v>
      </c>
      <c r="I111" s="199" t="s">
        <v>29</v>
      </c>
      <c r="J111" s="199" t="s">
        <v>30</v>
      </c>
      <c r="K111" s="199">
        <f t="shared" ref="K111:K124" si="18">_xlfn.IFS(J111="UINT16",1,J111="REAL4",2,J111="UINT32",2)</f>
        <v>1</v>
      </c>
      <c r="L111" s="212" t="s">
        <v>31</v>
      </c>
      <c r="M111" s="199">
        <v>12288</v>
      </c>
      <c r="N111" s="212" t="str">
        <f t="shared" ref="N111:N124" si="19">DEC2HEX(M111)</f>
        <v>3000</v>
      </c>
      <c r="O111" s="212">
        <v>2</v>
      </c>
      <c r="P111" s="167" t="str">
        <f>N111</f>
        <v>3000</v>
      </c>
      <c r="Q111" s="167" t="str">
        <f>DEC2HEX(M135+K135-1)</f>
        <v>3030</v>
      </c>
      <c r="R111" s="167">
        <f>M135-M111+K135</f>
        <v>49</v>
      </c>
      <c r="S111" s="167">
        <f>COUNTA(N111:N135)</f>
        <v>25</v>
      </c>
    </row>
    <row r="112" customHeight="1" spans="1:19">
      <c r="A112" s="117"/>
      <c r="B112" s="195"/>
      <c r="C112" s="198" t="s">
        <v>243</v>
      </c>
      <c r="D112" s="199" t="s">
        <v>244</v>
      </c>
      <c r="E112" s="200">
        <v>-100000</v>
      </c>
      <c r="F112" s="200">
        <v>100000</v>
      </c>
      <c r="G112" s="202" t="s">
        <v>245</v>
      </c>
      <c r="H112" s="197" t="s">
        <v>246</v>
      </c>
      <c r="I112" s="213" t="s">
        <v>176</v>
      </c>
      <c r="J112" s="199" t="s">
        <v>177</v>
      </c>
      <c r="K112" s="199">
        <f t="shared" si="18"/>
        <v>2</v>
      </c>
      <c r="L112" s="212" t="s">
        <v>31</v>
      </c>
      <c r="M112" s="212">
        <f t="shared" ref="M112:M124" si="20">M111+K111</f>
        <v>12289</v>
      </c>
      <c r="N112" s="212" t="str">
        <f t="shared" si="19"/>
        <v>3001</v>
      </c>
      <c r="O112" s="212">
        <v>2</v>
      </c>
      <c r="P112" s="169"/>
      <c r="Q112" s="169"/>
      <c r="R112" s="169"/>
      <c r="S112" s="169"/>
    </row>
    <row r="113" customHeight="1" spans="1:19">
      <c r="A113" s="117"/>
      <c r="B113" s="195"/>
      <c r="C113" s="198" t="s">
        <v>247</v>
      </c>
      <c r="D113" s="203" t="s">
        <v>248</v>
      </c>
      <c r="E113" s="200">
        <v>-100</v>
      </c>
      <c r="F113" s="200">
        <v>100</v>
      </c>
      <c r="G113" s="202" t="s">
        <v>249</v>
      </c>
      <c r="H113" s="197"/>
      <c r="I113" s="213" t="s">
        <v>176</v>
      </c>
      <c r="J113" s="199" t="s">
        <v>177</v>
      </c>
      <c r="K113" s="199">
        <f t="shared" si="18"/>
        <v>2</v>
      </c>
      <c r="L113" s="212" t="s">
        <v>31</v>
      </c>
      <c r="M113" s="212">
        <f t="shared" si="20"/>
        <v>12291</v>
      </c>
      <c r="N113" s="212" t="str">
        <f t="shared" si="19"/>
        <v>3003</v>
      </c>
      <c r="O113" s="212">
        <v>2</v>
      </c>
      <c r="P113" s="169"/>
      <c r="Q113" s="169"/>
      <c r="R113" s="169"/>
      <c r="S113" s="169"/>
    </row>
    <row r="114" customHeight="1" spans="1:19">
      <c r="A114" s="117"/>
      <c r="B114" s="195"/>
      <c r="C114" s="198" t="s">
        <v>250</v>
      </c>
      <c r="D114" s="199" t="s">
        <v>244</v>
      </c>
      <c r="E114" s="200">
        <v>-100000</v>
      </c>
      <c r="F114" s="200">
        <v>100000</v>
      </c>
      <c r="G114" s="202" t="s">
        <v>251</v>
      </c>
      <c r="H114" s="197"/>
      <c r="I114" s="213" t="s">
        <v>176</v>
      </c>
      <c r="J114" s="199" t="s">
        <v>177</v>
      </c>
      <c r="K114" s="199">
        <f t="shared" si="18"/>
        <v>2</v>
      </c>
      <c r="L114" s="212" t="s">
        <v>31</v>
      </c>
      <c r="M114" s="212">
        <f t="shared" si="20"/>
        <v>12293</v>
      </c>
      <c r="N114" s="212" t="str">
        <f t="shared" si="19"/>
        <v>3005</v>
      </c>
      <c r="O114" s="212">
        <v>2</v>
      </c>
      <c r="P114" s="169"/>
      <c r="Q114" s="169"/>
      <c r="R114" s="169"/>
      <c r="S114" s="169"/>
    </row>
    <row r="115" customHeight="1" spans="1:19">
      <c r="A115" s="117"/>
      <c r="B115" s="195"/>
      <c r="C115" s="198" t="s">
        <v>252</v>
      </c>
      <c r="D115" s="203" t="s">
        <v>248</v>
      </c>
      <c r="E115" s="200">
        <v>-100</v>
      </c>
      <c r="F115" s="200">
        <v>100</v>
      </c>
      <c r="G115" s="202" t="s">
        <v>253</v>
      </c>
      <c r="H115" s="197"/>
      <c r="I115" s="213" t="s">
        <v>176</v>
      </c>
      <c r="J115" s="199" t="s">
        <v>177</v>
      </c>
      <c r="K115" s="199">
        <f t="shared" si="18"/>
        <v>2</v>
      </c>
      <c r="L115" s="212" t="s">
        <v>31</v>
      </c>
      <c r="M115" s="212">
        <f t="shared" si="20"/>
        <v>12295</v>
      </c>
      <c r="N115" s="212" t="str">
        <f t="shared" si="19"/>
        <v>3007</v>
      </c>
      <c r="O115" s="212">
        <v>2</v>
      </c>
      <c r="P115" s="169"/>
      <c r="Q115" s="169"/>
      <c r="R115" s="169"/>
      <c r="S115" s="169"/>
    </row>
    <row r="116" customHeight="1" spans="1:19">
      <c r="A116" s="117"/>
      <c r="B116" s="195"/>
      <c r="C116" s="198" t="s">
        <v>254</v>
      </c>
      <c r="D116" s="199" t="s">
        <v>244</v>
      </c>
      <c r="E116" s="200">
        <v>-100000</v>
      </c>
      <c r="F116" s="200">
        <v>100000</v>
      </c>
      <c r="G116" s="202" t="s">
        <v>255</v>
      </c>
      <c r="H116" s="197"/>
      <c r="I116" s="213" t="s">
        <v>176</v>
      </c>
      <c r="J116" s="199" t="s">
        <v>177</v>
      </c>
      <c r="K116" s="199">
        <f t="shared" si="18"/>
        <v>2</v>
      </c>
      <c r="L116" s="212" t="s">
        <v>31</v>
      </c>
      <c r="M116" s="212">
        <f t="shared" si="20"/>
        <v>12297</v>
      </c>
      <c r="N116" s="212" t="str">
        <f t="shared" si="19"/>
        <v>3009</v>
      </c>
      <c r="O116" s="212">
        <v>2</v>
      </c>
      <c r="P116" s="169"/>
      <c r="Q116" s="169"/>
      <c r="R116" s="169"/>
      <c r="S116" s="169"/>
    </row>
    <row r="117" customHeight="1" spans="1:19">
      <c r="A117" s="117"/>
      <c r="B117" s="195"/>
      <c r="C117" s="198" t="s">
        <v>256</v>
      </c>
      <c r="D117" s="203" t="s">
        <v>248</v>
      </c>
      <c r="E117" s="200">
        <v>-100</v>
      </c>
      <c r="F117" s="200">
        <v>100</v>
      </c>
      <c r="G117" s="202" t="s">
        <v>257</v>
      </c>
      <c r="H117" s="197"/>
      <c r="I117" s="213" t="s">
        <v>176</v>
      </c>
      <c r="J117" s="199" t="s">
        <v>177</v>
      </c>
      <c r="K117" s="199">
        <f t="shared" si="18"/>
        <v>2</v>
      </c>
      <c r="L117" s="212" t="s">
        <v>31</v>
      </c>
      <c r="M117" s="212">
        <f t="shared" si="20"/>
        <v>12299</v>
      </c>
      <c r="N117" s="212" t="str">
        <f t="shared" si="19"/>
        <v>300B</v>
      </c>
      <c r="O117" s="212">
        <v>2</v>
      </c>
      <c r="P117" s="169"/>
      <c r="Q117" s="169"/>
      <c r="R117" s="169"/>
      <c r="S117" s="169"/>
    </row>
    <row r="118" customHeight="1" spans="1:19">
      <c r="A118" s="117"/>
      <c r="B118" s="195"/>
      <c r="C118" s="198" t="s">
        <v>258</v>
      </c>
      <c r="D118" s="199" t="s">
        <v>244</v>
      </c>
      <c r="E118" s="200">
        <v>-100000</v>
      </c>
      <c r="F118" s="200">
        <v>100000</v>
      </c>
      <c r="G118" s="202" t="s">
        <v>259</v>
      </c>
      <c r="H118" s="197"/>
      <c r="I118" s="213" t="s">
        <v>176</v>
      </c>
      <c r="J118" s="199" t="s">
        <v>177</v>
      </c>
      <c r="K118" s="199">
        <f t="shared" si="18"/>
        <v>2</v>
      </c>
      <c r="L118" s="212" t="s">
        <v>31</v>
      </c>
      <c r="M118" s="212">
        <f t="shared" si="20"/>
        <v>12301</v>
      </c>
      <c r="N118" s="212" t="str">
        <f t="shared" si="19"/>
        <v>300D</v>
      </c>
      <c r="O118" s="212">
        <v>2</v>
      </c>
      <c r="P118" s="169"/>
      <c r="Q118" s="169"/>
      <c r="R118" s="169"/>
      <c r="S118" s="169"/>
    </row>
    <row r="119" customHeight="1" spans="1:19">
      <c r="A119" s="117"/>
      <c r="B119" s="195"/>
      <c r="C119" s="198" t="s">
        <v>260</v>
      </c>
      <c r="D119" s="203" t="s">
        <v>248</v>
      </c>
      <c r="E119" s="200">
        <v>-100</v>
      </c>
      <c r="F119" s="200">
        <v>100</v>
      </c>
      <c r="G119" s="202" t="s">
        <v>261</v>
      </c>
      <c r="H119" s="197"/>
      <c r="I119" s="213" t="s">
        <v>176</v>
      </c>
      <c r="J119" s="199" t="s">
        <v>177</v>
      </c>
      <c r="K119" s="199">
        <f t="shared" si="18"/>
        <v>2</v>
      </c>
      <c r="L119" s="212" t="s">
        <v>31</v>
      </c>
      <c r="M119" s="212">
        <f t="shared" si="20"/>
        <v>12303</v>
      </c>
      <c r="N119" s="212" t="str">
        <f t="shared" si="19"/>
        <v>300F</v>
      </c>
      <c r="O119" s="212">
        <v>2</v>
      </c>
      <c r="P119" s="169"/>
      <c r="Q119" s="169"/>
      <c r="R119" s="169"/>
      <c r="S119" s="169"/>
    </row>
    <row r="120" customHeight="1" spans="1:19">
      <c r="A120" s="117"/>
      <c r="B120" s="195"/>
      <c r="C120" s="198" t="s">
        <v>262</v>
      </c>
      <c r="D120" s="199" t="s">
        <v>244</v>
      </c>
      <c r="E120" s="200">
        <v>-100000</v>
      </c>
      <c r="F120" s="200">
        <v>100000</v>
      </c>
      <c r="G120" s="202" t="s">
        <v>263</v>
      </c>
      <c r="H120" s="197"/>
      <c r="I120" s="213" t="s">
        <v>176</v>
      </c>
      <c r="J120" s="199" t="s">
        <v>177</v>
      </c>
      <c r="K120" s="199">
        <f t="shared" si="18"/>
        <v>2</v>
      </c>
      <c r="L120" s="212" t="s">
        <v>31</v>
      </c>
      <c r="M120" s="212">
        <f t="shared" si="20"/>
        <v>12305</v>
      </c>
      <c r="N120" s="212" t="str">
        <f t="shared" si="19"/>
        <v>3011</v>
      </c>
      <c r="O120" s="212">
        <v>2</v>
      </c>
      <c r="P120" s="169"/>
      <c r="Q120" s="169"/>
      <c r="R120" s="169"/>
      <c r="S120" s="169"/>
    </row>
    <row r="121" customHeight="1" spans="1:19">
      <c r="A121" s="117"/>
      <c r="B121" s="195"/>
      <c r="C121" s="198" t="s">
        <v>264</v>
      </c>
      <c r="D121" s="203" t="s">
        <v>248</v>
      </c>
      <c r="E121" s="200">
        <v>-100</v>
      </c>
      <c r="F121" s="200">
        <v>100</v>
      </c>
      <c r="G121" s="202" t="s">
        <v>265</v>
      </c>
      <c r="H121" s="197"/>
      <c r="I121" s="213" t="s">
        <v>176</v>
      </c>
      <c r="J121" s="199" t="s">
        <v>177</v>
      </c>
      <c r="K121" s="199">
        <f t="shared" si="18"/>
        <v>2</v>
      </c>
      <c r="L121" s="212" t="s">
        <v>31</v>
      </c>
      <c r="M121" s="212">
        <f t="shared" si="20"/>
        <v>12307</v>
      </c>
      <c r="N121" s="212" t="str">
        <f t="shared" si="19"/>
        <v>3013</v>
      </c>
      <c r="O121" s="212">
        <v>2</v>
      </c>
      <c r="P121" s="169"/>
      <c r="Q121" s="169"/>
      <c r="R121" s="169"/>
      <c r="S121" s="169"/>
    </row>
    <row r="122" customHeight="1" spans="1:19">
      <c r="A122" s="117"/>
      <c r="B122" s="195"/>
      <c r="C122" s="198" t="s">
        <v>266</v>
      </c>
      <c r="D122" s="199" t="s">
        <v>244</v>
      </c>
      <c r="E122" s="200">
        <v>-100000</v>
      </c>
      <c r="F122" s="200">
        <v>100000</v>
      </c>
      <c r="G122" s="202" t="s">
        <v>267</v>
      </c>
      <c r="H122" s="197"/>
      <c r="I122" s="213" t="s">
        <v>176</v>
      </c>
      <c r="J122" s="199" t="s">
        <v>177</v>
      </c>
      <c r="K122" s="199">
        <f t="shared" si="18"/>
        <v>2</v>
      </c>
      <c r="L122" s="212" t="s">
        <v>31</v>
      </c>
      <c r="M122" s="212">
        <f t="shared" si="20"/>
        <v>12309</v>
      </c>
      <c r="N122" s="212" t="str">
        <f t="shared" si="19"/>
        <v>3015</v>
      </c>
      <c r="O122" s="212">
        <v>2</v>
      </c>
      <c r="P122" s="169"/>
      <c r="Q122" s="169"/>
      <c r="R122" s="169"/>
      <c r="S122" s="169"/>
    </row>
    <row r="123" customHeight="1" spans="1:19">
      <c r="A123" s="117"/>
      <c r="B123" s="195"/>
      <c r="C123" s="198" t="s">
        <v>268</v>
      </c>
      <c r="D123" s="203" t="s">
        <v>248</v>
      </c>
      <c r="E123" s="200">
        <v>-100</v>
      </c>
      <c r="F123" s="200">
        <v>100</v>
      </c>
      <c r="G123" s="202" t="s">
        <v>269</v>
      </c>
      <c r="H123" s="197"/>
      <c r="I123" s="213" t="s">
        <v>176</v>
      </c>
      <c r="J123" s="199" t="s">
        <v>177</v>
      </c>
      <c r="K123" s="199">
        <f t="shared" si="18"/>
        <v>2</v>
      </c>
      <c r="L123" s="212" t="s">
        <v>31</v>
      </c>
      <c r="M123" s="212">
        <f t="shared" si="20"/>
        <v>12311</v>
      </c>
      <c r="N123" s="212" t="str">
        <f t="shared" si="19"/>
        <v>3017</v>
      </c>
      <c r="O123" s="212">
        <v>2</v>
      </c>
      <c r="P123" s="169"/>
      <c r="Q123" s="169"/>
      <c r="R123" s="169"/>
      <c r="S123" s="169"/>
    </row>
    <row r="124" customHeight="1" spans="1:20">
      <c r="A124" s="117"/>
      <c r="B124" s="195"/>
      <c r="C124" s="198" t="s">
        <v>270</v>
      </c>
      <c r="D124" s="199" t="s">
        <v>244</v>
      </c>
      <c r="E124" s="200">
        <v>-100000</v>
      </c>
      <c r="F124" s="200">
        <v>100000</v>
      </c>
      <c r="G124" s="202" t="s">
        <v>271</v>
      </c>
      <c r="H124" s="197"/>
      <c r="I124" s="213" t="s">
        <v>176</v>
      </c>
      <c r="J124" s="199" t="s">
        <v>177</v>
      </c>
      <c r="K124" s="199">
        <f t="shared" si="18"/>
        <v>2</v>
      </c>
      <c r="L124" s="212" t="s">
        <v>31</v>
      </c>
      <c r="M124" s="212">
        <f t="shared" si="20"/>
        <v>12313</v>
      </c>
      <c r="N124" s="212" t="str">
        <f t="shared" si="19"/>
        <v>3019</v>
      </c>
      <c r="O124" s="212">
        <v>2</v>
      </c>
      <c r="P124" s="169"/>
      <c r="Q124" s="169"/>
      <c r="R124" s="169"/>
      <c r="S124" s="169"/>
      <c r="T124" s="103"/>
    </row>
    <row r="125" customHeight="1" spans="1:19">
      <c r="A125" s="117"/>
      <c r="B125" s="195"/>
      <c r="C125" s="198" t="s">
        <v>272</v>
      </c>
      <c r="D125" s="203" t="s">
        <v>248</v>
      </c>
      <c r="E125" s="200">
        <v>-100</v>
      </c>
      <c r="F125" s="200">
        <v>100</v>
      </c>
      <c r="G125" s="202" t="s">
        <v>273</v>
      </c>
      <c r="H125" s="197"/>
      <c r="I125" s="213" t="s">
        <v>176</v>
      </c>
      <c r="J125" s="199" t="s">
        <v>177</v>
      </c>
      <c r="K125" s="199">
        <f t="shared" ref="K125:K135" si="21">_xlfn.IFS(J125="UINT16",1,J125="REAL4",2,J125="UINT32",2)</f>
        <v>2</v>
      </c>
      <c r="L125" s="212" t="s">
        <v>31</v>
      </c>
      <c r="M125" s="212">
        <f t="shared" ref="M125:M135" si="22">M124+K124</f>
        <v>12315</v>
      </c>
      <c r="N125" s="212" t="str">
        <f t="shared" ref="N125:N135" si="23">DEC2HEX(M125)</f>
        <v>301B</v>
      </c>
      <c r="O125" s="212">
        <v>2</v>
      </c>
      <c r="P125" s="169"/>
      <c r="Q125" s="169"/>
      <c r="R125" s="169"/>
      <c r="S125" s="169"/>
    </row>
    <row r="126" customHeight="1" spans="1:19">
      <c r="A126" s="117"/>
      <c r="B126" s="195"/>
      <c r="C126" s="198" t="s">
        <v>274</v>
      </c>
      <c r="D126" s="199" t="s">
        <v>244</v>
      </c>
      <c r="E126" s="200">
        <v>-100000</v>
      </c>
      <c r="F126" s="200">
        <v>100000</v>
      </c>
      <c r="G126" s="202" t="s">
        <v>275</v>
      </c>
      <c r="H126" s="197"/>
      <c r="I126" s="213" t="s">
        <v>176</v>
      </c>
      <c r="J126" s="199" t="s">
        <v>177</v>
      </c>
      <c r="K126" s="199">
        <f t="shared" si="21"/>
        <v>2</v>
      </c>
      <c r="L126" s="212" t="s">
        <v>31</v>
      </c>
      <c r="M126" s="212">
        <f t="shared" si="22"/>
        <v>12317</v>
      </c>
      <c r="N126" s="212" t="str">
        <f t="shared" si="23"/>
        <v>301D</v>
      </c>
      <c r="O126" s="212">
        <v>2</v>
      </c>
      <c r="P126" s="169"/>
      <c r="Q126" s="169"/>
      <c r="R126" s="169"/>
      <c r="S126" s="169"/>
    </row>
    <row r="127" customHeight="1" spans="1:19">
      <c r="A127" s="117"/>
      <c r="B127" s="195"/>
      <c r="C127" s="198" t="s">
        <v>276</v>
      </c>
      <c r="D127" s="203" t="s">
        <v>248</v>
      </c>
      <c r="E127" s="200">
        <v>-100</v>
      </c>
      <c r="F127" s="200">
        <v>100</v>
      </c>
      <c r="G127" s="202" t="s">
        <v>277</v>
      </c>
      <c r="H127" s="197"/>
      <c r="I127" s="213" t="s">
        <v>176</v>
      </c>
      <c r="J127" s="199" t="s">
        <v>177</v>
      </c>
      <c r="K127" s="199">
        <f t="shared" si="21"/>
        <v>2</v>
      </c>
      <c r="L127" s="212" t="s">
        <v>31</v>
      </c>
      <c r="M127" s="212">
        <f t="shared" si="22"/>
        <v>12319</v>
      </c>
      <c r="N127" s="212" t="str">
        <f t="shared" si="23"/>
        <v>301F</v>
      </c>
      <c r="O127" s="212">
        <v>2</v>
      </c>
      <c r="P127" s="169"/>
      <c r="Q127" s="169"/>
      <c r="R127" s="169"/>
      <c r="S127" s="169"/>
    </row>
    <row r="128" customHeight="1" spans="1:19">
      <c r="A128" s="117"/>
      <c r="B128" s="195"/>
      <c r="C128" s="198" t="s">
        <v>278</v>
      </c>
      <c r="D128" s="199" t="s">
        <v>244</v>
      </c>
      <c r="E128" s="200">
        <v>-100000</v>
      </c>
      <c r="F128" s="200">
        <v>100000</v>
      </c>
      <c r="G128" s="202" t="s">
        <v>279</v>
      </c>
      <c r="H128" s="197"/>
      <c r="I128" s="213" t="s">
        <v>176</v>
      </c>
      <c r="J128" s="199" t="s">
        <v>177</v>
      </c>
      <c r="K128" s="199">
        <f t="shared" si="21"/>
        <v>2</v>
      </c>
      <c r="L128" s="212" t="s">
        <v>31</v>
      </c>
      <c r="M128" s="212">
        <f t="shared" si="22"/>
        <v>12321</v>
      </c>
      <c r="N128" s="212" t="str">
        <f t="shared" si="23"/>
        <v>3021</v>
      </c>
      <c r="O128" s="212">
        <v>2</v>
      </c>
      <c r="P128" s="169"/>
      <c r="Q128" s="169"/>
      <c r="R128" s="169"/>
      <c r="S128" s="169"/>
    </row>
    <row r="129" customHeight="1" spans="1:19">
      <c r="A129" s="117"/>
      <c r="B129" s="195"/>
      <c r="C129" s="198" t="s">
        <v>280</v>
      </c>
      <c r="D129" s="203" t="s">
        <v>248</v>
      </c>
      <c r="E129" s="200">
        <v>-100</v>
      </c>
      <c r="F129" s="200">
        <v>100</v>
      </c>
      <c r="G129" s="202" t="s">
        <v>281</v>
      </c>
      <c r="H129" s="197"/>
      <c r="I129" s="213" t="s">
        <v>176</v>
      </c>
      <c r="J129" s="199" t="s">
        <v>177</v>
      </c>
      <c r="K129" s="199">
        <f t="shared" si="21"/>
        <v>2</v>
      </c>
      <c r="L129" s="212" t="s">
        <v>31</v>
      </c>
      <c r="M129" s="212">
        <f t="shared" si="22"/>
        <v>12323</v>
      </c>
      <c r="N129" s="212" t="str">
        <f t="shared" si="23"/>
        <v>3023</v>
      </c>
      <c r="O129" s="212">
        <v>2</v>
      </c>
      <c r="P129" s="169"/>
      <c r="Q129" s="169"/>
      <c r="R129" s="169"/>
      <c r="S129" s="169"/>
    </row>
    <row r="130" customHeight="1" spans="1:19">
      <c r="A130" s="117"/>
      <c r="B130" s="195"/>
      <c r="C130" s="198" t="s">
        <v>282</v>
      </c>
      <c r="D130" s="199" t="s">
        <v>244</v>
      </c>
      <c r="E130" s="200">
        <v>-100000</v>
      </c>
      <c r="F130" s="200">
        <v>100000</v>
      </c>
      <c r="G130" s="202" t="s">
        <v>283</v>
      </c>
      <c r="H130" s="197"/>
      <c r="I130" s="213" t="s">
        <v>176</v>
      </c>
      <c r="J130" s="199" t="s">
        <v>177</v>
      </c>
      <c r="K130" s="199">
        <f t="shared" si="21"/>
        <v>2</v>
      </c>
      <c r="L130" s="212" t="s">
        <v>31</v>
      </c>
      <c r="M130" s="212">
        <f t="shared" si="22"/>
        <v>12325</v>
      </c>
      <c r="N130" s="212" t="str">
        <f t="shared" si="23"/>
        <v>3025</v>
      </c>
      <c r="O130" s="212">
        <v>2</v>
      </c>
      <c r="P130" s="169"/>
      <c r="Q130" s="169"/>
      <c r="R130" s="169"/>
      <c r="S130" s="169"/>
    </row>
    <row r="131" customHeight="1" spans="1:19">
      <c r="A131" s="117"/>
      <c r="B131" s="195"/>
      <c r="C131" s="198" t="s">
        <v>284</v>
      </c>
      <c r="D131" s="203" t="s">
        <v>248</v>
      </c>
      <c r="E131" s="200">
        <v>-100</v>
      </c>
      <c r="F131" s="200">
        <v>100</v>
      </c>
      <c r="G131" s="202" t="s">
        <v>285</v>
      </c>
      <c r="H131" s="197"/>
      <c r="I131" s="213" t="s">
        <v>176</v>
      </c>
      <c r="J131" s="199" t="s">
        <v>177</v>
      </c>
      <c r="K131" s="199">
        <f t="shared" si="21"/>
        <v>2</v>
      </c>
      <c r="L131" s="212" t="s">
        <v>31</v>
      </c>
      <c r="M131" s="212">
        <f t="shared" si="22"/>
        <v>12327</v>
      </c>
      <c r="N131" s="212" t="str">
        <f t="shared" si="23"/>
        <v>3027</v>
      </c>
      <c r="O131" s="212">
        <v>2</v>
      </c>
      <c r="P131" s="169"/>
      <c r="Q131" s="169"/>
      <c r="R131" s="169"/>
      <c r="S131" s="169"/>
    </row>
    <row r="132" customHeight="1" spans="1:19">
      <c r="A132" s="117"/>
      <c r="B132" s="195"/>
      <c r="C132" s="198" t="s">
        <v>286</v>
      </c>
      <c r="D132" s="199" t="s">
        <v>244</v>
      </c>
      <c r="E132" s="200">
        <v>-100000</v>
      </c>
      <c r="F132" s="200">
        <v>100000</v>
      </c>
      <c r="G132" s="202" t="s">
        <v>287</v>
      </c>
      <c r="H132" s="197"/>
      <c r="I132" s="213" t="s">
        <v>176</v>
      </c>
      <c r="J132" s="199" t="s">
        <v>177</v>
      </c>
      <c r="K132" s="199">
        <f t="shared" si="21"/>
        <v>2</v>
      </c>
      <c r="L132" s="212" t="s">
        <v>31</v>
      </c>
      <c r="M132" s="212">
        <f t="shared" si="22"/>
        <v>12329</v>
      </c>
      <c r="N132" s="212" t="str">
        <f t="shared" si="23"/>
        <v>3029</v>
      </c>
      <c r="O132" s="212">
        <v>2</v>
      </c>
      <c r="P132" s="169"/>
      <c r="Q132" s="169"/>
      <c r="R132" s="169"/>
      <c r="S132" s="169"/>
    </row>
    <row r="133" customHeight="1" spans="1:19">
      <c r="A133" s="117"/>
      <c r="B133" s="195"/>
      <c r="C133" s="198" t="s">
        <v>288</v>
      </c>
      <c r="D133" s="203" t="s">
        <v>248</v>
      </c>
      <c r="E133" s="200">
        <v>-100</v>
      </c>
      <c r="F133" s="200">
        <v>100</v>
      </c>
      <c r="G133" s="202" t="s">
        <v>289</v>
      </c>
      <c r="H133" s="197"/>
      <c r="I133" s="213" t="s">
        <v>176</v>
      </c>
      <c r="J133" s="199" t="s">
        <v>177</v>
      </c>
      <c r="K133" s="199">
        <f t="shared" si="21"/>
        <v>2</v>
      </c>
      <c r="L133" s="212" t="s">
        <v>31</v>
      </c>
      <c r="M133" s="212">
        <f t="shared" si="22"/>
        <v>12331</v>
      </c>
      <c r="N133" s="212" t="str">
        <f t="shared" si="23"/>
        <v>302B</v>
      </c>
      <c r="O133" s="212">
        <v>2</v>
      </c>
      <c r="P133" s="169"/>
      <c r="Q133" s="169"/>
      <c r="R133" s="169"/>
      <c r="S133" s="169"/>
    </row>
    <row r="134" customHeight="1" spans="1:19">
      <c r="A134" s="117"/>
      <c r="B134" s="195"/>
      <c r="C134" s="198" t="s">
        <v>290</v>
      </c>
      <c r="D134" s="199" t="s">
        <v>244</v>
      </c>
      <c r="E134" s="200">
        <v>-100000</v>
      </c>
      <c r="F134" s="200">
        <v>100000</v>
      </c>
      <c r="G134" s="202" t="s">
        <v>291</v>
      </c>
      <c r="H134" s="197"/>
      <c r="I134" s="213" t="s">
        <v>176</v>
      </c>
      <c r="J134" s="199" t="s">
        <v>177</v>
      </c>
      <c r="K134" s="199">
        <f t="shared" si="21"/>
        <v>2</v>
      </c>
      <c r="L134" s="212" t="s">
        <v>31</v>
      </c>
      <c r="M134" s="212">
        <f t="shared" si="22"/>
        <v>12333</v>
      </c>
      <c r="N134" s="212" t="str">
        <f t="shared" si="23"/>
        <v>302D</v>
      </c>
      <c r="O134" s="212">
        <v>2</v>
      </c>
      <c r="P134" s="169"/>
      <c r="Q134" s="169"/>
      <c r="R134" s="169"/>
      <c r="S134" s="169"/>
    </row>
    <row r="135" customHeight="1" spans="1:19">
      <c r="A135" s="117"/>
      <c r="B135" s="195"/>
      <c r="C135" s="198" t="s">
        <v>292</v>
      </c>
      <c r="D135" s="203" t="s">
        <v>248</v>
      </c>
      <c r="E135" s="200">
        <v>-100</v>
      </c>
      <c r="F135" s="200">
        <v>100</v>
      </c>
      <c r="G135" s="202" t="s">
        <v>293</v>
      </c>
      <c r="H135" s="197"/>
      <c r="I135" s="213" t="s">
        <v>176</v>
      </c>
      <c r="J135" s="199" t="s">
        <v>177</v>
      </c>
      <c r="K135" s="199">
        <f t="shared" si="21"/>
        <v>2</v>
      </c>
      <c r="L135" s="212" t="s">
        <v>31</v>
      </c>
      <c r="M135" s="212">
        <f t="shared" si="22"/>
        <v>12335</v>
      </c>
      <c r="N135" s="212" t="str">
        <f t="shared" si="23"/>
        <v>302F</v>
      </c>
      <c r="O135" s="212">
        <v>2</v>
      </c>
      <c r="P135" s="169"/>
      <c r="Q135" s="169"/>
      <c r="R135" s="169"/>
      <c r="S135" s="169"/>
    </row>
    <row r="136" customHeight="1" spans="1:19">
      <c r="A136" s="216"/>
      <c r="B136" s="217"/>
      <c r="C136" s="218" t="str">
        <f>CONCATENATE("注：参数块以 0x",N111," 作为起始地址共 ",M131-M111+K131," 个寄存器 ",(M131-M111+77)*2," 字节，寄存器 10 进制范围： ",M111,"~",M131+K111-1,"，寄存器 16 进制范围： ",N111,"~",DEC2HEX(M131+K131-1))</f>
        <v>注：参数块以 0x3000 作为起始地址共 41 个寄存器 232 字节，寄存器 10 进制范围： 12288~12327，寄存器 16 进制范围： 3000~3028</v>
      </c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44"/>
      <c r="P136" s="163"/>
      <c r="Q136" s="163"/>
      <c r="R136" s="163"/>
      <c r="S136" s="163"/>
    </row>
    <row r="137" customHeight="1" spans="2:19">
      <c r="B137" s="220"/>
      <c r="C137" s="220"/>
      <c r="D137" s="220"/>
      <c r="E137" s="220"/>
      <c r="F137" s="220"/>
      <c r="G137" s="220"/>
      <c r="H137" s="220"/>
      <c r="I137" s="220"/>
      <c r="J137" s="220"/>
      <c r="K137" s="220"/>
      <c r="L137" s="220"/>
      <c r="M137" s="220"/>
      <c r="N137" s="220"/>
      <c r="O137" s="220"/>
      <c r="P137" s="163"/>
      <c r="Q137" s="163"/>
      <c r="R137" s="163"/>
      <c r="S137" s="163"/>
    </row>
    <row r="138" customHeight="1" spans="1:19">
      <c r="A138" s="221" t="s">
        <v>294</v>
      </c>
      <c r="B138" s="222" t="s">
        <v>295</v>
      </c>
      <c r="C138" s="175" t="s">
        <v>294</v>
      </c>
      <c r="D138" s="176" t="s">
        <v>296</v>
      </c>
      <c r="E138" s="177"/>
      <c r="F138" s="177"/>
      <c r="G138" s="177"/>
      <c r="H138" s="177"/>
      <c r="I138" s="177"/>
      <c r="J138" s="177"/>
      <c r="K138" s="177"/>
      <c r="L138" s="177"/>
      <c r="M138" s="177"/>
      <c r="N138" s="177"/>
      <c r="O138" s="204"/>
      <c r="P138" s="158"/>
      <c r="Q138" s="158"/>
      <c r="R138" s="158"/>
      <c r="S138" s="158"/>
    </row>
    <row r="139" customHeight="1" spans="1:19">
      <c r="A139" s="221"/>
      <c r="B139" s="223"/>
      <c r="C139" s="179" t="s">
        <v>8</v>
      </c>
      <c r="D139" s="179" t="s">
        <v>9</v>
      </c>
      <c r="E139" s="179" t="s">
        <v>10</v>
      </c>
      <c r="F139" s="179" t="s">
        <v>11</v>
      </c>
      <c r="G139" s="180" t="s">
        <v>12</v>
      </c>
      <c r="H139" s="180" t="s">
        <v>13</v>
      </c>
      <c r="I139" s="180" t="s">
        <v>14</v>
      </c>
      <c r="J139" s="179" t="s">
        <v>15</v>
      </c>
      <c r="K139" s="179" t="s">
        <v>16</v>
      </c>
      <c r="L139" s="179" t="s">
        <v>17</v>
      </c>
      <c r="M139" s="179" t="s">
        <v>18</v>
      </c>
      <c r="N139" s="179" t="s">
        <v>19</v>
      </c>
      <c r="O139" s="179" t="s">
        <v>20</v>
      </c>
      <c r="P139" s="205" t="s">
        <v>21</v>
      </c>
      <c r="Q139" s="205" t="s">
        <v>22</v>
      </c>
      <c r="R139" s="205" t="s">
        <v>23</v>
      </c>
      <c r="S139" s="205" t="s">
        <v>24</v>
      </c>
    </row>
    <row r="140" customHeight="1" spans="1:19">
      <c r="A140" s="221"/>
      <c r="B140" s="223"/>
      <c r="C140" s="181" t="s">
        <v>297</v>
      </c>
      <c r="D140" s="183" t="s">
        <v>244</v>
      </c>
      <c r="E140" s="183">
        <v>0.01</v>
      </c>
      <c r="F140" s="183">
        <v>30000</v>
      </c>
      <c r="G140" s="182" t="s">
        <v>298</v>
      </c>
      <c r="H140" s="224" t="s">
        <v>299</v>
      </c>
      <c r="I140" s="183" t="s">
        <v>176</v>
      </c>
      <c r="J140" s="183" t="s">
        <v>177</v>
      </c>
      <c r="K140" s="183">
        <f t="shared" ref="K140:K167" si="24">_xlfn.IFS(J140="UINT16",1,J140="REAL4",2,J140="UINT32",2)</f>
        <v>2</v>
      </c>
      <c r="L140" s="183" t="s">
        <v>136</v>
      </c>
      <c r="M140" s="206">
        <v>40960</v>
      </c>
      <c r="N140" s="183" t="str">
        <f t="shared" ref="N140:N167" si="25">DEC2HEX(M140)</f>
        <v>A000</v>
      </c>
      <c r="O140" s="183">
        <v>3</v>
      </c>
      <c r="P140" s="170" t="str">
        <f>N140</f>
        <v>A000</v>
      </c>
      <c r="Q140" s="160" t="str">
        <f>DEC2HEX(M167+K167-1)</f>
        <v>A02F</v>
      </c>
      <c r="R140" s="170">
        <f>M167-M140+K167</f>
        <v>48</v>
      </c>
      <c r="S140" s="167">
        <f>COUNTA(N140:N167)</f>
        <v>28</v>
      </c>
    </row>
    <row r="141" customHeight="1" spans="1:19">
      <c r="A141" s="221"/>
      <c r="B141" s="223"/>
      <c r="C141" s="181" t="s">
        <v>300</v>
      </c>
      <c r="D141" s="183" t="s">
        <v>301</v>
      </c>
      <c r="E141" s="183">
        <v>50</v>
      </c>
      <c r="F141" s="182">
        <v>500</v>
      </c>
      <c r="G141" s="182" t="s">
        <v>302</v>
      </c>
      <c r="H141" s="225"/>
      <c r="I141" s="183" t="s">
        <v>176</v>
      </c>
      <c r="J141" s="182" t="s">
        <v>177</v>
      </c>
      <c r="K141" s="182">
        <f t="shared" si="24"/>
        <v>2</v>
      </c>
      <c r="L141" s="182" t="s">
        <v>136</v>
      </c>
      <c r="M141" s="183">
        <f t="shared" ref="M141:M151" si="26">M140+K140</f>
        <v>40962</v>
      </c>
      <c r="N141" s="183" t="str">
        <f t="shared" si="25"/>
        <v>A002</v>
      </c>
      <c r="O141" s="183">
        <v>3</v>
      </c>
      <c r="P141" s="161"/>
      <c r="Q141" s="161"/>
      <c r="R141" s="207"/>
      <c r="S141" s="169"/>
    </row>
    <row r="142" customHeight="1" spans="1:19">
      <c r="A142" s="221"/>
      <c r="B142" s="223"/>
      <c r="C142" s="181" t="s">
        <v>303</v>
      </c>
      <c r="D142" s="183" t="s">
        <v>301</v>
      </c>
      <c r="E142" s="183">
        <v>50</v>
      </c>
      <c r="F142" s="182">
        <v>500</v>
      </c>
      <c r="G142" s="182" t="s">
        <v>304</v>
      </c>
      <c r="H142" s="225"/>
      <c r="I142" s="183" t="s">
        <v>176</v>
      </c>
      <c r="J142" s="182" t="s">
        <v>177</v>
      </c>
      <c r="K142" s="182">
        <f t="shared" si="24"/>
        <v>2</v>
      </c>
      <c r="L142" s="182" t="s">
        <v>136</v>
      </c>
      <c r="M142" s="183">
        <f t="shared" si="26"/>
        <v>40964</v>
      </c>
      <c r="N142" s="183" t="str">
        <f t="shared" si="25"/>
        <v>A004</v>
      </c>
      <c r="O142" s="183">
        <v>3</v>
      </c>
      <c r="P142" s="161"/>
      <c r="Q142" s="161"/>
      <c r="R142" s="207"/>
      <c r="S142" s="169"/>
    </row>
    <row r="143" customHeight="1" spans="1:19">
      <c r="A143" s="221"/>
      <c r="B143" s="223"/>
      <c r="C143" s="181" t="s">
        <v>305</v>
      </c>
      <c r="D143" s="183" t="s">
        <v>306</v>
      </c>
      <c r="E143" s="183">
        <v>-35</v>
      </c>
      <c r="F143" s="182">
        <v>60</v>
      </c>
      <c r="G143" s="182" t="s">
        <v>307</v>
      </c>
      <c r="H143" s="225"/>
      <c r="I143" s="183" t="s">
        <v>176</v>
      </c>
      <c r="J143" s="182" t="s">
        <v>177</v>
      </c>
      <c r="K143" s="182">
        <f t="shared" si="24"/>
        <v>2</v>
      </c>
      <c r="L143" s="182" t="s">
        <v>136</v>
      </c>
      <c r="M143" s="183">
        <f t="shared" si="26"/>
        <v>40966</v>
      </c>
      <c r="N143" s="183" t="str">
        <f t="shared" si="25"/>
        <v>A006</v>
      </c>
      <c r="O143" s="183">
        <v>3</v>
      </c>
      <c r="P143" s="161"/>
      <c r="Q143" s="161"/>
      <c r="R143" s="207"/>
      <c r="S143" s="169"/>
    </row>
    <row r="144" customHeight="1" spans="1:19">
      <c r="A144" s="221"/>
      <c r="B144" s="223"/>
      <c r="C144" s="181" t="s">
        <v>308</v>
      </c>
      <c r="D144" s="183" t="s">
        <v>309</v>
      </c>
      <c r="E144" s="183">
        <v>60</v>
      </c>
      <c r="F144" s="182">
        <v>1000</v>
      </c>
      <c r="G144" s="182" t="s">
        <v>310</v>
      </c>
      <c r="H144" s="225"/>
      <c r="I144" s="183" t="s">
        <v>176</v>
      </c>
      <c r="J144" s="182" t="s">
        <v>177</v>
      </c>
      <c r="K144" s="182">
        <f t="shared" si="24"/>
        <v>2</v>
      </c>
      <c r="L144" s="182" t="s">
        <v>136</v>
      </c>
      <c r="M144" s="183">
        <f t="shared" si="26"/>
        <v>40968</v>
      </c>
      <c r="N144" s="183" t="str">
        <f t="shared" si="25"/>
        <v>A008</v>
      </c>
      <c r="O144" s="183">
        <v>3</v>
      </c>
      <c r="P144" s="161"/>
      <c r="Q144" s="161"/>
      <c r="R144" s="207"/>
      <c r="S144" s="169"/>
    </row>
    <row r="145" customHeight="1" spans="1:19">
      <c r="A145" s="221"/>
      <c r="B145" s="223"/>
      <c r="C145" s="181" t="s">
        <v>311</v>
      </c>
      <c r="D145" s="183"/>
      <c r="E145" s="183">
        <v>0</v>
      </c>
      <c r="F145" s="182">
        <v>255</v>
      </c>
      <c r="G145" s="182" t="s">
        <v>312</v>
      </c>
      <c r="H145" s="225"/>
      <c r="I145" s="183" t="s">
        <v>29</v>
      </c>
      <c r="J145" s="182" t="s">
        <v>30</v>
      </c>
      <c r="K145" s="182">
        <f t="shared" si="24"/>
        <v>1</v>
      </c>
      <c r="L145" s="182" t="s">
        <v>136</v>
      </c>
      <c r="M145" s="183">
        <f t="shared" si="26"/>
        <v>40970</v>
      </c>
      <c r="N145" s="183" t="str">
        <f t="shared" si="25"/>
        <v>A00A</v>
      </c>
      <c r="O145" s="183">
        <v>3</v>
      </c>
      <c r="P145" s="161"/>
      <c r="Q145" s="161"/>
      <c r="R145" s="207"/>
      <c r="S145" s="169"/>
    </row>
    <row r="146" customHeight="1" spans="1:19">
      <c r="A146" s="221"/>
      <c r="B146" s="223"/>
      <c r="C146" s="181" t="s">
        <v>313</v>
      </c>
      <c r="D146" s="183"/>
      <c r="E146" s="183">
        <v>0</v>
      </c>
      <c r="F146" s="182">
        <v>255</v>
      </c>
      <c r="G146" s="182" t="s">
        <v>314</v>
      </c>
      <c r="H146" s="226"/>
      <c r="I146" s="183" t="s">
        <v>29</v>
      </c>
      <c r="J146" s="182" t="s">
        <v>30</v>
      </c>
      <c r="K146" s="182">
        <f t="shared" si="24"/>
        <v>1</v>
      </c>
      <c r="L146" s="182" t="s">
        <v>136</v>
      </c>
      <c r="M146" s="183">
        <f t="shared" si="26"/>
        <v>40971</v>
      </c>
      <c r="N146" s="183" t="str">
        <f t="shared" si="25"/>
        <v>A00B</v>
      </c>
      <c r="O146" s="183">
        <v>3</v>
      </c>
      <c r="P146" s="161"/>
      <c r="Q146" s="161"/>
      <c r="R146" s="207"/>
      <c r="S146" s="169"/>
    </row>
    <row r="147" customHeight="1" spans="1:19">
      <c r="A147" s="221"/>
      <c r="B147" s="223"/>
      <c r="C147" s="181" t="s">
        <v>315</v>
      </c>
      <c r="D147" s="183" t="s">
        <v>244</v>
      </c>
      <c r="E147" s="183">
        <v>0.01</v>
      </c>
      <c r="F147" s="183">
        <v>30000</v>
      </c>
      <c r="G147" s="182" t="s">
        <v>316</v>
      </c>
      <c r="H147" s="224" t="s">
        <v>317</v>
      </c>
      <c r="I147" s="183" t="s">
        <v>176</v>
      </c>
      <c r="J147" s="183" t="s">
        <v>177</v>
      </c>
      <c r="K147" s="183">
        <f t="shared" si="24"/>
        <v>2</v>
      </c>
      <c r="L147" s="183" t="s">
        <v>136</v>
      </c>
      <c r="M147" s="183">
        <f t="shared" si="26"/>
        <v>40972</v>
      </c>
      <c r="N147" s="183" t="str">
        <f t="shared" si="25"/>
        <v>A00C</v>
      </c>
      <c r="O147" s="183">
        <v>3</v>
      </c>
      <c r="P147" s="161"/>
      <c r="Q147" s="161"/>
      <c r="R147" s="207"/>
      <c r="S147" s="169"/>
    </row>
    <row r="148" customHeight="1" spans="1:19">
      <c r="A148" s="221"/>
      <c r="B148" s="223"/>
      <c r="C148" s="181" t="s">
        <v>318</v>
      </c>
      <c r="D148" s="183" t="s">
        <v>301</v>
      </c>
      <c r="E148" s="183">
        <v>50</v>
      </c>
      <c r="F148" s="182">
        <v>500</v>
      </c>
      <c r="G148" s="182" t="s">
        <v>319</v>
      </c>
      <c r="H148" s="225"/>
      <c r="I148" s="183" t="s">
        <v>176</v>
      </c>
      <c r="J148" s="182" t="s">
        <v>177</v>
      </c>
      <c r="K148" s="182">
        <f t="shared" si="24"/>
        <v>2</v>
      </c>
      <c r="L148" s="182" t="s">
        <v>136</v>
      </c>
      <c r="M148" s="183">
        <f t="shared" si="26"/>
        <v>40974</v>
      </c>
      <c r="N148" s="183" t="str">
        <f t="shared" si="25"/>
        <v>A00E</v>
      </c>
      <c r="O148" s="183">
        <v>3</v>
      </c>
      <c r="P148" s="161"/>
      <c r="Q148" s="161"/>
      <c r="R148" s="207"/>
      <c r="S148" s="169"/>
    </row>
    <row r="149" customHeight="1" spans="1:19">
      <c r="A149" s="221"/>
      <c r="B149" s="223"/>
      <c r="C149" s="181" t="s">
        <v>320</v>
      </c>
      <c r="D149" s="183" t="s">
        <v>301</v>
      </c>
      <c r="E149" s="183">
        <v>50</v>
      </c>
      <c r="F149" s="182">
        <v>500</v>
      </c>
      <c r="G149" s="182" t="s">
        <v>321</v>
      </c>
      <c r="H149" s="225"/>
      <c r="I149" s="183" t="s">
        <v>176</v>
      </c>
      <c r="J149" s="182" t="s">
        <v>177</v>
      </c>
      <c r="K149" s="182">
        <f t="shared" si="24"/>
        <v>2</v>
      </c>
      <c r="L149" s="182" t="s">
        <v>136</v>
      </c>
      <c r="M149" s="183">
        <f t="shared" si="26"/>
        <v>40976</v>
      </c>
      <c r="N149" s="183" t="str">
        <f t="shared" si="25"/>
        <v>A010</v>
      </c>
      <c r="O149" s="183">
        <v>3</v>
      </c>
      <c r="P149" s="161"/>
      <c r="Q149" s="161"/>
      <c r="R149" s="207"/>
      <c r="S149" s="169"/>
    </row>
    <row r="150" customHeight="1" spans="1:19">
      <c r="A150" s="221"/>
      <c r="B150" s="223"/>
      <c r="C150" s="181" t="s">
        <v>322</v>
      </c>
      <c r="D150" s="183" t="s">
        <v>301</v>
      </c>
      <c r="E150" s="183">
        <v>50</v>
      </c>
      <c r="F150" s="182">
        <v>500</v>
      </c>
      <c r="G150" s="182" t="s">
        <v>323</v>
      </c>
      <c r="H150" s="225"/>
      <c r="I150" s="183" t="s">
        <v>176</v>
      </c>
      <c r="J150" s="182" t="s">
        <v>177</v>
      </c>
      <c r="K150" s="182">
        <f t="shared" si="24"/>
        <v>2</v>
      </c>
      <c r="L150" s="182" t="s">
        <v>136</v>
      </c>
      <c r="M150" s="183">
        <f t="shared" si="26"/>
        <v>40978</v>
      </c>
      <c r="N150" s="183" t="str">
        <f t="shared" si="25"/>
        <v>A012</v>
      </c>
      <c r="O150" s="183">
        <v>3</v>
      </c>
      <c r="P150" s="161"/>
      <c r="Q150" s="161"/>
      <c r="R150" s="207"/>
      <c r="S150" s="169"/>
    </row>
    <row r="151" customHeight="1" spans="1:19">
      <c r="A151" s="221"/>
      <c r="B151" s="223"/>
      <c r="C151" s="181" t="s">
        <v>324</v>
      </c>
      <c r="D151" s="183" t="s">
        <v>301</v>
      </c>
      <c r="E151" s="183">
        <v>50</v>
      </c>
      <c r="F151" s="182">
        <v>500</v>
      </c>
      <c r="G151" s="182" t="s">
        <v>325</v>
      </c>
      <c r="H151" s="225"/>
      <c r="I151" s="183" t="s">
        <v>176</v>
      </c>
      <c r="J151" s="182" t="s">
        <v>177</v>
      </c>
      <c r="K151" s="182">
        <f t="shared" si="24"/>
        <v>2</v>
      </c>
      <c r="L151" s="182" t="s">
        <v>136</v>
      </c>
      <c r="M151" s="183">
        <f t="shared" si="26"/>
        <v>40980</v>
      </c>
      <c r="N151" s="183" t="str">
        <f t="shared" si="25"/>
        <v>A014</v>
      </c>
      <c r="O151" s="183">
        <v>3</v>
      </c>
      <c r="P151" s="161"/>
      <c r="Q151" s="161"/>
      <c r="R151" s="207"/>
      <c r="S151" s="169"/>
    </row>
    <row r="152" customHeight="1" spans="1:19">
      <c r="A152" s="221"/>
      <c r="B152" s="223"/>
      <c r="C152" s="181" t="s">
        <v>326</v>
      </c>
      <c r="D152" s="183" t="s">
        <v>327</v>
      </c>
      <c r="E152" s="183">
        <v>200</v>
      </c>
      <c r="F152" s="182">
        <v>500</v>
      </c>
      <c r="G152" s="182" t="s">
        <v>328</v>
      </c>
      <c r="H152" s="225"/>
      <c r="I152" s="183" t="s">
        <v>176</v>
      </c>
      <c r="J152" s="182" t="s">
        <v>177</v>
      </c>
      <c r="K152" s="182">
        <f t="shared" si="24"/>
        <v>2</v>
      </c>
      <c r="L152" s="182" t="s">
        <v>136</v>
      </c>
      <c r="M152" s="183">
        <f t="shared" ref="M152:M167" si="27">M151+K151</f>
        <v>40982</v>
      </c>
      <c r="N152" s="183" t="str">
        <f t="shared" si="25"/>
        <v>A016</v>
      </c>
      <c r="O152" s="183">
        <v>3</v>
      </c>
      <c r="P152" s="161"/>
      <c r="Q152" s="161"/>
      <c r="R152" s="207"/>
      <c r="S152" s="169"/>
    </row>
    <row r="153" customHeight="1" spans="1:19">
      <c r="A153" s="221"/>
      <c r="B153" s="223"/>
      <c r="C153" s="181" t="s">
        <v>329</v>
      </c>
      <c r="D153" s="183" t="s">
        <v>306</v>
      </c>
      <c r="E153" s="183">
        <v>-35</v>
      </c>
      <c r="F153" s="182">
        <v>60</v>
      </c>
      <c r="G153" s="182" t="s">
        <v>330</v>
      </c>
      <c r="H153" s="225"/>
      <c r="I153" s="183" t="s">
        <v>176</v>
      </c>
      <c r="J153" s="182" t="s">
        <v>177</v>
      </c>
      <c r="K153" s="182">
        <f t="shared" si="24"/>
        <v>2</v>
      </c>
      <c r="L153" s="182" t="s">
        <v>136</v>
      </c>
      <c r="M153" s="183">
        <f t="shared" si="27"/>
        <v>40984</v>
      </c>
      <c r="N153" s="183" t="str">
        <f t="shared" si="25"/>
        <v>A018</v>
      </c>
      <c r="O153" s="183">
        <v>3</v>
      </c>
      <c r="P153" s="161"/>
      <c r="Q153" s="161"/>
      <c r="R153" s="207"/>
      <c r="S153" s="169"/>
    </row>
    <row r="154" customHeight="1" spans="1:19">
      <c r="A154" s="221"/>
      <c r="B154" s="223"/>
      <c r="C154" s="181" t="s">
        <v>331</v>
      </c>
      <c r="D154" s="183" t="s">
        <v>309</v>
      </c>
      <c r="E154" s="183">
        <v>60</v>
      </c>
      <c r="F154" s="182">
        <v>1000</v>
      </c>
      <c r="G154" s="182" t="s">
        <v>332</v>
      </c>
      <c r="H154" s="225"/>
      <c r="I154" s="183" t="s">
        <v>176</v>
      </c>
      <c r="J154" s="182" t="s">
        <v>177</v>
      </c>
      <c r="K154" s="182">
        <f t="shared" si="24"/>
        <v>2</v>
      </c>
      <c r="L154" s="182" t="s">
        <v>136</v>
      </c>
      <c r="M154" s="183">
        <f t="shared" si="27"/>
        <v>40986</v>
      </c>
      <c r="N154" s="183" t="str">
        <f t="shared" si="25"/>
        <v>A01A</v>
      </c>
      <c r="O154" s="183">
        <v>3</v>
      </c>
      <c r="P154" s="161"/>
      <c r="Q154" s="161"/>
      <c r="R154" s="207"/>
      <c r="S154" s="169"/>
    </row>
    <row r="155" customHeight="1" spans="1:19">
      <c r="A155" s="221"/>
      <c r="B155" s="223"/>
      <c r="C155" s="181" t="s">
        <v>333</v>
      </c>
      <c r="D155" s="183"/>
      <c r="E155" s="183">
        <v>0</v>
      </c>
      <c r="F155" s="182">
        <v>255</v>
      </c>
      <c r="G155" s="182" t="s">
        <v>334</v>
      </c>
      <c r="H155" s="225"/>
      <c r="I155" s="183" t="s">
        <v>29</v>
      </c>
      <c r="J155" s="182" t="s">
        <v>30</v>
      </c>
      <c r="K155" s="182">
        <f t="shared" si="24"/>
        <v>1</v>
      </c>
      <c r="L155" s="182" t="s">
        <v>136</v>
      </c>
      <c r="M155" s="183">
        <f t="shared" si="27"/>
        <v>40988</v>
      </c>
      <c r="N155" s="183" t="str">
        <f t="shared" si="25"/>
        <v>A01C</v>
      </c>
      <c r="O155" s="183">
        <v>3</v>
      </c>
      <c r="P155" s="161"/>
      <c r="Q155" s="161"/>
      <c r="R155" s="207"/>
      <c r="S155" s="169"/>
    </row>
    <row r="156" customHeight="1" spans="1:19">
      <c r="A156" s="221"/>
      <c r="B156" s="223"/>
      <c r="C156" s="181" t="s">
        <v>335</v>
      </c>
      <c r="D156" s="183"/>
      <c r="E156" s="183">
        <v>0</v>
      </c>
      <c r="F156" s="182">
        <v>255</v>
      </c>
      <c r="G156" s="182" t="s">
        <v>336</v>
      </c>
      <c r="H156" s="225"/>
      <c r="I156" s="183" t="s">
        <v>29</v>
      </c>
      <c r="J156" s="182" t="s">
        <v>30</v>
      </c>
      <c r="K156" s="182">
        <f t="shared" si="24"/>
        <v>1</v>
      </c>
      <c r="L156" s="182" t="s">
        <v>136</v>
      </c>
      <c r="M156" s="183">
        <f t="shared" si="27"/>
        <v>40989</v>
      </c>
      <c r="N156" s="183" t="str">
        <f t="shared" si="25"/>
        <v>A01D</v>
      </c>
      <c r="O156" s="183">
        <v>3</v>
      </c>
      <c r="P156" s="161"/>
      <c r="Q156" s="161"/>
      <c r="R156" s="207"/>
      <c r="S156" s="169"/>
    </row>
    <row r="157" customHeight="1" spans="1:19">
      <c r="A157" s="221"/>
      <c r="B157" s="223"/>
      <c r="C157" s="181" t="s">
        <v>337</v>
      </c>
      <c r="D157" s="183" t="s">
        <v>301</v>
      </c>
      <c r="E157" s="183">
        <v>0.01</v>
      </c>
      <c r="F157" s="182">
        <v>2</v>
      </c>
      <c r="G157" s="182" t="s">
        <v>338</v>
      </c>
      <c r="H157" s="225"/>
      <c r="I157" s="183" t="s">
        <v>176</v>
      </c>
      <c r="J157" s="182" t="s">
        <v>177</v>
      </c>
      <c r="K157" s="182">
        <f t="shared" si="24"/>
        <v>2</v>
      </c>
      <c r="L157" s="182" t="s">
        <v>136</v>
      </c>
      <c r="M157" s="183">
        <f t="shared" si="27"/>
        <v>40990</v>
      </c>
      <c r="N157" s="183" t="str">
        <f t="shared" si="25"/>
        <v>A01E</v>
      </c>
      <c r="O157" s="183">
        <v>3</v>
      </c>
      <c r="P157" s="161"/>
      <c r="Q157" s="161"/>
      <c r="R157" s="207"/>
      <c r="S157" s="169"/>
    </row>
    <row r="158" customHeight="1" spans="1:19">
      <c r="A158" s="221"/>
      <c r="B158" s="223"/>
      <c r="C158" s="181" t="s">
        <v>339</v>
      </c>
      <c r="D158" s="183" t="s">
        <v>301</v>
      </c>
      <c r="E158" s="183">
        <v>0.01</v>
      </c>
      <c r="F158" s="182">
        <v>2</v>
      </c>
      <c r="G158" s="182" t="s">
        <v>340</v>
      </c>
      <c r="H158" s="225"/>
      <c r="I158" s="183" t="s">
        <v>176</v>
      </c>
      <c r="J158" s="182" t="s">
        <v>177</v>
      </c>
      <c r="K158" s="182">
        <f t="shared" si="24"/>
        <v>2</v>
      </c>
      <c r="L158" s="182" t="s">
        <v>136</v>
      </c>
      <c r="M158" s="183">
        <f t="shared" si="27"/>
        <v>40992</v>
      </c>
      <c r="N158" s="183" t="str">
        <f t="shared" si="25"/>
        <v>A020</v>
      </c>
      <c r="O158" s="183">
        <v>3</v>
      </c>
      <c r="P158" s="161"/>
      <c r="Q158" s="161"/>
      <c r="R158" s="207"/>
      <c r="S158" s="169"/>
    </row>
    <row r="159" customHeight="1" spans="1:19">
      <c r="A159" s="221"/>
      <c r="B159" s="223"/>
      <c r="C159" s="181" t="s">
        <v>341</v>
      </c>
      <c r="D159" s="183" t="s">
        <v>301</v>
      </c>
      <c r="E159" s="183">
        <v>0.01</v>
      </c>
      <c r="F159" s="182">
        <v>2</v>
      </c>
      <c r="G159" s="182" t="s">
        <v>342</v>
      </c>
      <c r="H159" s="225"/>
      <c r="I159" s="183" t="s">
        <v>176</v>
      </c>
      <c r="J159" s="182" t="s">
        <v>177</v>
      </c>
      <c r="K159" s="182">
        <f t="shared" si="24"/>
        <v>2</v>
      </c>
      <c r="L159" s="182" t="s">
        <v>136</v>
      </c>
      <c r="M159" s="183">
        <f t="shared" si="27"/>
        <v>40994</v>
      </c>
      <c r="N159" s="183" t="str">
        <f t="shared" si="25"/>
        <v>A022</v>
      </c>
      <c r="O159" s="183">
        <v>3</v>
      </c>
      <c r="P159" s="161"/>
      <c r="Q159" s="161"/>
      <c r="R159" s="207"/>
      <c r="S159" s="169"/>
    </row>
    <row r="160" customHeight="1" spans="1:19">
      <c r="A160" s="221"/>
      <c r="B160" s="223"/>
      <c r="C160" s="181" t="s">
        <v>343</v>
      </c>
      <c r="D160" s="183" t="s">
        <v>301</v>
      </c>
      <c r="E160" s="183">
        <v>0.01</v>
      </c>
      <c r="F160" s="182">
        <v>2</v>
      </c>
      <c r="G160" s="182" t="s">
        <v>344</v>
      </c>
      <c r="H160" s="225"/>
      <c r="I160" s="183" t="s">
        <v>176</v>
      </c>
      <c r="J160" s="182" t="s">
        <v>177</v>
      </c>
      <c r="K160" s="182">
        <f t="shared" si="24"/>
        <v>2</v>
      </c>
      <c r="L160" s="182" t="s">
        <v>136</v>
      </c>
      <c r="M160" s="183">
        <f t="shared" si="27"/>
        <v>40996</v>
      </c>
      <c r="N160" s="183" t="str">
        <f t="shared" si="25"/>
        <v>A024</v>
      </c>
      <c r="O160" s="183">
        <v>3</v>
      </c>
      <c r="P160" s="161"/>
      <c r="Q160" s="161"/>
      <c r="R160" s="207"/>
      <c r="S160" s="169"/>
    </row>
    <row r="161" customHeight="1" spans="1:19">
      <c r="A161" s="221"/>
      <c r="B161" s="223"/>
      <c r="C161" s="181" t="s">
        <v>345</v>
      </c>
      <c r="D161" s="183"/>
      <c r="E161" s="183">
        <v>0</v>
      </c>
      <c r="F161" s="182">
        <v>256</v>
      </c>
      <c r="G161" s="182" t="s">
        <v>346</v>
      </c>
      <c r="H161" s="225"/>
      <c r="I161" s="183" t="s">
        <v>29</v>
      </c>
      <c r="J161" s="182" t="s">
        <v>30</v>
      </c>
      <c r="K161" s="182">
        <f t="shared" si="24"/>
        <v>1</v>
      </c>
      <c r="L161" s="182" t="s">
        <v>136</v>
      </c>
      <c r="M161" s="183">
        <f t="shared" si="27"/>
        <v>40998</v>
      </c>
      <c r="N161" s="183" t="str">
        <f t="shared" si="25"/>
        <v>A026</v>
      </c>
      <c r="O161" s="183">
        <v>3</v>
      </c>
      <c r="P161" s="161"/>
      <c r="Q161" s="161"/>
      <c r="R161" s="207"/>
      <c r="S161" s="169"/>
    </row>
    <row r="162" customHeight="1" spans="1:19">
      <c r="A162" s="221"/>
      <c r="B162" s="223"/>
      <c r="C162" s="227" t="s">
        <v>347</v>
      </c>
      <c r="D162" s="183"/>
      <c r="E162" s="183">
        <v>0</v>
      </c>
      <c r="F162" s="182">
        <v>256</v>
      </c>
      <c r="G162" s="182" t="s">
        <v>348</v>
      </c>
      <c r="H162" s="225"/>
      <c r="I162" s="183" t="s">
        <v>29</v>
      </c>
      <c r="J162" s="182" t="s">
        <v>30</v>
      </c>
      <c r="K162" s="182">
        <f t="shared" si="24"/>
        <v>1</v>
      </c>
      <c r="L162" s="182" t="s">
        <v>136</v>
      </c>
      <c r="M162" s="183">
        <f t="shared" si="27"/>
        <v>40999</v>
      </c>
      <c r="N162" s="182" t="str">
        <f t="shared" si="25"/>
        <v>A027</v>
      </c>
      <c r="O162" s="183">
        <v>3</v>
      </c>
      <c r="P162" s="161"/>
      <c r="Q162" s="161"/>
      <c r="R162" s="207"/>
      <c r="S162" s="169"/>
    </row>
    <row r="163" customHeight="1" spans="1:19">
      <c r="A163" s="221"/>
      <c r="B163" s="223"/>
      <c r="C163" s="227" t="s">
        <v>349</v>
      </c>
      <c r="D163" s="183"/>
      <c r="E163" s="183">
        <v>0</v>
      </c>
      <c r="F163" s="182">
        <v>256</v>
      </c>
      <c r="G163" s="182" t="s">
        <v>350</v>
      </c>
      <c r="H163" s="225"/>
      <c r="I163" s="183" t="s">
        <v>29</v>
      </c>
      <c r="J163" s="182" t="s">
        <v>30</v>
      </c>
      <c r="K163" s="182">
        <f t="shared" si="24"/>
        <v>1</v>
      </c>
      <c r="L163" s="182" t="s">
        <v>136</v>
      </c>
      <c r="M163" s="183">
        <f t="shared" si="27"/>
        <v>41000</v>
      </c>
      <c r="N163" s="183" t="str">
        <f t="shared" si="25"/>
        <v>A028</v>
      </c>
      <c r="O163" s="183">
        <v>3</v>
      </c>
      <c r="P163" s="161"/>
      <c r="Q163" s="161"/>
      <c r="R163" s="207"/>
      <c r="S163" s="169"/>
    </row>
    <row r="164" customHeight="1" spans="1:19">
      <c r="A164" s="221"/>
      <c r="B164" s="223"/>
      <c r="C164" s="227" t="s">
        <v>351</v>
      </c>
      <c r="D164" s="183" t="s">
        <v>352</v>
      </c>
      <c r="E164" s="183">
        <v>1</v>
      </c>
      <c r="F164" s="182">
        <v>64</v>
      </c>
      <c r="G164" s="182" t="s">
        <v>353</v>
      </c>
      <c r="H164" s="225"/>
      <c r="I164" s="183" t="s">
        <v>29</v>
      </c>
      <c r="J164" s="182" t="s">
        <v>30</v>
      </c>
      <c r="K164" s="182">
        <f t="shared" si="24"/>
        <v>1</v>
      </c>
      <c r="L164" s="182" t="s">
        <v>136</v>
      </c>
      <c r="M164" s="183">
        <f t="shared" si="27"/>
        <v>41001</v>
      </c>
      <c r="N164" s="183" t="str">
        <f t="shared" si="25"/>
        <v>A029</v>
      </c>
      <c r="O164" s="183">
        <v>3</v>
      </c>
      <c r="P164" s="161"/>
      <c r="Q164" s="161"/>
      <c r="R164" s="207"/>
      <c r="S164" s="169"/>
    </row>
    <row r="165" customHeight="1" spans="1:19">
      <c r="A165" s="221"/>
      <c r="B165" s="223"/>
      <c r="C165" s="227" t="s">
        <v>354</v>
      </c>
      <c r="D165" s="183"/>
      <c r="E165" s="183">
        <v>0.01</v>
      </c>
      <c r="F165" s="182">
        <v>2</v>
      </c>
      <c r="G165" s="182" t="s">
        <v>355</v>
      </c>
      <c r="H165" s="225"/>
      <c r="I165" s="183" t="s">
        <v>176</v>
      </c>
      <c r="J165" s="182" t="s">
        <v>177</v>
      </c>
      <c r="K165" s="182">
        <f t="shared" si="24"/>
        <v>2</v>
      </c>
      <c r="L165" s="182" t="s">
        <v>136</v>
      </c>
      <c r="M165" s="183">
        <f t="shared" si="27"/>
        <v>41002</v>
      </c>
      <c r="N165" s="183" t="str">
        <f t="shared" si="25"/>
        <v>A02A</v>
      </c>
      <c r="O165" s="183">
        <v>3</v>
      </c>
      <c r="P165" s="161"/>
      <c r="Q165" s="161"/>
      <c r="R165" s="207"/>
      <c r="S165" s="169"/>
    </row>
    <row r="166" customHeight="1" spans="1:19">
      <c r="A166" s="221"/>
      <c r="B166" s="223"/>
      <c r="C166" s="227" t="s">
        <v>356</v>
      </c>
      <c r="D166" s="183"/>
      <c r="E166" s="183">
        <v>0.01</v>
      </c>
      <c r="F166" s="182">
        <v>2</v>
      </c>
      <c r="G166" s="182" t="s">
        <v>357</v>
      </c>
      <c r="H166" s="225"/>
      <c r="I166" s="183" t="s">
        <v>176</v>
      </c>
      <c r="J166" s="182" t="s">
        <v>177</v>
      </c>
      <c r="K166" s="182">
        <f t="shared" si="24"/>
        <v>2</v>
      </c>
      <c r="L166" s="182" t="s">
        <v>136</v>
      </c>
      <c r="M166" s="183">
        <f t="shared" si="27"/>
        <v>41004</v>
      </c>
      <c r="N166" s="183" t="str">
        <f t="shared" si="25"/>
        <v>A02C</v>
      </c>
      <c r="O166" s="183">
        <v>3</v>
      </c>
      <c r="P166" s="161"/>
      <c r="Q166" s="161"/>
      <c r="R166" s="207"/>
      <c r="S166" s="169"/>
    </row>
    <row r="167" customHeight="1" spans="1:19">
      <c r="A167" s="221"/>
      <c r="B167" s="223"/>
      <c r="C167" s="227" t="s">
        <v>358</v>
      </c>
      <c r="D167" s="183" t="s">
        <v>327</v>
      </c>
      <c r="E167" s="183">
        <v>200</v>
      </c>
      <c r="F167" s="182">
        <v>500</v>
      </c>
      <c r="G167" s="182" t="s">
        <v>359</v>
      </c>
      <c r="H167" s="226"/>
      <c r="I167" s="183" t="s">
        <v>176</v>
      </c>
      <c r="J167" s="182" t="s">
        <v>177</v>
      </c>
      <c r="K167" s="182">
        <f t="shared" si="24"/>
        <v>2</v>
      </c>
      <c r="L167" s="182" t="s">
        <v>136</v>
      </c>
      <c r="M167" s="183">
        <f t="shared" si="27"/>
        <v>41006</v>
      </c>
      <c r="N167" s="183" t="str">
        <f t="shared" si="25"/>
        <v>A02E</v>
      </c>
      <c r="O167" s="183">
        <v>3</v>
      </c>
      <c r="P167" s="161"/>
      <c r="Q167" s="161"/>
      <c r="R167" s="207"/>
      <c r="S167" s="169"/>
    </row>
    <row r="168" customHeight="1" spans="1:19">
      <c r="A168" s="221"/>
      <c r="B168" s="228"/>
      <c r="C168" s="189" t="str">
        <f>CONCATENATE("注：参数块以 0x",N140," 作为起始地址共 ",R140," 个寄存器 ",(M167-M140+K167)*2," 字节，寄存器 10 进制范围： ",M140,"~",M167+K167-1,"，寄存器 16 进制范围： ",N140,"~",DEC2HEX(M167+K167-1))</f>
        <v>注：参数块以 0xA000 作为起始地址共 48 个寄存器 96 字节，寄存器 10 进制范围： 40960~41007，寄存器 16 进制范围： A000~A02F</v>
      </c>
      <c r="D168" s="190"/>
      <c r="E168" s="190"/>
      <c r="F168" s="190"/>
      <c r="G168" s="190"/>
      <c r="H168" s="190"/>
      <c r="I168" s="190"/>
      <c r="J168" s="190"/>
      <c r="K168" s="190"/>
      <c r="L168" s="190"/>
      <c r="M168" s="190"/>
      <c r="N168" s="190"/>
      <c r="O168" s="208"/>
      <c r="P168" s="163"/>
      <c r="Q168" s="163"/>
      <c r="R168" s="163"/>
      <c r="S168" s="163"/>
    </row>
    <row r="169" customHeight="1" spans="1:19">
      <c r="A169" s="221"/>
      <c r="B169" s="220"/>
      <c r="C169" s="220"/>
      <c r="D169" s="220"/>
      <c r="E169" s="220"/>
      <c r="F169" s="220"/>
      <c r="G169" s="220"/>
      <c r="H169" s="220"/>
      <c r="I169" s="220"/>
      <c r="J169" s="220"/>
      <c r="K169" s="220"/>
      <c r="L169" s="220"/>
      <c r="M169" s="220"/>
      <c r="N169" s="220"/>
      <c r="O169" s="220"/>
      <c r="P169" s="163"/>
      <c r="Q169" s="163"/>
      <c r="R169" s="163"/>
      <c r="S169" s="163"/>
    </row>
    <row r="170" customHeight="1" spans="1:19">
      <c r="A170" s="221"/>
      <c r="B170" s="229" t="s">
        <v>360</v>
      </c>
      <c r="C170" s="230" t="s">
        <v>360</v>
      </c>
      <c r="D170" s="231" t="s">
        <v>361</v>
      </c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45"/>
      <c r="P170" s="158"/>
      <c r="Q170" s="158"/>
      <c r="R170" s="158"/>
      <c r="S170" s="158"/>
    </row>
    <row r="171" customHeight="1" spans="1:19">
      <c r="A171" s="221"/>
      <c r="B171" s="233"/>
      <c r="C171" s="234" t="s">
        <v>8</v>
      </c>
      <c r="D171" s="234" t="s">
        <v>9</v>
      </c>
      <c r="E171" s="234" t="s">
        <v>10</v>
      </c>
      <c r="F171" s="234" t="s">
        <v>11</v>
      </c>
      <c r="G171" s="235" t="s">
        <v>12</v>
      </c>
      <c r="H171" s="235" t="s">
        <v>13</v>
      </c>
      <c r="I171" s="235" t="s">
        <v>14</v>
      </c>
      <c r="J171" s="234" t="s">
        <v>15</v>
      </c>
      <c r="K171" s="234" t="s">
        <v>16</v>
      </c>
      <c r="L171" s="234" t="s">
        <v>17</v>
      </c>
      <c r="M171" s="234" t="s">
        <v>18</v>
      </c>
      <c r="N171" s="234" t="s">
        <v>19</v>
      </c>
      <c r="O171" s="234" t="s">
        <v>20</v>
      </c>
      <c r="P171" s="205" t="s">
        <v>21</v>
      </c>
      <c r="Q171" s="205" t="s">
        <v>22</v>
      </c>
      <c r="R171" s="205" t="s">
        <v>23</v>
      </c>
      <c r="S171" s="205" t="s">
        <v>24</v>
      </c>
    </row>
    <row r="172" customHeight="1" spans="1:19">
      <c r="A172" s="221"/>
      <c r="B172" s="233"/>
      <c r="C172" s="236" t="s">
        <v>32</v>
      </c>
      <c r="D172" s="237" t="s">
        <v>33</v>
      </c>
      <c r="E172" s="237">
        <v>32</v>
      </c>
      <c r="F172" s="237">
        <v>122</v>
      </c>
      <c r="G172" s="237" t="s">
        <v>362</v>
      </c>
      <c r="H172" s="238" t="s">
        <v>35</v>
      </c>
      <c r="I172" s="237" t="s">
        <v>36</v>
      </c>
      <c r="J172" s="237" t="s">
        <v>30</v>
      </c>
      <c r="K172" s="237">
        <f t="shared" ref="K172:K199" si="28">_xlfn.IFS(J172="UINT16",1,J172="REAL4",2,J172="UINT32",2)</f>
        <v>1</v>
      </c>
      <c r="L172" s="237" t="s">
        <v>31</v>
      </c>
      <c r="M172" s="246">
        <v>41216</v>
      </c>
      <c r="N172" s="237" t="str">
        <f t="shared" ref="N172:N199" si="29">DEC2HEX(M172)</f>
        <v>A100</v>
      </c>
      <c r="O172" s="237">
        <v>3</v>
      </c>
      <c r="P172" s="170" t="str">
        <f>N172</f>
        <v>A100</v>
      </c>
      <c r="Q172" s="160" t="str">
        <f>DEC2HEX(M199+K199-1)</f>
        <v>A121</v>
      </c>
      <c r="R172" s="170">
        <f>M199-M172+K199</f>
        <v>34</v>
      </c>
      <c r="S172" s="167">
        <f>COUNTA(N172:N199)</f>
        <v>28</v>
      </c>
    </row>
    <row r="173" customHeight="1" spans="1:19">
      <c r="A173" s="221"/>
      <c r="B173" s="233"/>
      <c r="C173" s="236" t="s">
        <v>37</v>
      </c>
      <c r="D173" s="237"/>
      <c r="E173" s="237">
        <v>32</v>
      </c>
      <c r="F173" s="237">
        <v>122</v>
      </c>
      <c r="G173" s="237" t="s">
        <v>363</v>
      </c>
      <c r="H173" s="239"/>
      <c r="I173" s="237" t="s">
        <v>36</v>
      </c>
      <c r="J173" s="237" t="s">
        <v>30</v>
      </c>
      <c r="K173" s="237">
        <f t="shared" si="28"/>
        <v>1</v>
      </c>
      <c r="L173" s="237" t="s">
        <v>31</v>
      </c>
      <c r="M173" s="237">
        <f t="shared" ref="M173:M199" si="30">M172+K172</f>
        <v>41217</v>
      </c>
      <c r="N173" s="237" t="str">
        <f t="shared" si="29"/>
        <v>A101</v>
      </c>
      <c r="O173" s="237">
        <v>3</v>
      </c>
      <c r="P173" s="161"/>
      <c r="Q173" s="161"/>
      <c r="R173" s="207"/>
      <c r="S173" s="169"/>
    </row>
    <row r="174" customHeight="1" spans="1:19">
      <c r="A174" s="221"/>
      <c r="B174" s="233"/>
      <c r="C174" s="236" t="s">
        <v>39</v>
      </c>
      <c r="D174" s="237"/>
      <c r="E174" s="237">
        <v>32</v>
      </c>
      <c r="F174" s="237">
        <v>122</v>
      </c>
      <c r="G174" s="237" t="s">
        <v>364</v>
      </c>
      <c r="H174" s="239"/>
      <c r="I174" s="237" t="s">
        <v>36</v>
      </c>
      <c r="J174" s="237" t="s">
        <v>30</v>
      </c>
      <c r="K174" s="237">
        <f t="shared" si="28"/>
        <v>1</v>
      </c>
      <c r="L174" s="237" t="s">
        <v>31</v>
      </c>
      <c r="M174" s="237">
        <f t="shared" si="30"/>
        <v>41218</v>
      </c>
      <c r="N174" s="237" t="str">
        <f t="shared" si="29"/>
        <v>A102</v>
      </c>
      <c r="O174" s="237">
        <v>3</v>
      </c>
      <c r="P174" s="161"/>
      <c r="Q174" s="161"/>
      <c r="R174" s="207"/>
      <c r="S174" s="169"/>
    </row>
    <row r="175" customHeight="1" spans="1:19">
      <c r="A175" s="221"/>
      <c r="B175" s="233"/>
      <c r="C175" s="236" t="s">
        <v>41</v>
      </c>
      <c r="D175" s="237"/>
      <c r="E175" s="237">
        <v>32</v>
      </c>
      <c r="F175" s="237">
        <v>122</v>
      </c>
      <c r="G175" s="237" t="s">
        <v>365</v>
      </c>
      <c r="H175" s="239"/>
      <c r="I175" s="237" t="s">
        <v>36</v>
      </c>
      <c r="J175" s="237" t="s">
        <v>30</v>
      </c>
      <c r="K175" s="237">
        <f t="shared" si="28"/>
        <v>1</v>
      </c>
      <c r="L175" s="237" t="s">
        <v>31</v>
      </c>
      <c r="M175" s="237">
        <f t="shared" si="30"/>
        <v>41219</v>
      </c>
      <c r="N175" s="237" t="str">
        <f t="shared" si="29"/>
        <v>A103</v>
      </c>
      <c r="O175" s="237">
        <v>3</v>
      </c>
      <c r="P175" s="161"/>
      <c r="Q175" s="161"/>
      <c r="R175" s="207"/>
      <c r="S175" s="169"/>
    </row>
    <row r="176" customHeight="1" spans="1:19">
      <c r="A176" s="221"/>
      <c r="B176" s="233"/>
      <c r="C176" s="236" t="s">
        <v>43</v>
      </c>
      <c r="D176" s="237"/>
      <c r="E176" s="237">
        <v>32</v>
      </c>
      <c r="F176" s="237">
        <v>122</v>
      </c>
      <c r="G176" s="237" t="s">
        <v>366</v>
      </c>
      <c r="H176" s="239"/>
      <c r="I176" s="237" t="s">
        <v>36</v>
      </c>
      <c r="J176" s="237" t="s">
        <v>30</v>
      </c>
      <c r="K176" s="237">
        <f t="shared" si="28"/>
        <v>1</v>
      </c>
      <c r="L176" s="237" t="s">
        <v>31</v>
      </c>
      <c r="M176" s="237">
        <f t="shared" si="30"/>
        <v>41220</v>
      </c>
      <c r="N176" s="237" t="str">
        <f t="shared" si="29"/>
        <v>A104</v>
      </c>
      <c r="O176" s="237">
        <v>3</v>
      </c>
      <c r="P176" s="161"/>
      <c r="Q176" s="161"/>
      <c r="R176" s="207"/>
      <c r="S176" s="169"/>
    </row>
    <row r="177" customHeight="1" spans="1:19">
      <c r="A177" s="221"/>
      <c r="B177" s="233"/>
      <c r="C177" s="236" t="s">
        <v>45</v>
      </c>
      <c r="D177" s="237"/>
      <c r="E177" s="237">
        <v>32</v>
      </c>
      <c r="F177" s="237">
        <v>122</v>
      </c>
      <c r="G177" s="237" t="s">
        <v>367</v>
      </c>
      <c r="H177" s="239"/>
      <c r="I177" s="237" t="s">
        <v>36</v>
      </c>
      <c r="J177" s="237" t="s">
        <v>30</v>
      </c>
      <c r="K177" s="237">
        <f t="shared" si="28"/>
        <v>1</v>
      </c>
      <c r="L177" s="237" t="s">
        <v>31</v>
      </c>
      <c r="M177" s="237">
        <f t="shared" si="30"/>
        <v>41221</v>
      </c>
      <c r="N177" s="237" t="str">
        <f t="shared" si="29"/>
        <v>A105</v>
      </c>
      <c r="O177" s="237">
        <v>3</v>
      </c>
      <c r="P177" s="161"/>
      <c r="Q177" s="161"/>
      <c r="R177" s="207"/>
      <c r="S177" s="169"/>
    </row>
    <row r="178" customHeight="1" spans="1:19">
      <c r="A178" s="221"/>
      <c r="B178" s="233"/>
      <c r="C178" s="236" t="s">
        <v>47</v>
      </c>
      <c r="D178" s="237"/>
      <c r="E178" s="237">
        <v>32</v>
      </c>
      <c r="F178" s="237">
        <v>122</v>
      </c>
      <c r="G178" s="237" t="s">
        <v>368</v>
      </c>
      <c r="H178" s="239"/>
      <c r="I178" s="237" t="s">
        <v>36</v>
      </c>
      <c r="J178" s="237" t="s">
        <v>30</v>
      </c>
      <c r="K178" s="237">
        <f t="shared" si="28"/>
        <v>1</v>
      </c>
      <c r="L178" s="237" t="s">
        <v>31</v>
      </c>
      <c r="M178" s="237">
        <f t="shared" si="30"/>
        <v>41222</v>
      </c>
      <c r="N178" s="237" t="str">
        <f t="shared" si="29"/>
        <v>A106</v>
      </c>
      <c r="O178" s="237">
        <v>3</v>
      </c>
      <c r="P178" s="161"/>
      <c r="Q178" s="161"/>
      <c r="R178" s="207"/>
      <c r="S178" s="169"/>
    </row>
    <row r="179" customHeight="1" spans="1:19">
      <c r="A179" s="221"/>
      <c r="B179" s="233"/>
      <c r="C179" s="240" t="s">
        <v>53</v>
      </c>
      <c r="D179" s="237"/>
      <c r="E179" s="237">
        <v>32</v>
      </c>
      <c r="F179" s="237">
        <v>122</v>
      </c>
      <c r="G179" s="237" t="s">
        <v>369</v>
      </c>
      <c r="H179" s="239" t="s">
        <v>370</v>
      </c>
      <c r="I179" s="237" t="s">
        <v>36</v>
      </c>
      <c r="J179" s="237" t="s">
        <v>30</v>
      </c>
      <c r="K179" s="237">
        <f t="shared" si="28"/>
        <v>1</v>
      </c>
      <c r="L179" s="237" t="s">
        <v>31</v>
      </c>
      <c r="M179" s="237">
        <f t="shared" si="30"/>
        <v>41223</v>
      </c>
      <c r="N179" s="237" t="str">
        <f t="shared" si="29"/>
        <v>A107</v>
      </c>
      <c r="O179" s="237">
        <v>3</v>
      </c>
      <c r="P179" s="161"/>
      <c r="Q179" s="161"/>
      <c r="R179" s="207"/>
      <c r="S179" s="169"/>
    </row>
    <row r="180" customHeight="1" spans="1:19">
      <c r="A180" s="221"/>
      <c r="B180" s="233"/>
      <c r="C180" s="240" t="s">
        <v>56</v>
      </c>
      <c r="D180" s="237"/>
      <c r="E180" s="237">
        <v>32</v>
      </c>
      <c r="F180" s="237">
        <v>122</v>
      </c>
      <c r="G180" s="237" t="s">
        <v>371</v>
      </c>
      <c r="H180" s="239"/>
      <c r="I180" s="237" t="s">
        <v>36</v>
      </c>
      <c r="J180" s="237" t="s">
        <v>30</v>
      </c>
      <c r="K180" s="237">
        <f t="shared" si="28"/>
        <v>1</v>
      </c>
      <c r="L180" s="237" t="s">
        <v>31</v>
      </c>
      <c r="M180" s="237">
        <f t="shared" si="30"/>
        <v>41224</v>
      </c>
      <c r="N180" s="237" t="str">
        <f t="shared" si="29"/>
        <v>A108</v>
      </c>
      <c r="O180" s="237">
        <v>3</v>
      </c>
      <c r="P180" s="161"/>
      <c r="Q180" s="161"/>
      <c r="R180" s="207"/>
      <c r="S180" s="169"/>
    </row>
    <row r="181" customHeight="1" spans="1:19">
      <c r="A181" s="221"/>
      <c r="B181" s="233"/>
      <c r="C181" s="240" t="s">
        <v>58</v>
      </c>
      <c r="D181" s="237"/>
      <c r="E181" s="237">
        <v>32</v>
      </c>
      <c r="F181" s="237">
        <v>122</v>
      </c>
      <c r="G181" s="237" t="s">
        <v>372</v>
      </c>
      <c r="H181" s="239"/>
      <c r="I181" s="237" t="s">
        <v>36</v>
      </c>
      <c r="J181" s="237" t="s">
        <v>30</v>
      </c>
      <c r="K181" s="237">
        <f t="shared" si="28"/>
        <v>1</v>
      </c>
      <c r="L181" s="237" t="s">
        <v>31</v>
      </c>
      <c r="M181" s="237">
        <f t="shared" si="30"/>
        <v>41225</v>
      </c>
      <c r="N181" s="237" t="str">
        <f t="shared" si="29"/>
        <v>A109</v>
      </c>
      <c r="O181" s="237">
        <v>3</v>
      </c>
      <c r="P181" s="161"/>
      <c r="Q181" s="161"/>
      <c r="R181" s="207"/>
      <c r="S181" s="169"/>
    </row>
    <row r="182" customHeight="1" spans="1:19">
      <c r="A182" s="221"/>
      <c r="B182" s="233"/>
      <c r="C182" s="240" t="s">
        <v>60</v>
      </c>
      <c r="D182" s="237"/>
      <c r="E182" s="237">
        <v>32</v>
      </c>
      <c r="F182" s="237">
        <v>122</v>
      </c>
      <c r="G182" s="237" t="s">
        <v>373</v>
      </c>
      <c r="H182" s="239"/>
      <c r="I182" s="237" t="s">
        <v>36</v>
      </c>
      <c r="J182" s="237" t="s">
        <v>30</v>
      </c>
      <c r="K182" s="237">
        <f t="shared" si="28"/>
        <v>1</v>
      </c>
      <c r="L182" s="237" t="s">
        <v>31</v>
      </c>
      <c r="M182" s="237">
        <f t="shared" si="30"/>
        <v>41226</v>
      </c>
      <c r="N182" s="237" t="str">
        <f t="shared" si="29"/>
        <v>A10A</v>
      </c>
      <c r="O182" s="237">
        <v>3</v>
      </c>
      <c r="P182" s="161"/>
      <c r="Q182" s="161"/>
      <c r="R182" s="207"/>
      <c r="S182" s="169"/>
    </row>
    <row r="183" customHeight="1" spans="1:19">
      <c r="A183" s="221"/>
      <c r="B183" s="233"/>
      <c r="C183" s="240" t="s">
        <v>62</v>
      </c>
      <c r="D183" s="237"/>
      <c r="E183" s="237">
        <v>32</v>
      </c>
      <c r="F183" s="237">
        <v>122</v>
      </c>
      <c r="G183" s="237" t="s">
        <v>374</v>
      </c>
      <c r="H183" s="241"/>
      <c r="I183" s="237" t="s">
        <v>36</v>
      </c>
      <c r="J183" s="237" t="s">
        <v>30</v>
      </c>
      <c r="K183" s="237">
        <f t="shared" si="28"/>
        <v>1</v>
      </c>
      <c r="L183" s="237" t="s">
        <v>31</v>
      </c>
      <c r="M183" s="237">
        <f t="shared" si="30"/>
        <v>41227</v>
      </c>
      <c r="N183" s="237" t="str">
        <f t="shared" si="29"/>
        <v>A10B</v>
      </c>
      <c r="O183" s="237">
        <v>3</v>
      </c>
      <c r="P183" s="161"/>
      <c r="Q183" s="161"/>
      <c r="R183" s="207"/>
      <c r="S183" s="169"/>
    </row>
    <row r="184" customHeight="1" spans="1:19">
      <c r="A184" s="221"/>
      <c r="B184" s="233"/>
      <c r="C184" s="240" t="s">
        <v>64</v>
      </c>
      <c r="D184" s="237"/>
      <c r="E184" s="237">
        <v>32</v>
      </c>
      <c r="F184" s="237">
        <v>122</v>
      </c>
      <c r="G184" s="237" t="s">
        <v>375</v>
      </c>
      <c r="H184" s="239" t="s">
        <v>376</v>
      </c>
      <c r="I184" s="237" t="s">
        <v>36</v>
      </c>
      <c r="J184" s="237" t="s">
        <v>30</v>
      </c>
      <c r="K184" s="237">
        <f t="shared" si="28"/>
        <v>1</v>
      </c>
      <c r="L184" s="237" t="s">
        <v>31</v>
      </c>
      <c r="M184" s="237">
        <f t="shared" si="30"/>
        <v>41228</v>
      </c>
      <c r="N184" s="237" t="str">
        <f t="shared" si="29"/>
        <v>A10C</v>
      </c>
      <c r="O184" s="237">
        <v>3</v>
      </c>
      <c r="P184" s="161"/>
      <c r="Q184" s="161"/>
      <c r="R184" s="207"/>
      <c r="S184" s="169"/>
    </row>
    <row r="185" customHeight="1" spans="1:19">
      <c r="A185" s="221"/>
      <c r="B185" s="233"/>
      <c r="C185" s="240" t="s">
        <v>67</v>
      </c>
      <c r="D185" s="237"/>
      <c r="E185" s="237">
        <v>32</v>
      </c>
      <c r="F185" s="237">
        <v>122</v>
      </c>
      <c r="G185" s="237" t="s">
        <v>377</v>
      </c>
      <c r="H185" s="239"/>
      <c r="I185" s="237" t="s">
        <v>36</v>
      </c>
      <c r="J185" s="237" t="s">
        <v>30</v>
      </c>
      <c r="K185" s="237">
        <f t="shared" si="28"/>
        <v>1</v>
      </c>
      <c r="L185" s="237" t="s">
        <v>31</v>
      </c>
      <c r="M185" s="237">
        <f t="shared" si="30"/>
        <v>41229</v>
      </c>
      <c r="N185" s="237" t="str">
        <f t="shared" si="29"/>
        <v>A10D</v>
      </c>
      <c r="O185" s="237">
        <v>3</v>
      </c>
      <c r="P185" s="161"/>
      <c r="Q185" s="161"/>
      <c r="R185" s="207"/>
      <c r="S185" s="169"/>
    </row>
    <row r="186" customHeight="1" spans="1:19">
      <c r="A186" s="221"/>
      <c r="B186" s="233"/>
      <c r="C186" s="240" t="s">
        <v>69</v>
      </c>
      <c r="D186" s="237"/>
      <c r="E186" s="237">
        <v>32</v>
      </c>
      <c r="F186" s="237">
        <v>122</v>
      </c>
      <c r="G186" s="237" t="s">
        <v>378</v>
      </c>
      <c r="H186" s="239"/>
      <c r="I186" s="237" t="s">
        <v>36</v>
      </c>
      <c r="J186" s="237" t="s">
        <v>30</v>
      </c>
      <c r="K186" s="237">
        <f t="shared" si="28"/>
        <v>1</v>
      </c>
      <c r="L186" s="237" t="s">
        <v>31</v>
      </c>
      <c r="M186" s="237">
        <f t="shared" si="30"/>
        <v>41230</v>
      </c>
      <c r="N186" s="237" t="str">
        <f t="shared" si="29"/>
        <v>A10E</v>
      </c>
      <c r="O186" s="237">
        <v>3</v>
      </c>
      <c r="P186" s="161"/>
      <c r="Q186" s="161"/>
      <c r="R186" s="207"/>
      <c r="S186" s="169"/>
    </row>
    <row r="187" customHeight="1" spans="1:19">
      <c r="A187" s="221"/>
      <c r="B187" s="233"/>
      <c r="C187" s="240" t="s">
        <v>71</v>
      </c>
      <c r="D187" s="237"/>
      <c r="E187" s="237">
        <v>32</v>
      </c>
      <c r="F187" s="237">
        <v>122</v>
      </c>
      <c r="G187" s="237" t="s">
        <v>379</v>
      </c>
      <c r="H187" s="239"/>
      <c r="I187" s="237" t="s">
        <v>36</v>
      </c>
      <c r="J187" s="237" t="s">
        <v>30</v>
      </c>
      <c r="K187" s="237">
        <f t="shared" si="28"/>
        <v>1</v>
      </c>
      <c r="L187" s="237" t="s">
        <v>31</v>
      </c>
      <c r="M187" s="237">
        <f t="shared" si="30"/>
        <v>41231</v>
      </c>
      <c r="N187" s="237" t="str">
        <f t="shared" si="29"/>
        <v>A10F</v>
      </c>
      <c r="O187" s="237">
        <v>3</v>
      </c>
      <c r="P187" s="161"/>
      <c r="Q187" s="161"/>
      <c r="R187" s="207"/>
      <c r="S187" s="169"/>
    </row>
    <row r="188" customHeight="1" spans="1:19">
      <c r="A188" s="221"/>
      <c r="B188" s="233"/>
      <c r="C188" s="240" t="s">
        <v>73</v>
      </c>
      <c r="D188" s="237"/>
      <c r="E188" s="237">
        <v>32</v>
      </c>
      <c r="F188" s="237">
        <v>122</v>
      </c>
      <c r="G188" s="237" t="s">
        <v>380</v>
      </c>
      <c r="H188" s="239"/>
      <c r="I188" s="237" t="s">
        <v>36</v>
      </c>
      <c r="J188" s="237" t="s">
        <v>30</v>
      </c>
      <c r="K188" s="237">
        <f t="shared" si="28"/>
        <v>1</v>
      </c>
      <c r="L188" s="237" t="s">
        <v>31</v>
      </c>
      <c r="M188" s="237">
        <f t="shared" si="30"/>
        <v>41232</v>
      </c>
      <c r="N188" s="237" t="str">
        <f t="shared" si="29"/>
        <v>A110</v>
      </c>
      <c r="O188" s="237">
        <v>3</v>
      </c>
      <c r="P188" s="161"/>
      <c r="Q188" s="161"/>
      <c r="R188" s="207"/>
      <c r="S188" s="169"/>
    </row>
    <row r="189" customHeight="1" spans="1:19">
      <c r="A189" s="221"/>
      <c r="B189" s="233"/>
      <c r="C189" s="240" t="s">
        <v>75</v>
      </c>
      <c r="D189" s="237"/>
      <c r="E189" s="237">
        <v>32</v>
      </c>
      <c r="F189" s="237">
        <v>122</v>
      </c>
      <c r="G189" s="237" t="s">
        <v>381</v>
      </c>
      <c r="H189" s="239"/>
      <c r="I189" s="237" t="s">
        <v>36</v>
      </c>
      <c r="J189" s="237" t="s">
        <v>30</v>
      </c>
      <c r="K189" s="237">
        <f t="shared" si="28"/>
        <v>1</v>
      </c>
      <c r="L189" s="237" t="s">
        <v>31</v>
      </c>
      <c r="M189" s="237">
        <f t="shared" si="30"/>
        <v>41233</v>
      </c>
      <c r="N189" s="237" t="str">
        <f t="shared" si="29"/>
        <v>A111</v>
      </c>
      <c r="O189" s="237">
        <v>3</v>
      </c>
      <c r="P189" s="161"/>
      <c r="Q189" s="161"/>
      <c r="R189" s="207"/>
      <c r="S189" s="169"/>
    </row>
    <row r="190" customHeight="1" spans="1:19">
      <c r="A190" s="221"/>
      <c r="B190" s="233"/>
      <c r="C190" s="240" t="s">
        <v>77</v>
      </c>
      <c r="D190" s="237"/>
      <c r="E190" s="237">
        <v>32</v>
      </c>
      <c r="F190" s="237">
        <v>122</v>
      </c>
      <c r="G190" s="237" t="s">
        <v>382</v>
      </c>
      <c r="H190" s="239"/>
      <c r="I190" s="237" t="s">
        <v>36</v>
      </c>
      <c r="J190" s="237" t="s">
        <v>30</v>
      </c>
      <c r="K190" s="237">
        <f t="shared" si="28"/>
        <v>1</v>
      </c>
      <c r="L190" s="237" t="s">
        <v>31</v>
      </c>
      <c r="M190" s="237">
        <f t="shared" si="30"/>
        <v>41234</v>
      </c>
      <c r="N190" s="237" t="str">
        <f t="shared" si="29"/>
        <v>A112</v>
      </c>
      <c r="O190" s="237">
        <v>3</v>
      </c>
      <c r="P190" s="161"/>
      <c r="Q190" s="161"/>
      <c r="R190" s="207"/>
      <c r="S190" s="169"/>
    </row>
    <row r="191" customHeight="1" spans="1:19">
      <c r="A191" s="221"/>
      <c r="B191" s="233"/>
      <c r="C191" s="240" t="s">
        <v>79</v>
      </c>
      <c r="D191" s="237"/>
      <c r="E191" s="237">
        <v>32</v>
      </c>
      <c r="F191" s="237">
        <v>122</v>
      </c>
      <c r="G191" s="237" t="s">
        <v>383</v>
      </c>
      <c r="H191" s="239"/>
      <c r="I191" s="237" t="s">
        <v>36</v>
      </c>
      <c r="J191" s="237" t="s">
        <v>30</v>
      </c>
      <c r="K191" s="237">
        <f t="shared" si="28"/>
        <v>1</v>
      </c>
      <c r="L191" s="237" t="s">
        <v>31</v>
      </c>
      <c r="M191" s="237">
        <f t="shared" si="30"/>
        <v>41235</v>
      </c>
      <c r="N191" s="237" t="str">
        <f t="shared" si="29"/>
        <v>A113</v>
      </c>
      <c r="O191" s="237">
        <v>3</v>
      </c>
      <c r="P191" s="161"/>
      <c r="Q191" s="161"/>
      <c r="R191" s="207"/>
      <c r="S191" s="169"/>
    </row>
    <row r="192" customHeight="1" spans="1:19">
      <c r="A192" s="221"/>
      <c r="B192" s="233"/>
      <c r="C192" s="240" t="s">
        <v>384</v>
      </c>
      <c r="D192" s="237" t="s">
        <v>385</v>
      </c>
      <c r="E192" s="237">
        <v>10</v>
      </c>
      <c r="F192" s="242">
        <v>10000</v>
      </c>
      <c r="G192" s="237" t="s">
        <v>386</v>
      </c>
      <c r="H192" s="243"/>
      <c r="I192" s="237" t="s">
        <v>176</v>
      </c>
      <c r="J192" s="237" t="s">
        <v>177</v>
      </c>
      <c r="K192" s="237">
        <f t="shared" si="28"/>
        <v>2</v>
      </c>
      <c r="L192" s="237" t="s">
        <v>136</v>
      </c>
      <c r="M192" s="237">
        <f t="shared" si="30"/>
        <v>41236</v>
      </c>
      <c r="N192" s="237" t="str">
        <f t="shared" si="29"/>
        <v>A114</v>
      </c>
      <c r="O192" s="237">
        <v>3</v>
      </c>
      <c r="P192" s="161"/>
      <c r="Q192" s="161"/>
      <c r="R192" s="207"/>
      <c r="S192" s="169"/>
    </row>
    <row r="193" customHeight="1" spans="1:19">
      <c r="A193" s="221"/>
      <c r="B193" s="233"/>
      <c r="C193" s="247" t="s">
        <v>387</v>
      </c>
      <c r="D193" s="237" t="s">
        <v>385</v>
      </c>
      <c r="E193" s="237">
        <v>10</v>
      </c>
      <c r="F193" s="242">
        <v>10000</v>
      </c>
      <c r="G193" s="237" t="s">
        <v>388</v>
      </c>
      <c r="H193" s="243"/>
      <c r="I193" s="237" t="s">
        <v>176</v>
      </c>
      <c r="J193" s="237" t="s">
        <v>177</v>
      </c>
      <c r="K193" s="237">
        <f t="shared" si="28"/>
        <v>2</v>
      </c>
      <c r="L193" s="237" t="s">
        <v>136</v>
      </c>
      <c r="M193" s="237">
        <f t="shared" si="30"/>
        <v>41238</v>
      </c>
      <c r="N193" s="237" t="str">
        <f t="shared" si="29"/>
        <v>A116</v>
      </c>
      <c r="O193" s="237">
        <v>3</v>
      </c>
      <c r="P193" s="161"/>
      <c r="Q193" s="161"/>
      <c r="R193" s="207"/>
      <c r="S193" s="169"/>
    </row>
    <row r="194" customHeight="1" spans="1:19">
      <c r="A194" s="221"/>
      <c r="B194" s="233"/>
      <c r="C194" s="247" t="s">
        <v>389</v>
      </c>
      <c r="D194" s="237" t="s">
        <v>385</v>
      </c>
      <c r="E194" s="237">
        <v>10</v>
      </c>
      <c r="F194" s="242">
        <v>10000</v>
      </c>
      <c r="G194" s="237" t="s">
        <v>390</v>
      </c>
      <c r="H194" s="243"/>
      <c r="I194" s="237" t="s">
        <v>176</v>
      </c>
      <c r="J194" s="237" t="s">
        <v>177</v>
      </c>
      <c r="K194" s="237">
        <f t="shared" si="28"/>
        <v>2</v>
      </c>
      <c r="L194" s="237" t="s">
        <v>136</v>
      </c>
      <c r="M194" s="237">
        <f t="shared" si="30"/>
        <v>41240</v>
      </c>
      <c r="N194" s="237" t="str">
        <f t="shared" si="29"/>
        <v>A118</v>
      </c>
      <c r="O194" s="237">
        <v>3</v>
      </c>
      <c r="P194" s="161"/>
      <c r="Q194" s="161"/>
      <c r="R194" s="207"/>
      <c r="S194" s="169"/>
    </row>
    <row r="195" customHeight="1" spans="1:19">
      <c r="A195" s="221"/>
      <c r="B195" s="233"/>
      <c r="C195" s="247" t="s">
        <v>391</v>
      </c>
      <c r="D195" s="237" t="s">
        <v>385</v>
      </c>
      <c r="E195" s="237">
        <v>10</v>
      </c>
      <c r="F195" s="242">
        <v>10000</v>
      </c>
      <c r="G195" s="237" t="s">
        <v>392</v>
      </c>
      <c r="H195" s="243"/>
      <c r="I195" s="237" t="s">
        <v>176</v>
      </c>
      <c r="J195" s="237" t="s">
        <v>177</v>
      </c>
      <c r="K195" s="237">
        <f t="shared" si="28"/>
        <v>2</v>
      </c>
      <c r="L195" s="237" t="s">
        <v>136</v>
      </c>
      <c r="M195" s="237">
        <f t="shared" si="30"/>
        <v>41242</v>
      </c>
      <c r="N195" s="237" t="str">
        <f t="shared" si="29"/>
        <v>A11A</v>
      </c>
      <c r="O195" s="237">
        <v>3</v>
      </c>
      <c r="P195" s="161"/>
      <c r="Q195" s="161"/>
      <c r="R195" s="207"/>
      <c r="S195" s="169"/>
    </row>
    <row r="196" customHeight="1" spans="1:19">
      <c r="A196" s="221"/>
      <c r="B196" s="233"/>
      <c r="C196" s="247" t="s">
        <v>311</v>
      </c>
      <c r="D196" s="237"/>
      <c r="E196" s="237">
        <v>0</v>
      </c>
      <c r="F196" s="242">
        <v>255</v>
      </c>
      <c r="G196" s="237" t="s">
        <v>393</v>
      </c>
      <c r="H196" s="243"/>
      <c r="I196" s="237" t="s">
        <v>29</v>
      </c>
      <c r="J196" s="237" t="s">
        <v>30</v>
      </c>
      <c r="K196" s="237">
        <f t="shared" si="28"/>
        <v>1</v>
      </c>
      <c r="L196" s="237" t="s">
        <v>136</v>
      </c>
      <c r="M196" s="237">
        <f t="shared" si="30"/>
        <v>41244</v>
      </c>
      <c r="N196" s="237" t="str">
        <f t="shared" si="29"/>
        <v>A11C</v>
      </c>
      <c r="O196" s="237">
        <v>3</v>
      </c>
      <c r="P196" s="161"/>
      <c r="Q196" s="161"/>
      <c r="R196" s="207"/>
      <c r="S196" s="169"/>
    </row>
    <row r="197" customHeight="1" spans="1:19">
      <c r="A197" s="221"/>
      <c r="B197" s="233"/>
      <c r="C197" s="247" t="s">
        <v>313</v>
      </c>
      <c r="D197" s="237"/>
      <c r="E197" s="237">
        <v>0</v>
      </c>
      <c r="F197" s="242">
        <v>255</v>
      </c>
      <c r="G197" s="237" t="s">
        <v>394</v>
      </c>
      <c r="H197" s="243"/>
      <c r="I197" s="237" t="s">
        <v>29</v>
      </c>
      <c r="J197" s="237" t="s">
        <v>30</v>
      </c>
      <c r="K197" s="237">
        <f t="shared" si="28"/>
        <v>1</v>
      </c>
      <c r="L197" s="237" t="s">
        <v>136</v>
      </c>
      <c r="M197" s="237">
        <f t="shared" si="30"/>
        <v>41245</v>
      </c>
      <c r="N197" s="237" t="str">
        <f t="shared" si="29"/>
        <v>A11D</v>
      </c>
      <c r="O197" s="237">
        <v>3</v>
      </c>
      <c r="P197" s="161"/>
      <c r="Q197" s="161"/>
      <c r="R197" s="207"/>
      <c r="S197" s="169"/>
    </row>
    <row r="198" customHeight="1" spans="1:19">
      <c r="A198" s="221"/>
      <c r="B198" s="233"/>
      <c r="C198" s="247" t="s">
        <v>395</v>
      </c>
      <c r="D198" s="237" t="s">
        <v>327</v>
      </c>
      <c r="E198" s="237">
        <v>200</v>
      </c>
      <c r="F198" s="242">
        <v>500</v>
      </c>
      <c r="G198" s="237" t="s">
        <v>396</v>
      </c>
      <c r="H198" s="243"/>
      <c r="I198" s="237" t="s">
        <v>176</v>
      </c>
      <c r="J198" s="237" t="s">
        <v>177</v>
      </c>
      <c r="K198" s="237">
        <f t="shared" si="28"/>
        <v>2</v>
      </c>
      <c r="L198" s="237" t="s">
        <v>136</v>
      </c>
      <c r="M198" s="237">
        <f t="shared" si="30"/>
        <v>41246</v>
      </c>
      <c r="N198" s="237" t="str">
        <f t="shared" si="29"/>
        <v>A11E</v>
      </c>
      <c r="O198" s="237">
        <v>3</v>
      </c>
      <c r="P198" s="161"/>
      <c r="Q198" s="161"/>
      <c r="R198" s="207"/>
      <c r="S198" s="169"/>
    </row>
    <row r="199" customHeight="1" spans="1:19">
      <c r="A199" s="221"/>
      <c r="B199" s="233"/>
      <c r="C199" s="247" t="s">
        <v>397</v>
      </c>
      <c r="D199" s="237" t="s">
        <v>327</v>
      </c>
      <c r="E199" s="237">
        <v>200</v>
      </c>
      <c r="F199" s="242">
        <v>500</v>
      </c>
      <c r="G199" s="237" t="s">
        <v>398</v>
      </c>
      <c r="H199" s="243"/>
      <c r="I199" s="237" t="s">
        <v>176</v>
      </c>
      <c r="J199" s="237" t="s">
        <v>177</v>
      </c>
      <c r="K199" s="237">
        <f t="shared" si="28"/>
        <v>2</v>
      </c>
      <c r="L199" s="237" t="s">
        <v>136</v>
      </c>
      <c r="M199" s="237">
        <f t="shared" si="30"/>
        <v>41248</v>
      </c>
      <c r="N199" s="237" t="str">
        <f t="shared" si="29"/>
        <v>A120</v>
      </c>
      <c r="O199" s="237">
        <v>3</v>
      </c>
      <c r="P199" s="161"/>
      <c r="Q199" s="161"/>
      <c r="R199" s="207"/>
      <c r="S199" s="169"/>
    </row>
    <row r="200" customHeight="1" spans="1:19">
      <c r="A200" s="221"/>
      <c r="B200" s="248"/>
      <c r="C200" s="249" t="str">
        <f>CONCATENATE("注：参数块以 0x",N167," 作为起始地址共 ",R172," 个寄存器 ",(M199-M167+K199)*2," 字节，寄存器 10 进制范围： ",M167,"~",M199+K199-1,"，寄存器 16 进制范围： ",N167,"~",DEC2HEX(M199+K199-1))</f>
        <v>注：参数块以 0xA02E 作为起始地址共 34 个寄存器 488 字节，寄存器 10 进制范围： 41006~41249，寄存器 16 进制范围： A02E~A121</v>
      </c>
      <c r="D200" s="250"/>
      <c r="E200" s="250"/>
      <c r="F200" s="250"/>
      <c r="G200" s="250"/>
      <c r="H200" s="250"/>
      <c r="I200" s="250"/>
      <c r="J200" s="250"/>
      <c r="K200" s="250"/>
      <c r="L200" s="250"/>
      <c r="M200" s="250"/>
      <c r="N200" s="250"/>
      <c r="O200" s="268"/>
      <c r="P200" s="163"/>
      <c r="Q200" s="163"/>
      <c r="R200" s="163"/>
      <c r="S200" s="163"/>
    </row>
    <row r="201" customHeight="1" spans="1:19">
      <c r="A201" s="221"/>
      <c r="B201" s="220"/>
      <c r="C201" s="220"/>
      <c r="D201" s="220"/>
      <c r="E201" s="220"/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163"/>
      <c r="Q201" s="163"/>
      <c r="R201" s="163"/>
      <c r="S201" s="163"/>
    </row>
    <row r="202" customHeight="1" spans="1:19">
      <c r="A202" s="221"/>
      <c r="B202" s="251" t="s">
        <v>399</v>
      </c>
      <c r="C202" s="252" t="s">
        <v>400</v>
      </c>
      <c r="D202" s="253" t="s">
        <v>401</v>
      </c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69"/>
      <c r="P202" s="210"/>
      <c r="Q202" s="214"/>
      <c r="R202" s="214"/>
      <c r="S202" s="215"/>
    </row>
    <row r="203" customHeight="1" spans="1:19">
      <c r="A203" s="221"/>
      <c r="B203" s="255"/>
      <c r="C203" s="256" t="s">
        <v>8</v>
      </c>
      <c r="D203" s="256" t="s">
        <v>9</v>
      </c>
      <c r="E203" s="256" t="s">
        <v>10</v>
      </c>
      <c r="F203" s="256" t="s">
        <v>11</v>
      </c>
      <c r="G203" s="257" t="s">
        <v>12</v>
      </c>
      <c r="H203" s="257" t="s">
        <v>13</v>
      </c>
      <c r="I203" s="256" t="s">
        <v>14</v>
      </c>
      <c r="J203" s="256" t="s">
        <v>15</v>
      </c>
      <c r="K203" s="256" t="s">
        <v>16</v>
      </c>
      <c r="L203" s="256" t="s">
        <v>239</v>
      </c>
      <c r="M203" s="256" t="s">
        <v>18</v>
      </c>
      <c r="N203" s="256" t="s">
        <v>19</v>
      </c>
      <c r="O203" s="256" t="s">
        <v>20</v>
      </c>
      <c r="P203" s="211" t="s">
        <v>21</v>
      </c>
      <c r="Q203" s="211" t="s">
        <v>22</v>
      </c>
      <c r="R203" s="211" t="s">
        <v>23</v>
      </c>
      <c r="S203" s="211" t="s">
        <v>24</v>
      </c>
    </row>
    <row r="204" customHeight="1" spans="1:19">
      <c r="A204" s="221"/>
      <c r="B204" s="255"/>
      <c r="C204" s="258" t="s">
        <v>240</v>
      </c>
      <c r="D204" s="259"/>
      <c r="E204" s="259">
        <v>0</v>
      </c>
      <c r="F204" s="259">
        <v>10</v>
      </c>
      <c r="G204" s="260" t="s">
        <v>402</v>
      </c>
      <c r="H204" s="261" t="s">
        <v>242</v>
      </c>
      <c r="I204" s="259" t="s">
        <v>29</v>
      </c>
      <c r="J204" s="259" t="s">
        <v>30</v>
      </c>
      <c r="K204" s="259">
        <f t="shared" ref="K204:K228" si="31">_xlfn.IFS(J204="UINT16",1,J204="REAL4",2,J204="UINT32",2)</f>
        <v>1</v>
      </c>
      <c r="L204" s="270" t="s">
        <v>31</v>
      </c>
      <c r="M204" s="259">
        <v>41472</v>
      </c>
      <c r="N204" s="270" t="str">
        <f t="shared" ref="N204:N228" si="32">DEC2HEX(M204)</f>
        <v>A200</v>
      </c>
      <c r="O204" s="270">
        <v>3</v>
      </c>
      <c r="P204" s="167" t="str">
        <f>N204</f>
        <v>A200</v>
      </c>
      <c r="Q204" s="167" t="str">
        <f>DEC2HEX(M228+K228-1)</f>
        <v>A230</v>
      </c>
      <c r="R204" s="167">
        <f>M228-M204+K228</f>
        <v>49</v>
      </c>
      <c r="S204" s="167">
        <f>COUNTA(N204:N228)</f>
        <v>25</v>
      </c>
    </row>
    <row r="205" customHeight="1" spans="1:19">
      <c r="A205" s="221"/>
      <c r="B205" s="255"/>
      <c r="C205" s="262" t="s">
        <v>403</v>
      </c>
      <c r="D205" s="259" t="s">
        <v>244</v>
      </c>
      <c r="E205" s="260">
        <v>-100000</v>
      </c>
      <c r="F205" s="260">
        <v>100000</v>
      </c>
      <c r="G205" s="263" t="s">
        <v>404</v>
      </c>
      <c r="H205" s="257" t="s">
        <v>246</v>
      </c>
      <c r="I205" s="271" t="s">
        <v>176</v>
      </c>
      <c r="J205" s="259" t="s">
        <v>177</v>
      </c>
      <c r="K205" s="259">
        <f t="shared" si="31"/>
        <v>2</v>
      </c>
      <c r="L205" s="270" t="s">
        <v>31</v>
      </c>
      <c r="M205" s="270">
        <f t="shared" ref="M205:M228" si="33">M204+K204</f>
        <v>41473</v>
      </c>
      <c r="N205" s="270" t="str">
        <f t="shared" si="32"/>
        <v>A201</v>
      </c>
      <c r="O205" s="270">
        <v>3</v>
      </c>
      <c r="P205" s="169"/>
      <c r="Q205" s="169"/>
      <c r="R205" s="169"/>
      <c r="S205" s="169"/>
    </row>
    <row r="206" customHeight="1" spans="1:19">
      <c r="A206" s="221"/>
      <c r="B206" s="255"/>
      <c r="C206" s="262" t="s">
        <v>405</v>
      </c>
      <c r="D206" s="264" t="s">
        <v>248</v>
      </c>
      <c r="E206" s="260">
        <v>-100</v>
      </c>
      <c r="F206" s="260">
        <v>100</v>
      </c>
      <c r="G206" s="263" t="s">
        <v>406</v>
      </c>
      <c r="H206" s="257"/>
      <c r="I206" s="271" t="s">
        <v>176</v>
      </c>
      <c r="J206" s="259" t="s">
        <v>177</v>
      </c>
      <c r="K206" s="259">
        <f t="shared" si="31"/>
        <v>2</v>
      </c>
      <c r="L206" s="270" t="s">
        <v>31</v>
      </c>
      <c r="M206" s="270">
        <f t="shared" si="33"/>
        <v>41475</v>
      </c>
      <c r="N206" s="270" t="str">
        <f t="shared" si="32"/>
        <v>A203</v>
      </c>
      <c r="O206" s="270">
        <v>3</v>
      </c>
      <c r="P206" s="169"/>
      <c r="Q206" s="169"/>
      <c r="R206" s="169"/>
      <c r="S206" s="169"/>
    </row>
    <row r="207" customHeight="1" spans="1:19">
      <c r="A207" s="221"/>
      <c r="B207" s="255"/>
      <c r="C207" s="262" t="s">
        <v>407</v>
      </c>
      <c r="D207" s="259" t="s">
        <v>244</v>
      </c>
      <c r="E207" s="260">
        <v>-100000</v>
      </c>
      <c r="F207" s="260">
        <v>100000</v>
      </c>
      <c r="G207" s="263" t="s">
        <v>408</v>
      </c>
      <c r="H207" s="257"/>
      <c r="I207" s="271" t="s">
        <v>176</v>
      </c>
      <c r="J207" s="259" t="s">
        <v>177</v>
      </c>
      <c r="K207" s="259">
        <f t="shared" si="31"/>
        <v>2</v>
      </c>
      <c r="L207" s="270" t="s">
        <v>31</v>
      </c>
      <c r="M207" s="270">
        <f t="shared" si="33"/>
        <v>41477</v>
      </c>
      <c r="N207" s="270" t="str">
        <f t="shared" si="32"/>
        <v>A205</v>
      </c>
      <c r="O207" s="270">
        <v>3</v>
      </c>
      <c r="P207" s="169"/>
      <c r="Q207" s="169"/>
      <c r="R207" s="169"/>
      <c r="S207" s="169"/>
    </row>
    <row r="208" customHeight="1" spans="1:19">
      <c r="A208" s="221"/>
      <c r="B208" s="255"/>
      <c r="C208" s="262" t="s">
        <v>409</v>
      </c>
      <c r="D208" s="264" t="s">
        <v>248</v>
      </c>
      <c r="E208" s="260">
        <v>-100</v>
      </c>
      <c r="F208" s="260">
        <v>100</v>
      </c>
      <c r="G208" s="263" t="s">
        <v>410</v>
      </c>
      <c r="H208" s="257"/>
      <c r="I208" s="271" t="s">
        <v>176</v>
      </c>
      <c r="J208" s="259" t="s">
        <v>177</v>
      </c>
      <c r="K208" s="259">
        <f t="shared" si="31"/>
        <v>2</v>
      </c>
      <c r="L208" s="270" t="s">
        <v>31</v>
      </c>
      <c r="M208" s="270">
        <f t="shared" si="33"/>
        <v>41479</v>
      </c>
      <c r="N208" s="270" t="str">
        <f t="shared" si="32"/>
        <v>A207</v>
      </c>
      <c r="O208" s="270">
        <v>3</v>
      </c>
      <c r="P208" s="169"/>
      <c r="Q208" s="169"/>
      <c r="R208" s="169"/>
      <c r="S208" s="169"/>
    </row>
    <row r="209" customHeight="1" spans="1:19">
      <c r="A209" s="221"/>
      <c r="B209" s="255"/>
      <c r="C209" s="262" t="s">
        <v>411</v>
      </c>
      <c r="D209" s="259" t="s">
        <v>244</v>
      </c>
      <c r="E209" s="260">
        <v>-100000</v>
      </c>
      <c r="F209" s="260">
        <v>100000</v>
      </c>
      <c r="G209" s="263" t="s">
        <v>412</v>
      </c>
      <c r="H209" s="257"/>
      <c r="I209" s="271" t="s">
        <v>176</v>
      </c>
      <c r="J209" s="259" t="s">
        <v>177</v>
      </c>
      <c r="K209" s="259">
        <f t="shared" si="31"/>
        <v>2</v>
      </c>
      <c r="L209" s="270" t="s">
        <v>31</v>
      </c>
      <c r="M209" s="270">
        <f t="shared" si="33"/>
        <v>41481</v>
      </c>
      <c r="N209" s="270" t="str">
        <f t="shared" si="32"/>
        <v>A209</v>
      </c>
      <c r="O209" s="270">
        <v>3</v>
      </c>
      <c r="P209" s="169"/>
      <c r="Q209" s="169"/>
      <c r="R209" s="169"/>
      <c r="S209" s="169"/>
    </row>
    <row r="210" customHeight="1" spans="1:19">
      <c r="A210" s="221"/>
      <c r="B210" s="255"/>
      <c r="C210" s="262" t="s">
        <v>413</v>
      </c>
      <c r="D210" s="264" t="s">
        <v>248</v>
      </c>
      <c r="E210" s="260">
        <v>-100</v>
      </c>
      <c r="F210" s="260">
        <v>100</v>
      </c>
      <c r="G210" s="263" t="s">
        <v>414</v>
      </c>
      <c r="H210" s="257"/>
      <c r="I210" s="271" t="s">
        <v>176</v>
      </c>
      <c r="J210" s="259" t="s">
        <v>177</v>
      </c>
      <c r="K210" s="259">
        <f t="shared" si="31"/>
        <v>2</v>
      </c>
      <c r="L210" s="270" t="s">
        <v>31</v>
      </c>
      <c r="M210" s="270">
        <f t="shared" si="33"/>
        <v>41483</v>
      </c>
      <c r="N210" s="270" t="str">
        <f t="shared" si="32"/>
        <v>A20B</v>
      </c>
      <c r="O210" s="270">
        <v>3</v>
      </c>
      <c r="P210" s="169"/>
      <c r="Q210" s="169"/>
      <c r="R210" s="169"/>
      <c r="S210" s="169"/>
    </row>
    <row r="211" customHeight="1" spans="1:19">
      <c r="A211" s="221"/>
      <c r="B211" s="255"/>
      <c r="C211" s="262" t="s">
        <v>415</v>
      </c>
      <c r="D211" s="259" t="s">
        <v>244</v>
      </c>
      <c r="E211" s="260">
        <v>-100000</v>
      </c>
      <c r="F211" s="260">
        <v>100000</v>
      </c>
      <c r="G211" s="263" t="s">
        <v>416</v>
      </c>
      <c r="H211" s="257"/>
      <c r="I211" s="271" t="s">
        <v>176</v>
      </c>
      <c r="J211" s="259" t="s">
        <v>177</v>
      </c>
      <c r="K211" s="259">
        <f t="shared" si="31"/>
        <v>2</v>
      </c>
      <c r="L211" s="270" t="s">
        <v>31</v>
      </c>
      <c r="M211" s="270">
        <f t="shared" si="33"/>
        <v>41485</v>
      </c>
      <c r="N211" s="270" t="str">
        <f t="shared" si="32"/>
        <v>A20D</v>
      </c>
      <c r="O211" s="270">
        <v>3</v>
      </c>
      <c r="P211" s="169"/>
      <c r="Q211" s="169"/>
      <c r="R211" s="169"/>
      <c r="S211" s="169"/>
    </row>
    <row r="212" customHeight="1" spans="1:19">
      <c r="A212" s="221"/>
      <c r="B212" s="255"/>
      <c r="C212" s="262" t="s">
        <v>417</v>
      </c>
      <c r="D212" s="264" t="s">
        <v>248</v>
      </c>
      <c r="E212" s="260">
        <v>-100</v>
      </c>
      <c r="F212" s="260">
        <v>100</v>
      </c>
      <c r="G212" s="263" t="s">
        <v>418</v>
      </c>
      <c r="H212" s="257"/>
      <c r="I212" s="271" t="s">
        <v>176</v>
      </c>
      <c r="J212" s="259" t="s">
        <v>177</v>
      </c>
      <c r="K212" s="259">
        <f t="shared" si="31"/>
        <v>2</v>
      </c>
      <c r="L212" s="270" t="s">
        <v>31</v>
      </c>
      <c r="M212" s="270">
        <f t="shared" si="33"/>
        <v>41487</v>
      </c>
      <c r="N212" s="270" t="str">
        <f t="shared" si="32"/>
        <v>A20F</v>
      </c>
      <c r="O212" s="270">
        <v>3</v>
      </c>
      <c r="P212" s="169"/>
      <c r="Q212" s="169"/>
      <c r="R212" s="169"/>
      <c r="S212" s="169"/>
    </row>
    <row r="213" customHeight="1" spans="1:19">
      <c r="A213" s="221"/>
      <c r="B213" s="255"/>
      <c r="C213" s="262" t="s">
        <v>419</v>
      </c>
      <c r="D213" s="259" t="s">
        <v>244</v>
      </c>
      <c r="E213" s="260">
        <v>-100000</v>
      </c>
      <c r="F213" s="260">
        <v>100000</v>
      </c>
      <c r="G213" s="263" t="s">
        <v>420</v>
      </c>
      <c r="H213" s="257"/>
      <c r="I213" s="271" t="s">
        <v>176</v>
      </c>
      <c r="J213" s="259" t="s">
        <v>177</v>
      </c>
      <c r="K213" s="259">
        <f t="shared" si="31"/>
        <v>2</v>
      </c>
      <c r="L213" s="270" t="s">
        <v>31</v>
      </c>
      <c r="M213" s="270">
        <f t="shared" si="33"/>
        <v>41489</v>
      </c>
      <c r="N213" s="270" t="str">
        <f t="shared" si="32"/>
        <v>A211</v>
      </c>
      <c r="O213" s="270">
        <v>3</v>
      </c>
      <c r="P213" s="169"/>
      <c r="Q213" s="169"/>
      <c r="R213" s="169"/>
      <c r="S213" s="169"/>
    </row>
    <row r="214" customHeight="1" spans="1:19">
      <c r="A214" s="221"/>
      <c r="B214" s="255"/>
      <c r="C214" s="262" t="s">
        <v>421</v>
      </c>
      <c r="D214" s="264" t="s">
        <v>248</v>
      </c>
      <c r="E214" s="260">
        <v>-100</v>
      </c>
      <c r="F214" s="260">
        <v>100</v>
      </c>
      <c r="G214" s="263" t="s">
        <v>422</v>
      </c>
      <c r="H214" s="257"/>
      <c r="I214" s="271" t="s">
        <v>176</v>
      </c>
      <c r="J214" s="259" t="s">
        <v>177</v>
      </c>
      <c r="K214" s="259">
        <f t="shared" si="31"/>
        <v>2</v>
      </c>
      <c r="L214" s="270" t="s">
        <v>31</v>
      </c>
      <c r="M214" s="270">
        <f t="shared" si="33"/>
        <v>41491</v>
      </c>
      <c r="N214" s="270" t="str">
        <f t="shared" si="32"/>
        <v>A213</v>
      </c>
      <c r="O214" s="270">
        <v>3</v>
      </c>
      <c r="P214" s="169"/>
      <c r="Q214" s="169"/>
      <c r="R214" s="169"/>
      <c r="S214" s="169"/>
    </row>
    <row r="215" customHeight="1" spans="1:19">
      <c r="A215" s="221"/>
      <c r="B215" s="255"/>
      <c r="C215" s="262" t="s">
        <v>423</v>
      </c>
      <c r="D215" s="259" t="s">
        <v>244</v>
      </c>
      <c r="E215" s="260">
        <v>-100000</v>
      </c>
      <c r="F215" s="260">
        <v>100000</v>
      </c>
      <c r="G215" s="263" t="s">
        <v>424</v>
      </c>
      <c r="H215" s="257"/>
      <c r="I215" s="271" t="s">
        <v>176</v>
      </c>
      <c r="J215" s="259" t="s">
        <v>177</v>
      </c>
      <c r="K215" s="259">
        <f t="shared" si="31"/>
        <v>2</v>
      </c>
      <c r="L215" s="270" t="s">
        <v>31</v>
      </c>
      <c r="M215" s="270">
        <f t="shared" si="33"/>
        <v>41493</v>
      </c>
      <c r="N215" s="270" t="str">
        <f t="shared" si="32"/>
        <v>A215</v>
      </c>
      <c r="O215" s="270">
        <v>3</v>
      </c>
      <c r="P215" s="169"/>
      <c r="Q215" s="169"/>
      <c r="R215" s="169"/>
      <c r="S215" s="169"/>
    </row>
    <row r="216" customHeight="1" spans="1:19">
      <c r="A216" s="221"/>
      <c r="B216" s="255"/>
      <c r="C216" s="262" t="s">
        <v>425</v>
      </c>
      <c r="D216" s="264" t="s">
        <v>248</v>
      </c>
      <c r="E216" s="260">
        <v>-100</v>
      </c>
      <c r="F216" s="260">
        <v>100</v>
      </c>
      <c r="G216" s="263" t="s">
        <v>426</v>
      </c>
      <c r="H216" s="257"/>
      <c r="I216" s="271" t="s">
        <v>176</v>
      </c>
      <c r="J216" s="259" t="s">
        <v>177</v>
      </c>
      <c r="K216" s="259">
        <f t="shared" si="31"/>
        <v>2</v>
      </c>
      <c r="L216" s="270" t="s">
        <v>31</v>
      </c>
      <c r="M216" s="270">
        <f t="shared" si="33"/>
        <v>41495</v>
      </c>
      <c r="N216" s="270" t="str">
        <f t="shared" si="32"/>
        <v>A217</v>
      </c>
      <c r="O216" s="270">
        <v>3</v>
      </c>
      <c r="P216" s="169"/>
      <c r="Q216" s="169"/>
      <c r="R216" s="169"/>
      <c r="S216" s="169"/>
    </row>
    <row r="217" customHeight="1" spans="1:19">
      <c r="A217" s="221"/>
      <c r="B217" s="255"/>
      <c r="C217" s="262" t="s">
        <v>427</v>
      </c>
      <c r="D217" s="259" t="s">
        <v>244</v>
      </c>
      <c r="E217" s="260">
        <v>-100000</v>
      </c>
      <c r="F217" s="260">
        <v>100000</v>
      </c>
      <c r="G217" s="263" t="s">
        <v>428</v>
      </c>
      <c r="H217" s="257"/>
      <c r="I217" s="271" t="s">
        <v>176</v>
      </c>
      <c r="J217" s="259" t="s">
        <v>177</v>
      </c>
      <c r="K217" s="259">
        <f t="shared" si="31"/>
        <v>2</v>
      </c>
      <c r="L217" s="270" t="s">
        <v>31</v>
      </c>
      <c r="M217" s="270">
        <f t="shared" si="33"/>
        <v>41497</v>
      </c>
      <c r="N217" s="270" t="str">
        <f t="shared" si="32"/>
        <v>A219</v>
      </c>
      <c r="O217" s="270">
        <v>3</v>
      </c>
      <c r="P217" s="169"/>
      <c r="Q217" s="169"/>
      <c r="R217" s="169"/>
      <c r="S217" s="169"/>
    </row>
    <row r="218" customHeight="1" spans="1:19">
      <c r="A218" s="221"/>
      <c r="B218" s="255"/>
      <c r="C218" s="262" t="s">
        <v>429</v>
      </c>
      <c r="D218" s="264" t="s">
        <v>248</v>
      </c>
      <c r="E218" s="260">
        <v>-100</v>
      </c>
      <c r="F218" s="260">
        <v>100</v>
      </c>
      <c r="G218" s="263" t="s">
        <v>430</v>
      </c>
      <c r="H218" s="257"/>
      <c r="I218" s="271" t="s">
        <v>176</v>
      </c>
      <c r="J218" s="259" t="s">
        <v>177</v>
      </c>
      <c r="K218" s="259">
        <f t="shared" si="31"/>
        <v>2</v>
      </c>
      <c r="L218" s="270" t="s">
        <v>31</v>
      </c>
      <c r="M218" s="270">
        <f t="shared" si="33"/>
        <v>41499</v>
      </c>
      <c r="N218" s="270" t="str">
        <f t="shared" si="32"/>
        <v>A21B</v>
      </c>
      <c r="O218" s="270">
        <v>3</v>
      </c>
      <c r="P218" s="169"/>
      <c r="Q218" s="169"/>
      <c r="R218" s="169"/>
      <c r="S218" s="169"/>
    </row>
    <row r="219" customHeight="1" spans="1:19">
      <c r="A219" s="221"/>
      <c r="B219" s="255"/>
      <c r="C219" s="262" t="s">
        <v>431</v>
      </c>
      <c r="D219" s="259" t="s">
        <v>244</v>
      </c>
      <c r="E219" s="260">
        <v>-100000</v>
      </c>
      <c r="F219" s="260">
        <v>100000</v>
      </c>
      <c r="G219" s="263" t="s">
        <v>432</v>
      </c>
      <c r="H219" s="257"/>
      <c r="I219" s="271" t="s">
        <v>176</v>
      </c>
      <c r="J219" s="259" t="s">
        <v>177</v>
      </c>
      <c r="K219" s="259">
        <f t="shared" si="31"/>
        <v>2</v>
      </c>
      <c r="L219" s="270" t="s">
        <v>31</v>
      </c>
      <c r="M219" s="270">
        <f t="shared" si="33"/>
        <v>41501</v>
      </c>
      <c r="N219" s="270" t="str">
        <f t="shared" si="32"/>
        <v>A21D</v>
      </c>
      <c r="O219" s="270">
        <v>3</v>
      </c>
      <c r="P219" s="169"/>
      <c r="Q219" s="169"/>
      <c r="R219" s="169"/>
      <c r="S219" s="169"/>
    </row>
    <row r="220" customHeight="1" spans="1:19">
      <c r="A220" s="221"/>
      <c r="B220" s="255"/>
      <c r="C220" s="262" t="s">
        <v>433</v>
      </c>
      <c r="D220" s="264" t="s">
        <v>248</v>
      </c>
      <c r="E220" s="260">
        <v>-100</v>
      </c>
      <c r="F220" s="260">
        <v>100</v>
      </c>
      <c r="G220" s="263" t="s">
        <v>434</v>
      </c>
      <c r="H220" s="257"/>
      <c r="I220" s="271" t="s">
        <v>176</v>
      </c>
      <c r="J220" s="259" t="s">
        <v>177</v>
      </c>
      <c r="K220" s="259">
        <f t="shared" si="31"/>
        <v>2</v>
      </c>
      <c r="L220" s="270" t="s">
        <v>31</v>
      </c>
      <c r="M220" s="270">
        <f t="shared" si="33"/>
        <v>41503</v>
      </c>
      <c r="N220" s="270" t="str">
        <f t="shared" si="32"/>
        <v>A21F</v>
      </c>
      <c r="O220" s="270">
        <v>3</v>
      </c>
      <c r="P220" s="169"/>
      <c r="Q220" s="169"/>
      <c r="R220" s="169"/>
      <c r="S220" s="169"/>
    </row>
    <row r="221" customHeight="1" spans="1:19">
      <c r="A221" s="221"/>
      <c r="B221" s="255"/>
      <c r="C221" s="262" t="s">
        <v>435</v>
      </c>
      <c r="D221" s="259" t="s">
        <v>244</v>
      </c>
      <c r="E221" s="260">
        <v>-100000</v>
      </c>
      <c r="F221" s="260">
        <v>100000</v>
      </c>
      <c r="G221" s="263" t="s">
        <v>436</v>
      </c>
      <c r="H221" s="257"/>
      <c r="I221" s="271" t="s">
        <v>176</v>
      </c>
      <c r="J221" s="259" t="s">
        <v>177</v>
      </c>
      <c r="K221" s="259">
        <f t="shared" si="31"/>
        <v>2</v>
      </c>
      <c r="L221" s="270" t="s">
        <v>31</v>
      </c>
      <c r="M221" s="270">
        <f t="shared" si="33"/>
        <v>41505</v>
      </c>
      <c r="N221" s="270" t="str">
        <f t="shared" si="32"/>
        <v>A221</v>
      </c>
      <c r="O221" s="270">
        <v>3</v>
      </c>
      <c r="P221" s="169"/>
      <c r="Q221" s="169"/>
      <c r="R221" s="169"/>
      <c r="S221" s="169"/>
    </row>
    <row r="222" customHeight="1" spans="1:19">
      <c r="A222" s="221"/>
      <c r="B222" s="255"/>
      <c r="C222" s="262" t="s">
        <v>437</v>
      </c>
      <c r="D222" s="264" t="s">
        <v>248</v>
      </c>
      <c r="E222" s="260">
        <v>-100</v>
      </c>
      <c r="F222" s="260">
        <v>100</v>
      </c>
      <c r="G222" s="263" t="s">
        <v>438</v>
      </c>
      <c r="H222" s="257"/>
      <c r="I222" s="271" t="s">
        <v>176</v>
      </c>
      <c r="J222" s="259" t="s">
        <v>177</v>
      </c>
      <c r="K222" s="259">
        <f t="shared" si="31"/>
        <v>2</v>
      </c>
      <c r="L222" s="270" t="s">
        <v>31</v>
      </c>
      <c r="M222" s="270">
        <f t="shared" si="33"/>
        <v>41507</v>
      </c>
      <c r="N222" s="270" t="str">
        <f t="shared" si="32"/>
        <v>A223</v>
      </c>
      <c r="O222" s="270">
        <v>3</v>
      </c>
      <c r="P222" s="169"/>
      <c r="Q222" s="169"/>
      <c r="R222" s="169"/>
      <c r="S222" s="169"/>
    </row>
    <row r="223" customHeight="1" spans="1:19">
      <c r="A223" s="221"/>
      <c r="B223" s="255"/>
      <c r="C223" s="262" t="s">
        <v>439</v>
      </c>
      <c r="D223" s="259" t="s">
        <v>244</v>
      </c>
      <c r="E223" s="260">
        <v>-100000</v>
      </c>
      <c r="F223" s="260">
        <v>100000</v>
      </c>
      <c r="G223" s="263" t="s">
        <v>440</v>
      </c>
      <c r="H223" s="257"/>
      <c r="I223" s="271" t="s">
        <v>176</v>
      </c>
      <c r="J223" s="259" t="s">
        <v>177</v>
      </c>
      <c r="K223" s="259">
        <f t="shared" si="31"/>
        <v>2</v>
      </c>
      <c r="L223" s="270" t="s">
        <v>31</v>
      </c>
      <c r="M223" s="270">
        <f t="shared" si="33"/>
        <v>41509</v>
      </c>
      <c r="N223" s="270" t="str">
        <f t="shared" si="32"/>
        <v>A225</v>
      </c>
      <c r="O223" s="270">
        <v>3</v>
      </c>
      <c r="P223" s="169"/>
      <c r="Q223" s="169"/>
      <c r="R223" s="169"/>
      <c r="S223" s="169"/>
    </row>
    <row r="224" customHeight="1" spans="1:19">
      <c r="A224" s="221"/>
      <c r="B224" s="255"/>
      <c r="C224" s="262" t="s">
        <v>441</v>
      </c>
      <c r="D224" s="264" t="s">
        <v>248</v>
      </c>
      <c r="E224" s="260">
        <v>-100</v>
      </c>
      <c r="F224" s="260">
        <v>100</v>
      </c>
      <c r="G224" s="263" t="s">
        <v>442</v>
      </c>
      <c r="H224" s="257"/>
      <c r="I224" s="271" t="s">
        <v>176</v>
      </c>
      <c r="J224" s="259" t="s">
        <v>177</v>
      </c>
      <c r="K224" s="259">
        <f t="shared" si="31"/>
        <v>2</v>
      </c>
      <c r="L224" s="270" t="s">
        <v>31</v>
      </c>
      <c r="M224" s="270">
        <f t="shared" si="33"/>
        <v>41511</v>
      </c>
      <c r="N224" s="270" t="str">
        <f t="shared" si="32"/>
        <v>A227</v>
      </c>
      <c r="O224" s="270">
        <v>3</v>
      </c>
      <c r="P224" s="169"/>
      <c r="Q224" s="169"/>
      <c r="R224" s="169"/>
      <c r="S224" s="169"/>
    </row>
    <row r="225" customHeight="1" spans="1:19">
      <c r="A225" s="221"/>
      <c r="B225" s="255"/>
      <c r="C225" s="262" t="s">
        <v>443</v>
      </c>
      <c r="D225" s="259" t="s">
        <v>244</v>
      </c>
      <c r="E225" s="260">
        <v>-100</v>
      </c>
      <c r="F225" s="260">
        <v>100</v>
      </c>
      <c r="G225" s="263" t="s">
        <v>444</v>
      </c>
      <c r="H225" s="257"/>
      <c r="I225" s="271" t="s">
        <v>176</v>
      </c>
      <c r="J225" s="259" t="s">
        <v>177</v>
      </c>
      <c r="K225" s="259">
        <f t="shared" si="31"/>
        <v>2</v>
      </c>
      <c r="L225" s="270" t="s">
        <v>31</v>
      </c>
      <c r="M225" s="270">
        <f t="shared" si="33"/>
        <v>41513</v>
      </c>
      <c r="N225" s="270" t="str">
        <f t="shared" si="32"/>
        <v>A229</v>
      </c>
      <c r="O225" s="270">
        <v>3</v>
      </c>
      <c r="P225" s="169"/>
      <c r="Q225" s="169"/>
      <c r="R225" s="169"/>
      <c r="S225" s="169"/>
    </row>
    <row r="226" customHeight="1" spans="1:19">
      <c r="A226" s="221"/>
      <c r="B226" s="255"/>
      <c r="C226" s="262" t="s">
        <v>445</v>
      </c>
      <c r="D226" s="264" t="s">
        <v>248</v>
      </c>
      <c r="E226" s="260">
        <v>-100</v>
      </c>
      <c r="F226" s="260">
        <v>100</v>
      </c>
      <c r="G226" s="263" t="s">
        <v>446</v>
      </c>
      <c r="H226" s="257"/>
      <c r="I226" s="271" t="s">
        <v>176</v>
      </c>
      <c r="J226" s="259" t="s">
        <v>177</v>
      </c>
      <c r="K226" s="259">
        <f t="shared" si="31"/>
        <v>2</v>
      </c>
      <c r="L226" s="270" t="s">
        <v>31</v>
      </c>
      <c r="M226" s="270">
        <f t="shared" si="33"/>
        <v>41515</v>
      </c>
      <c r="N226" s="270" t="str">
        <f t="shared" si="32"/>
        <v>A22B</v>
      </c>
      <c r="O226" s="270">
        <v>3</v>
      </c>
      <c r="P226" s="169"/>
      <c r="Q226" s="169"/>
      <c r="R226" s="169"/>
      <c r="S226" s="169"/>
    </row>
    <row r="227" customHeight="1" spans="1:19">
      <c r="A227" s="221"/>
      <c r="B227" s="255"/>
      <c r="C227" s="262" t="s">
        <v>447</v>
      </c>
      <c r="D227" s="259" t="s">
        <v>244</v>
      </c>
      <c r="E227" s="260">
        <v>-100</v>
      </c>
      <c r="F227" s="260">
        <v>100</v>
      </c>
      <c r="G227" s="263" t="s">
        <v>448</v>
      </c>
      <c r="H227" s="257"/>
      <c r="I227" s="271" t="s">
        <v>176</v>
      </c>
      <c r="J227" s="259" t="s">
        <v>177</v>
      </c>
      <c r="K227" s="259">
        <f t="shared" si="31"/>
        <v>2</v>
      </c>
      <c r="L227" s="270" t="s">
        <v>31</v>
      </c>
      <c r="M227" s="270">
        <f t="shared" si="33"/>
        <v>41517</v>
      </c>
      <c r="N227" s="270" t="str">
        <f t="shared" si="32"/>
        <v>A22D</v>
      </c>
      <c r="O227" s="270">
        <v>3</v>
      </c>
      <c r="P227" s="169"/>
      <c r="Q227" s="169"/>
      <c r="R227" s="169"/>
      <c r="S227" s="169"/>
    </row>
    <row r="228" customHeight="1" spans="1:19">
      <c r="A228" s="221"/>
      <c r="B228" s="255"/>
      <c r="C228" s="262" t="s">
        <v>449</v>
      </c>
      <c r="D228" s="264" t="s">
        <v>248</v>
      </c>
      <c r="E228" s="260">
        <v>-100</v>
      </c>
      <c r="F228" s="260">
        <v>100</v>
      </c>
      <c r="G228" s="263" t="s">
        <v>450</v>
      </c>
      <c r="H228" s="257"/>
      <c r="I228" s="271" t="s">
        <v>176</v>
      </c>
      <c r="J228" s="259" t="s">
        <v>177</v>
      </c>
      <c r="K228" s="259">
        <f t="shared" si="31"/>
        <v>2</v>
      </c>
      <c r="L228" s="270" t="s">
        <v>31</v>
      </c>
      <c r="M228" s="270">
        <f t="shared" si="33"/>
        <v>41519</v>
      </c>
      <c r="N228" s="270" t="str">
        <f t="shared" si="32"/>
        <v>A22F</v>
      </c>
      <c r="O228" s="270">
        <v>3</v>
      </c>
      <c r="P228" s="169"/>
      <c r="Q228" s="169"/>
      <c r="R228" s="169"/>
      <c r="S228" s="169"/>
    </row>
    <row r="229" customHeight="1" spans="1:19">
      <c r="A229" s="221"/>
      <c r="B229" s="265"/>
      <c r="C229" s="266" t="str">
        <f>CONCATENATE("注：参数块以 0x",N204," 作为起始地址共 ",M224-M204+K224," 个寄存器 ",(M224-M204+77)*2," 字节，寄存器 10 进制范围： ",M204,"~",M224+K204-1,"，寄存器 16 进制范围： ",N204,"~",DEC2HEX(M224+K224-1))</f>
        <v>注：参数块以 0xA200 作为起始地址共 41 个寄存器 232 字节，寄存器 10 进制范围： 41472~41511，寄存器 16 进制范围： A200~A228</v>
      </c>
      <c r="D229" s="267"/>
      <c r="E229" s="267"/>
      <c r="F229" s="267"/>
      <c r="G229" s="267"/>
      <c r="H229" s="267"/>
      <c r="I229" s="267"/>
      <c r="J229" s="267"/>
      <c r="K229" s="267"/>
      <c r="L229" s="267"/>
      <c r="M229" s="267"/>
      <c r="N229" s="267"/>
      <c r="O229" s="272"/>
      <c r="P229" s="163"/>
      <c r="Q229" s="163"/>
      <c r="R229" s="163"/>
      <c r="S229" s="163"/>
    </row>
  </sheetData>
  <mergeCells count="75">
    <mergeCell ref="A1:N1"/>
    <mergeCell ref="D6:O6"/>
    <mergeCell ref="P6:S6"/>
    <mergeCell ref="C34:N34"/>
    <mergeCell ref="B35:O35"/>
    <mergeCell ref="D36:O36"/>
    <mergeCell ref="P36:S36"/>
    <mergeCell ref="C72:O72"/>
    <mergeCell ref="B73:O73"/>
    <mergeCell ref="D74:O74"/>
    <mergeCell ref="P74:S74"/>
    <mergeCell ref="C107:O107"/>
    <mergeCell ref="B108:O108"/>
    <mergeCell ref="D109:O109"/>
    <mergeCell ref="P109:S109"/>
    <mergeCell ref="C136:O136"/>
    <mergeCell ref="B137:O137"/>
    <mergeCell ref="D138:O138"/>
    <mergeCell ref="P138:S138"/>
    <mergeCell ref="C168:O168"/>
    <mergeCell ref="B169:O169"/>
    <mergeCell ref="D170:O170"/>
    <mergeCell ref="P170:S170"/>
    <mergeCell ref="C200:O200"/>
    <mergeCell ref="B201:O201"/>
    <mergeCell ref="D202:O202"/>
    <mergeCell ref="P202:S202"/>
    <mergeCell ref="C229:O229"/>
    <mergeCell ref="A2:A5"/>
    <mergeCell ref="B6:B34"/>
    <mergeCell ref="B36:B72"/>
    <mergeCell ref="B74:B107"/>
    <mergeCell ref="B109:B136"/>
    <mergeCell ref="B138:B168"/>
    <mergeCell ref="B170:B200"/>
    <mergeCell ref="B202:B229"/>
    <mergeCell ref="H9:H17"/>
    <mergeCell ref="H23:H30"/>
    <mergeCell ref="H112:H135"/>
    <mergeCell ref="H140:H146"/>
    <mergeCell ref="H147:H167"/>
    <mergeCell ref="H172:H178"/>
    <mergeCell ref="H179:H183"/>
    <mergeCell ref="H184:H191"/>
    <mergeCell ref="H205:H228"/>
    <mergeCell ref="P8:P33"/>
    <mergeCell ref="P38:P71"/>
    <mergeCell ref="P76:P106"/>
    <mergeCell ref="P111:P135"/>
    <mergeCell ref="P140:P167"/>
    <mergeCell ref="P172:P199"/>
    <mergeCell ref="P204:P228"/>
    <mergeCell ref="Q8:Q33"/>
    <mergeCell ref="Q38:Q71"/>
    <mergeCell ref="Q76:Q106"/>
    <mergeCell ref="Q111:Q135"/>
    <mergeCell ref="Q140:Q167"/>
    <mergeCell ref="Q172:Q199"/>
    <mergeCell ref="Q204:Q228"/>
    <mergeCell ref="R8:R33"/>
    <mergeCell ref="R38:R71"/>
    <mergeCell ref="R76:R106"/>
    <mergeCell ref="R111:R135"/>
    <mergeCell ref="R140:R167"/>
    <mergeCell ref="R172:R199"/>
    <mergeCell ref="R204:R228"/>
    <mergeCell ref="S8:S33"/>
    <mergeCell ref="S38:S71"/>
    <mergeCell ref="S76:S106"/>
    <mergeCell ref="S111:S135"/>
    <mergeCell ref="S140:S167"/>
    <mergeCell ref="S172:S199"/>
    <mergeCell ref="S204:S228"/>
    <mergeCell ref="P1:S5"/>
    <mergeCell ref="B2:O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opLeftCell="A53" workbookViewId="0">
      <selection activeCell="C68" sqref="C68"/>
    </sheetView>
  </sheetViews>
  <sheetFormatPr defaultColWidth="9" defaultRowHeight="14.4"/>
  <cols>
    <col min="3" max="3" width="23.7777777777778" customWidth="1"/>
    <col min="4" max="4" width="12.3611111111111" customWidth="1"/>
    <col min="5" max="5" width="9.22222222222222"/>
    <col min="7" max="7" width="23.2777777777778" customWidth="1"/>
  </cols>
  <sheetData>
    <row r="1" ht="17" customHeight="1"/>
    <row r="2" ht="17" customHeight="1"/>
    <row r="33" ht="18" customHeight="1"/>
    <row r="34" ht="17" customHeight="1"/>
    <row r="92" ht="19" customHeight="1"/>
    <row r="93" ht="18" customHeight="1"/>
    <row r="94" ht="18" customHeight="1"/>
    <row r="95" ht="19" customHeight="1"/>
    <row r="96" ht="19" customHeight="1"/>
    <row r="97" ht="18" customHeight="1"/>
    <row r="98" ht="17" customHeight="1"/>
    <row r="99" ht="19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1" sqref="N21"/>
    </sheetView>
  </sheetViews>
  <sheetFormatPr defaultColWidth="9" defaultRowHeight="14.4"/>
  <cols>
    <col min="1" max="1" width="6.77777777777778" customWidth="1"/>
  </cols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6"/>
  <sheetViews>
    <sheetView zoomScale="115" zoomScaleNormal="115" topLeftCell="A9" workbookViewId="0">
      <selection activeCell="M128" sqref="M128:M136"/>
    </sheetView>
  </sheetViews>
  <sheetFormatPr defaultColWidth="9" defaultRowHeight="14.4"/>
  <cols>
    <col min="5" max="5" width="26.3333333333333" customWidth="1"/>
    <col min="9" max="9" width="22.4444444444444" customWidth="1"/>
  </cols>
  <sheetData>
    <row r="1" spans="1:2">
      <c r="A1">
        <v>80</v>
      </c>
      <c r="B1" t="str">
        <f>IF(A1&gt;=90,"优秀",IF(A1&gt;=60,"良","不及格"))</f>
        <v>良</v>
      </c>
    </row>
    <row r="2" spans="1:2">
      <c r="A2">
        <v>96</v>
      </c>
      <c r="B2" t="str">
        <f t="shared" ref="B2:B3" si="0">IF(A2&gt;=90,"优秀",IF(A2&gt;=60,"良","不及格"))</f>
        <v>优秀</v>
      </c>
    </row>
    <row r="3" spans="1:2">
      <c r="A3">
        <v>55</v>
      </c>
      <c r="B3" t="str">
        <f t="shared" si="0"/>
        <v>不及格</v>
      </c>
    </row>
    <row r="4" spans="1:1">
      <c r="A4" t="str">
        <f>"结果"&amp;A1+A2</f>
        <v>结果176</v>
      </c>
    </row>
    <row r="5" spans="1:1">
      <c r="A5">
        <f>LEN(A1-A10)</f>
        <v>2</v>
      </c>
    </row>
    <row r="6" spans="4:4">
      <c r="D6">
        <f>COUNTA(A1:A5)</f>
        <v>5</v>
      </c>
    </row>
    <row r="9" spans="2:2">
      <c r="B9" s="1">
        <v>3001</v>
      </c>
    </row>
    <row r="10" spans="2:2">
      <c r="B10" s="2">
        <v>3003</v>
      </c>
    </row>
    <row r="11" spans="2:2">
      <c r="B11" s="1">
        <v>3005</v>
      </c>
    </row>
    <row r="12" spans="2:2">
      <c r="B12" s="2">
        <v>3007</v>
      </c>
    </row>
    <row r="13" spans="2:2">
      <c r="B13" s="1">
        <v>3009</v>
      </c>
    </row>
    <row r="14" spans="2:2">
      <c r="B14" s="2">
        <v>3011</v>
      </c>
    </row>
    <row r="15" spans="2:2">
      <c r="B15" s="1">
        <v>3013</v>
      </c>
    </row>
    <row r="16" spans="2:2">
      <c r="B16" s="2">
        <v>3015</v>
      </c>
    </row>
    <row r="17" spans="2:2">
      <c r="B17" s="1">
        <v>3017</v>
      </c>
    </row>
    <row r="18" spans="2:2">
      <c r="B18" s="2">
        <v>3019</v>
      </c>
    </row>
    <row r="19" spans="2:2">
      <c r="B19" s="1">
        <v>3021</v>
      </c>
    </row>
    <row r="20" spans="2:2">
      <c r="B20" s="2">
        <v>3023</v>
      </c>
    </row>
    <row r="21" spans="2:2">
      <c r="B21" s="1">
        <v>3025</v>
      </c>
    </row>
    <row r="22" spans="2:2">
      <c r="B22" s="2">
        <v>3027</v>
      </c>
    </row>
    <row r="23" spans="2:2">
      <c r="B23" s="1">
        <v>3029</v>
      </c>
    </row>
    <row r="24" spans="2:2">
      <c r="B24" s="2">
        <v>3031</v>
      </c>
    </row>
    <row r="25" spans="2:2">
      <c r="B25" s="1">
        <v>3033</v>
      </c>
    </row>
    <row r="26" spans="2:2">
      <c r="B26" s="2">
        <v>3035</v>
      </c>
    </row>
    <row r="27" spans="2:2">
      <c r="B27" s="1">
        <v>3037</v>
      </c>
    </row>
    <row r="28" spans="2:2">
      <c r="B28" s="2">
        <v>3039</v>
      </c>
    </row>
    <row r="29" spans="2:2">
      <c r="B29" s="1">
        <v>3041</v>
      </c>
    </row>
    <row r="30" spans="2:2">
      <c r="B30" s="2">
        <v>3043</v>
      </c>
    </row>
    <row r="31" spans="2:2">
      <c r="B31" s="1">
        <v>3045</v>
      </c>
    </row>
    <row r="32" spans="2:2">
      <c r="B32" s="2">
        <v>3047</v>
      </c>
    </row>
    <row r="33" spans="2:2">
      <c r="B33" s="1">
        <v>3049</v>
      </c>
    </row>
    <row r="34" spans="2:2">
      <c r="B34" s="2">
        <v>3051</v>
      </c>
    </row>
    <row r="35" spans="2:2">
      <c r="B35" s="1">
        <v>3053</v>
      </c>
    </row>
    <row r="36" spans="2:2">
      <c r="B36" s="2">
        <v>3055</v>
      </c>
    </row>
    <row r="37" spans="2:2">
      <c r="B37" s="1">
        <v>3057</v>
      </c>
    </row>
    <row r="38" spans="2:5">
      <c r="B38" s="2">
        <v>3059</v>
      </c>
      <c r="E38" s="3" t="s">
        <v>451</v>
      </c>
    </row>
    <row r="39" spans="2:5">
      <c r="B39" s="1">
        <v>3061</v>
      </c>
      <c r="E39" s="3" t="s">
        <v>452</v>
      </c>
    </row>
    <row r="40" spans="2:2">
      <c r="B40" s="2">
        <v>3063</v>
      </c>
    </row>
    <row r="41" spans="2:2">
      <c r="B41" s="1">
        <v>3065</v>
      </c>
    </row>
    <row r="42" spans="2:13">
      <c r="B42" s="2">
        <v>3067</v>
      </c>
      <c r="K42" s="1" t="s">
        <v>453</v>
      </c>
      <c r="L42" s="1">
        <v>12288</v>
      </c>
      <c r="M42" s="5" t="str">
        <f t="shared" ref="M42:M82" si="1">DEC2HEX(L42)</f>
        <v>3000</v>
      </c>
    </row>
    <row r="43" spans="2:13">
      <c r="B43" s="1">
        <v>3069</v>
      </c>
      <c r="E43" s="4" t="s">
        <v>454</v>
      </c>
      <c r="G43" s="2">
        <v>3001</v>
      </c>
      <c r="I43" s="3" t="s">
        <v>451</v>
      </c>
      <c r="J43">
        <v>0.66</v>
      </c>
      <c r="K43" s="6" t="s">
        <v>455</v>
      </c>
      <c r="L43" s="2">
        <v>12289</v>
      </c>
      <c r="M43" s="5" t="str">
        <f t="shared" si="1"/>
        <v>3001</v>
      </c>
    </row>
    <row r="44" spans="2:13">
      <c r="B44" s="2">
        <v>3071</v>
      </c>
      <c r="E44" s="4" t="s">
        <v>456</v>
      </c>
      <c r="G44" s="2">
        <v>3003</v>
      </c>
      <c r="I44" s="3" t="s">
        <v>457</v>
      </c>
      <c r="J44">
        <v>0.66</v>
      </c>
      <c r="K44" s="6" t="s">
        <v>455</v>
      </c>
      <c r="L44">
        <v>12291</v>
      </c>
      <c r="M44" s="5" t="str">
        <f t="shared" si="1"/>
        <v>3003</v>
      </c>
    </row>
    <row r="45" spans="2:13">
      <c r="B45" s="1">
        <v>3073</v>
      </c>
      <c r="E45" s="4" t="s">
        <v>458</v>
      </c>
      <c r="G45" s="2">
        <v>3005</v>
      </c>
      <c r="I45" s="3" t="s">
        <v>459</v>
      </c>
      <c r="J45">
        <v>0.66</v>
      </c>
      <c r="K45" s="6" t="s">
        <v>455</v>
      </c>
      <c r="L45" s="2">
        <v>12293</v>
      </c>
      <c r="M45" s="5" t="str">
        <f t="shared" si="1"/>
        <v>3005</v>
      </c>
    </row>
    <row r="46" spans="2:13">
      <c r="B46" s="2">
        <v>3075</v>
      </c>
      <c r="E46" s="4" t="s">
        <v>460</v>
      </c>
      <c r="G46" s="2">
        <v>3007</v>
      </c>
      <c r="I46" s="3" t="s">
        <v>461</v>
      </c>
      <c r="J46">
        <v>0.66</v>
      </c>
      <c r="K46" s="6" t="s">
        <v>455</v>
      </c>
      <c r="L46">
        <v>12295</v>
      </c>
      <c r="M46" s="5" t="str">
        <f t="shared" si="1"/>
        <v>3007</v>
      </c>
    </row>
    <row r="47" spans="2:13">
      <c r="B47" s="1">
        <v>3077</v>
      </c>
      <c r="E47" s="4" t="s">
        <v>462</v>
      </c>
      <c r="G47" s="2">
        <v>3009</v>
      </c>
      <c r="I47" s="3" t="s">
        <v>463</v>
      </c>
      <c r="J47">
        <v>0.66</v>
      </c>
      <c r="K47" s="6" t="s">
        <v>455</v>
      </c>
      <c r="L47" s="2">
        <v>12297</v>
      </c>
      <c r="M47" s="5" t="str">
        <f t="shared" si="1"/>
        <v>3009</v>
      </c>
    </row>
    <row r="48" spans="2:13">
      <c r="B48" s="2">
        <v>3079</v>
      </c>
      <c r="E48" s="4" t="s">
        <v>464</v>
      </c>
      <c r="G48" s="2">
        <v>3011</v>
      </c>
      <c r="I48" s="3" t="s">
        <v>465</v>
      </c>
      <c r="J48">
        <v>0.66</v>
      </c>
      <c r="K48" s="6" t="s">
        <v>455</v>
      </c>
      <c r="L48">
        <v>12299</v>
      </c>
      <c r="M48" s="5" t="str">
        <f t="shared" si="1"/>
        <v>300B</v>
      </c>
    </row>
    <row r="49" spans="2:13">
      <c r="B49" s="1">
        <v>3081</v>
      </c>
      <c r="E49" s="4" t="s">
        <v>466</v>
      </c>
      <c r="G49" s="2">
        <v>3013</v>
      </c>
      <c r="I49" s="3" t="s">
        <v>467</v>
      </c>
      <c r="J49">
        <v>0.66</v>
      </c>
      <c r="K49" s="6" t="s">
        <v>455</v>
      </c>
      <c r="L49" s="2">
        <v>12301</v>
      </c>
      <c r="M49" s="5" t="str">
        <f t="shared" si="1"/>
        <v>300D</v>
      </c>
    </row>
    <row r="50" spans="2:13">
      <c r="B50" s="2">
        <v>3083</v>
      </c>
      <c r="E50" s="4" t="s">
        <v>468</v>
      </c>
      <c r="G50" s="2">
        <v>3015</v>
      </c>
      <c r="I50" s="3" t="s">
        <v>469</v>
      </c>
      <c r="J50">
        <v>0.66</v>
      </c>
      <c r="K50" s="6" t="s">
        <v>455</v>
      </c>
      <c r="L50">
        <v>12303</v>
      </c>
      <c r="M50" s="5" t="str">
        <f t="shared" si="1"/>
        <v>300F</v>
      </c>
    </row>
    <row r="51" spans="2:13">
      <c r="B51" s="1">
        <v>3085</v>
      </c>
      <c r="E51" s="4" t="s">
        <v>470</v>
      </c>
      <c r="G51" s="2">
        <v>3017</v>
      </c>
      <c r="I51" s="3" t="s">
        <v>471</v>
      </c>
      <c r="J51">
        <v>0.66</v>
      </c>
      <c r="K51" s="6" t="s">
        <v>455</v>
      </c>
      <c r="L51" s="2">
        <v>12305</v>
      </c>
      <c r="M51" s="5" t="str">
        <f t="shared" si="1"/>
        <v>3011</v>
      </c>
    </row>
    <row r="52" spans="2:13">
      <c r="B52" s="2">
        <v>3087</v>
      </c>
      <c r="E52" s="4" t="s">
        <v>472</v>
      </c>
      <c r="G52" s="2">
        <v>3019</v>
      </c>
      <c r="I52" s="3" t="s">
        <v>473</v>
      </c>
      <c r="J52">
        <v>0.66</v>
      </c>
      <c r="K52" s="6" t="s">
        <v>455</v>
      </c>
      <c r="L52">
        <v>12307</v>
      </c>
      <c r="M52" s="5" t="str">
        <f t="shared" si="1"/>
        <v>3013</v>
      </c>
    </row>
    <row r="53" spans="2:13">
      <c r="B53" s="1">
        <v>3089</v>
      </c>
      <c r="E53" s="4" t="s">
        <v>474</v>
      </c>
      <c r="G53" s="2">
        <v>3021</v>
      </c>
      <c r="I53" s="3" t="s">
        <v>475</v>
      </c>
      <c r="J53">
        <v>0.66</v>
      </c>
      <c r="K53" s="6" t="s">
        <v>455</v>
      </c>
      <c r="L53" s="2">
        <v>12309</v>
      </c>
      <c r="M53" s="5" t="str">
        <f t="shared" si="1"/>
        <v>3015</v>
      </c>
    </row>
    <row r="54" spans="2:13">
      <c r="B54" s="2">
        <v>3091</v>
      </c>
      <c r="E54" s="4" t="s">
        <v>476</v>
      </c>
      <c r="G54" s="2">
        <v>3023</v>
      </c>
      <c r="I54" s="3" t="s">
        <v>477</v>
      </c>
      <c r="J54">
        <v>0.66</v>
      </c>
      <c r="K54" s="6" t="s">
        <v>455</v>
      </c>
      <c r="L54">
        <v>12311</v>
      </c>
      <c r="M54" s="5" t="str">
        <f t="shared" si="1"/>
        <v>3017</v>
      </c>
    </row>
    <row r="55" spans="2:13">
      <c r="B55" s="1">
        <v>3093</v>
      </c>
      <c r="E55" s="4" t="s">
        <v>478</v>
      </c>
      <c r="G55" s="2">
        <v>3025</v>
      </c>
      <c r="I55" s="3" t="s">
        <v>479</v>
      </c>
      <c r="J55">
        <v>0.66</v>
      </c>
      <c r="K55" s="6" t="s">
        <v>455</v>
      </c>
      <c r="L55" s="2">
        <v>12313</v>
      </c>
      <c r="M55" s="5" t="str">
        <f t="shared" si="1"/>
        <v>3019</v>
      </c>
    </row>
    <row r="56" spans="2:13">
      <c r="B56" s="2">
        <v>3095</v>
      </c>
      <c r="E56" s="4" t="s">
        <v>480</v>
      </c>
      <c r="G56" s="2">
        <v>3027</v>
      </c>
      <c r="I56" s="3" t="s">
        <v>481</v>
      </c>
      <c r="J56">
        <v>0.66</v>
      </c>
      <c r="K56" s="6" t="s">
        <v>455</v>
      </c>
      <c r="L56">
        <v>12315</v>
      </c>
      <c r="M56" s="5" t="str">
        <f t="shared" si="1"/>
        <v>301B</v>
      </c>
    </row>
    <row r="57" spans="2:13">
      <c r="B57" s="1">
        <v>3097</v>
      </c>
      <c r="E57" s="4" t="s">
        <v>482</v>
      </c>
      <c r="G57" s="2">
        <v>3029</v>
      </c>
      <c r="I57" s="3" t="s">
        <v>483</v>
      </c>
      <c r="J57">
        <v>0.66</v>
      </c>
      <c r="K57" s="6" t="s">
        <v>455</v>
      </c>
      <c r="L57" s="2">
        <v>12317</v>
      </c>
      <c r="M57" s="5" t="str">
        <f t="shared" si="1"/>
        <v>301D</v>
      </c>
    </row>
    <row r="58" spans="2:13">
      <c r="B58" s="2">
        <v>3099</v>
      </c>
      <c r="E58" s="4" t="s">
        <v>484</v>
      </c>
      <c r="G58" s="2">
        <v>3031</v>
      </c>
      <c r="I58" s="3" t="s">
        <v>485</v>
      </c>
      <c r="J58">
        <v>0.66</v>
      </c>
      <c r="K58" s="6" t="s">
        <v>455</v>
      </c>
      <c r="L58">
        <v>12319</v>
      </c>
      <c r="M58" s="5" t="str">
        <f t="shared" si="1"/>
        <v>301F</v>
      </c>
    </row>
    <row r="59" spans="2:13">
      <c r="B59" s="1">
        <v>3101</v>
      </c>
      <c r="E59" s="4" t="s">
        <v>486</v>
      </c>
      <c r="G59" s="2">
        <v>3033</v>
      </c>
      <c r="I59" s="3" t="s">
        <v>487</v>
      </c>
      <c r="J59">
        <v>0.66</v>
      </c>
      <c r="K59" s="6" t="s">
        <v>455</v>
      </c>
      <c r="L59" s="2">
        <v>12321</v>
      </c>
      <c r="M59" s="5" t="str">
        <f t="shared" si="1"/>
        <v>3021</v>
      </c>
    </row>
    <row r="60" spans="2:13">
      <c r="B60" s="2">
        <v>3103</v>
      </c>
      <c r="E60" s="4" t="s">
        <v>488</v>
      </c>
      <c r="G60" s="2">
        <v>3035</v>
      </c>
      <c r="I60" s="3" t="s">
        <v>489</v>
      </c>
      <c r="J60">
        <v>0.66</v>
      </c>
      <c r="K60" s="6" t="s">
        <v>455</v>
      </c>
      <c r="L60">
        <v>12323</v>
      </c>
      <c r="M60" s="5" t="str">
        <f t="shared" si="1"/>
        <v>3023</v>
      </c>
    </row>
    <row r="61" spans="2:13">
      <c r="B61" s="1">
        <v>3105</v>
      </c>
      <c r="E61" s="4" t="s">
        <v>490</v>
      </c>
      <c r="G61" s="2">
        <v>3037</v>
      </c>
      <c r="I61" s="3" t="s">
        <v>491</v>
      </c>
      <c r="J61">
        <v>0.66</v>
      </c>
      <c r="K61" s="6" t="s">
        <v>455</v>
      </c>
      <c r="L61" s="2">
        <v>12325</v>
      </c>
      <c r="M61" s="5" t="str">
        <f t="shared" si="1"/>
        <v>3025</v>
      </c>
    </row>
    <row r="62" spans="2:13">
      <c r="B62" s="2">
        <v>3107</v>
      </c>
      <c r="E62" s="4" t="s">
        <v>492</v>
      </c>
      <c r="G62" s="2">
        <v>3039</v>
      </c>
      <c r="I62" s="3" t="s">
        <v>493</v>
      </c>
      <c r="J62">
        <v>0.66</v>
      </c>
      <c r="K62" s="6" t="s">
        <v>455</v>
      </c>
      <c r="L62">
        <v>12327</v>
      </c>
      <c r="M62" s="5" t="str">
        <f t="shared" si="1"/>
        <v>3027</v>
      </c>
    </row>
    <row r="63" spans="2:13">
      <c r="B63" s="1">
        <v>3109</v>
      </c>
      <c r="E63" s="4" t="s">
        <v>494</v>
      </c>
      <c r="G63" s="2">
        <v>3041</v>
      </c>
      <c r="I63" s="3" t="s">
        <v>495</v>
      </c>
      <c r="J63">
        <v>0.66</v>
      </c>
      <c r="K63" s="6" t="s">
        <v>455</v>
      </c>
      <c r="L63" s="2">
        <v>12329</v>
      </c>
      <c r="M63" s="5" t="str">
        <f t="shared" si="1"/>
        <v>3029</v>
      </c>
    </row>
    <row r="64" spans="2:13">
      <c r="B64" s="2">
        <v>3111</v>
      </c>
      <c r="E64" s="4" t="s">
        <v>496</v>
      </c>
      <c r="G64" s="2">
        <v>3043</v>
      </c>
      <c r="I64" s="3" t="s">
        <v>497</v>
      </c>
      <c r="J64">
        <v>0.66</v>
      </c>
      <c r="K64" s="6" t="s">
        <v>455</v>
      </c>
      <c r="L64">
        <v>12331</v>
      </c>
      <c r="M64" s="5" t="str">
        <f t="shared" si="1"/>
        <v>302B</v>
      </c>
    </row>
    <row r="65" spans="2:13">
      <c r="B65" s="1">
        <v>3113</v>
      </c>
      <c r="E65" s="4" t="s">
        <v>498</v>
      </c>
      <c r="G65" s="2">
        <v>3045</v>
      </c>
      <c r="I65" s="3" t="s">
        <v>499</v>
      </c>
      <c r="J65">
        <v>0.66</v>
      </c>
      <c r="K65" s="6" t="s">
        <v>455</v>
      </c>
      <c r="L65" s="2">
        <v>12333</v>
      </c>
      <c r="M65" s="5" t="str">
        <f t="shared" si="1"/>
        <v>302D</v>
      </c>
    </row>
    <row r="66" spans="2:13">
      <c r="B66" s="2">
        <v>3115</v>
      </c>
      <c r="E66" s="4" t="s">
        <v>500</v>
      </c>
      <c r="G66" s="2">
        <v>3047</v>
      </c>
      <c r="I66" s="3" t="s">
        <v>501</v>
      </c>
      <c r="J66">
        <v>0.66</v>
      </c>
      <c r="K66" s="6" t="s">
        <v>455</v>
      </c>
      <c r="L66">
        <v>12335</v>
      </c>
      <c r="M66" s="5" t="str">
        <f t="shared" si="1"/>
        <v>302F</v>
      </c>
    </row>
    <row r="67" spans="2:13">
      <c r="B67" s="1">
        <v>3117</v>
      </c>
      <c r="E67" s="4" t="s">
        <v>502</v>
      </c>
      <c r="G67" s="2">
        <v>3049</v>
      </c>
      <c r="I67" s="3" t="s">
        <v>503</v>
      </c>
      <c r="J67">
        <v>0.66</v>
      </c>
      <c r="K67" s="6" t="s">
        <v>455</v>
      </c>
      <c r="L67" s="2">
        <v>12337</v>
      </c>
      <c r="M67" s="5" t="str">
        <f t="shared" si="1"/>
        <v>3031</v>
      </c>
    </row>
    <row r="68" spans="2:13">
      <c r="B68" s="2">
        <v>3119</v>
      </c>
      <c r="E68" s="4" t="s">
        <v>504</v>
      </c>
      <c r="G68" s="2">
        <v>3051</v>
      </c>
      <c r="I68" s="3" t="s">
        <v>505</v>
      </c>
      <c r="J68">
        <v>0.66</v>
      </c>
      <c r="K68" s="6" t="s">
        <v>455</v>
      </c>
      <c r="L68">
        <v>12339</v>
      </c>
      <c r="M68" s="5" t="str">
        <f t="shared" si="1"/>
        <v>3033</v>
      </c>
    </row>
    <row r="69" spans="2:13">
      <c r="B69" s="1">
        <v>3121</v>
      </c>
      <c r="E69" s="4" t="s">
        <v>506</v>
      </c>
      <c r="G69" s="2">
        <v>3053</v>
      </c>
      <c r="I69" s="3" t="s">
        <v>507</v>
      </c>
      <c r="J69">
        <v>0.66</v>
      </c>
      <c r="K69" s="6" t="s">
        <v>455</v>
      </c>
      <c r="L69" s="2">
        <v>12341</v>
      </c>
      <c r="M69" s="5" t="str">
        <f t="shared" si="1"/>
        <v>3035</v>
      </c>
    </row>
    <row r="70" spans="2:13">
      <c r="B70" s="2">
        <v>3123</v>
      </c>
      <c r="E70" s="4" t="s">
        <v>508</v>
      </c>
      <c r="G70" s="2">
        <v>3055</v>
      </c>
      <c r="I70" s="3" t="s">
        <v>509</v>
      </c>
      <c r="J70">
        <v>0.66</v>
      </c>
      <c r="K70" s="6" t="s">
        <v>455</v>
      </c>
      <c r="L70">
        <v>12343</v>
      </c>
      <c r="M70" s="5" t="str">
        <f t="shared" si="1"/>
        <v>3037</v>
      </c>
    </row>
    <row r="71" spans="2:13">
      <c r="B71" s="1">
        <v>3125</v>
      </c>
      <c r="E71" s="4" t="s">
        <v>510</v>
      </c>
      <c r="G71" s="2">
        <v>3057</v>
      </c>
      <c r="I71" s="3" t="s">
        <v>511</v>
      </c>
      <c r="J71">
        <v>0.66</v>
      </c>
      <c r="K71" s="6" t="s">
        <v>455</v>
      </c>
      <c r="L71" s="2">
        <v>12345</v>
      </c>
      <c r="M71" s="5" t="str">
        <f t="shared" si="1"/>
        <v>3039</v>
      </c>
    </row>
    <row r="72" spans="2:13">
      <c r="B72" s="2">
        <v>3127</v>
      </c>
      <c r="E72" s="4" t="s">
        <v>512</v>
      </c>
      <c r="G72" s="2">
        <v>3059</v>
      </c>
      <c r="I72" s="3" t="s">
        <v>513</v>
      </c>
      <c r="J72">
        <v>0.66</v>
      </c>
      <c r="K72" s="6" t="s">
        <v>455</v>
      </c>
      <c r="L72">
        <v>12347</v>
      </c>
      <c r="M72" s="5" t="str">
        <f t="shared" si="1"/>
        <v>303B</v>
      </c>
    </row>
    <row r="73" spans="2:13">
      <c r="B73" s="1">
        <v>3129</v>
      </c>
      <c r="E73" s="4" t="s">
        <v>514</v>
      </c>
      <c r="G73" s="2">
        <v>3061</v>
      </c>
      <c r="I73" s="3" t="s">
        <v>515</v>
      </c>
      <c r="J73">
        <v>0.66</v>
      </c>
      <c r="K73" s="6" t="s">
        <v>455</v>
      </c>
      <c r="L73" s="2">
        <v>12349</v>
      </c>
      <c r="M73" s="5" t="str">
        <f t="shared" si="1"/>
        <v>303D</v>
      </c>
    </row>
    <row r="74" spans="2:13">
      <c r="B74" s="2">
        <v>3131</v>
      </c>
      <c r="E74" s="4" t="s">
        <v>516</v>
      </c>
      <c r="G74" s="2">
        <v>3063</v>
      </c>
      <c r="I74" s="3" t="s">
        <v>517</v>
      </c>
      <c r="J74">
        <v>0.66</v>
      </c>
      <c r="K74" s="6" t="s">
        <v>455</v>
      </c>
      <c r="L74">
        <v>12351</v>
      </c>
      <c r="M74" s="5" t="str">
        <f t="shared" si="1"/>
        <v>303F</v>
      </c>
    </row>
    <row r="75" spans="2:13">
      <c r="B75" s="1">
        <v>3133</v>
      </c>
      <c r="E75" s="4" t="s">
        <v>518</v>
      </c>
      <c r="G75" s="2">
        <v>3065</v>
      </c>
      <c r="I75" s="3" t="s">
        <v>519</v>
      </c>
      <c r="J75">
        <v>0.66</v>
      </c>
      <c r="K75" s="6" t="s">
        <v>455</v>
      </c>
      <c r="L75" s="2">
        <v>12353</v>
      </c>
      <c r="M75" s="5" t="str">
        <f t="shared" si="1"/>
        <v>3041</v>
      </c>
    </row>
    <row r="76" spans="2:13">
      <c r="B76" s="2">
        <v>3135</v>
      </c>
      <c r="E76" s="4" t="s">
        <v>520</v>
      </c>
      <c r="G76" s="2">
        <v>3067</v>
      </c>
      <c r="I76" s="3" t="s">
        <v>521</v>
      </c>
      <c r="J76">
        <v>0.66</v>
      </c>
      <c r="K76" s="6" t="s">
        <v>455</v>
      </c>
      <c r="L76">
        <v>12355</v>
      </c>
      <c r="M76" s="5" t="str">
        <f t="shared" si="1"/>
        <v>3043</v>
      </c>
    </row>
    <row r="77" spans="2:13">
      <c r="B77" s="1">
        <v>3137</v>
      </c>
      <c r="E77" s="4" t="s">
        <v>522</v>
      </c>
      <c r="G77" s="2">
        <v>3069</v>
      </c>
      <c r="I77" s="3" t="s">
        <v>523</v>
      </c>
      <c r="J77">
        <v>0.66</v>
      </c>
      <c r="K77" s="6" t="s">
        <v>455</v>
      </c>
      <c r="L77" s="2">
        <v>12357</v>
      </c>
      <c r="M77" s="5" t="str">
        <f t="shared" si="1"/>
        <v>3045</v>
      </c>
    </row>
    <row r="78" spans="2:13">
      <c r="B78" s="2">
        <v>3139</v>
      </c>
      <c r="E78" s="4" t="s">
        <v>524</v>
      </c>
      <c r="G78" s="2">
        <v>3071</v>
      </c>
      <c r="I78" s="3" t="s">
        <v>525</v>
      </c>
      <c r="J78">
        <v>0.66</v>
      </c>
      <c r="K78" s="6" t="s">
        <v>455</v>
      </c>
      <c r="L78">
        <v>12359</v>
      </c>
      <c r="M78" s="5" t="str">
        <f t="shared" si="1"/>
        <v>3047</v>
      </c>
    </row>
    <row r="79" spans="2:13">
      <c r="B79" s="1">
        <v>3141</v>
      </c>
      <c r="E79" s="4" t="s">
        <v>526</v>
      </c>
      <c r="G79" s="2">
        <v>3073</v>
      </c>
      <c r="I79" s="3" t="s">
        <v>527</v>
      </c>
      <c r="J79">
        <v>0.66</v>
      </c>
      <c r="K79" s="6" t="s">
        <v>455</v>
      </c>
      <c r="L79" s="2">
        <v>12361</v>
      </c>
      <c r="M79" s="5" t="str">
        <f t="shared" si="1"/>
        <v>3049</v>
      </c>
    </row>
    <row r="80" spans="2:13">
      <c r="B80" s="2">
        <v>3143</v>
      </c>
      <c r="E80" s="4" t="s">
        <v>528</v>
      </c>
      <c r="G80" s="2">
        <v>3075</v>
      </c>
      <c r="I80" s="3" t="s">
        <v>529</v>
      </c>
      <c r="J80">
        <v>0.66</v>
      </c>
      <c r="K80" s="6" t="s">
        <v>455</v>
      </c>
      <c r="L80">
        <v>12363</v>
      </c>
      <c r="M80" s="5" t="str">
        <f t="shared" si="1"/>
        <v>304B</v>
      </c>
    </row>
    <row r="81" spans="2:13">
      <c r="B81" s="1">
        <v>3145</v>
      </c>
      <c r="E81" s="4" t="s">
        <v>530</v>
      </c>
      <c r="G81" s="2">
        <v>3077</v>
      </c>
      <c r="I81" s="3" t="s">
        <v>531</v>
      </c>
      <c r="J81">
        <v>0.66</v>
      </c>
      <c r="K81" s="6" t="s">
        <v>455</v>
      </c>
      <c r="L81" s="2">
        <v>12365</v>
      </c>
      <c r="M81" s="5" t="str">
        <f t="shared" si="1"/>
        <v>304D</v>
      </c>
    </row>
    <row r="82" spans="2:13">
      <c r="B82" s="2">
        <v>3147</v>
      </c>
      <c r="E82" s="4" t="s">
        <v>532</v>
      </c>
      <c r="G82" s="2">
        <v>3079</v>
      </c>
      <c r="I82" s="3" t="s">
        <v>533</v>
      </c>
      <c r="J82">
        <v>0.66</v>
      </c>
      <c r="K82" s="6" t="s">
        <v>455</v>
      </c>
      <c r="L82">
        <v>12367</v>
      </c>
      <c r="M82" s="5" t="str">
        <f t="shared" si="1"/>
        <v>304F</v>
      </c>
    </row>
    <row r="83" spans="5:7">
      <c r="E83" s="4"/>
      <c r="G83" s="2"/>
    </row>
    <row r="84" spans="5:7">
      <c r="E84" s="4"/>
      <c r="G84" s="2"/>
    </row>
    <row r="85" spans="5:7">
      <c r="E85" s="4"/>
      <c r="G85" s="2"/>
    </row>
    <row r="86" spans="5:7">
      <c r="E86" s="4"/>
      <c r="G86" s="2"/>
    </row>
    <row r="87" spans="5:7">
      <c r="E87" s="4"/>
      <c r="G87" s="2"/>
    </row>
    <row r="88" spans="5:7">
      <c r="E88" s="4"/>
      <c r="G88" s="2"/>
    </row>
    <row r="89" spans="5:7">
      <c r="E89" s="4"/>
      <c r="G89" s="2"/>
    </row>
    <row r="90" spans="5:7">
      <c r="E90" s="4"/>
      <c r="G90" s="2"/>
    </row>
    <row r="91" spans="5:5">
      <c r="E91" s="4"/>
    </row>
    <row r="99" spans="1:10">
      <c r="A99" s="7" t="s">
        <v>8</v>
      </c>
      <c r="B99" s="7" t="s">
        <v>13</v>
      </c>
      <c r="C99" s="8" t="s">
        <v>534</v>
      </c>
      <c r="D99" s="9" t="s">
        <v>13</v>
      </c>
      <c r="E99" s="7" t="s">
        <v>15</v>
      </c>
      <c r="F99" s="7" t="s">
        <v>16</v>
      </c>
      <c r="G99" s="7" t="s">
        <v>239</v>
      </c>
      <c r="H99" s="7" t="s">
        <v>18</v>
      </c>
      <c r="I99" s="7" t="s">
        <v>19</v>
      </c>
      <c r="J99" s="38" t="s">
        <v>535</v>
      </c>
    </row>
    <row r="100" ht="92.4" spans="1:11">
      <c r="A100" s="10" t="s">
        <v>536</v>
      </c>
      <c r="B100" s="11" t="s">
        <v>537</v>
      </c>
      <c r="C100" s="10" t="s">
        <v>538</v>
      </c>
      <c r="D100" s="12" t="s">
        <v>539</v>
      </c>
      <c r="E100" s="13" t="s">
        <v>540</v>
      </c>
      <c r="F100" s="13">
        <v>2</v>
      </c>
      <c r="G100" s="11" t="s">
        <v>541</v>
      </c>
      <c r="H100" s="11">
        <f>HEX2DEC(I100)</f>
        <v>4096</v>
      </c>
      <c r="I100" s="11">
        <v>1000</v>
      </c>
      <c r="J100" t="str">
        <f t="array" ref="J100">IF(E100="Uint32","0xf0f0f0f0",IF(E100="Uint16",100,IF(E100="real4",66.66,NA)))</f>
        <v>0xf0f0f0f0</v>
      </c>
      <c r="K100" t="str">
        <f t="array" ref="K100">IF(E100="Uint32","uint32_t",IF(E100="Uint16","uint16_t",IF(E100="real4","float",NA)))</f>
        <v>uint32_t</v>
      </c>
    </row>
    <row r="101" ht="26.4" spans="1:11">
      <c r="A101" s="10" t="s">
        <v>542</v>
      </c>
      <c r="B101" s="11"/>
      <c r="C101" s="10" t="s">
        <v>543</v>
      </c>
      <c r="D101" s="14"/>
      <c r="E101" s="13" t="s">
        <v>453</v>
      </c>
      <c r="F101" s="13">
        <v>1</v>
      </c>
      <c r="G101" s="11" t="s">
        <v>541</v>
      </c>
      <c r="H101" s="11">
        <f t="shared" ref="H101:H123" si="2">HEX2DEC(I101)</f>
        <v>4098</v>
      </c>
      <c r="I101" s="11">
        <f>I100+F100</f>
        <v>1002</v>
      </c>
      <c r="J101">
        <f t="array" ref="J101">IF(E101="Uint32","0xf0f0f0f0",IF(E101="Uint16",100,IF(E101="real4",66.66,NA)))</f>
        <v>100</v>
      </c>
      <c r="K101" t="str">
        <f t="array" ref="K101">IF(E101="Uint32","uint32_t",IF(E101="Uint16","uint16_t",IF(E101="real4","float",NA)))</f>
        <v>uint16_t</v>
      </c>
    </row>
    <row r="102" ht="26.4" spans="1:11">
      <c r="A102" s="10" t="s">
        <v>544</v>
      </c>
      <c r="B102" s="11"/>
      <c r="C102" s="10" t="s">
        <v>545</v>
      </c>
      <c r="D102" s="14"/>
      <c r="E102" s="13" t="s">
        <v>453</v>
      </c>
      <c r="F102" s="13">
        <v>1</v>
      </c>
      <c r="G102" s="11" t="s">
        <v>541</v>
      </c>
      <c r="H102" s="11">
        <f t="shared" si="2"/>
        <v>4099</v>
      </c>
      <c r="I102" s="11">
        <f t="shared" ref="I102:I123" si="3">I101+F101</f>
        <v>1003</v>
      </c>
      <c r="J102">
        <f t="array" ref="J102">IF(E102="Uint32","0xf0f0f0f0",IF(E102="Uint16",100,IF(E102="real4",66.66,NA)))</f>
        <v>100</v>
      </c>
      <c r="K102" t="str">
        <f t="array" ref="K102">IF(E102="Uint32","uint32_t",IF(E102="Uint16","uint16_t",IF(E102="real4","float",NA)))</f>
        <v>uint16_t</v>
      </c>
    </row>
    <row r="103" ht="26.4" spans="1:11">
      <c r="A103" s="4" t="s">
        <v>546</v>
      </c>
      <c r="B103" s="2" t="s">
        <v>547</v>
      </c>
      <c r="C103" s="4" t="s">
        <v>548</v>
      </c>
      <c r="D103" s="14"/>
      <c r="E103" s="6" t="s">
        <v>455</v>
      </c>
      <c r="F103" s="6">
        <v>2</v>
      </c>
      <c r="G103" s="2" t="s">
        <v>541</v>
      </c>
      <c r="H103" s="2">
        <f t="shared" si="2"/>
        <v>4100</v>
      </c>
      <c r="I103" s="2">
        <f t="shared" si="3"/>
        <v>1004</v>
      </c>
      <c r="J103">
        <f t="array" ref="J103">IF(E103="Uint32","0xf0f0f0f0",IF(E103="Uint16",100,IF(E103="real4",66.66,NA)))</f>
        <v>66.66</v>
      </c>
      <c r="K103" t="str">
        <f t="array" ref="K103">IF(E103="Uint32","uint32_t",IF(E103="Uint16","uint16_t",IF(E103="real4","float",NA)))</f>
        <v>float</v>
      </c>
    </row>
    <row r="104" ht="79.2" spans="1:11">
      <c r="A104" s="15" t="s">
        <v>549</v>
      </c>
      <c r="B104" s="16" t="s">
        <v>550</v>
      </c>
      <c r="C104" s="15" t="s">
        <v>551</v>
      </c>
      <c r="D104" s="14"/>
      <c r="E104" s="17" t="s">
        <v>455</v>
      </c>
      <c r="F104" s="17">
        <v>2</v>
      </c>
      <c r="G104" s="16" t="s">
        <v>541</v>
      </c>
      <c r="H104" s="16">
        <f t="shared" si="2"/>
        <v>4102</v>
      </c>
      <c r="I104" s="16">
        <f t="shared" si="3"/>
        <v>1006</v>
      </c>
      <c r="J104">
        <f t="array" ref="J104">IF(E104="Uint32","0xf0f0f0f0",IF(E104="Uint16",100,IF(E104="real4",66.66,NA)))</f>
        <v>66.66</v>
      </c>
      <c r="K104" t="str">
        <f t="array" ref="K104">IF(E104="Uint32","uint32_t",IF(E104="Uint16","uint16_t",IF(E104="real4","float",NA)))</f>
        <v>float</v>
      </c>
    </row>
    <row r="105" ht="26.4" spans="1:11">
      <c r="A105" s="15" t="s">
        <v>552</v>
      </c>
      <c r="B105" s="16"/>
      <c r="C105" s="15" t="s">
        <v>553</v>
      </c>
      <c r="D105" s="14"/>
      <c r="E105" s="17" t="s">
        <v>455</v>
      </c>
      <c r="F105" s="17">
        <v>2</v>
      </c>
      <c r="G105" s="16" t="s">
        <v>541</v>
      </c>
      <c r="H105" s="16">
        <f t="shared" si="2"/>
        <v>4104</v>
      </c>
      <c r="I105" s="16">
        <f t="shared" si="3"/>
        <v>1008</v>
      </c>
      <c r="J105">
        <f t="array" ref="J105">IF(E105="Uint32","0xf0f0f0f0",IF(E105="Uint16",100,IF(E105="real4",66.66,NA)))</f>
        <v>66.66</v>
      </c>
      <c r="K105" t="str">
        <f t="array" ref="K105">IF(E105="Uint32","uint32_t",IF(E105="Uint16","uint16_t",IF(E105="real4","float",NA)))</f>
        <v>float</v>
      </c>
    </row>
    <row r="106" spans="1:11">
      <c r="A106" s="15" t="s">
        <v>554</v>
      </c>
      <c r="B106" s="16"/>
      <c r="C106" s="15" t="s">
        <v>555</v>
      </c>
      <c r="D106" s="14"/>
      <c r="E106" s="17" t="s">
        <v>455</v>
      </c>
      <c r="F106" s="17">
        <v>2</v>
      </c>
      <c r="G106" s="16" t="s">
        <v>541</v>
      </c>
      <c r="H106" s="16">
        <f t="shared" si="2"/>
        <v>4112</v>
      </c>
      <c r="I106" s="16">
        <f t="shared" si="3"/>
        <v>1010</v>
      </c>
      <c r="J106">
        <f t="array" ref="J106">IF(E106="Uint32","0xf0f0f0f0",IF(E106="Uint16",100,IF(E106="real4",66.66,NA)))</f>
        <v>66.66</v>
      </c>
      <c r="K106" t="str">
        <f t="array" ref="K106">IF(E106="Uint32","uint32_t",IF(E106="Uint16","uint16_t",IF(E106="real4","float",NA)))</f>
        <v>float</v>
      </c>
    </row>
    <row r="107" ht="26.4" spans="1:11">
      <c r="A107" s="18" t="s">
        <v>556</v>
      </c>
      <c r="B107" s="16"/>
      <c r="C107" s="18" t="s">
        <v>553</v>
      </c>
      <c r="D107" s="14"/>
      <c r="E107" s="19" t="s">
        <v>455</v>
      </c>
      <c r="F107" s="19">
        <v>2</v>
      </c>
      <c r="G107" s="20" t="s">
        <v>541</v>
      </c>
      <c r="H107" s="20">
        <f t="shared" si="2"/>
        <v>4114</v>
      </c>
      <c r="I107" s="20">
        <f t="shared" si="3"/>
        <v>1012</v>
      </c>
      <c r="J107">
        <f t="array" ref="J107">IF(E107="Uint32","0xf0f0f0f0",IF(E107="Uint16",100,IF(E107="real4",66.66,NA)))</f>
        <v>66.66</v>
      </c>
      <c r="K107" t="str">
        <f t="array" ref="K107">IF(E107="Uint32","uint32_t",IF(E107="Uint16","uint16_t",IF(E107="real4","float",NA)))</f>
        <v>float</v>
      </c>
    </row>
    <row r="108" ht="26.4" spans="1:11">
      <c r="A108" s="18" t="s">
        <v>557</v>
      </c>
      <c r="B108" s="16"/>
      <c r="C108" s="18" t="s">
        <v>553</v>
      </c>
      <c r="D108" s="14"/>
      <c r="E108" s="19" t="s">
        <v>455</v>
      </c>
      <c r="F108" s="19">
        <v>2</v>
      </c>
      <c r="G108" s="20" t="s">
        <v>541</v>
      </c>
      <c r="H108" s="20">
        <f t="shared" si="2"/>
        <v>4116</v>
      </c>
      <c r="I108" s="20">
        <f t="shared" si="3"/>
        <v>1014</v>
      </c>
      <c r="J108">
        <f t="array" ref="J108">IF(E108="Uint32","0xf0f0f0f0",IF(E108="Uint16",100,IF(E108="real4",66.66,NA)))</f>
        <v>66.66</v>
      </c>
      <c r="K108" t="str">
        <f t="array" ref="K108">IF(E108="Uint32","uint32_t",IF(E108="Uint16","uint16_t",IF(E108="real4","float",NA)))</f>
        <v>float</v>
      </c>
    </row>
    <row r="109" spans="1:11">
      <c r="A109" s="18" t="s">
        <v>558</v>
      </c>
      <c r="B109" s="16"/>
      <c r="C109" s="18" t="s">
        <v>555</v>
      </c>
      <c r="D109" s="14"/>
      <c r="E109" s="19" t="s">
        <v>455</v>
      </c>
      <c r="F109" s="19">
        <v>2</v>
      </c>
      <c r="G109" s="20" t="s">
        <v>541</v>
      </c>
      <c r="H109" s="20">
        <f t="shared" si="2"/>
        <v>4118</v>
      </c>
      <c r="I109" s="20">
        <f t="shared" si="3"/>
        <v>1016</v>
      </c>
      <c r="J109">
        <f t="array" ref="J109">IF(E109="Uint32","0xf0f0f0f0",IF(E109="Uint16",100,IF(E109="real4",66.66,NA)))</f>
        <v>66.66</v>
      </c>
      <c r="K109" t="str">
        <f t="array" ref="K109">IF(E109="Uint32","uint32_t",IF(E109="Uint16","uint16_t",IF(E109="real4","float",NA)))</f>
        <v>float</v>
      </c>
    </row>
    <row r="110" ht="26.4" spans="1:11">
      <c r="A110" s="21" t="s">
        <v>559</v>
      </c>
      <c r="B110" s="16"/>
      <c r="C110" s="21" t="s">
        <v>553</v>
      </c>
      <c r="D110" s="14"/>
      <c r="E110" s="1" t="s">
        <v>455</v>
      </c>
      <c r="F110" s="1">
        <v>2</v>
      </c>
      <c r="G110" s="22" t="s">
        <v>541</v>
      </c>
      <c r="H110" s="22">
        <f t="shared" si="2"/>
        <v>4120</v>
      </c>
      <c r="I110" s="22">
        <f t="shared" si="3"/>
        <v>1018</v>
      </c>
      <c r="J110">
        <f t="array" ref="J110">IF(E110="Uint32","0xf0f0f0f0",IF(E110="Uint16",100,IF(E110="real4",66.66,NA)))</f>
        <v>66.66</v>
      </c>
      <c r="K110" t="str">
        <f t="array" ref="K110">IF(E110="Uint32","uint32_t",IF(E110="Uint16","uint16_t",IF(E110="real4","float",NA)))</f>
        <v>float</v>
      </c>
    </row>
    <row r="111" ht="26.4" spans="1:11">
      <c r="A111" s="21" t="s">
        <v>560</v>
      </c>
      <c r="B111" s="16"/>
      <c r="C111" s="21" t="s">
        <v>553</v>
      </c>
      <c r="D111" s="14"/>
      <c r="E111" s="1" t="s">
        <v>455</v>
      </c>
      <c r="F111" s="1">
        <v>2</v>
      </c>
      <c r="G111" s="22" t="s">
        <v>541</v>
      </c>
      <c r="H111" s="22">
        <f t="shared" si="2"/>
        <v>4128</v>
      </c>
      <c r="I111" s="22">
        <f t="shared" si="3"/>
        <v>1020</v>
      </c>
      <c r="J111">
        <f t="array" ref="J111">IF(E111="Uint32","0xf0f0f0f0",IF(E111="Uint16",100,IF(E111="real4",66.66,NA)))</f>
        <v>66.66</v>
      </c>
      <c r="K111" t="str">
        <f t="array" ref="K111">IF(E111="Uint32","uint32_t",IF(E111="Uint16","uint16_t",IF(E111="real4","float",NA)))</f>
        <v>float</v>
      </c>
    </row>
    <row r="112" spans="1:11">
      <c r="A112" s="21" t="s">
        <v>561</v>
      </c>
      <c r="B112" s="16"/>
      <c r="C112" s="21" t="s">
        <v>555</v>
      </c>
      <c r="D112" s="14"/>
      <c r="E112" s="1" t="s">
        <v>455</v>
      </c>
      <c r="F112" s="1">
        <v>2</v>
      </c>
      <c r="G112" s="22" t="s">
        <v>541</v>
      </c>
      <c r="H112" s="22">
        <f t="shared" si="2"/>
        <v>4130</v>
      </c>
      <c r="I112" s="22">
        <f t="shared" si="3"/>
        <v>1022</v>
      </c>
      <c r="J112">
        <f t="array" ref="J112">IF(E112="Uint32","0xf0f0f0f0",IF(E112="Uint16",100,IF(E112="real4",66.66,NA)))</f>
        <v>66.66</v>
      </c>
      <c r="K112" t="str">
        <f t="array" ref="K112">IF(E112="Uint32","uint32_t",IF(E112="Uint16","uint16_t",IF(E112="real4","float",NA)))</f>
        <v>float</v>
      </c>
    </row>
    <row r="113" ht="26.4" spans="1:11">
      <c r="A113" s="23" t="s">
        <v>562</v>
      </c>
      <c r="B113" s="16"/>
      <c r="C113" s="23" t="s">
        <v>553</v>
      </c>
      <c r="D113" s="14"/>
      <c r="E113" s="24" t="s">
        <v>455</v>
      </c>
      <c r="F113" s="24">
        <v>2</v>
      </c>
      <c r="G113" s="25" t="s">
        <v>541</v>
      </c>
      <c r="H113" s="25">
        <f t="shared" si="2"/>
        <v>4132</v>
      </c>
      <c r="I113" s="25">
        <f t="shared" si="3"/>
        <v>1024</v>
      </c>
      <c r="J113">
        <f t="array" ref="J113">IF(E113="Uint32","0xf0f0f0f0",IF(E113="Uint16",100,IF(E113="real4",66.66,NA)))</f>
        <v>66.66</v>
      </c>
      <c r="K113" t="str">
        <f t="array" ref="K113">IF(E113="Uint32","uint32_t",IF(E113="Uint16","uint16_t",IF(E113="real4","float",NA)))</f>
        <v>float</v>
      </c>
    </row>
    <row r="114" ht="26.4" spans="1:11">
      <c r="A114" s="23" t="s">
        <v>563</v>
      </c>
      <c r="B114" s="16"/>
      <c r="C114" s="23" t="s">
        <v>553</v>
      </c>
      <c r="D114" s="14"/>
      <c r="E114" s="24" t="s">
        <v>455</v>
      </c>
      <c r="F114" s="24">
        <v>2</v>
      </c>
      <c r="G114" s="25" t="s">
        <v>541</v>
      </c>
      <c r="H114" s="25">
        <f t="shared" si="2"/>
        <v>4134</v>
      </c>
      <c r="I114" s="25">
        <f t="shared" si="3"/>
        <v>1026</v>
      </c>
      <c r="J114">
        <f t="array" ref="J114">IF(E114="Uint32","0xf0f0f0f0",IF(E114="Uint16",100,IF(E114="real4",66.66,NA)))</f>
        <v>66.66</v>
      </c>
      <c r="K114" t="str">
        <f t="array" ref="K114">IF(E114="Uint32","uint32_t",IF(E114="Uint16","uint16_t",IF(E114="real4","float",NA)))</f>
        <v>float</v>
      </c>
    </row>
    <row r="115" spans="1:11">
      <c r="A115" s="23" t="s">
        <v>564</v>
      </c>
      <c r="B115" s="16"/>
      <c r="C115" s="23" t="s">
        <v>555</v>
      </c>
      <c r="D115" s="14"/>
      <c r="E115" s="24" t="s">
        <v>455</v>
      </c>
      <c r="F115" s="24">
        <v>2</v>
      </c>
      <c r="G115" s="25" t="s">
        <v>541</v>
      </c>
      <c r="H115" s="25">
        <f t="shared" si="2"/>
        <v>4136</v>
      </c>
      <c r="I115" s="25">
        <f t="shared" si="3"/>
        <v>1028</v>
      </c>
      <c r="J115">
        <f t="array" ref="J115">IF(E115="Uint32","0xf0f0f0f0",IF(E115="Uint16",100,IF(E115="real4",66.66,NA)))</f>
        <v>66.66</v>
      </c>
      <c r="K115" t="str">
        <f t="array" ref="K115">IF(E115="Uint32","uint32_t",IF(E115="Uint16","uint16_t",IF(E115="real4","float",NA)))</f>
        <v>float</v>
      </c>
    </row>
    <row r="116" spans="1:11">
      <c r="A116" s="26" t="s">
        <v>565</v>
      </c>
      <c r="B116" s="27" t="s">
        <v>566</v>
      </c>
      <c r="C116" s="26" t="s">
        <v>567</v>
      </c>
      <c r="D116" s="14"/>
      <c r="E116" s="28" t="s">
        <v>455</v>
      </c>
      <c r="F116" s="28">
        <v>2</v>
      </c>
      <c r="G116" s="29" t="s">
        <v>541</v>
      </c>
      <c r="H116" s="29">
        <f t="shared" si="2"/>
        <v>4144</v>
      </c>
      <c r="I116" s="29">
        <f t="shared" si="3"/>
        <v>1030</v>
      </c>
      <c r="J116">
        <f t="array" ref="J116">IF(E116="Uint32","0xf0f0f0f0",IF(E116="Uint16",100,IF(E116="real4",66.66,NA)))</f>
        <v>66.66</v>
      </c>
      <c r="K116" t="str">
        <f t="array" ref="K116">IF(E116="Uint32","uint32_t",IF(E116="Uint16","uint16_t",IF(E116="real4","float",NA)))</f>
        <v>float</v>
      </c>
    </row>
    <row r="117" spans="1:11">
      <c r="A117" s="26" t="s">
        <v>568</v>
      </c>
      <c r="B117" s="30"/>
      <c r="C117" s="26" t="s">
        <v>569</v>
      </c>
      <c r="D117" s="14"/>
      <c r="E117" s="28" t="s">
        <v>455</v>
      </c>
      <c r="F117" s="28">
        <v>2</v>
      </c>
      <c r="G117" s="29" t="s">
        <v>541</v>
      </c>
      <c r="H117" s="29">
        <f t="shared" si="2"/>
        <v>4146</v>
      </c>
      <c r="I117" s="29">
        <f t="shared" si="3"/>
        <v>1032</v>
      </c>
      <c r="J117">
        <f t="array" ref="J117">IF(E117="Uint32","0xf0f0f0f0",IF(E117="Uint16",100,IF(E117="real4",66.66,NA)))</f>
        <v>66.66</v>
      </c>
      <c r="K117" t="str">
        <f t="array" ref="K117">IF(E117="Uint32","uint32_t",IF(E117="Uint16","uint16_t",IF(E117="real4","float",NA)))</f>
        <v>float</v>
      </c>
    </row>
    <row r="118" spans="1:11">
      <c r="A118" s="26" t="s">
        <v>570</v>
      </c>
      <c r="B118" s="30"/>
      <c r="C118" s="26" t="s">
        <v>569</v>
      </c>
      <c r="D118" s="14"/>
      <c r="E118" s="28" t="s">
        <v>455</v>
      </c>
      <c r="F118" s="28">
        <v>2</v>
      </c>
      <c r="G118" s="29" t="s">
        <v>541</v>
      </c>
      <c r="H118" s="29">
        <f t="shared" si="2"/>
        <v>4148</v>
      </c>
      <c r="I118" s="29">
        <f t="shared" si="3"/>
        <v>1034</v>
      </c>
      <c r="J118">
        <f t="array" ref="J118">IF(E118="Uint32","0xf0f0f0f0",IF(E118="Uint16",100,IF(E118="real4",66.66,NA)))</f>
        <v>66.66</v>
      </c>
      <c r="K118" t="str">
        <f t="array" ref="K118">IF(E118="Uint32","uint32_t",IF(E118="Uint16","uint16_t",IF(E118="real4","float",NA)))</f>
        <v>float</v>
      </c>
    </row>
    <row r="119" spans="1:11">
      <c r="A119" s="26" t="s">
        <v>571</v>
      </c>
      <c r="B119" s="30"/>
      <c r="C119" s="26" t="s">
        <v>569</v>
      </c>
      <c r="D119" s="14"/>
      <c r="E119" s="28" t="s">
        <v>455</v>
      </c>
      <c r="F119" s="28">
        <v>2</v>
      </c>
      <c r="G119" s="29" t="s">
        <v>541</v>
      </c>
      <c r="H119" s="29">
        <f t="shared" si="2"/>
        <v>4150</v>
      </c>
      <c r="I119" s="29">
        <f t="shared" si="3"/>
        <v>1036</v>
      </c>
      <c r="J119">
        <f t="array" ref="J119">IF(E119="Uint32","0xf0f0f0f0",IF(E119="Uint16",100,IF(E119="real4",66.66,NA)))</f>
        <v>66.66</v>
      </c>
      <c r="K119" t="str">
        <f t="array" ref="K119">IF(E119="Uint32","uint32_t",IF(E119="Uint16","uint16_t",IF(E119="real4","float",NA)))</f>
        <v>float</v>
      </c>
    </row>
    <row r="120" spans="1:11">
      <c r="A120" s="26" t="s">
        <v>572</v>
      </c>
      <c r="B120" s="30"/>
      <c r="C120" s="26" t="s">
        <v>573</v>
      </c>
      <c r="D120" s="14"/>
      <c r="E120" s="28" t="s">
        <v>455</v>
      </c>
      <c r="F120" s="28">
        <v>2</v>
      </c>
      <c r="G120" s="29" t="s">
        <v>541</v>
      </c>
      <c r="H120" s="29">
        <f t="shared" si="2"/>
        <v>4152</v>
      </c>
      <c r="I120" s="29">
        <f t="shared" si="3"/>
        <v>1038</v>
      </c>
      <c r="J120">
        <f t="array" ref="J120">IF(E120="Uint32","0xf0f0f0f0",IF(E120="Uint16",100,IF(E120="real4",66.66,NA)))</f>
        <v>66.66</v>
      </c>
      <c r="K120" t="str">
        <f t="array" ref="K120">IF(E120="Uint32","uint32_t",IF(E120="Uint16","uint16_t",IF(E120="real4","float",NA)))</f>
        <v>float</v>
      </c>
    </row>
    <row r="121" spans="1:11">
      <c r="A121" s="26" t="s">
        <v>574</v>
      </c>
      <c r="B121" s="30"/>
      <c r="C121" s="26" t="s">
        <v>569</v>
      </c>
      <c r="D121" s="14"/>
      <c r="E121" s="28" t="s">
        <v>455</v>
      </c>
      <c r="F121" s="28">
        <v>2</v>
      </c>
      <c r="G121" s="29" t="s">
        <v>541</v>
      </c>
      <c r="H121" s="29">
        <f t="shared" si="2"/>
        <v>4160</v>
      </c>
      <c r="I121" s="29">
        <f t="shared" si="3"/>
        <v>1040</v>
      </c>
      <c r="J121">
        <f t="array" ref="J121">IF(E121="Uint32","0xf0f0f0f0",IF(E121="Uint16",100,IF(E121="real4",66.66,NA)))</f>
        <v>66.66</v>
      </c>
      <c r="K121" t="str">
        <f t="array" ref="K121">IF(E121="Uint32","uint32_t",IF(E121="Uint16","uint16_t",IF(E121="real4","float",NA)))</f>
        <v>float</v>
      </c>
    </row>
    <row r="122" spans="1:11">
      <c r="A122" s="26" t="s">
        <v>575</v>
      </c>
      <c r="B122" s="30"/>
      <c r="C122" s="26" t="s">
        <v>569</v>
      </c>
      <c r="D122" s="14"/>
      <c r="E122" s="28" t="s">
        <v>455</v>
      </c>
      <c r="F122" s="28">
        <v>2</v>
      </c>
      <c r="G122" s="29" t="s">
        <v>541</v>
      </c>
      <c r="H122" s="29">
        <f t="shared" si="2"/>
        <v>4162</v>
      </c>
      <c r="I122" s="29">
        <f t="shared" si="3"/>
        <v>1042</v>
      </c>
      <c r="J122">
        <f t="array" ref="J122">IF(E122="Uint32","0xf0f0f0f0",IF(E122="Uint16",100,IF(E122="real4",66.66,NA)))</f>
        <v>66.66</v>
      </c>
      <c r="K122" t="str">
        <f t="array" ref="K122">IF(E122="Uint32","uint32_t",IF(E122="Uint16","uint16_t",IF(E122="real4","float",NA)))</f>
        <v>float</v>
      </c>
    </row>
    <row r="123" spans="1:11">
      <c r="A123" s="26" t="s">
        <v>576</v>
      </c>
      <c r="B123" s="31"/>
      <c r="C123" s="26" t="s">
        <v>569</v>
      </c>
      <c r="D123" s="14"/>
      <c r="E123" s="28" t="s">
        <v>455</v>
      </c>
      <c r="F123" s="28">
        <v>2</v>
      </c>
      <c r="G123" s="29" t="s">
        <v>541</v>
      </c>
      <c r="H123" s="29">
        <f t="shared" si="2"/>
        <v>4164</v>
      </c>
      <c r="I123" s="29">
        <f t="shared" si="3"/>
        <v>1044</v>
      </c>
      <c r="J123">
        <f t="array" ref="J123">IF(E123="Uint32","0xf0f0f0f0",IF(E123="Uint16",100,IF(E123="real4",66.66,NA)))</f>
        <v>66.66</v>
      </c>
      <c r="K123" t="str">
        <f t="array" ref="K123">IF(E123="Uint32","uint32_t",IF(E123="Uint16","uint16_t",IF(E123="real4","float",NA)))</f>
        <v>float</v>
      </c>
    </row>
    <row r="124" spans="1:9">
      <c r="A124" s="32" t="str">
        <f>CONCATENATE("注：参数块 G2 以 0x",I100," 作为起始地址共 ",H123-H100+F123," 个寄存器 ",(H123-H100+F123)*2," 字节，寄存器 10 进制范围： ",H100,"~",H123+F123-1,"，寄存器 16 进制范围： ",I100,"~",I123+F123-1)</f>
        <v>注：参数块 G2 以 0x1000 作为起始地址共 70 个寄存器 140 字节，寄存器 10 进制范围： 4096~4165，寄存器 16 进制范围： 1000~1045</v>
      </c>
      <c r="B124" s="32"/>
      <c r="C124" s="32"/>
      <c r="D124" s="33"/>
      <c r="E124" s="33"/>
      <c r="F124" s="33"/>
      <c r="G124" s="33"/>
      <c r="H124" s="33"/>
      <c r="I124" s="33"/>
    </row>
    <row r="125" spans="1:9">
      <c r="A125" s="34"/>
      <c r="B125" s="35"/>
      <c r="C125" s="35"/>
      <c r="D125" s="35"/>
      <c r="E125" s="35"/>
      <c r="F125" s="35"/>
      <c r="G125" s="35"/>
      <c r="H125" s="35"/>
      <c r="I125" s="39"/>
    </row>
    <row r="126" spans="1:9">
      <c r="A126" s="36" t="s">
        <v>577</v>
      </c>
      <c r="B126" s="36"/>
      <c r="C126" s="37"/>
      <c r="D126" s="37"/>
      <c r="E126" s="37"/>
      <c r="F126" s="37"/>
      <c r="G126" s="37"/>
      <c r="H126" s="37"/>
      <c r="I126" s="37"/>
    </row>
    <row r="127" ht="66" spans="1:11">
      <c r="A127" s="4" t="s">
        <v>578</v>
      </c>
      <c r="B127" s="2" t="s">
        <v>579</v>
      </c>
      <c r="C127" s="4" t="s">
        <v>580</v>
      </c>
      <c r="D127" s="12" t="s">
        <v>581</v>
      </c>
      <c r="E127" s="6" t="s">
        <v>453</v>
      </c>
      <c r="F127" s="6">
        <v>1</v>
      </c>
      <c r="G127" s="2" t="s">
        <v>541</v>
      </c>
      <c r="H127" s="2">
        <f t="shared" ref="H127:H175" si="4">HEX2DEC(I127)</f>
        <v>8192</v>
      </c>
      <c r="I127" s="2">
        <v>2000</v>
      </c>
      <c r="J127">
        <f t="array" ref="J127">IF(E127="Uint32","0xf0f0f0f0",IF(E127="Uint16",100,IF(E127="real4",66.66,NA)))</f>
        <v>100</v>
      </c>
      <c r="K127" t="str">
        <f t="array" ref="K127">IF(E127="Uint32","uint32_t",IF(E127="Uint16","uint16_t",IF(E127="real4","float",NA)))</f>
        <v>uint16_t</v>
      </c>
    </row>
    <row r="128" ht="26.4" spans="1:13">
      <c r="A128" s="4" t="s">
        <v>582</v>
      </c>
      <c r="B128" s="2"/>
      <c r="C128" s="4" t="s">
        <v>583</v>
      </c>
      <c r="D128" s="14"/>
      <c r="E128" s="6" t="s">
        <v>453</v>
      </c>
      <c r="F128" s="6">
        <v>1</v>
      </c>
      <c r="G128" s="2" t="s">
        <v>541</v>
      </c>
      <c r="H128" s="2">
        <f t="shared" si="4"/>
        <v>8193</v>
      </c>
      <c r="I128" s="2">
        <f>I127+F127</f>
        <v>2001</v>
      </c>
      <c r="J128">
        <f t="array" ref="J128">IF(E128="Uint32","0xf0f0f0f0",IF(E128="Uint16",100,IF(E128="real4",66.66,NA)))</f>
        <v>100</v>
      </c>
      <c r="K128" t="str">
        <f t="array" ref="K128">IF(E128="Uint32","uint32_t",IF(E128="Uint16","uint16_t",IF(E128="real4","float",NA)))</f>
        <v>uint16_t</v>
      </c>
      <c r="M128">
        <v>1</v>
      </c>
    </row>
    <row r="129" ht="26.4" spans="1:13">
      <c r="A129" s="4" t="s">
        <v>584</v>
      </c>
      <c r="B129" s="2"/>
      <c r="C129" s="4" t="s">
        <v>585</v>
      </c>
      <c r="D129" s="14"/>
      <c r="E129" s="6" t="s">
        <v>453</v>
      </c>
      <c r="F129" s="6">
        <v>2</v>
      </c>
      <c r="G129" s="2"/>
      <c r="H129" s="2">
        <f t="shared" si="4"/>
        <v>8194</v>
      </c>
      <c r="I129" s="2">
        <f t="shared" ref="I129:I175" si="5">I128+F128</f>
        <v>2002</v>
      </c>
      <c r="J129">
        <f t="array" ref="J129">IF(E129="Uint32","0xf0f0f0f0",IF(E129="Uint16",100,IF(E129="real4",66.66,NA)))</f>
        <v>100</v>
      </c>
      <c r="K129" t="str">
        <f t="array" ref="K129">IF(E129="Uint32","uint32_t",IF(E129="Uint16","uint16_t",IF(E129="real4","float",NA)))</f>
        <v>uint16_t</v>
      </c>
      <c r="M129">
        <v>2</v>
      </c>
    </row>
    <row r="130" ht="52.8" spans="1:13">
      <c r="A130" s="40" t="s">
        <v>586</v>
      </c>
      <c r="B130" s="41" t="s">
        <v>587</v>
      </c>
      <c r="C130" s="40" t="s">
        <v>588</v>
      </c>
      <c r="D130" s="14"/>
      <c r="E130" s="42" t="s">
        <v>453</v>
      </c>
      <c r="F130" s="43">
        <v>1</v>
      </c>
      <c r="G130" s="43" t="s">
        <v>541</v>
      </c>
      <c r="H130" s="43">
        <f t="shared" si="4"/>
        <v>8196</v>
      </c>
      <c r="I130" s="43">
        <f t="shared" si="5"/>
        <v>2004</v>
      </c>
      <c r="J130">
        <f t="array" ref="J130">IF(E130="Uint32","0xf0f0f0f0",IF(E130="Uint16",100,IF(E130="real4",66.66,NA)))</f>
        <v>100</v>
      </c>
      <c r="K130" t="str">
        <f t="array" ref="K130">IF(E130="Uint32","uint32_t",IF(E130="Uint16","uint16_t",IF(E130="real4","float",NA)))</f>
        <v>uint16_t</v>
      </c>
      <c r="M130">
        <v>3</v>
      </c>
    </row>
    <row r="131" ht="92.4" spans="1:13">
      <c r="A131" s="40" t="s">
        <v>589</v>
      </c>
      <c r="B131" s="44"/>
      <c r="C131" s="40" t="s">
        <v>590</v>
      </c>
      <c r="D131" s="14"/>
      <c r="E131" s="42" t="s">
        <v>453</v>
      </c>
      <c r="F131" s="43">
        <v>1</v>
      </c>
      <c r="G131" s="43" t="s">
        <v>541</v>
      </c>
      <c r="H131" s="43">
        <f t="shared" si="4"/>
        <v>8197</v>
      </c>
      <c r="I131" s="43">
        <f t="shared" si="5"/>
        <v>2005</v>
      </c>
      <c r="J131">
        <f t="array" ref="J131">IF(E131="Uint32","0xf0f0f0f0",IF(E131="Uint16",100,IF(E131="real4",66.66,NA)))</f>
        <v>100</v>
      </c>
      <c r="K131" t="str">
        <f t="array" ref="K131">IF(E131="Uint32","uint32_t",IF(E131="Uint16","uint16_t",IF(E131="real4","float",NA)))</f>
        <v>uint16_t</v>
      </c>
      <c r="M131">
        <v>4</v>
      </c>
    </row>
    <row r="132" ht="39.6" spans="1:13">
      <c r="A132" s="10" t="s">
        <v>591</v>
      </c>
      <c r="B132" s="10"/>
      <c r="C132" s="10" t="s">
        <v>592</v>
      </c>
      <c r="D132" s="14"/>
      <c r="E132" s="45" t="s">
        <v>453</v>
      </c>
      <c r="F132" s="46">
        <v>1</v>
      </c>
      <c r="G132" s="11" t="s">
        <v>541</v>
      </c>
      <c r="H132" s="11">
        <f t="shared" si="4"/>
        <v>8198</v>
      </c>
      <c r="I132" s="11">
        <f t="shared" si="5"/>
        <v>2006</v>
      </c>
      <c r="J132">
        <f t="array" ref="J132">IF(E132="Uint32","0xf0f0f0f0",IF(E132="Uint16",100,IF(E132="real4",66.66,NA)))</f>
        <v>100</v>
      </c>
      <c r="K132" t="str">
        <f t="array" ref="K132">IF(E132="Uint32","uint32_t",IF(E132="Uint16","uint16_t",IF(E132="real4","float",NA)))</f>
        <v>uint16_t</v>
      </c>
      <c r="M132">
        <v>5</v>
      </c>
    </row>
    <row r="133" ht="39.6" spans="1:13">
      <c r="A133" s="15" t="s">
        <v>593</v>
      </c>
      <c r="B133" s="47" t="s">
        <v>594</v>
      </c>
      <c r="C133" s="15" t="s">
        <v>595</v>
      </c>
      <c r="D133" s="14"/>
      <c r="E133" s="17" t="s">
        <v>453</v>
      </c>
      <c r="F133" s="48">
        <v>1</v>
      </c>
      <c r="G133" s="48" t="s">
        <v>541</v>
      </c>
      <c r="H133" s="48">
        <f t="shared" si="4"/>
        <v>8199</v>
      </c>
      <c r="I133" s="48">
        <f t="shared" si="5"/>
        <v>2007</v>
      </c>
      <c r="J133">
        <f t="array" ref="J133">IF(E133="Uint32","0xf0f0f0f0",IF(E133="Uint16",100,IF(E133="real4",66.66,NA)))</f>
        <v>100</v>
      </c>
      <c r="K133" t="str">
        <f t="array" ref="K133">IF(E133="Uint32","uint32_t",IF(E133="Uint16","uint16_t",IF(E133="real4","float",NA)))</f>
        <v>uint16_t</v>
      </c>
      <c r="M133">
        <v>6</v>
      </c>
    </row>
    <row r="134" ht="39.6" spans="1:13">
      <c r="A134" s="15" t="s">
        <v>596</v>
      </c>
      <c r="B134" s="49"/>
      <c r="C134" s="15" t="s">
        <v>597</v>
      </c>
      <c r="D134" s="14"/>
      <c r="E134" s="17" t="s">
        <v>453</v>
      </c>
      <c r="F134" s="48">
        <v>1</v>
      </c>
      <c r="G134" s="48" t="s">
        <v>541</v>
      </c>
      <c r="H134" s="48">
        <f t="shared" si="4"/>
        <v>8200</v>
      </c>
      <c r="I134" s="48">
        <f t="shared" si="5"/>
        <v>2008</v>
      </c>
      <c r="J134">
        <f t="array" ref="J134">IF(E134="Uint32","0xf0f0f0f0",IF(E134="Uint16",100,IF(E134="real4",66.66,NA)))</f>
        <v>100</v>
      </c>
      <c r="K134" t="str">
        <f t="array" ref="K134">IF(E134="Uint32","uint32_t",IF(E134="Uint16","uint16_t",IF(E134="real4","float",NA)))</f>
        <v>uint16_t</v>
      </c>
      <c r="M134">
        <v>7</v>
      </c>
    </row>
    <row r="135" ht="39.6" spans="1:13">
      <c r="A135" s="15" t="s">
        <v>598</v>
      </c>
      <c r="B135" s="49"/>
      <c r="C135" s="15" t="s">
        <v>595</v>
      </c>
      <c r="D135" s="14"/>
      <c r="E135" s="17" t="s">
        <v>453</v>
      </c>
      <c r="F135" s="48">
        <v>1</v>
      </c>
      <c r="G135" s="48" t="s">
        <v>541</v>
      </c>
      <c r="H135" s="48">
        <f t="shared" si="4"/>
        <v>8201</v>
      </c>
      <c r="I135" s="48">
        <f t="shared" ref="I135:I149" si="6">I134+F134</f>
        <v>2009</v>
      </c>
      <c r="J135">
        <f t="array" ref="J135">IF(E135="Uint32","0xf0f0f0f0",IF(E135="Uint16",100,IF(E135="real4",66.66,NA)))</f>
        <v>100</v>
      </c>
      <c r="K135" t="str">
        <f t="array" ref="K135">IF(E135="Uint32","uint32_t",IF(E135="Uint16","uint16_t",IF(E135="real4","float",NA)))</f>
        <v>uint16_t</v>
      </c>
      <c r="M135">
        <v>8</v>
      </c>
    </row>
    <row r="136" ht="39.6" spans="1:13">
      <c r="A136" s="15" t="s">
        <v>599</v>
      </c>
      <c r="B136" s="49"/>
      <c r="C136" s="15" t="s">
        <v>597</v>
      </c>
      <c r="D136" s="14"/>
      <c r="E136" s="17" t="s">
        <v>453</v>
      </c>
      <c r="F136" s="48">
        <v>1</v>
      </c>
      <c r="G136" s="48" t="s">
        <v>541</v>
      </c>
      <c r="H136" s="48">
        <f t="shared" si="4"/>
        <v>8208</v>
      </c>
      <c r="I136" s="48">
        <f t="shared" si="6"/>
        <v>2010</v>
      </c>
      <c r="J136">
        <f t="array" ref="J136">IF(E136="Uint32","0xf0f0f0f0",IF(E136="Uint16",100,IF(E136="real4",66.66,NA)))</f>
        <v>100</v>
      </c>
      <c r="K136" t="str">
        <f t="array" ref="K136">IF(E136="Uint32","uint32_t",IF(E136="Uint16","uint16_t",IF(E136="real4","float",NA)))</f>
        <v>uint16_t</v>
      </c>
      <c r="M136">
        <v>9</v>
      </c>
    </row>
    <row r="137" ht="39.6" spans="1:11">
      <c r="A137" s="15" t="s">
        <v>600</v>
      </c>
      <c r="B137" s="49"/>
      <c r="C137" s="15" t="s">
        <v>595</v>
      </c>
      <c r="D137" s="14"/>
      <c r="E137" s="17" t="s">
        <v>453</v>
      </c>
      <c r="F137" s="48">
        <v>1</v>
      </c>
      <c r="G137" s="48" t="s">
        <v>541</v>
      </c>
      <c r="H137" s="48">
        <f t="shared" si="4"/>
        <v>8209</v>
      </c>
      <c r="I137" s="48">
        <f t="shared" si="6"/>
        <v>2011</v>
      </c>
      <c r="J137">
        <f t="array" ref="J137">IF(E137="Uint32","0xf0f0f0f0",IF(E137="Uint16",100,IF(E137="real4",66.66,NA)))</f>
        <v>100</v>
      </c>
      <c r="K137" t="str">
        <f t="array" ref="K137">IF(E137="Uint32","uint32_t",IF(E137="Uint16","uint16_t",IF(E137="real4","float",NA)))</f>
        <v>uint16_t</v>
      </c>
    </row>
    <row r="138" ht="39.6" spans="1:11">
      <c r="A138" s="15" t="s">
        <v>601</v>
      </c>
      <c r="B138" s="49"/>
      <c r="C138" s="15" t="s">
        <v>597</v>
      </c>
      <c r="D138" s="14"/>
      <c r="E138" s="17" t="s">
        <v>453</v>
      </c>
      <c r="F138" s="48">
        <v>1</v>
      </c>
      <c r="G138" s="48" t="s">
        <v>541</v>
      </c>
      <c r="H138" s="48">
        <f t="shared" si="4"/>
        <v>8210</v>
      </c>
      <c r="I138" s="48">
        <f t="shared" si="6"/>
        <v>2012</v>
      </c>
      <c r="J138">
        <f t="array" ref="J138">IF(E138="Uint32","0xf0f0f0f0",IF(E138="Uint16",100,IF(E138="real4",66.66,NA)))</f>
        <v>100</v>
      </c>
      <c r="K138" t="str">
        <f t="array" ref="K138">IF(E138="Uint32","uint32_t",IF(E138="Uint16","uint16_t",IF(E138="real4","float",NA)))</f>
        <v>uint16_t</v>
      </c>
    </row>
    <row r="139" ht="39.6" spans="1:11">
      <c r="A139" s="15" t="s">
        <v>602</v>
      </c>
      <c r="B139" s="49"/>
      <c r="C139" s="15" t="s">
        <v>595</v>
      </c>
      <c r="D139" s="14"/>
      <c r="E139" s="17" t="s">
        <v>453</v>
      </c>
      <c r="F139" s="48">
        <v>1</v>
      </c>
      <c r="G139" s="48" t="s">
        <v>541</v>
      </c>
      <c r="H139" s="48">
        <f t="shared" si="4"/>
        <v>8211</v>
      </c>
      <c r="I139" s="48">
        <f t="shared" si="6"/>
        <v>2013</v>
      </c>
      <c r="J139">
        <f t="array" ref="J139">IF(E139="Uint32","0xf0f0f0f0",IF(E139="Uint16",100,IF(E139="real4",66.66,NA)))</f>
        <v>100</v>
      </c>
      <c r="K139" t="str">
        <f t="array" ref="K139">IF(E139="Uint32","uint32_t",IF(E139="Uint16","uint16_t",IF(E139="real4","float",NA)))</f>
        <v>uint16_t</v>
      </c>
    </row>
    <row r="140" ht="39.6" spans="1:11">
      <c r="A140" s="15" t="s">
        <v>603</v>
      </c>
      <c r="B140" s="49"/>
      <c r="C140" s="15" t="s">
        <v>597</v>
      </c>
      <c r="D140" s="14"/>
      <c r="E140" s="17" t="s">
        <v>453</v>
      </c>
      <c r="F140" s="48">
        <v>1</v>
      </c>
      <c r="G140" s="48" t="s">
        <v>541</v>
      </c>
      <c r="H140" s="48">
        <f t="shared" si="4"/>
        <v>8212</v>
      </c>
      <c r="I140" s="48">
        <f t="shared" si="6"/>
        <v>2014</v>
      </c>
      <c r="J140">
        <f t="array" ref="J140">IF(E140="Uint32","0xf0f0f0f0",IF(E140="Uint16",100,IF(E140="real4",66.66,NA)))</f>
        <v>100</v>
      </c>
      <c r="K140" t="str">
        <f t="array" ref="K140">IF(E140="Uint32","uint32_t",IF(E140="Uint16","uint16_t",IF(E140="real4","float",NA)))</f>
        <v>uint16_t</v>
      </c>
    </row>
    <row r="141" ht="39.6" spans="1:11">
      <c r="A141" s="15" t="s">
        <v>604</v>
      </c>
      <c r="B141" s="49"/>
      <c r="C141" s="15" t="s">
        <v>595</v>
      </c>
      <c r="D141" s="14"/>
      <c r="E141" s="17" t="s">
        <v>453</v>
      </c>
      <c r="F141" s="48">
        <v>1</v>
      </c>
      <c r="G141" s="48" t="s">
        <v>541</v>
      </c>
      <c r="H141" s="48">
        <f t="shared" si="4"/>
        <v>8213</v>
      </c>
      <c r="I141" s="48">
        <f t="shared" si="6"/>
        <v>2015</v>
      </c>
      <c r="J141">
        <f t="array" ref="J141">IF(E141="Uint32","0xf0f0f0f0",IF(E141="Uint16",100,IF(E141="real4",66.66,NA)))</f>
        <v>100</v>
      </c>
      <c r="K141" t="str">
        <f t="array" ref="K141">IF(E141="Uint32","uint32_t",IF(E141="Uint16","uint16_t",IF(E141="real4","float",NA)))</f>
        <v>uint16_t</v>
      </c>
    </row>
    <row r="142" ht="39.6" spans="1:11">
      <c r="A142" s="15" t="s">
        <v>605</v>
      </c>
      <c r="B142" s="49"/>
      <c r="C142" s="15" t="s">
        <v>597</v>
      </c>
      <c r="D142" s="14"/>
      <c r="E142" s="17" t="s">
        <v>453</v>
      </c>
      <c r="F142" s="48">
        <v>1</v>
      </c>
      <c r="G142" s="48" t="s">
        <v>541</v>
      </c>
      <c r="H142" s="48">
        <f t="shared" si="4"/>
        <v>8214</v>
      </c>
      <c r="I142" s="48">
        <f t="shared" si="6"/>
        <v>2016</v>
      </c>
      <c r="J142">
        <f t="array" ref="J142">IF(E142="Uint32","0xf0f0f0f0",IF(E142="Uint16",100,IF(E142="real4",66.66,NA)))</f>
        <v>100</v>
      </c>
      <c r="K142" t="str">
        <f t="array" ref="K142">IF(E142="Uint32","uint32_t",IF(E142="Uint16","uint16_t",IF(E142="real4","float",NA)))</f>
        <v>uint16_t</v>
      </c>
    </row>
    <row r="143" ht="39.6" spans="1:11">
      <c r="A143" s="15" t="s">
        <v>606</v>
      </c>
      <c r="B143" s="49"/>
      <c r="C143" s="15" t="s">
        <v>595</v>
      </c>
      <c r="D143" s="14"/>
      <c r="E143" s="17" t="s">
        <v>453</v>
      </c>
      <c r="F143" s="48">
        <v>1</v>
      </c>
      <c r="G143" s="48" t="s">
        <v>541</v>
      </c>
      <c r="H143" s="48">
        <f t="shared" si="4"/>
        <v>8215</v>
      </c>
      <c r="I143" s="48">
        <f t="shared" si="6"/>
        <v>2017</v>
      </c>
      <c r="J143">
        <f t="array" ref="J143">IF(E143="Uint32","0xf0f0f0f0",IF(E143="Uint16",100,IF(E143="real4",66.66,NA)))</f>
        <v>100</v>
      </c>
      <c r="K143" t="str">
        <f t="array" ref="K143">IF(E143="Uint32","uint32_t",IF(E143="Uint16","uint16_t",IF(E143="real4","float",NA)))</f>
        <v>uint16_t</v>
      </c>
    </row>
    <row r="144" ht="39.6" spans="1:11">
      <c r="A144" s="15" t="s">
        <v>607</v>
      </c>
      <c r="B144" s="49"/>
      <c r="C144" s="15" t="s">
        <v>597</v>
      </c>
      <c r="D144" s="14"/>
      <c r="E144" s="17" t="s">
        <v>453</v>
      </c>
      <c r="F144" s="48">
        <v>1</v>
      </c>
      <c r="G144" s="48" t="s">
        <v>541</v>
      </c>
      <c r="H144" s="48">
        <f t="shared" si="4"/>
        <v>8216</v>
      </c>
      <c r="I144" s="48">
        <f t="shared" si="6"/>
        <v>2018</v>
      </c>
      <c r="J144">
        <f t="array" ref="J144">IF(E144="Uint32","0xf0f0f0f0",IF(E144="Uint16",100,IF(E144="real4",66.66,NA)))</f>
        <v>100</v>
      </c>
      <c r="K144" t="str">
        <f t="array" ref="K144">IF(E144="Uint32","uint32_t",IF(E144="Uint16","uint16_t",IF(E144="real4","float",NA)))</f>
        <v>uint16_t</v>
      </c>
    </row>
    <row r="145" ht="39.6" spans="1:11">
      <c r="A145" s="15" t="s">
        <v>608</v>
      </c>
      <c r="B145" s="49"/>
      <c r="C145" s="15" t="s">
        <v>595</v>
      </c>
      <c r="D145" s="14"/>
      <c r="E145" s="17" t="s">
        <v>453</v>
      </c>
      <c r="F145" s="48">
        <v>1</v>
      </c>
      <c r="G145" s="48" t="s">
        <v>541</v>
      </c>
      <c r="H145" s="48">
        <f t="shared" si="4"/>
        <v>8217</v>
      </c>
      <c r="I145" s="48">
        <f t="shared" si="6"/>
        <v>2019</v>
      </c>
      <c r="J145">
        <f t="array" ref="J145">IF(E145="Uint32","0xf0f0f0f0",IF(E145="Uint16",100,IF(E145="real4",66.66,NA)))</f>
        <v>100</v>
      </c>
      <c r="K145" t="str">
        <f t="array" ref="K145">IF(E145="Uint32","uint32_t",IF(E145="Uint16","uint16_t",IF(E145="real4","float",NA)))</f>
        <v>uint16_t</v>
      </c>
    </row>
    <row r="146" ht="39.6" spans="1:11">
      <c r="A146" s="15" t="s">
        <v>609</v>
      </c>
      <c r="B146" s="49"/>
      <c r="C146" s="15" t="s">
        <v>597</v>
      </c>
      <c r="D146" s="14"/>
      <c r="E146" s="17" t="s">
        <v>453</v>
      </c>
      <c r="F146" s="48">
        <v>1</v>
      </c>
      <c r="G146" s="48" t="s">
        <v>541</v>
      </c>
      <c r="H146" s="48">
        <f t="shared" si="4"/>
        <v>8224</v>
      </c>
      <c r="I146" s="48">
        <f t="shared" si="6"/>
        <v>2020</v>
      </c>
      <c r="J146">
        <f t="array" ref="J146">IF(E146="Uint32","0xf0f0f0f0",IF(E146="Uint16",100,IF(E146="real4",66.66,NA)))</f>
        <v>100</v>
      </c>
      <c r="K146" t="str">
        <f t="array" ref="K146">IF(E146="Uint32","uint32_t",IF(E146="Uint16","uint16_t",IF(E146="real4","float",NA)))</f>
        <v>uint16_t</v>
      </c>
    </row>
    <row r="147" ht="39.6" spans="1:11">
      <c r="A147" s="15" t="s">
        <v>610</v>
      </c>
      <c r="B147" s="49"/>
      <c r="C147" s="15" t="s">
        <v>595</v>
      </c>
      <c r="D147" s="14"/>
      <c r="E147" s="17" t="s">
        <v>453</v>
      </c>
      <c r="F147" s="48">
        <v>1</v>
      </c>
      <c r="G147" s="48" t="s">
        <v>541</v>
      </c>
      <c r="H147" s="48">
        <f t="shared" si="4"/>
        <v>8225</v>
      </c>
      <c r="I147" s="48">
        <f t="shared" si="6"/>
        <v>2021</v>
      </c>
      <c r="J147">
        <f t="array" ref="J147">IF(E147="Uint32","0xf0f0f0f0",IF(E147="Uint16",100,IF(E147="real4",66.66,NA)))</f>
        <v>100</v>
      </c>
      <c r="K147" t="str">
        <f t="array" ref="K147">IF(E147="Uint32","uint32_t",IF(E147="Uint16","uint16_t",IF(E147="real4","float",NA)))</f>
        <v>uint16_t</v>
      </c>
    </row>
    <row r="148" ht="39.6" spans="1:11">
      <c r="A148" s="15" t="s">
        <v>611</v>
      </c>
      <c r="B148" s="50"/>
      <c r="C148" s="15" t="s">
        <v>597</v>
      </c>
      <c r="D148" s="14"/>
      <c r="E148" s="17" t="s">
        <v>453</v>
      </c>
      <c r="F148" s="48">
        <v>1</v>
      </c>
      <c r="G148" s="48" t="s">
        <v>541</v>
      </c>
      <c r="H148" s="48">
        <f t="shared" si="4"/>
        <v>8226</v>
      </c>
      <c r="I148" s="48">
        <f t="shared" si="6"/>
        <v>2022</v>
      </c>
      <c r="J148">
        <f t="array" ref="J148">IF(E148="Uint32","0xf0f0f0f0",IF(E148="Uint16",100,IF(E148="real4",66.66,NA)))</f>
        <v>100</v>
      </c>
      <c r="K148" t="str">
        <f t="array" ref="K148">IF(E148="Uint32","uint32_t",IF(E148="Uint16","uint16_t",IF(E148="real4","float",NA)))</f>
        <v>uint16_t</v>
      </c>
    </row>
    <row r="149" ht="39.6" spans="1:11">
      <c r="A149" s="51" t="s">
        <v>612</v>
      </c>
      <c r="B149" s="52" t="s">
        <v>613</v>
      </c>
      <c r="C149" s="53" t="s">
        <v>614</v>
      </c>
      <c r="D149" s="14"/>
      <c r="E149" s="54" t="s">
        <v>455</v>
      </c>
      <c r="F149" s="55">
        <v>2</v>
      </c>
      <c r="G149" s="55" t="s">
        <v>541</v>
      </c>
      <c r="H149" s="55">
        <f t="shared" si="4"/>
        <v>8227</v>
      </c>
      <c r="I149" s="55">
        <f t="shared" si="6"/>
        <v>2023</v>
      </c>
      <c r="J149">
        <f t="array" ref="J149">IF(E149="Uint32","0xf0f0f0f0",IF(E149="Uint16",100,IF(E149="real4",66.66,NA)))</f>
        <v>66.66</v>
      </c>
      <c r="K149" t="str">
        <f t="array" ref="K149">IF(E149="Uint32","uint32_t",IF(E149="Uint16","uint16_t",IF(E149="real4","float",NA)))</f>
        <v>float</v>
      </c>
    </row>
    <row r="150" ht="39.6" spans="1:11">
      <c r="A150" s="51" t="s">
        <v>615</v>
      </c>
      <c r="B150" s="56"/>
      <c r="C150" s="53" t="s">
        <v>614</v>
      </c>
      <c r="D150" s="14"/>
      <c r="E150" s="54" t="s">
        <v>455</v>
      </c>
      <c r="F150" s="55">
        <v>2</v>
      </c>
      <c r="G150" s="55" t="s">
        <v>541</v>
      </c>
      <c r="H150" s="55">
        <f t="shared" si="4"/>
        <v>8229</v>
      </c>
      <c r="I150" s="55">
        <f t="shared" si="5"/>
        <v>2025</v>
      </c>
      <c r="J150">
        <f t="array" ref="J150">IF(E150="Uint32","0xf0f0f0f0",IF(E150="Uint16",100,IF(E150="real4",66.66,NA)))</f>
        <v>66.66</v>
      </c>
      <c r="K150" t="str">
        <f t="array" ref="K150">IF(E150="Uint32","uint32_t",IF(E150="Uint16","uint16_t",IF(E150="real4","float",NA)))</f>
        <v>float</v>
      </c>
    </row>
    <row r="151" ht="39.6" spans="1:11">
      <c r="A151" s="51" t="s">
        <v>616</v>
      </c>
      <c r="B151" s="56"/>
      <c r="C151" s="53" t="s">
        <v>614</v>
      </c>
      <c r="D151" s="14"/>
      <c r="E151" s="54" t="s">
        <v>455</v>
      </c>
      <c r="F151" s="55">
        <v>2</v>
      </c>
      <c r="G151" s="55" t="s">
        <v>541</v>
      </c>
      <c r="H151" s="55">
        <f t="shared" si="4"/>
        <v>8231</v>
      </c>
      <c r="I151" s="55">
        <f t="shared" si="5"/>
        <v>2027</v>
      </c>
      <c r="J151">
        <f t="array" ref="J151">IF(E151="Uint32","0xf0f0f0f0",IF(E151="Uint16",100,IF(E151="real4",66.66,NA)))</f>
        <v>66.66</v>
      </c>
      <c r="K151" t="str">
        <f t="array" ref="K151">IF(E151="Uint32","uint32_t",IF(E151="Uint16","uint16_t",IF(E151="real4","float",NA)))</f>
        <v>float</v>
      </c>
    </row>
    <row r="152" ht="39.6" spans="1:11">
      <c r="A152" s="51" t="s">
        <v>617</v>
      </c>
      <c r="B152" s="56"/>
      <c r="C152" s="53" t="s">
        <v>614</v>
      </c>
      <c r="D152" s="14"/>
      <c r="E152" s="54" t="s">
        <v>455</v>
      </c>
      <c r="F152" s="55">
        <v>2</v>
      </c>
      <c r="G152" s="55" t="s">
        <v>541</v>
      </c>
      <c r="H152" s="55">
        <f t="shared" si="4"/>
        <v>8233</v>
      </c>
      <c r="I152" s="55">
        <f t="shared" si="5"/>
        <v>2029</v>
      </c>
      <c r="J152">
        <f t="array" ref="J152">IF(E152="Uint32","0xf0f0f0f0",IF(E152="Uint16",100,IF(E152="real4",66.66,NA)))</f>
        <v>66.66</v>
      </c>
      <c r="K152" t="str">
        <f t="array" ref="K152">IF(E152="Uint32","uint32_t",IF(E152="Uint16","uint16_t",IF(E152="real4","float",NA)))</f>
        <v>float</v>
      </c>
    </row>
    <row r="153" ht="39.6" spans="1:11">
      <c r="A153" s="51" t="s">
        <v>618</v>
      </c>
      <c r="B153" s="56"/>
      <c r="C153" s="53" t="s">
        <v>614</v>
      </c>
      <c r="D153" s="14"/>
      <c r="E153" s="54" t="s">
        <v>455</v>
      </c>
      <c r="F153" s="55">
        <v>2</v>
      </c>
      <c r="G153" s="55" t="s">
        <v>541</v>
      </c>
      <c r="H153" s="55">
        <f t="shared" si="4"/>
        <v>8241</v>
      </c>
      <c r="I153" s="55">
        <f t="shared" si="5"/>
        <v>2031</v>
      </c>
      <c r="J153">
        <f t="array" ref="J153">IF(E153="Uint32","0xf0f0f0f0",IF(E153="Uint16",100,IF(E153="real4",66.66,NA)))</f>
        <v>66.66</v>
      </c>
      <c r="K153" t="str">
        <f t="array" ref="K153">IF(E153="Uint32","uint32_t",IF(E153="Uint16","uint16_t",IF(E153="real4","float",NA)))</f>
        <v>float</v>
      </c>
    </row>
    <row r="154" ht="39.6" spans="1:11">
      <c r="A154" s="51" t="s">
        <v>619</v>
      </c>
      <c r="B154" s="56"/>
      <c r="C154" s="53" t="s">
        <v>614</v>
      </c>
      <c r="D154" s="14"/>
      <c r="E154" s="54" t="s">
        <v>455</v>
      </c>
      <c r="F154" s="55">
        <v>2</v>
      </c>
      <c r="G154" s="55" t="s">
        <v>541</v>
      </c>
      <c r="H154" s="55">
        <f t="shared" si="4"/>
        <v>8243</v>
      </c>
      <c r="I154" s="55">
        <f t="shared" si="5"/>
        <v>2033</v>
      </c>
      <c r="J154">
        <f t="array" ref="J154">IF(E154="Uint32","0xf0f0f0f0",IF(E154="Uint16",100,IF(E154="real4",66.66,NA)))</f>
        <v>66.66</v>
      </c>
      <c r="K154" t="str">
        <f t="array" ref="K154">IF(E154="Uint32","uint32_t",IF(E154="Uint16","uint16_t",IF(E154="real4","float",NA)))</f>
        <v>float</v>
      </c>
    </row>
    <row r="155" ht="39.6" spans="1:11">
      <c r="A155" s="51" t="s">
        <v>620</v>
      </c>
      <c r="B155" s="56"/>
      <c r="C155" s="53" t="s">
        <v>614</v>
      </c>
      <c r="D155" s="14"/>
      <c r="E155" s="54" t="s">
        <v>455</v>
      </c>
      <c r="F155" s="55">
        <v>2</v>
      </c>
      <c r="G155" s="55" t="s">
        <v>541</v>
      </c>
      <c r="H155" s="55">
        <f t="shared" si="4"/>
        <v>8245</v>
      </c>
      <c r="I155" s="55">
        <f t="shared" si="5"/>
        <v>2035</v>
      </c>
      <c r="J155">
        <f t="array" ref="J155">IF(E155="Uint32","0xf0f0f0f0",IF(E155="Uint16",100,IF(E155="real4",66.66,NA)))</f>
        <v>66.66</v>
      </c>
      <c r="K155" t="str">
        <f t="array" ref="K155">IF(E155="Uint32","uint32_t",IF(E155="Uint16","uint16_t",IF(E155="real4","float",NA)))</f>
        <v>float</v>
      </c>
    </row>
    <row r="156" ht="39.6" spans="1:11">
      <c r="A156" s="51" t="s">
        <v>621</v>
      </c>
      <c r="B156" s="57"/>
      <c r="C156" s="53" t="s">
        <v>614</v>
      </c>
      <c r="D156" s="14"/>
      <c r="E156" s="54" t="s">
        <v>455</v>
      </c>
      <c r="F156" s="55">
        <v>2</v>
      </c>
      <c r="G156" s="55" t="s">
        <v>541</v>
      </c>
      <c r="H156" s="55">
        <f t="shared" si="4"/>
        <v>8247</v>
      </c>
      <c r="I156" s="55">
        <f t="shared" si="5"/>
        <v>2037</v>
      </c>
      <c r="J156">
        <f t="array" ref="J156">IF(E156="Uint32","0xf0f0f0f0",IF(E156="Uint16",100,IF(E156="real4",66.66,NA)))</f>
        <v>66.66</v>
      </c>
      <c r="K156" t="str">
        <f t="array" ref="K156">IF(E156="Uint32","uint32_t",IF(E156="Uint16","uint16_t",IF(E156="real4","float",NA)))</f>
        <v>float</v>
      </c>
    </row>
    <row r="157" ht="39.6" spans="1:11">
      <c r="A157" s="21" t="s">
        <v>622</v>
      </c>
      <c r="B157" s="22" t="s">
        <v>623</v>
      </c>
      <c r="C157" s="21" t="s">
        <v>595</v>
      </c>
      <c r="D157" s="14"/>
      <c r="E157" s="1" t="s">
        <v>453</v>
      </c>
      <c r="F157" s="5">
        <v>1</v>
      </c>
      <c r="G157" s="5" t="s">
        <v>136</v>
      </c>
      <c r="H157" s="5">
        <f t="shared" si="4"/>
        <v>8249</v>
      </c>
      <c r="I157" s="5">
        <f t="shared" si="5"/>
        <v>2039</v>
      </c>
      <c r="J157">
        <f t="array" ref="J157">IF(E157="Uint32","0xf0f0f0f0",IF(E157="Uint16",100,IF(E157="real4",66.66,NA)))</f>
        <v>100</v>
      </c>
      <c r="K157" t="str">
        <f t="array" ref="K157">IF(E157="Uint32","uint32_t",IF(E157="Uint16","uint16_t",IF(E157="real4","float",NA)))</f>
        <v>uint16_t</v>
      </c>
    </row>
    <row r="158" ht="39.6" spans="1:11">
      <c r="A158" s="21" t="s">
        <v>624</v>
      </c>
      <c r="B158" s="22"/>
      <c r="C158" s="21" t="s">
        <v>597</v>
      </c>
      <c r="D158" s="14"/>
      <c r="E158" s="1" t="s">
        <v>453</v>
      </c>
      <c r="F158" s="5">
        <v>1</v>
      </c>
      <c r="G158" s="5" t="s">
        <v>136</v>
      </c>
      <c r="H158" s="5">
        <f t="shared" ref="H158:H172" si="7">HEX2DEC(I158)</f>
        <v>8256</v>
      </c>
      <c r="I158" s="5">
        <f t="shared" si="5"/>
        <v>2040</v>
      </c>
      <c r="J158">
        <f t="array" ref="J158">IF(E158="Uint32","0xf0f0f0f0",IF(E158="Uint16",100,IF(E158="real4",66.66,NA)))</f>
        <v>100</v>
      </c>
      <c r="K158" t="str">
        <f t="array" ref="K158">IF(E158="Uint32","uint32_t",IF(E158="Uint16","uint16_t",IF(E158="real4","float",NA)))</f>
        <v>uint16_t</v>
      </c>
    </row>
    <row r="159" ht="39.6" spans="1:11">
      <c r="A159" s="21" t="s">
        <v>625</v>
      </c>
      <c r="B159" s="22"/>
      <c r="C159" s="21" t="s">
        <v>595</v>
      </c>
      <c r="D159" s="14"/>
      <c r="E159" s="1" t="s">
        <v>453</v>
      </c>
      <c r="F159" s="5">
        <v>1</v>
      </c>
      <c r="G159" s="5" t="s">
        <v>136</v>
      </c>
      <c r="H159" s="5">
        <f t="shared" si="7"/>
        <v>8257</v>
      </c>
      <c r="I159" s="5">
        <f t="shared" si="5"/>
        <v>2041</v>
      </c>
      <c r="J159">
        <f t="array" ref="J159">IF(E159="Uint32","0xf0f0f0f0",IF(E159="Uint16",100,IF(E159="real4",66.66,NA)))</f>
        <v>100</v>
      </c>
      <c r="K159" t="str">
        <f t="array" ref="K159">IF(E159="Uint32","uint32_t",IF(E159="Uint16","uint16_t",IF(E159="real4","float",NA)))</f>
        <v>uint16_t</v>
      </c>
    </row>
    <row r="160" ht="39.6" spans="1:11">
      <c r="A160" s="21" t="s">
        <v>626</v>
      </c>
      <c r="B160" s="22"/>
      <c r="C160" s="21" t="s">
        <v>597</v>
      </c>
      <c r="D160" s="14"/>
      <c r="E160" s="1" t="s">
        <v>453</v>
      </c>
      <c r="F160" s="5">
        <v>1</v>
      </c>
      <c r="G160" s="5" t="s">
        <v>136</v>
      </c>
      <c r="H160" s="5">
        <f t="shared" si="7"/>
        <v>8258</v>
      </c>
      <c r="I160" s="5">
        <f t="shared" si="5"/>
        <v>2042</v>
      </c>
      <c r="J160">
        <f t="array" ref="J160">IF(E160="Uint32","0xf0f0f0f0",IF(E160="Uint16",100,IF(E160="real4",66.66,NA)))</f>
        <v>100</v>
      </c>
      <c r="K160" t="str">
        <f t="array" ref="K160">IF(E160="Uint32","uint32_t",IF(E160="Uint16","uint16_t",IF(E160="real4","float",NA)))</f>
        <v>uint16_t</v>
      </c>
    </row>
    <row r="161" ht="39.6" spans="1:11">
      <c r="A161" s="21" t="s">
        <v>627</v>
      </c>
      <c r="B161" s="22"/>
      <c r="C161" s="21" t="s">
        <v>595</v>
      </c>
      <c r="D161" s="14"/>
      <c r="E161" s="1" t="s">
        <v>453</v>
      </c>
      <c r="F161" s="5">
        <v>1</v>
      </c>
      <c r="G161" s="5" t="s">
        <v>136</v>
      </c>
      <c r="H161" s="5">
        <f t="shared" si="7"/>
        <v>8259</v>
      </c>
      <c r="I161" s="5">
        <f t="shared" si="5"/>
        <v>2043</v>
      </c>
      <c r="J161">
        <f t="array" ref="J161">IF(E161="Uint32","0xf0f0f0f0",IF(E161="Uint16",100,IF(E161="real4",66.66,NA)))</f>
        <v>100</v>
      </c>
      <c r="K161" t="str">
        <f t="array" ref="K161">IF(E161="Uint32","uint32_t",IF(E161="Uint16","uint16_t",IF(E161="real4","float",NA)))</f>
        <v>uint16_t</v>
      </c>
    </row>
    <row r="162" ht="39.6" spans="1:11">
      <c r="A162" s="21" t="s">
        <v>628</v>
      </c>
      <c r="B162" s="22"/>
      <c r="C162" s="21" t="s">
        <v>597</v>
      </c>
      <c r="D162" s="14"/>
      <c r="E162" s="1" t="s">
        <v>453</v>
      </c>
      <c r="F162" s="5">
        <v>1</v>
      </c>
      <c r="G162" s="5" t="s">
        <v>136</v>
      </c>
      <c r="H162" s="5">
        <f t="shared" si="7"/>
        <v>8260</v>
      </c>
      <c r="I162" s="5">
        <f t="shared" si="5"/>
        <v>2044</v>
      </c>
      <c r="J162">
        <f t="array" ref="J162">IF(E162="Uint32","0xf0f0f0f0",IF(E162="Uint16",100,IF(E162="real4",66.66,NA)))</f>
        <v>100</v>
      </c>
      <c r="K162" t="str">
        <f t="array" ref="K162">IF(E162="Uint32","uint32_t",IF(E162="Uint16","uint16_t",IF(E162="real4","float",NA)))</f>
        <v>uint16_t</v>
      </c>
    </row>
    <row r="163" ht="39.6" spans="1:11">
      <c r="A163" s="21" t="s">
        <v>629</v>
      </c>
      <c r="B163" s="22"/>
      <c r="C163" s="21" t="s">
        <v>595</v>
      </c>
      <c r="D163" s="14"/>
      <c r="E163" s="1" t="s">
        <v>453</v>
      </c>
      <c r="F163" s="5">
        <v>1</v>
      </c>
      <c r="G163" s="5" t="s">
        <v>136</v>
      </c>
      <c r="H163" s="5">
        <f t="shared" si="7"/>
        <v>8261</v>
      </c>
      <c r="I163" s="5">
        <f t="shared" si="5"/>
        <v>2045</v>
      </c>
      <c r="J163">
        <f t="array" ref="J163">IF(E163="Uint32","0xf0f0f0f0",IF(E163="Uint16",100,IF(E163="real4",66.66,NA)))</f>
        <v>100</v>
      </c>
      <c r="K163" t="str">
        <f t="array" ref="K163">IF(E163="Uint32","uint32_t",IF(E163="Uint16","uint16_t",IF(E163="real4","float",NA)))</f>
        <v>uint16_t</v>
      </c>
    </row>
    <row r="164" ht="39.6" spans="1:11">
      <c r="A164" s="21" t="s">
        <v>630</v>
      </c>
      <c r="B164" s="22"/>
      <c r="C164" s="21" t="s">
        <v>597</v>
      </c>
      <c r="D164" s="14"/>
      <c r="E164" s="1" t="s">
        <v>453</v>
      </c>
      <c r="F164" s="5">
        <v>1</v>
      </c>
      <c r="G164" s="5" t="s">
        <v>136</v>
      </c>
      <c r="H164" s="5">
        <f t="shared" si="7"/>
        <v>8262</v>
      </c>
      <c r="I164" s="5">
        <f t="shared" si="5"/>
        <v>2046</v>
      </c>
      <c r="J164">
        <f t="array" ref="J164">IF(E164="Uint32","0xf0f0f0f0",IF(E164="Uint16",100,IF(E164="real4",66.66,NA)))</f>
        <v>100</v>
      </c>
      <c r="K164" t="str">
        <f t="array" ref="K164">IF(E164="Uint32","uint32_t",IF(E164="Uint16","uint16_t",IF(E164="real4","float",NA)))</f>
        <v>uint16_t</v>
      </c>
    </row>
    <row r="165" ht="39.6" spans="1:11">
      <c r="A165" s="21" t="s">
        <v>631</v>
      </c>
      <c r="B165" s="22"/>
      <c r="C165" s="21" t="s">
        <v>595</v>
      </c>
      <c r="D165" s="14"/>
      <c r="E165" s="1" t="s">
        <v>453</v>
      </c>
      <c r="F165" s="5">
        <v>1</v>
      </c>
      <c r="G165" s="5" t="s">
        <v>136</v>
      </c>
      <c r="H165" s="5">
        <f t="shared" si="7"/>
        <v>8263</v>
      </c>
      <c r="I165" s="5">
        <f t="shared" si="5"/>
        <v>2047</v>
      </c>
      <c r="J165">
        <f t="array" ref="J165">IF(E165="Uint32","0xf0f0f0f0",IF(E165="Uint16",100,IF(E165="real4",66.66,NA)))</f>
        <v>100</v>
      </c>
      <c r="K165" t="str">
        <f t="array" ref="K165">IF(E165="Uint32","uint32_t",IF(E165="Uint16","uint16_t",IF(E165="real4","float",NA)))</f>
        <v>uint16_t</v>
      </c>
    </row>
    <row r="166" ht="39.6" spans="1:11">
      <c r="A166" s="21" t="s">
        <v>632</v>
      </c>
      <c r="B166" s="22"/>
      <c r="C166" s="21" t="s">
        <v>597</v>
      </c>
      <c r="D166" s="14"/>
      <c r="E166" s="1" t="s">
        <v>453</v>
      </c>
      <c r="F166" s="5">
        <v>1</v>
      </c>
      <c r="G166" s="5" t="s">
        <v>136</v>
      </c>
      <c r="H166" s="5">
        <f t="shared" si="7"/>
        <v>8264</v>
      </c>
      <c r="I166" s="5">
        <f t="shared" si="5"/>
        <v>2048</v>
      </c>
      <c r="J166">
        <f t="array" ref="J166">IF(E166="Uint32","0xf0f0f0f0",IF(E166="Uint16",100,IF(E166="real4",66.66,NA)))</f>
        <v>100</v>
      </c>
      <c r="K166" t="str">
        <f t="array" ref="K166">IF(E166="Uint32","uint32_t",IF(E166="Uint16","uint16_t",IF(E166="real4","float",NA)))</f>
        <v>uint16_t</v>
      </c>
    </row>
    <row r="167" ht="39.6" spans="1:11">
      <c r="A167" s="21" t="s">
        <v>633</v>
      </c>
      <c r="B167" s="22"/>
      <c r="C167" s="21" t="s">
        <v>595</v>
      </c>
      <c r="D167" s="14"/>
      <c r="E167" s="1" t="s">
        <v>453</v>
      </c>
      <c r="F167" s="5">
        <v>1</v>
      </c>
      <c r="G167" s="5" t="s">
        <v>136</v>
      </c>
      <c r="H167" s="5">
        <f t="shared" si="7"/>
        <v>8265</v>
      </c>
      <c r="I167" s="5">
        <f t="shared" si="5"/>
        <v>2049</v>
      </c>
      <c r="J167">
        <f t="array" ref="J167">IF(E167="Uint32","0xf0f0f0f0",IF(E167="Uint16",100,IF(E167="real4",66.66,NA)))</f>
        <v>100</v>
      </c>
      <c r="K167" t="str">
        <f t="array" ref="K167">IF(E167="Uint32","uint32_t",IF(E167="Uint16","uint16_t",IF(E167="real4","float",NA)))</f>
        <v>uint16_t</v>
      </c>
    </row>
    <row r="168" ht="39.6" spans="1:11">
      <c r="A168" s="21" t="s">
        <v>634</v>
      </c>
      <c r="B168" s="22"/>
      <c r="C168" s="21" t="s">
        <v>597</v>
      </c>
      <c r="D168" s="14"/>
      <c r="E168" s="1" t="s">
        <v>453</v>
      </c>
      <c r="F168" s="5">
        <v>1</v>
      </c>
      <c r="G168" s="5" t="s">
        <v>136</v>
      </c>
      <c r="H168" s="5">
        <f t="shared" si="7"/>
        <v>8272</v>
      </c>
      <c r="I168" s="5">
        <f t="shared" si="5"/>
        <v>2050</v>
      </c>
      <c r="J168">
        <f t="array" ref="J168">IF(E168="Uint32","0xf0f0f0f0",IF(E168="Uint16",100,IF(E168="real4",66.66,NA)))</f>
        <v>100</v>
      </c>
      <c r="K168" t="str">
        <f t="array" ref="K168">IF(E168="Uint32","uint32_t",IF(E168="Uint16","uint16_t",IF(E168="real4","float",NA)))</f>
        <v>uint16_t</v>
      </c>
    </row>
    <row r="169" ht="39.6" spans="1:11">
      <c r="A169" s="21" t="s">
        <v>635</v>
      </c>
      <c r="B169" s="22"/>
      <c r="C169" s="21" t="s">
        <v>595</v>
      </c>
      <c r="D169" s="14"/>
      <c r="E169" s="1" t="s">
        <v>453</v>
      </c>
      <c r="F169" s="5">
        <v>1</v>
      </c>
      <c r="G169" s="5" t="s">
        <v>136</v>
      </c>
      <c r="H169" s="5">
        <f t="shared" si="7"/>
        <v>8273</v>
      </c>
      <c r="I169" s="5">
        <f t="shared" si="5"/>
        <v>2051</v>
      </c>
      <c r="J169">
        <f t="array" ref="J169">IF(E169="Uint32","0xf0f0f0f0",IF(E169="Uint16",100,IF(E169="real4",66.66,NA)))</f>
        <v>100</v>
      </c>
      <c r="K169" t="str">
        <f t="array" ref="K169">IF(E169="Uint32","uint32_t",IF(E169="Uint16","uint16_t",IF(E169="real4","float",NA)))</f>
        <v>uint16_t</v>
      </c>
    </row>
    <row r="170" ht="39.6" spans="1:11">
      <c r="A170" s="21" t="s">
        <v>636</v>
      </c>
      <c r="B170" s="22"/>
      <c r="C170" s="21" t="s">
        <v>597</v>
      </c>
      <c r="D170" s="14"/>
      <c r="E170" s="1" t="s">
        <v>453</v>
      </c>
      <c r="F170" s="5">
        <v>1</v>
      </c>
      <c r="G170" s="5" t="s">
        <v>136</v>
      </c>
      <c r="H170" s="5">
        <f t="shared" si="7"/>
        <v>8274</v>
      </c>
      <c r="I170" s="5">
        <f t="shared" si="5"/>
        <v>2052</v>
      </c>
      <c r="J170">
        <f t="array" ref="J170">IF(E170="Uint32","0xf0f0f0f0",IF(E170="Uint16",100,IF(E170="real4",66.66,NA)))</f>
        <v>100</v>
      </c>
      <c r="K170" t="str">
        <f t="array" ref="K170">IF(E170="Uint32","uint32_t",IF(E170="Uint16","uint16_t",IF(E170="real4","float",NA)))</f>
        <v>uint16_t</v>
      </c>
    </row>
    <row r="171" ht="39.6" spans="1:11">
      <c r="A171" s="21" t="s">
        <v>637</v>
      </c>
      <c r="B171" s="22"/>
      <c r="C171" s="21" t="s">
        <v>595</v>
      </c>
      <c r="D171" s="14"/>
      <c r="E171" s="1" t="s">
        <v>453</v>
      </c>
      <c r="F171" s="5">
        <v>1</v>
      </c>
      <c r="G171" s="5" t="s">
        <v>136</v>
      </c>
      <c r="H171" s="5">
        <f t="shared" si="7"/>
        <v>8275</v>
      </c>
      <c r="I171" s="5">
        <f t="shared" si="5"/>
        <v>2053</v>
      </c>
      <c r="J171">
        <f t="array" ref="J171">IF(E171="Uint32","0xf0f0f0f0",IF(E171="Uint16",100,IF(E171="real4",66.66,NA)))</f>
        <v>100</v>
      </c>
      <c r="K171" t="str">
        <f t="array" ref="K171">IF(E171="Uint32","uint32_t",IF(E171="Uint16","uint16_t",IF(E171="real4","float",NA)))</f>
        <v>uint16_t</v>
      </c>
    </row>
    <row r="172" ht="39.6" spans="1:11">
      <c r="A172" s="21" t="s">
        <v>638</v>
      </c>
      <c r="B172" s="22"/>
      <c r="C172" s="21" t="s">
        <v>597</v>
      </c>
      <c r="D172" s="14"/>
      <c r="E172" s="1" t="s">
        <v>453</v>
      </c>
      <c r="F172" s="5">
        <v>1</v>
      </c>
      <c r="G172" s="5" t="s">
        <v>136</v>
      </c>
      <c r="H172" s="5">
        <f t="shared" si="7"/>
        <v>8276</v>
      </c>
      <c r="I172" s="5">
        <f t="shared" si="5"/>
        <v>2054</v>
      </c>
      <c r="J172">
        <f t="array" ref="J172">IF(E172="Uint32","0xf0f0f0f0",IF(E172="Uint16",100,IF(E172="real4",66.66,NA)))</f>
        <v>100</v>
      </c>
      <c r="K172" t="str">
        <f t="array" ref="K172">IF(E172="Uint32","uint32_t",IF(E172="Uint16","uint16_t",IF(E172="real4","float",NA)))</f>
        <v>uint16_t</v>
      </c>
    </row>
    <row r="173" ht="52.8" spans="1:11">
      <c r="A173" s="4" t="s">
        <v>639</v>
      </c>
      <c r="B173" s="2" t="s">
        <v>640</v>
      </c>
      <c r="C173" s="4" t="s">
        <v>553</v>
      </c>
      <c r="D173" s="14"/>
      <c r="E173" s="6" t="s">
        <v>455</v>
      </c>
      <c r="F173" s="6">
        <v>2</v>
      </c>
      <c r="G173" s="2" t="s">
        <v>541</v>
      </c>
      <c r="H173" s="2">
        <f t="shared" si="4"/>
        <v>8277</v>
      </c>
      <c r="I173" s="2">
        <f t="shared" si="5"/>
        <v>2055</v>
      </c>
      <c r="J173">
        <f t="array" ref="J173">IF(E173="Uint32","0xf0f0f0f0",IF(E173="Uint16",100,IF(E173="real4",66.66,NA)))</f>
        <v>66.66</v>
      </c>
      <c r="K173" t="str">
        <f t="array" ref="K173">IF(E173="Uint32","uint32_t",IF(E173="Uint16","uint16_t",IF(E173="real4","float",NA)))</f>
        <v>float</v>
      </c>
    </row>
    <row r="174" ht="39.6" spans="1:11">
      <c r="A174" s="4" t="s">
        <v>641</v>
      </c>
      <c r="B174" s="2"/>
      <c r="C174" s="4" t="s">
        <v>642</v>
      </c>
      <c r="D174" s="14"/>
      <c r="E174" s="6" t="s">
        <v>453</v>
      </c>
      <c r="F174" s="6">
        <v>1</v>
      </c>
      <c r="G174" s="2" t="s">
        <v>541</v>
      </c>
      <c r="H174" s="2">
        <f t="shared" si="4"/>
        <v>8279</v>
      </c>
      <c r="I174" s="2">
        <f t="shared" si="5"/>
        <v>2057</v>
      </c>
      <c r="J174">
        <f t="array" ref="J174">IF(E174="Uint32","0xf0f0f0f0",IF(E174="Uint16",100,IF(E174="real4",66.66,NA)))</f>
        <v>100</v>
      </c>
      <c r="K174" t="str">
        <f t="array" ref="K174">IF(E174="Uint32","uint32_t",IF(E174="Uint16","uint16_t",IF(E174="real4","float",NA)))</f>
        <v>uint16_t</v>
      </c>
    </row>
    <row r="175" ht="66" spans="1:11">
      <c r="A175" s="4" t="s">
        <v>643</v>
      </c>
      <c r="B175" s="2"/>
      <c r="C175" s="4" t="s">
        <v>644</v>
      </c>
      <c r="D175" s="58"/>
      <c r="E175" s="6" t="s">
        <v>453</v>
      </c>
      <c r="F175" s="6">
        <v>1</v>
      </c>
      <c r="G175" s="2" t="s">
        <v>541</v>
      </c>
      <c r="H175" s="2">
        <f t="shared" si="4"/>
        <v>8280</v>
      </c>
      <c r="I175" s="2">
        <f t="shared" si="5"/>
        <v>2058</v>
      </c>
      <c r="J175">
        <f t="array" ref="J175">IF(E175="Uint32","0xf0f0f0f0",IF(E175="Uint16",100,IF(E175="real4",66.66,NA)))</f>
        <v>100</v>
      </c>
      <c r="K175" t="str">
        <f t="array" ref="K175">IF(E175="Uint32","uint32_t",IF(E175="Uint16","uint16_t",IF(E175="real4","float",NA)))</f>
        <v>uint16_t</v>
      </c>
    </row>
    <row r="176" spans="1:9">
      <c r="A176" s="32" t="str">
        <f>CONCATENATE("注：参数块 G2 以 0x",I127," 作为起始地址共 ",H175-H127+F175," 个寄存器 ",(H175-H127+F175)*2," 字节，寄存器 10 进制范围： ",H127,"~",H175+F175-1,"，寄存器 16 进制范围： ",I127,"~",I175+F175-1)</f>
        <v>注：参数块 G2 以 0x2000 作为起始地址共 89 个寄存器 178 字节，寄存器 10 进制范围： 8192~8280，寄存器 16 进制范围： 2000~2058</v>
      </c>
      <c r="B176" s="32"/>
      <c r="C176" s="32"/>
      <c r="D176" s="33"/>
      <c r="E176" s="33"/>
      <c r="F176" s="33"/>
      <c r="G176" s="33"/>
      <c r="H176" s="33"/>
      <c r="I176" s="33"/>
    </row>
    <row r="177" spans="1:9">
      <c r="A177" s="34"/>
      <c r="B177" s="35"/>
      <c r="C177" s="35"/>
      <c r="D177" s="35"/>
      <c r="E177" s="35"/>
      <c r="F177" s="35"/>
      <c r="G177" s="35"/>
      <c r="H177" s="35"/>
      <c r="I177" s="39"/>
    </row>
    <row r="178" spans="1:9">
      <c r="A178" s="36" t="s">
        <v>645</v>
      </c>
      <c r="B178" s="36"/>
      <c r="C178" s="37"/>
      <c r="D178" s="37"/>
      <c r="E178" s="37"/>
      <c r="F178" s="37"/>
      <c r="G178" s="37"/>
      <c r="H178" s="37"/>
      <c r="I178" s="37"/>
    </row>
    <row r="179" ht="39.6" spans="1:11">
      <c r="A179" s="21" t="s">
        <v>646</v>
      </c>
      <c r="B179" s="21"/>
      <c r="C179" s="21" t="s">
        <v>583</v>
      </c>
      <c r="D179" s="12" t="s">
        <v>647</v>
      </c>
      <c r="E179" s="1" t="s">
        <v>453</v>
      </c>
      <c r="F179" s="1">
        <v>1</v>
      </c>
      <c r="G179" s="1" t="s">
        <v>136</v>
      </c>
      <c r="H179" s="1">
        <f t="shared" ref="H179:H182" si="8">HEX2DEC(I179)</f>
        <v>12288</v>
      </c>
      <c r="I179" s="1">
        <v>3000</v>
      </c>
      <c r="J179">
        <f t="array" ref="J179">IF(E179="Uint32","0xf0f0f0f0",IF(E179="Uint16",100,IF(E179="real4",66.66,NA)))</f>
        <v>100</v>
      </c>
      <c r="K179" t="str">
        <f t="array" ref="K179">IF(E179="Uint32","uint32_t",IF(E179="Uint16","uint16_t",IF(E179="real4","float",NA)))</f>
        <v>uint16_t</v>
      </c>
    </row>
    <row r="180" ht="66" spans="1:11">
      <c r="A180" s="4" t="s">
        <v>648</v>
      </c>
      <c r="B180" s="59" t="s">
        <v>649</v>
      </c>
      <c r="C180" s="4" t="s">
        <v>650</v>
      </c>
      <c r="D180" s="60"/>
      <c r="E180" s="6" t="s">
        <v>455</v>
      </c>
      <c r="F180" s="2">
        <v>2</v>
      </c>
      <c r="G180" s="2" t="s">
        <v>541</v>
      </c>
      <c r="H180" s="2">
        <f t="shared" si="8"/>
        <v>12289</v>
      </c>
      <c r="I180" s="2">
        <f>I179+F179</f>
        <v>3001</v>
      </c>
      <c r="J180">
        <f t="array" ref="J180">IF(E180="Uint32","0xf0f0f0f0",IF(E180="Uint16",100,IF(E180="real4",66.66,NA)))</f>
        <v>66.66</v>
      </c>
      <c r="K180" t="str">
        <f t="array" ref="K180">IF(E180="Uint32","uint32_t",IF(E180="Uint16","uint16_t",IF(E180="real4","float",NA)))</f>
        <v>float</v>
      </c>
    </row>
    <row r="181" ht="39.6" spans="1:11">
      <c r="A181" s="4" t="s">
        <v>651</v>
      </c>
      <c r="B181" s="61"/>
      <c r="C181" s="4" t="s">
        <v>652</v>
      </c>
      <c r="D181" s="60"/>
      <c r="E181" s="6" t="s">
        <v>455</v>
      </c>
      <c r="F181" s="2">
        <v>2</v>
      </c>
      <c r="G181" s="2" t="s">
        <v>541</v>
      </c>
      <c r="H181" s="2">
        <f t="shared" si="8"/>
        <v>12291</v>
      </c>
      <c r="I181" s="2">
        <f>I180+F180</f>
        <v>3003</v>
      </c>
      <c r="J181">
        <f t="array" ref="J181">IF(E181="Uint32","0xf0f0f0f0",IF(E181="Uint16",100,IF(E181="real4",66.66,NA)))</f>
        <v>66.66</v>
      </c>
      <c r="K181" t="str">
        <f t="array" ref="K181">IF(E181="Uint32","uint32_t",IF(E181="Uint16","uint16_t",IF(E181="real4","float",NA)))</f>
        <v>float</v>
      </c>
    </row>
    <row r="182" ht="26.4" spans="1:11">
      <c r="A182" s="4" t="s">
        <v>653</v>
      </c>
      <c r="B182" s="61"/>
      <c r="C182" s="4"/>
      <c r="D182" s="62"/>
      <c r="E182" s="6" t="s">
        <v>455</v>
      </c>
      <c r="F182" s="2">
        <v>76</v>
      </c>
      <c r="G182" s="2" t="s">
        <v>541</v>
      </c>
      <c r="H182" s="2">
        <f t="shared" si="8"/>
        <v>12293</v>
      </c>
      <c r="I182" s="2">
        <f>I181+F181</f>
        <v>3005</v>
      </c>
      <c r="J182">
        <f t="array" ref="J182">IF(E182="Uint32","0xf0f0f0f0",IF(E182="Uint16",100,IF(E182="real4",66.66,NA)))</f>
        <v>66.66</v>
      </c>
      <c r="K182" t="str">
        <f t="array" ref="K182">IF(E182="Uint32","uint32_t",IF(E182="Uint16","uint16_t",IF(E182="real4","float",NA)))</f>
        <v>float</v>
      </c>
    </row>
    <row r="183" spans="1:9">
      <c r="A183" s="32" t="str">
        <f>CONCATENATE("注：参数块 G2 以 0x",I179," 作为起始地址共 ",H182-H179+F182," 个寄存器 ",(H182-H179+F182)*2," 字节，寄存器 10 进制范围： ",H179,"~",H182+F182-1,"，寄存器 16 进制范围： ",I179,"~",I182+F182-1)</f>
        <v>注：参数块 G2 以 0x3000 作为起始地址共 81 个寄存器 162 字节，寄存器 10 进制范围： 12288~12368，寄存器 16 进制范围： 3000~3080</v>
      </c>
      <c r="B183" s="32"/>
      <c r="C183" s="32"/>
      <c r="D183" s="33"/>
      <c r="E183" s="33"/>
      <c r="F183" s="33"/>
      <c r="G183" s="33"/>
      <c r="H183" s="33"/>
      <c r="I183" s="33"/>
    </row>
    <row r="184" spans="1:9">
      <c r="A184" s="63"/>
      <c r="B184" s="64"/>
      <c r="C184" s="65"/>
      <c r="D184" s="66"/>
      <c r="E184" s="66"/>
      <c r="F184" s="66"/>
      <c r="G184" s="66"/>
      <c r="H184" s="66"/>
      <c r="I184" s="66"/>
    </row>
    <row r="185" spans="1:9">
      <c r="A185" s="36" t="s">
        <v>654</v>
      </c>
      <c r="B185" s="36"/>
      <c r="C185" s="37"/>
      <c r="D185" s="37"/>
      <c r="E185" s="37"/>
      <c r="F185" s="37"/>
      <c r="G185" s="37"/>
      <c r="H185" s="37"/>
      <c r="I185" s="37"/>
    </row>
    <row r="186" ht="369.6" spans="1:11">
      <c r="A186" s="67" t="s">
        <v>655</v>
      </c>
      <c r="B186" s="68"/>
      <c r="C186" s="67" t="s">
        <v>656</v>
      </c>
      <c r="D186" s="69" t="s">
        <v>657</v>
      </c>
      <c r="E186" s="70" t="s">
        <v>453</v>
      </c>
      <c r="F186" s="70">
        <v>1</v>
      </c>
      <c r="G186" s="70" t="s">
        <v>541</v>
      </c>
      <c r="H186" s="70">
        <f t="shared" ref="H186:H252" si="9">HEX2DEC(I186)</f>
        <v>16384</v>
      </c>
      <c r="I186" s="70">
        <v>4000</v>
      </c>
      <c r="J186">
        <f t="array" ref="J186">IF(E186="Uint32","0xf0f0f0f0",IF(E186="Uint16",100,IF(E186="real4",66.66,NA)))</f>
        <v>100</v>
      </c>
      <c r="K186" t="str">
        <f t="array" ref="K186">IF(E186="Uint32","uint32_t",IF(E186="Uint16","uint16_t",IF(E186="real4","float",NA)))</f>
        <v>uint16_t</v>
      </c>
    </row>
    <row r="187" ht="26.4" spans="1:11">
      <c r="A187" s="21" t="s">
        <v>658</v>
      </c>
      <c r="B187" s="71" t="s">
        <v>659</v>
      </c>
      <c r="C187" s="21" t="s">
        <v>660</v>
      </c>
      <c r="D187" s="72"/>
      <c r="E187" s="1" t="s">
        <v>455</v>
      </c>
      <c r="F187" s="1">
        <v>2</v>
      </c>
      <c r="G187" s="1" t="s">
        <v>136</v>
      </c>
      <c r="H187" s="1">
        <f t="shared" si="9"/>
        <v>16385</v>
      </c>
      <c r="I187" s="1">
        <f>I186+F186</f>
        <v>4001</v>
      </c>
      <c r="J187">
        <f t="array" ref="J187">IF(E187="Uint32","0xf0f0f0f0",IF(E187="Uint16",100,IF(E187="real4",66.66,NA)))</f>
        <v>66.66</v>
      </c>
      <c r="K187" t="str">
        <f t="array" ref="K187">IF(E187="Uint32","uint32_t",IF(E187="Uint16","uint16_t",IF(E187="real4","float",NA)))</f>
        <v>float</v>
      </c>
    </row>
    <row r="188" ht="26.4" spans="1:11">
      <c r="A188" s="21" t="s">
        <v>661</v>
      </c>
      <c r="B188" s="73"/>
      <c r="C188" s="21" t="s">
        <v>660</v>
      </c>
      <c r="D188" s="72"/>
      <c r="E188" s="1" t="s">
        <v>455</v>
      </c>
      <c r="F188" s="1">
        <v>2</v>
      </c>
      <c r="G188" s="1" t="s">
        <v>136</v>
      </c>
      <c r="H188" s="1">
        <f t="shared" si="9"/>
        <v>16387</v>
      </c>
      <c r="I188" s="1">
        <f t="shared" ref="I188:I207" si="10">I187+F187</f>
        <v>4003</v>
      </c>
      <c r="J188">
        <f t="array" ref="J188">IF(E188="Uint32","0xf0f0f0f0",IF(E188="Uint16",100,IF(E188="real4",66.66,NA)))</f>
        <v>66.66</v>
      </c>
      <c r="K188" t="str">
        <f t="array" ref="K188">IF(E188="Uint32","uint32_t",IF(E188="Uint16","uint16_t",IF(E188="real4","float",NA)))</f>
        <v>float</v>
      </c>
    </row>
    <row r="189" ht="26.4" spans="1:11">
      <c r="A189" s="21" t="s">
        <v>662</v>
      </c>
      <c r="B189" s="73"/>
      <c r="C189" s="21" t="s">
        <v>660</v>
      </c>
      <c r="D189" s="72"/>
      <c r="E189" s="1" t="s">
        <v>455</v>
      </c>
      <c r="F189" s="1">
        <v>2</v>
      </c>
      <c r="G189" s="1" t="s">
        <v>136</v>
      </c>
      <c r="H189" s="1">
        <f t="shared" si="9"/>
        <v>16389</v>
      </c>
      <c r="I189" s="1">
        <f t="shared" si="10"/>
        <v>4005</v>
      </c>
      <c r="J189">
        <f t="array" ref="J189">IF(E189="Uint32","0xf0f0f0f0",IF(E189="Uint16",100,IF(E189="real4",66.66,NA)))</f>
        <v>66.66</v>
      </c>
      <c r="K189" t="str">
        <f t="array" ref="K189">IF(E189="Uint32","uint32_t",IF(E189="Uint16","uint16_t",IF(E189="real4","float",NA)))</f>
        <v>float</v>
      </c>
    </row>
    <row r="190" ht="26.4" spans="1:11">
      <c r="A190" s="21" t="s">
        <v>663</v>
      </c>
      <c r="B190" s="73"/>
      <c r="C190" s="21" t="s">
        <v>660</v>
      </c>
      <c r="D190" s="72"/>
      <c r="E190" s="1" t="s">
        <v>455</v>
      </c>
      <c r="F190" s="1">
        <v>2</v>
      </c>
      <c r="G190" s="1" t="s">
        <v>136</v>
      </c>
      <c r="H190" s="1">
        <f t="shared" si="9"/>
        <v>16391</v>
      </c>
      <c r="I190" s="1">
        <f t="shared" si="10"/>
        <v>4007</v>
      </c>
      <c r="J190">
        <f t="array" ref="J190">IF(E190="Uint32","0xf0f0f0f0",IF(E190="Uint16",100,IF(E190="real4",66.66,NA)))</f>
        <v>66.66</v>
      </c>
      <c r="K190" t="str">
        <f t="array" ref="K190">IF(E190="Uint32","uint32_t",IF(E190="Uint16","uint16_t",IF(E190="real4","float",NA)))</f>
        <v>float</v>
      </c>
    </row>
    <row r="191" ht="26.4" spans="1:11">
      <c r="A191" s="21" t="s">
        <v>664</v>
      </c>
      <c r="B191" s="73"/>
      <c r="C191" s="21" t="s">
        <v>660</v>
      </c>
      <c r="D191" s="72"/>
      <c r="E191" s="1" t="s">
        <v>455</v>
      </c>
      <c r="F191" s="1">
        <v>2</v>
      </c>
      <c r="G191" s="1" t="s">
        <v>136</v>
      </c>
      <c r="H191" s="1">
        <f t="shared" si="9"/>
        <v>16393</v>
      </c>
      <c r="I191" s="1">
        <f t="shared" si="10"/>
        <v>4009</v>
      </c>
      <c r="J191">
        <f t="array" ref="J191">IF(E191="Uint32","0xf0f0f0f0",IF(E191="Uint16",100,IF(E191="real4",66.66,NA)))</f>
        <v>66.66</v>
      </c>
      <c r="K191" t="str">
        <f t="array" ref="K191">IF(E191="Uint32","uint32_t",IF(E191="Uint16","uint16_t",IF(E191="real4","float",NA)))</f>
        <v>float</v>
      </c>
    </row>
    <row r="192" ht="26.4" spans="1:11">
      <c r="A192" s="21" t="s">
        <v>665</v>
      </c>
      <c r="B192" s="73"/>
      <c r="C192" s="21" t="s">
        <v>660</v>
      </c>
      <c r="D192" s="72"/>
      <c r="E192" s="1" t="s">
        <v>455</v>
      </c>
      <c r="F192" s="1">
        <v>2</v>
      </c>
      <c r="G192" s="1" t="s">
        <v>136</v>
      </c>
      <c r="H192" s="1">
        <f t="shared" si="9"/>
        <v>16401</v>
      </c>
      <c r="I192" s="1">
        <f t="shared" si="10"/>
        <v>4011</v>
      </c>
      <c r="J192">
        <f t="array" ref="J192">IF(E192="Uint32","0xf0f0f0f0",IF(E192="Uint16",100,IF(E192="real4",66.66,NA)))</f>
        <v>66.66</v>
      </c>
      <c r="K192" t="str">
        <f t="array" ref="K192">IF(E192="Uint32","uint32_t",IF(E192="Uint16","uint16_t",IF(E192="real4","float",NA)))</f>
        <v>float</v>
      </c>
    </row>
    <row r="193" ht="26.4" spans="1:11">
      <c r="A193" s="21" t="s">
        <v>666</v>
      </c>
      <c r="B193" s="73"/>
      <c r="C193" s="21" t="s">
        <v>660</v>
      </c>
      <c r="D193" s="72"/>
      <c r="E193" s="1" t="s">
        <v>455</v>
      </c>
      <c r="F193" s="1">
        <v>2</v>
      </c>
      <c r="G193" s="1" t="s">
        <v>136</v>
      </c>
      <c r="H193" s="1">
        <f t="shared" si="9"/>
        <v>16403</v>
      </c>
      <c r="I193" s="1">
        <f t="shared" si="10"/>
        <v>4013</v>
      </c>
      <c r="J193">
        <f t="array" ref="J193">IF(E193="Uint32","0xf0f0f0f0",IF(E193="Uint16",100,IF(E193="real4",66.66,NA)))</f>
        <v>66.66</v>
      </c>
      <c r="K193" t="str">
        <f t="array" ref="K193">IF(E193="Uint32","uint32_t",IF(E193="Uint16","uint16_t",IF(E193="real4","float",NA)))</f>
        <v>float</v>
      </c>
    </row>
    <row r="194" ht="26.4" spans="1:11">
      <c r="A194" s="21" t="s">
        <v>667</v>
      </c>
      <c r="B194" s="74"/>
      <c r="C194" s="21" t="s">
        <v>660</v>
      </c>
      <c r="D194" s="72"/>
      <c r="E194" s="1" t="s">
        <v>455</v>
      </c>
      <c r="F194" s="1">
        <v>2</v>
      </c>
      <c r="G194" s="1" t="s">
        <v>136</v>
      </c>
      <c r="H194" s="1">
        <f t="shared" si="9"/>
        <v>16405</v>
      </c>
      <c r="I194" s="1">
        <f t="shared" si="10"/>
        <v>4015</v>
      </c>
      <c r="J194">
        <f t="array" ref="J194">IF(E194="Uint32","0xf0f0f0f0",IF(E194="Uint16",100,IF(E194="real4",66.66,NA)))</f>
        <v>66.66</v>
      </c>
      <c r="K194" t="str">
        <f t="array" ref="K194">IF(E194="Uint32","uint32_t",IF(E194="Uint16","uint16_t",IF(E194="real4","float",NA)))</f>
        <v>float</v>
      </c>
    </row>
    <row r="195" spans="1:11">
      <c r="A195" s="75" t="s">
        <v>668</v>
      </c>
      <c r="B195" s="76" t="s">
        <v>669</v>
      </c>
      <c r="C195" s="75" t="s">
        <v>670</v>
      </c>
      <c r="D195" s="72"/>
      <c r="E195" s="6" t="s">
        <v>455</v>
      </c>
      <c r="F195" s="6">
        <v>2</v>
      </c>
      <c r="G195" s="6" t="s">
        <v>136</v>
      </c>
      <c r="H195" s="6">
        <f t="shared" si="9"/>
        <v>16407</v>
      </c>
      <c r="I195" s="6">
        <f t="shared" si="10"/>
        <v>4017</v>
      </c>
      <c r="J195">
        <f t="array" ref="J195">IF(E195="Uint32","0xf0f0f0f0",IF(E195="Uint16",100,IF(E195="real4",66.66,NA)))</f>
        <v>66.66</v>
      </c>
      <c r="K195" t="str">
        <f t="array" ref="K195">IF(E195="Uint32","uint32_t",IF(E195="Uint16","uint16_t",IF(E195="real4","float",NA)))</f>
        <v>float</v>
      </c>
    </row>
    <row r="196" spans="1:11">
      <c r="A196" s="75" t="s">
        <v>671</v>
      </c>
      <c r="B196" s="77"/>
      <c r="C196" s="75" t="s">
        <v>670</v>
      </c>
      <c r="D196" s="72"/>
      <c r="E196" s="6" t="s">
        <v>455</v>
      </c>
      <c r="F196" s="6">
        <v>2</v>
      </c>
      <c r="G196" s="6" t="s">
        <v>136</v>
      </c>
      <c r="H196" s="6">
        <f t="shared" si="9"/>
        <v>16409</v>
      </c>
      <c r="I196" s="6">
        <f t="shared" si="10"/>
        <v>4019</v>
      </c>
      <c r="J196">
        <f t="array" ref="J196">IF(E196="Uint32","0xf0f0f0f0",IF(E196="Uint16",100,IF(E196="real4",66.66,NA)))</f>
        <v>66.66</v>
      </c>
      <c r="K196" t="str">
        <f t="array" ref="K196">IF(E196="Uint32","uint32_t",IF(E196="Uint16","uint16_t",IF(E196="real4","float",NA)))</f>
        <v>float</v>
      </c>
    </row>
    <row r="197" spans="1:11">
      <c r="A197" s="75" t="s">
        <v>672</v>
      </c>
      <c r="B197" s="77"/>
      <c r="C197" s="75" t="s">
        <v>670</v>
      </c>
      <c r="D197" s="72"/>
      <c r="E197" s="6" t="s">
        <v>455</v>
      </c>
      <c r="F197" s="6">
        <v>2</v>
      </c>
      <c r="G197" s="6" t="s">
        <v>136</v>
      </c>
      <c r="H197" s="6">
        <f t="shared" si="9"/>
        <v>16417</v>
      </c>
      <c r="I197" s="6">
        <f t="shared" si="10"/>
        <v>4021</v>
      </c>
      <c r="J197">
        <f t="array" ref="J197">IF(E197="Uint32","0xf0f0f0f0",IF(E197="Uint16",100,IF(E197="real4",66.66,NA)))</f>
        <v>66.66</v>
      </c>
      <c r="K197" t="str">
        <f t="array" ref="K197">IF(E197="Uint32","uint32_t",IF(E197="Uint16","uint16_t",IF(E197="real4","float",NA)))</f>
        <v>float</v>
      </c>
    </row>
    <row r="198" spans="1:11">
      <c r="A198" s="75" t="s">
        <v>673</v>
      </c>
      <c r="B198" s="77"/>
      <c r="C198" s="75" t="s">
        <v>670</v>
      </c>
      <c r="D198" s="72"/>
      <c r="E198" s="6" t="s">
        <v>455</v>
      </c>
      <c r="F198" s="6">
        <v>2</v>
      </c>
      <c r="G198" s="6" t="s">
        <v>136</v>
      </c>
      <c r="H198" s="6">
        <f t="shared" si="9"/>
        <v>16419</v>
      </c>
      <c r="I198" s="6">
        <f t="shared" si="10"/>
        <v>4023</v>
      </c>
      <c r="J198">
        <f t="array" ref="J198">IF(E198="Uint32","0xf0f0f0f0",IF(E198="Uint16",100,IF(E198="real4",66.66,NA)))</f>
        <v>66.66</v>
      </c>
      <c r="K198" t="str">
        <f t="array" ref="K198">IF(E198="Uint32","uint32_t",IF(E198="Uint16","uint16_t",IF(E198="real4","float",NA)))</f>
        <v>float</v>
      </c>
    </row>
    <row r="199" spans="1:11">
      <c r="A199" s="75" t="s">
        <v>395</v>
      </c>
      <c r="B199" s="77"/>
      <c r="C199" s="75" t="s">
        <v>670</v>
      </c>
      <c r="D199" s="72"/>
      <c r="E199" s="6" t="s">
        <v>455</v>
      </c>
      <c r="F199" s="6">
        <v>2</v>
      </c>
      <c r="G199" s="6" t="s">
        <v>136</v>
      </c>
      <c r="H199" s="6">
        <f t="shared" si="9"/>
        <v>16421</v>
      </c>
      <c r="I199" s="6">
        <f t="shared" si="10"/>
        <v>4025</v>
      </c>
      <c r="J199">
        <f t="array" ref="J199">IF(E199="Uint32","0xf0f0f0f0",IF(E199="Uint16",100,IF(E199="real4",66.66,NA)))</f>
        <v>66.66</v>
      </c>
      <c r="K199" t="str">
        <f t="array" ref="K199">IF(E199="Uint32","uint32_t",IF(E199="Uint16","uint16_t",IF(E199="real4","float",NA)))</f>
        <v>float</v>
      </c>
    </row>
    <row r="200" spans="1:11">
      <c r="A200" s="75" t="s">
        <v>397</v>
      </c>
      <c r="B200" s="77"/>
      <c r="C200" s="75" t="s">
        <v>670</v>
      </c>
      <c r="D200" s="72"/>
      <c r="E200" s="6" t="s">
        <v>455</v>
      </c>
      <c r="F200" s="6">
        <v>2</v>
      </c>
      <c r="G200" s="6" t="s">
        <v>136</v>
      </c>
      <c r="H200" s="6">
        <f t="shared" si="9"/>
        <v>16423</v>
      </c>
      <c r="I200" s="6">
        <f t="shared" si="10"/>
        <v>4027</v>
      </c>
      <c r="J200">
        <f t="array" ref="J200">IF(E200="Uint32","0xf0f0f0f0",IF(E200="Uint16",100,IF(E200="real4",66.66,NA)))</f>
        <v>66.66</v>
      </c>
      <c r="K200" t="str">
        <f t="array" ref="K200">IF(E200="Uint32","uint32_t",IF(E200="Uint16","uint16_t",IF(E200="real4","float",NA)))</f>
        <v>float</v>
      </c>
    </row>
    <row r="201" spans="1:11">
      <c r="A201" s="75" t="s">
        <v>674</v>
      </c>
      <c r="B201" s="77"/>
      <c r="C201" s="75" t="s">
        <v>670</v>
      </c>
      <c r="D201" s="72"/>
      <c r="E201" s="6" t="s">
        <v>455</v>
      </c>
      <c r="F201" s="6">
        <v>2</v>
      </c>
      <c r="G201" s="6" t="s">
        <v>136</v>
      </c>
      <c r="H201" s="6">
        <f t="shared" si="9"/>
        <v>16425</v>
      </c>
      <c r="I201" s="6">
        <f t="shared" si="10"/>
        <v>4029</v>
      </c>
      <c r="J201">
        <f t="array" ref="J201">IF(E201="Uint32","0xf0f0f0f0",IF(E201="Uint16",100,IF(E201="real4",66.66,NA)))</f>
        <v>66.66</v>
      </c>
      <c r="K201" t="str">
        <f t="array" ref="K201">IF(E201="Uint32","uint32_t",IF(E201="Uint16","uint16_t",IF(E201="real4","float",NA)))</f>
        <v>float</v>
      </c>
    </row>
    <row r="202" spans="1:11">
      <c r="A202" s="75" t="s">
        <v>675</v>
      </c>
      <c r="B202" s="78"/>
      <c r="C202" s="75" t="s">
        <v>670</v>
      </c>
      <c r="D202" s="72"/>
      <c r="E202" s="79" t="s">
        <v>455</v>
      </c>
      <c r="F202" s="79">
        <v>2</v>
      </c>
      <c r="G202" s="79" t="s">
        <v>136</v>
      </c>
      <c r="H202" s="79">
        <f t="shared" si="9"/>
        <v>16433</v>
      </c>
      <c r="I202" s="79">
        <f t="shared" si="10"/>
        <v>4031</v>
      </c>
      <c r="J202">
        <f t="array" ref="J202">IF(E202="Uint32","0xf0f0f0f0",IF(E202="Uint16",100,IF(E202="real4",66.66,NA)))</f>
        <v>66.66</v>
      </c>
      <c r="K202" t="str">
        <f t="array" ref="K202">IF(E202="Uint32","uint32_t",IF(E202="Uint16","uint16_t",IF(E202="real4","float",NA)))</f>
        <v>float</v>
      </c>
    </row>
    <row r="203" spans="1:11">
      <c r="A203" s="80" t="s">
        <v>676</v>
      </c>
      <c r="B203" s="81" t="s">
        <v>677</v>
      </c>
      <c r="C203" s="82" t="s">
        <v>678</v>
      </c>
      <c r="D203" s="72"/>
      <c r="E203" s="79" t="s">
        <v>455</v>
      </c>
      <c r="F203" s="79">
        <v>2</v>
      </c>
      <c r="G203" s="79" t="s">
        <v>136</v>
      </c>
      <c r="H203" s="79">
        <f t="shared" si="9"/>
        <v>16435</v>
      </c>
      <c r="I203" s="79">
        <f t="shared" si="10"/>
        <v>4033</v>
      </c>
      <c r="J203">
        <f t="array" ref="J203">IF(E203="Uint32","0xf0f0f0f0",IF(E203="Uint16",100,IF(E203="real4",66.66,NA)))</f>
        <v>66.66</v>
      </c>
      <c r="K203" t="str">
        <f t="array" ref="K203">IF(E203="Uint32","uint32_t",IF(E203="Uint16","uint16_t",IF(E203="real4","float",NA)))</f>
        <v>float</v>
      </c>
    </row>
    <row r="204" spans="1:11">
      <c r="A204" s="80" t="s">
        <v>679</v>
      </c>
      <c r="B204" s="83"/>
      <c r="C204" s="82" t="s">
        <v>678</v>
      </c>
      <c r="D204" s="72"/>
      <c r="E204" s="79" t="s">
        <v>455</v>
      </c>
      <c r="F204" s="79">
        <v>2</v>
      </c>
      <c r="G204" s="79" t="s">
        <v>136</v>
      </c>
      <c r="H204" s="79">
        <f t="shared" si="9"/>
        <v>16437</v>
      </c>
      <c r="I204" s="79">
        <f t="shared" si="10"/>
        <v>4035</v>
      </c>
      <c r="J204">
        <f t="array" ref="J204">IF(E204="Uint32","0xf0f0f0f0",IF(E204="Uint16",100,IF(E204="real4",66.66,NA)))</f>
        <v>66.66</v>
      </c>
      <c r="K204" t="str">
        <f t="array" ref="K204">IF(E204="Uint32","uint32_t",IF(E204="Uint16","uint16_t",IF(E204="real4","float",NA)))</f>
        <v>float</v>
      </c>
    </row>
    <row r="205" spans="1:11">
      <c r="A205" s="80" t="s">
        <v>680</v>
      </c>
      <c r="B205" s="83"/>
      <c r="C205" s="82" t="s">
        <v>678</v>
      </c>
      <c r="D205" s="72"/>
      <c r="E205" s="79" t="s">
        <v>455</v>
      </c>
      <c r="F205" s="79">
        <v>2</v>
      </c>
      <c r="G205" s="79" t="s">
        <v>136</v>
      </c>
      <c r="H205" s="79">
        <f t="shared" si="9"/>
        <v>16439</v>
      </c>
      <c r="I205" s="79">
        <f t="shared" si="10"/>
        <v>4037</v>
      </c>
      <c r="J205">
        <f t="array" ref="J205">IF(E205="Uint32","0xf0f0f0f0",IF(E205="Uint16",100,IF(E205="real4",66.66,NA)))</f>
        <v>66.66</v>
      </c>
      <c r="K205" t="str">
        <f t="array" ref="K205">IF(E205="Uint32","uint32_t",IF(E205="Uint16","uint16_t",IF(E205="real4","float",NA)))</f>
        <v>float</v>
      </c>
    </row>
    <row r="206" spans="1:11">
      <c r="A206" s="80" t="s">
        <v>681</v>
      </c>
      <c r="B206" s="83"/>
      <c r="C206" s="82" t="s">
        <v>678</v>
      </c>
      <c r="D206" s="72"/>
      <c r="E206" s="79" t="s">
        <v>455</v>
      </c>
      <c r="F206" s="79">
        <v>2</v>
      </c>
      <c r="G206" s="79" t="s">
        <v>136</v>
      </c>
      <c r="H206" s="79">
        <f t="shared" si="9"/>
        <v>16441</v>
      </c>
      <c r="I206" s="79">
        <f t="shared" si="10"/>
        <v>4039</v>
      </c>
      <c r="J206">
        <f t="array" ref="J206">IF(E206="Uint32","0xf0f0f0f0",IF(E206="Uint16",100,IF(E206="real4",66.66,NA)))</f>
        <v>66.66</v>
      </c>
      <c r="K206" t="str">
        <f t="array" ref="K206">IF(E206="Uint32","uint32_t",IF(E206="Uint16","uint16_t",IF(E206="real4","float",NA)))</f>
        <v>float</v>
      </c>
    </row>
    <row r="207" spans="1:11">
      <c r="A207" s="80" t="s">
        <v>682</v>
      </c>
      <c r="B207" s="84"/>
      <c r="C207" s="82" t="s">
        <v>678</v>
      </c>
      <c r="D207" s="85"/>
      <c r="E207" s="79" t="s">
        <v>455</v>
      </c>
      <c r="F207" s="79">
        <v>2</v>
      </c>
      <c r="G207" s="79" t="s">
        <v>136</v>
      </c>
      <c r="H207" s="79">
        <f t="shared" si="9"/>
        <v>16449</v>
      </c>
      <c r="I207" s="79">
        <f t="shared" si="10"/>
        <v>4041</v>
      </c>
      <c r="J207">
        <f t="array" ref="J207">IF(E207="Uint32","0xf0f0f0f0",IF(E207="Uint16",100,IF(E207="real4",66.66,NA)))</f>
        <v>66.66</v>
      </c>
      <c r="K207" t="str">
        <f t="array" ref="K207">IF(E207="Uint32","uint32_t",IF(E207="Uint16","uint16_t",IF(E207="real4","float",NA)))</f>
        <v>float</v>
      </c>
    </row>
    <row r="208" spans="1:9">
      <c r="A208" s="32" t="str">
        <f>CONCATENATE("注：参数块 G2 以 0x",I186," 作为起始地址共 ",H207-H186+F207," 个寄存器 ",(H207-H186+F207)*2," 字节，寄存器 10 进制范围： ",H186,"~",H207+F207-1,"，寄存器 16 进制范围： ",I186,"~",I207+F207-1)</f>
        <v>注：参数块 G2 以 0x4000 作为起始地址共 67 个寄存器 134 字节，寄存器 10 进制范围： 16384~16450，寄存器 16 进制范围： 4000~4042</v>
      </c>
      <c r="B208" s="32"/>
      <c r="C208" s="32"/>
      <c r="D208" s="33"/>
      <c r="E208" s="33"/>
      <c r="F208" s="33"/>
      <c r="G208" s="33"/>
      <c r="H208" s="33"/>
      <c r="I208" s="33"/>
    </row>
    <row r="209" spans="1:9">
      <c r="A209" s="86"/>
      <c r="B209" s="87"/>
      <c r="C209" s="87"/>
      <c r="D209" s="87"/>
      <c r="E209" s="87"/>
      <c r="F209" s="87"/>
      <c r="G209" s="87"/>
      <c r="H209" s="87"/>
      <c r="I209" s="93"/>
    </row>
    <row r="210" spans="1:9">
      <c r="A210" s="36" t="s">
        <v>683</v>
      </c>
      <c r="B210" s="36"/>
      <c r="C210" s="37"/>
      <c r="D210" s="37"/>
      <c r="E210" s="37"/>
      <c r="F210" s="37"/>
      <c r="G210" s="37"/>
      <c r="H210" s="37"/>
      <c r="I210" s="37"/>
    </row>
    <row r="211" spans="1:9">
      <c r="A211" s="88" t="s">
        <v>684</v>
      </c>
      <c r="B211" s="89" t="s">
        <v>685</v>
      </c>
      <c r="C211" s="90"/>
      <c r="D211" s="91"/>
      <c r="E211" s="91"/>
      <c r="F211" s="91"/>
      <c r="G211" s="91"/>
      <c r="H211" s="92">
        <f t="shared" si="9"/>
        <v>0</v>
      </c>
      <c r="I211" s="91"/>
    </row>
    <row r="212" spans="1:9">
      <c r="A212" s="88" t="s">
        <v>686</v>
      </c>
      <c r="B212" s="89"/>
      <c r="C212" s="90"/>
      <c r="D212" s="91"/>
      <c r="E212" s="91"/>
      <c r="F212" s="91"/>
      <c r="G212" s="91"/>
      <c r="H212" s="92">
        <f t="shared" si="9"/>
        <v>0</v>
      </c>
      <c r="I212" s="91"/>
    </row>
    <row r="213" spans="1:9">
      <c r="A213" s="88" t="s">
        <v>687</v>
      </c>
      <c r="B213" s="89"/>
      <c r="C213" s="90"/>
      <c r="D213" s="91"/>
      <c r="E213" s="91"/>
      <c r="F213" s="91"/>
      <c r="G213" s="91"/>
      <c r="H213" s="92">
        <f t="shared" si="9"/>
        <v>0</v>
      </c>
      <c r="I213" s="91"/>
    </row>
    <row r="214" spans="1:9">
      <c r="A214" s="88" t="s">
        <v>688</v>
      </c>
      <c r="B214" s="89"/>
      <c r="C214" s="90"/>
      <c r="D214" s="91"/>
      <c r="E214" s="91"/>
      <c r="F214" s="91"/>
      <c r="G214" s="91"/>
      <c r="H214" s="92">
        <f t="shared" si="9"/>
        <v>0</v>
      </c>
      <c r="I214" s="91"/>
    </row>
    <row r="215" spans="1:9">
      <c r="A215" s="88" t="s">
        <v>689</v>
      </c>
      <c r="B215" s="89"/>
      <c r="C215" s="90"/>
      <c r="D215" s="91"/>
      <c r="E215" s="91"/>
      <c r="F215" s="91"/>
      <c r="G215" s="91"/>
      <c r="H215" s="92">
        <f t="shared" si="9"/>
        <v>0</v>
      </c>
      <c r="I215" s="91"/>
    </row>
    <row r="216" spans="1:9">
      <c r="A216" s="88" t="s">
        <v>690</v>
      </c>
      <c r="B216" s="89"/>
      <c r="C216" s="90"/>
      <c r="D216" s="91"/>
      <c r="E216" s="91"/>
      <c r="F216" s="91"/>
      <c r="G216" s="91"/>
      <c r="H216" s="92">
        <f t="shared" si="9"/>
        <v>0</v>
      </c>
      <c r="I216" s="91"/>
    </row>
    <row r="217" spans="1:9">
      <c r="A217" s="88" t="s">
        <v>691</v>
      </c>
      <c r="B217" s="89"/>
      <c r="C217" s="90"/>
      <c r="D217" s="91"/>
      <c r="E217" s="91"/>
      <c r="F217" s="91"/>
      <c r="G217" s="91"/>
      <c r="H217" s="92">
        <f t="shared" si="9"/>
        <v>0</v>
      </c>
      <c r="I217" s="91"/>
    </row>
    <row r="218" spans="1:9">
      <c r="A218" s="88" t="s">
        <v>692</v>
      </c>
      <c r="B218" s="89"/>
      <c r="C218" s="90"/>
      <c r="D218" s="91"/>
      <c r="E218" s="91"/>
      <c r="F218" s="91"/>
      <c r="G218" s="91"/>
      <c r="H218" s="92">
        <f t="shared" si="9"/>
        <v>0</v>
      </c>
      <c r="I218" s="91"/>
    </row>
    <row r="219" spans="1:9">
      <c r="A219" s="88" t="s">
        <v>693</v>
      </c>
      <c r="B219" s="89"/>
      <c r="C219" s="90"/>
      <c r="D219" s="91"/>
      <c r="E219" s="91"/>
      <c r="F219" s="91"/>
      <c r="G219" s="91"/>
      <c r="H219" s="92">
        <f t="shared" si="9"/>
        <v>0</v>
      </c>
      <c r="I219" s="91"/>
    </row>
    <row r="220" spans="1:9">
      <c r="A220" s="88" t="s">
        <v>694</v>
      </c>
      <c r="B220" s="89"/>
      <c r="C220" s="90"/>
      <c r="D220" s="91"/>
      <c r="E220" s="91"/>
      <c r="F220" s="91"/>
      <c r="G220" s="91"/>
      <c r="H220" s="92">
        <f t="shared" si="9"/>
        <v>0</v>
      </c>
      <c r="I220" s="91"/>
    </row>
    <row r="221" spans="1:9">
      <c r="A221" s="88" t="s">
        <v>695</v>
      </c>
      <c r="B221" s="89"/>
      <c r="C221" s="90"/>
      <c r="D221" s="91"/>
      <c r="E221" s="91"/>
      <c r="F221" s="91"/>
      <c r="G221" s="91"/>
      <c r="H221" s="92">
        <f t="shared" si="9"/>
        <v>0</v>
      </c>
      <c r="I221" s="91"/>
    </row>
    <row r="222" spans="1:9">
      <c r="A222" s="88" t="s">
        <v>696</v>
      </c>
      <c r="B222" s="89"/>
      <c r="C222" s="90"/>
      <c r="D222" s="91"/>
      <c r="E222" s="91"/>
      <c r="F222" s="91"/>
      <c r="G222" s="91"/>
      <c r="H222" s="92">
        <f t="shared" si="9"/>
        <v>0</v>
      </c>
      <c r="I222" s="91"/>
    </row>
    <row r="223" spans="1:9">
      <c r="A223" s="88" t="s">
        <v>697</v>
      </c>
      <c r="B223" s="89"/>
      <c r="C223" s="90"/>
      <c r="D223" s="91"/>
      <c r="E223" s="91"/>
      <c r="F223" s="91"/>
      <c r="G223" s="91"/>
      <c r="H223" s="92">
        <f t="shared" si="9"/>
        <v>0</v>
      </c>
      <c r="I223" s="91"/>
    </row>
    <row r="224" spans="1:9">
      <c r="A224" s="88" t="s">
        <v>698</v>
      </c>
      <c r="B224" s="89"/>
      <c r="C224" s="90"/>
      <c r="D224" s="91"/>
      <c r="E224" s="91"/>
      <c r="F224" s="91"/>
      <c r="G224" s="91"/>
      <c r="H224" s="92">
        <f t="shared" si="9"/>
        <v>0</v>
      </c>
      <c r="I224" s="91"/>
    </row>
    <row r="225" spans="1:9">
      <c r="A225" s="88" t="s">
        <v>699</v>
      </c>
      <c r="B225" s="89"/>
      <c r="C225" s="90"/>
      <c r="D225" s="91"/>
      <c r="E225" s="91"/>
      <c r="F225" s="91"/>
      <c r="G225" s="91"/>
      <c r="H225" s="92">
        <f t="shared" si="9"/>
        <v>0</v>
      </c>
      <c r="I225" s="91"/>
    </row>
    <row r="226" spans="1:9">
      <c r="A226" s="88" t="s">
        <v>700</v>
      </c>
      <c r="B226" s="89"/>
      <c r="C226" s="90"/>
      <c r="D226" s="91"/>
      <c r="E226" s="91"/>
      <c r="F226" s="91"/>
      <c r="G226" s="91"/>
      <c r="H226" s="92">
        <f t="shared" si="9"/>
        <v>0</v>
      </c>
      <c r="I226" s="91"/>
    </row>
    <row r="227" spans="1:9">
      <c r="A227" s="88" t="s">
        <v>701</v>
      </c>
      <c r="B227" s="89"/>
      <c r="C227" s="90"/>
      <c r="D227" s="91"/>
      <c r="E227" s="91"/>
      <c r="F227" s="91"/>
      <c r="G227" s="91"/>
      <c r="H227" s="92">
        <f t="shared" si="9"/>
        <v>0</v>
      </c>
      <c r="I227" s="91"/>
    </row>
    <row r="228" spans="1:9">
      <c r="A228" s="88" t="s">
        <v>702</v>
      </c>
      <c r="B228" s="89"/>
      <c r="C228" s="90"/>
      <c r="D228" s="91"/>
      <c r="E228" s="91"/>
      <c r="F228" s="91"/>
      <c r="G228" s="91"/>
      <c r="H228" s="92">
        <f t="shared" si="9"/>
        <v>0</v>
      </c>
      <c r="I228" s="91"/>
    </row>
    <row r="229" spans="1:9">
      <c r="A229" s="88" t="s">
        <v>703</v>
      </c>
      <c r="B229" s="89"/>
      <c r="C229" s="90"/>
      <c r="D229" s="91"/>
      <c r="E229" s="91"/>
      <c r="F229" s="91"/>
      <c r="G229" s="91"/>
      <c r="H229" s="92">
        <f t="shared" si="9"/>
        <v>0</v>
      </c>
      <c r="I229" s="91"/>
    </row>
    <row r="230" spans="1:9">
      <c r="A230" s="88" t="s">
        <v>704</v>
      </c>
      <c r="B230" s="89"/>
      <c r="C230" s="90"/>
      <c r="D230" s="91"/>
      <c r="E230" s="91"/>
      <c r="F230" s="91"/>
      <c r="G230" s="91"/>
      <c r="H230" s="92">
        <f t="shared" si="9"/>
        <v>0</v>
      </c>
      <c r="I230" s="91"/>
    </row>
    <row r="231" spans="1:9">
      <c r="A231" s="88" t="s">
        <v>705</v>
      </c>
      <c r="B231" s="89"/>
      <c r="C231" s="90"/>
      <c r="D231" s="91"/>
      <c r="E231" s="91"/>
      <c r="F231" s="91"/>
      <c r="G231" s="91"/>
      <c r="H231" s="92">
        <f t="shared" si="9"/>
        <v>0</v>
      </c>
      <c r="I231" s="91"/>
    </row>
    <row r="232" spans="1:9">
      <c r="A232" s="88" t="s">
        <v>706</v>
      </c>
      <c r="B232" s="89"/>
      <c r="C232" s="90"/>
      <c r="D232" s="91"/>
      <c r="E232" s="91"/>
      <c r="F232" s="91"/>
      <c r="G232" s="91"/>
      <c r="H232" s="92">
        <f t="shared" si="9"/>
        <v>0</v>
      </c>
      <c r="I232" s="91"/>
    </row>
    <row r="233" spans="1:9">
      <c r="A233" s="88" t="s">
        <v>707</v>
      </c>
      <c r="B233" s="89"/>
      <c r="C233" s="90"/>
      <c r="D233" s="91"/>
      <c r="E233" s="91"/>
      <c r="F233" s="91"/>
      <c r="G233" s="91"/>
      <c r="H233" s="92">
        <f t="shared" si="9"/>
        <v>0</v>
      </c>
      <c r="I233" s="91"/>
    </row>
    <row r="234" spans="1:9">
      <c r="A234" s="88" t="s">
        <v>708</v>
      </c>
      <c r="B234" s="89"/>
      <c r="C234" s="90"/>
      <c r="D234" s="91"/>
      <c r="E234" s="91"/>
      <c r="F234" s="91"/>
      <c r="G234" s="91"/>
      <c r="H234" s="92">
        <f t="shared" si="9"/>
        <v>0</v>
      </c>
      <c r="I234" s="91"/>
    </row>
    <row r="235" spans="1:9">
      <c r="A235" s="88" t="s">
        <v>709</v>
      </c>
      <c r="B235" s="89"/>
      <c r="C235" s="90"/>
      <c r="D235" s="91"/>
      <c r="E235" s="91"/>
      <c r="F235" s="91"/>
      <c r="G235" s="91"/>
      <c r="H235" s="92">
        <f t="shared" si="9"/>
        <v>0</v>
      </c>
      <c r="I235" s="91"/>
    </row>
    <row r="236" spans="1:9">
      <c r="A236" s="88" t="s">
        <v>710</v>
      </c>
      <c r="B236" s="89"/>
      <c r="C236" s="90"/>
      <c r="D236" s="91"/>
      <c r="E236" s="91"/>
      <c r="F236" s="91"/>
      <c r="G236" s="91"/>
      <c r="H236" s="92">
        <f t="shared" si="9"/>
        <v>0</v>
      </c>
      <c r="I236" s="91"/>
    </row>
    <row r="237" spans="1:9">
      <c r="A237" s="88" t="s">
        <v>711</v>
      </c>
      <c r="B237" s="89"/>
      <c r="C237" s="90"/>
      <c r="D237" s="91"/>
      <c r="E237" s="91"/>
      <c r="F237" s="91"/>
      <c r="G237" s="91"/>
      <c r="H237" s="92">
        <f t="shared" si="9"/>
        <v>0</v>
      </c>
      <c r="I237" s="91"/>
    </row>
    <row r="238" spans="1:9">
      <c r="A238" s="88" t="s">
        <v>712</v>
      </c>
      <c r="B238" s="89"/>
      <c r="C238" s="90"/>
      <c r="D238" s="91"/>
      <c r="E238" s="91"/>
      <c r="F238" s="91"/>
      <c r="G238" s="91"/>
      <c r="H238" s="92">
        <f t="shared" si="9"/>
        <v>0</v>
      </c>
      <c r="I238" s="91"/>
    </row>
    <row r="239" spans="1:9">
      <c r="A239" s="88" t="s">
        <v>713</v>
      </c>
      <c r="B239" s="89"/>
      <c r="C239" s="90"/>
      <c r="D239" s="91"/>
      <c r="E239" s="91"/>
      <c r="F239" s="91"/>
      <c r="G239" s="91"/>
      <c r="H239" s="92">
        <f t="shared" si="9"/>
        <v>0</v>
      </c>
      <c r="I239" s="91"/>
    </row>
    <row r="240" spans="1:9">
      <c r="A240" s="88" t="s">
        <v>714</v>
      </c>
      <c r="B240" s="89"/>
      <c r="C240" s="90"/>
      <c r="D240" s="91"/>
      <c r="E240" s="91"/>
      <c r="F240" s="91"/>
      <c r="G240" s="91"/>
      <c r="H240" s="92">
        <f t="shared" si="9"/>
        <v>0</v>
      </c>
      <c r="I240" s="91"/>
    </row>
    <row r="241" spans="1:9">
      <c r="A241" s="88" t="s">
        <v>715</v>
      </c>
      <c r="B241" s="89"/>
      <c r="C241" s="90"/>
      <c r="D241" s="91"/>
      <c r="E241" s="91"/>
      <c r="F241" s="91"/>
      <c r="G241" s="91"/>
      <c r="H241" s="92">
        <f t="shared" si="9"/>
        <v>0</v>
      </c>
      <c r="I241" s="91"/>
    </row>
    <row r="242" spans="1:9">
      <c r="A242" s="88" t="s">
        <v>716</v>
      </c>
      <c r="B242" s="89"/>
      <c r="C242" s="90"/>
      <c r="D242" s="91"/>
      <c r="E242" s="91"/>
      <c r="F242" s="91"/>
      <c r="G242" s="91"/>
      <c r="H242" s="92">
        <f t="shared" si="9"/>
        <v>0</v>
      </c>
      <c r="I242" s="91"/>
    </row>
    <row r="243" spans="1:9">
      <c r="A243" s="88" t="s">
        <v>717</v>
      </c>
      <c r="B243" s="89"/>
      <c r="C243" s="90"/>
      <c r="D243" s="91"/>
      <c r="E243" s="91"/>
      <c r="F243" s="91"/>
      <c r="G243" s="91"/>
      <c r="H243" s="92">
        <f t="shared" si="9"/>
        <v>0</v>
      </c>
      <c r="I243" s="91"/>
    </row>
    <row r="244" spans="1:9">
      <c r="A244" s="88" t="s">
        <v>718</v>
      </c>
      <c r="B244" s="89"/>
      <c r="C244" s="90"/>
      <c r="D244" s="91"/>
      <c r="E244" s="91"/>
      <c r="F244" s="91"/>
      <c r="G244" s="91"/>
      <c r="H244" s="92">
        <f t="shared" si="9"/>
        <v>0</v>
      </c>
      <c r="I244" s="91"/>
    </row>
    <row r="245" spans="1:9">
      <c r="A245" s="88" t="s">
        <v>719</v>
      </c>
      <c r="B245" s="89"/>
      <c r="C245" s="90"/>
      <c r="D245" s="91"/>
      <c r="E245" s="91"/>
      <c r="F245" s="91"/>
      <c r="G245" s="91"/>
      <c r="H245" s="92">
        <f t="shared" si="9"/>
        <v>0</v>
      </c>
      <c r="I245" s="91"/>
    </row>
    <row r="246" spans="1:9">
      <c r="A246" s="88" t="s">
        <v>720</v>
      </c>
      <c r="B246" s="89"/>
      <c r="C246" s="90"/>
      <c r="D246" s="91"/>
      <c r="E246" s="91"/>
      <c r="F246" s="91"/>
      <c r="G246" s="91"/>
      <c r="H246" s="92">
        <f t="shared" si="9"/>
        <v>0</v>
      </c>
      <c r="I246" s="91"/>
    </row>
    <row r="247" spans="1:9">
      <c r="A247" s="88" t="s">
        <v>721</v>
      </c>
      <c r="B247" s="89"/>
      <c r="C247" s="90"/>
      <c r="D247" s="91"/>
      <c r="E247" s="91"/>
      <c r="F247" s="91"/>
      <c r="G247" s="91"/>
      <c r="H247" s="92">
        <f t="shared" si="9"/>
        <v>0</v>
      </c>
      <c r="I247" s="91"/>
    </row>
    <row r="248" spans="1:9">
      <c r="A248" s="88" t="s">
        <v>722</v>
      </c>
      <c r="B248" s="89"/>
      <c r="C248" s="90"/>
      <c r="D248" s="91"/>
      <c r="E248" s="91"/>
      <c r="F248" s="91"/>
      <c r="G248" s="91"/>
      <c r="H248" s="92">
        <f t="shared" si="9"/>
        <v>0</v>
      </c>
      <c r="I248" s="91"/>
    </row>
    <row r="249" spans="1:9">
      <c r="A249" s="88" t="s">
        <v>723</v>
      </c>
      <c r="B249" s="89"/>
      <c r="C249" s="90"/>
      <c r="D249" s="91"/>
      <c r="E249" s="91"/>
      <c r="F249" s="91"/>
      <c r="G249" s="91"/>
      <c r="H249" s="92">
        <f t="shared" si="9"/>
        <v>0</v>
      </c>
      <c r="I249" s="91"/>
    </row>
    <row r="250" spans="1:9">
      <c r="A250" s="88" t="s">
        <v>724</v>
      </c>
      <c r="B250" s="89"/>
      <c r="C250" s="90"/>
      <c r="D250" s="91"/>
      <c r="E250" s="91"/>
      <c r="F250" s="91"/>
      <c r="G250" s="91"/>
      <c r="H250" s="92">
        <f t="shared" si="9"/>
        <v>0</v>
      </c>
      <c r="I250" s="91"/>
    </row>
    <row r="251" spans="1:9">
      <c r="A251" s="88" t="s">
        <v>725</v>
      </c>
      <c r="B251" s="89"/>
      <c r="C251" s="90"/>
      <c r="D251" s="91"/>
      <c r="E251" s="91"/>
      <c r="F251" s="91"/>
      <c r="G251" s="91"/>
      <c r="H251" s="92">
        <f t="shared" si="9"/>
        <v>0</v>
      </c>
      <c r="I251" s="91"/>
    </row>
    <row r="252" spans="1:9">
      <c r="A252" s="88" t="s">
        <v>726</v>
      </c>
      <c r="B252" s="89"/>
      <c r="C252" s="90"/>
      <c r="D252" s="91"/>
      <c r="E252" s="91"/>
      <c r="F252" s="91"/>
      <c r="G252" s="91"/>
      <c r="H252" s="92">
        <f t="shared" si="9"/>
        <v>0</v>
      </c>
      <c r="I252" s="91"/>
    </row>
    <row r="253" spans="1:9">
      <c r="A253" s="88" t="s">
        <v>727</v>
      </c>
      <c r="B253" s="89"/>
      <c r="C253" s="90"/>
      <c r="D253" s="91"/>
      <c r="E253" s="91"/>
      <c r="F253" s="91"/>
      <c r="G253" s="91"/>
      <c r="H253" s="92">
        <f t="shared" ref="H253:H316" si="11">HEX2DEC(I253)</f>
        <v>0</v>
      </c>
      <c r="I253" s="91"/>
    </row>
    <row r="254" spans="1:9">
      <c r="A254" s="88" t="s">
        <v>728</v>
      </c>
      <c r="B254" s="89"/>
      <c r="C254" s="90"/>
      <c r="D254" s="91"/>
      <c r="E254" s="91"/>
      <c r="F254" s="91"/>
      <c r="G254" s="91"/>
      <c r="H254" s="92">
        <f t="shared" si="11"/>
        <v>0</v>
      </c>
      <c r="I254" s="91"/>
    </row>
    <row r="255" spans="1:9">
      <c r="A255" s="88" t="s">
        <v>729</v>
      </c>
      <c r="B255" s="89"/>
      <c r="C255" s="90"/>
      <c r="D255" s="91"/>
      <c r="E255" s="91"/>
      <c r="F255" s="91"/>
      <c r="G255" s="91"/>
      <c r="H255" s="92">
        <f t="shared" si="11"/>
        <v>0</v>
      </c>
      <c r="I255" s="91"/>
    </row>
    <row r="256" spans="1:9">
      <c r="A256" s="88" t="s">
        <v>730</v>
      </c>
      <c r="B256" s="89"/>
      <c r="C256" s="90"/>
      <c r="D256" s="91"/>
      <c r="E256" s="91"/>
      <c r="F256" s="91"/>
      <c r="G256" s="91"/>
      <c r="H256" s="92">
        <f t="shared" si="11"/>
        <v>0</v>
      </c>
      <c r="I256" s="91"/>
    </row>
    <row r="257" spans="1:9">
      <c r="A257" s="88" t="s">
        <v>731</v>
      </c>
      <c r="B257" s="89"/>
      <c r="C257" s="90"/>
      <c r="D257" s="91"/>
      <c r="E257" s="91"/>
      <c r="F257" s="91"/>
      <c r="G257" s="91"/>
      <c r="H257" s="92">
        <f t="shared" si="11"/>
        <v>0</v>
      </c>
      <c r="I257" s="91"/>
    </row>
    <row r="258" spans="1:9">
      <c r="A258" s="88" t="s">
        <v>732</v>
      </c>
      <c r="B258" s="89"/>
      <c r="C258" s="90"/>
      <c r="D258" s="91"/>
      <c r="E258" s="91"/>
      <c r="F258" s="91"/>
      <c r="G258" s="91"/>
      <c r="H258" s="92">
        <f t="shared" si="11"/>
        <v>0</v>
      </c>
      <c r="I258" s="91"/>
    </row>
    <row r="259" spans="1:9">
      <c r="A259" s="88" t="s">
        <v>733</v>
      </c>
      <c r="B259" s="89"/>
      <c r="C259" s="90"/>
      <c r="D259" s="91"/>
      <c r="E259" s="91"/>
      <c r="F259" s="91"/>
      <c r="G259" s="91"/>
      <c r="H259" s="92">
        <f t="shared" si="11"/>
        <v>0</v>
      </c>
      <c r="I259" s="91"/>
    </row>
    <row r="260" spans="1:9">
      <c r="A260" s="88" t="s">
        <v>734</v>
      </c>
      <c r="B260" s="89"/>
      <c r="C260" s="90"/>
      <c r="D260" s="91"/>
      <c r="E260" s="91"/>
      <c r="F260" s="91"/>
      <c r="G260" s="91"/>
      <c r="H260" s="92">
        <f t="shared" si="11"/>
        <v>0</v>
      </c>
      <c r="I260" s="91"/>
    </row>
    <row r="261" spans="1:9">
      <c r="A261" s="88" t="s">
        <v>735</v>
      </c>
      <c r="B261" s="89"/>
      <c r="C261" s="90"/>
      <c r="D261" s="91"/>
      <c r="E261" s="91"/>
      <c r="F261" s="91"/>
      <c r="G261" s="91"/>
      <c r="H261" s="92">
        <f t="shared" si="11"/>
        <v>0</v>
      </c>
      <c r="I261" s="91"/>
    </row>
    <row r="262" spans="1:9">
      <c r="A262" s="88" t="s">
        <v>736</v>
      </c>
      <c r="B262" s="89"/>
      <c r="C262" s="90"/>
      <c r="D262" s="91"/>
      <c r="E262" s="91"/>
      <c r="F262" s="91"/>
      <c r="G262" s="91"/>
      <c r="H262" s="92">
        <f t="shared" si="11"/>
        <v>0</v>
      </c>
      <c r="I262" s="91"/>
    </row>
    <row r="263" spans="1:9">
      <c r="A263" s="88" t="s">
        <v>737</v>
      </c>
      <c r="B263" s="89"/>
      <c r="C263" s="90"/>
      <c r="D263" s="91"/>
      <c r="E263" s="91"/>
      <c r="F263" s="91"/>
      <c r="G263" s="91"/>
      <c r="H263" s="92">
        <f t="shared" si="11"/>
        <v>0</v>
      </c>
      <c r="I263" s="91"/>
    </row>
    <row r="264" spans="1:9">
      <c r="A264" s="88" t="s">
        <v>738</v>
      </c>
      <c r="B264" s="89"/>
      <c r="C264" s="90"/>
      <c r="D264" s="91"/>
      <c r="E264" s="91"/>
      <c r="F264" s="91"/>
      <c r="G264" s="91"/>
      <c r="H264" s="92">
        <f t="shared" si="11"/>
        <v>0</v>
      </c>
      <c r="I264" s="91"/>
    </row>
    <row r="265" spans="1:9">
      <c r="A265" s="88" t="s">
        <v>739</v>
      </c>
      <c r="B265" s="89"/>
      <c r="C265" s="90"/>
      <c r="D265" s="91"/>
      <c r="E265" s="91"/>
      <c r="F265" s="91"/>
      <c r="G265" s="91"/>
      <c r="H265" s="92">
        <f t="shared" si="11"/>
        <v>0</v>
      </c>
      <c r="I265" s="91"/>
    </row>
    <row r="266" spans="1:9">
      <c r="A266" s="88" t="s">
        <v>740</v>
      </c>
      <c r="B266" s="89"/>
      <c r="C266" s="90"/>
      <c r="D266" s="91"/>
      <c r="E266" s="91"/>
      <c r="F266" s="91"/>
      <c r="G266" s="91"/>
      <c r="H266" s="92">
        <f t="shared" si="11"/>
        <v>0</v>
      </c>
      <c r="I266" s="91"/>
    </row>
    <row r="267" spans="1:9">
      <c r="A267" s="88" t="s">
        <v>741</v>
      </c>
      <c r="B267" s="89"/>
      <c r="C267" s="90"/>
      <c r="D267" s="91"/>
      <c r="E267" s="91"/>
      <c r="F267" s="91"/>
      <c r="G267" s="91"/>
      <c r="H267" s="92">
        <f t="shared" si="11"/>
        <v>0</v>
      </c>
      <c r="I267" s="91"/>
    </row>
    <row r="268" spans="1:9">
      <c r="A268" s="88" t="s">
        <v>742</v>
      </c>
      <c r="B268" s="89"/>
      <c r="C268" s="90"/>
      <c r="D268" s="91"/>
      <c r="E268" s="91"/>
      <c r="F268" s="91"/>
      <c r="G268" s="91"/>
      <c r="H268" s="92">
        <f t="shared" si="11"/>
        <v>0</v>
      </c>
      <c r="I268" s="91"/>
    </row>
    <row r="269" spans="1:9">
      <c r="A269" s="88" t="s">
        <v>743</v>
      </c>
      <c r="B269" s="89"/>
      <c r="C269" s="90"/>
      <c r="D269" s="91"/>
      <c r="E269" s="91"/>
      <c r="F269" s="91"/>
      <c r="G269" s="91"/>
      <c r="H269" s="92">
        <f t="shared" si="11"/>
        <v>0</v>
      </c>
      <c r="I269" s="91"/>
    </row>
    <row r="270" spans="1:9">
      <c r="A270" s="88" t="s">
        <v>744</v>
      </c>
      <c r="B270" s="89"/>
      <c r="C270" s="90"/>
      <c r="D270" s="91"/>
      <c r="E270" s="91"/>
      <c r="F270" s="91"/>
      <c r="G270" s="91"/>
      <c r="H270" s="92">
        <f t="shared" si="11"/>
        <v>0</v>
      </c>
      <c r="I270" s="91"/>
    </row>
    <row r="271" spans="1:9">
      <c r="A271" s="88" t="s">
        <v>745</v>
      </c>
      <c r="B271" s="89"/>
      <c r="C271" s="90"/>
      <c r="D271" s="91"/>
      <c r="E271" s="91"/>
      <c r="F271" s="91"/>
      <c r="G271" s="91"/>
      <c r="H271" s="92">
        <f t="shared" si="11"/>
        <v>0</v>
      </c>
      <c r="I271" s="91"/>
    </row>
    <row r="272" spans="1:9">
      <c r="A272" s="88" t="s">
        <v>746</v>
      </c>
      <c r="B272" s="89"/>
      <c r="C272" s="90"/>
      <c r="D272" s="91"/>
      <c r="E272" s="91"/>
      <c r="F272" s="91"/>
      <c r="G272" s="91"/>
      <c r="H272" s="92">
        <f t="shared" si="11"/>
        <v>0</v>
      </c>
      <c r="I272" s="91"/>
    </row>
    <row r="273" spans="1:9">
      <c r="A273" s="88" t="s">
        <v>747</v>
      </c>
      <c r="B273" s="89"/>
      <c r="C273" s="90"/>
      <c r="D273" s="91"/>
      <c r="E273" s="91"/>
      <c r="F273" s="91"/>
      <c r="G273" s="91"/>
      <c r="H273" s="92">
        <f t="shared" si="11"/>
        <v>0</v>
      </c>
      <c r="I273" s="91"/>
    </row>
    <row r="274" spans="1:9">
      <c r="A274" s="88" t="s">
        <v>748</v>
      </c>
      <c r="B274" s="89"/>
      <c r="C274" s="90"/>
      <c r="D274" s="91"/>
      <c r="E274" s="91"/>
      <c r="F274" s="91"/>
      <c r="G274" s="91"/>
      <c r="H274" s="92">
        <f t="shared" si="11"/>
        <v>0</v>
      </c>
      <c r="I274" s="91"/>
    </row>
    <row r="275" spans="1:9">
      <c r="A275" s="88" t="s">
        <v>749</v>
      </c>
      <c r="B275" s="89"/>
      <c r="C275" s="90"/>
      <c r="D275" s="91"/>
      <c r="E275" s="91"/>
      <c r="F275" s="91"/>
      <c r="G275" s="91"/>
      <c r="H275" s="92">
        <f t="shared" si="11"/>
        <v>0</v>
      </c>
      <c r="I275" s="91"/>
    </row>
    <row r="276" spans="1:9">
      <c r="A276" s="88" t="s">
        <v>750</v>
      </c>
      <c r="B276" s="89"/>
      <c r="C276" s="90"/>
      <c r="D276" s="91"/>
      <c r="E276" s="91"/>
      <c r="F276" s="91"/>
      <c r="G276" s="91"/>
      <c r="H276" s="92">
        <f t="shared" si="11"/>
        <v>0</v>
      </c>
      <c r="I276" s="91"/>
    </row>
    <row r="277" spans="1:9">
      <c r="A277" s="88" t="s">
        <v>751</v>
      </c>
      <c r="B277" s="89"/>
      <c r="C277" s="90"/>
      <c r="D277" s="91"/>
      <c r="E277" s="91"/>
      <c r="F277" s="91"/>
      <c r="G277" s="91"/>
      <c r="H277" s="92">
        <f t="shared" si="11"/>
        <v>0</v>
      </c>
      <c r="I277" s="91"/>
    </row>
    <row r="278" spans="1:9">
      <c r="A278" s="88" t="s">
        <v>752</v>
      </c>
      <c r="B278" s="89"/>
      <c r="C278" s="90"/>
      <c r="D278" s="91"/>
      <c r="E278" s="91"/>
      <c r="F278" s="91"/>
      <c r="G278" s="91"/>
      <c r="H278" s="92">
        <f t="shared" si="11"/>
        <v>0</v>
      </c>
      <c r="I278" s="91"/>
    </row>
    <row r="279" spans="1:9">
      <c r="A279" s="88" t="s">
        <v>753</v>
      </c>
      <c r="B279" s="89"/>
      <c r="C279" s="90"/>
      <c r="D279" s="91"/>
      <c r="E279" s="91"/>
      <c r="F279" s="91"/>
      <c r="G279" s="91"/>
      <c r="H279" s="92">
        <f t="shared" si="11"/>
        <v>0</v>
      </c>
      <c r="I279" s="91"/>
    </row>
    <row r="280" spans="1:9">
      <c r="A280" s="88" t="s">
        <v>754</v>
      </c>
      <c r="B280" s="89"/>
      <c r="C280" s="90"/>
      <c r="D280" s="91"/>
      <c r="E280" s="91"/>
      <c r="F280" s="91"/>
      <c r="G280" s="91"/>
      <c r="H280" s="92">
        <f t="shared" si="11"/>
        <v>0</v>
      </c>
      <c r="I280" s="91"/>
    </row>
    <row r="281" spans="1:9">
      <c r="A281" s="88" t="s">
        <v>755</v>
      </c>
      <c r="B281" s="89"/>
      <c r="C281" s="90"/>
      <c r="D281" s="91"/>
      <c r="E281" s="91"/>
      <c r="F281" s="91"/>
      <c r="G281" s="91"/>
      <c r="H281" s="92">
        <f t="shared" si="11"/>
        <v>0</v>
      </c>
      <c r="I281" s="91"/>
    </row>
    <row r="282" spans="1:9">
      <c r="A282" s="88" t="s">
        <v>756</v>
      </c>
      <c r="B282" s="89"/>
      <c r="C282" s="90"/>
      <c r="D282" s="91"/>
      <c r="E282" s="91"/>
      <c r="F282" s="91"/>
      <c r="G282" s="91"/>
      <c r="H282" s="92">
        <f t="shared" si="11"/>
        <v>0</v>
      </c>
      <c r="I282" s="91"/>
    </row>
    <row r="283" spans="1:9">
      <c r="A283" s="88" t="s">
        <v>757</v>
      </c>
      <c r="B283" s="89"/>
      <c r="C283" s="90"/>
      <c r="D283" s="91"/>
      <c r="E283" s="91"/>
      <c r="F283" s="91"/>
      <c r="G283" s="91"/>
      <c r="H283" s="92">
        <f t="shared" si="11"/>
        <v>0</v>
      </c>
      <c r="I283" s="91"/>
    </row>
    <row r="284" spans="1:9">
      <c r="A284" s="88" t="s">
        <v>758</v>
      </c>
      <c r="B284" s="89"/>
      <c r="C284" s="90"/>
      <c r="D284" s="91"/>
      <c r="E284" s="91"/>
      <c r="F284" s="91"/>
      <c r="G284" s="91"/>
      <c r="H284" s="92">
        <f t="shared" si="11"/>
        <v>0</v>
      </c>
      <c r="I284" s="91"/>
    </row>
    <row r="285" spans="1:9">
      <c r="A285" s="88" t="s">
        <v>759</v>
      </c>
      <c r="B285" s="89"/>
      <c r="C285" s="90"/>
      <c r="D285" s="91"/>
      <c r="E285" s="91"/>
      <c r="F285" s="91"/>
      <c r="G285" s="91"/>
      <c r="H285" s="92">
        <f t="shared" si="11"/>
        <v>0</v>
      </c>
      <c r="I285" s="91"/>
    </row>
    <row r="286" spans="1:9">
      <c r="A286" s="88" t="s">
        <v>760</v>
      </c>
      <c r="B286" s="89"/>
      <c r="C286" s="90"/>
      <c r="D286" s="91"/>
      <c r="E286" s="91"/>
      <c r="F286" s="91"/>
      <c r="G286" s="91"/>
      <c r="H286" s="92">
        <f t="shared" si="11"/>
        <v>0</v>
      </c>
      <c r="I286" s="91"/>
    </row>
    <row r="287" spans="1:9">
      <c r="A287" s="88" t="s">
        <v>761</v>
      </c>
      <c r="B287" s="89"/>
      <c r="C287" s="90"/>
      <c r="D287" s="91"/>
      <c r="E287" s="91"/>
      <c r="F287" s="91"/>
      <c r="G287" s="91"/>
      <c r="H287" s="92">
        <f t="shared" si="11"/>
        <v>0</v>
      </c>
      <c r="I287" s="91"/>
    </row>
    <row r="288" spans="1:9">
      <c r="A288" s="88" t="s">
        <v>762</v>
      </c>
      <c r="B288" s="89"/>
      <c r="C288" s="90"/>
      <c r="D288" s="91"/>
      <c r="E288" s="91"/>
      <c r="F288" s="91"/>
      <c r="G288" s="91"/>
      <c r="H288" s="92">
        <f t="shared" si="11"/>
        <v>0</v>
      </c>
      <c r="I288" s="91"/>
    </row>
    <row r="289" spans="1:9">
      <c r="A289" s="88" t="s">
        <v>763</v>
      </c>
      <c r="B289" s="89"/>
      <c r="C289" s="90"/>
      <c r="D289" s="91"/>
      <c r="E289" s="91"/>
      <c r="F289" s="91"/>
      <c r="G289" s="91"/>
      <c r="H289" s="92">
        <f t="shared" si="11"/>
        <v>0</v>
      </c>
      <c r="I289" s="91"/>
    </row>
    <row r="290" spans="1:9">
      <c r="A290" s="88" t="s">
        <v>764</v>
      </c>
      <c r="B290" s="89"/>
      <c r="C290" s="90"/>
      <c r="D290" s="91"/>
      <c r="E290" s="91"/>
      <c r="F290" s="91"/>
      <c r="G290" s="91"/>
      <c r="H290" s="92">
        <f t="shared" si="11"/>
        <v>0</v>
      </c>
      <c r="I290" s="91"/>
    </row>
    <row r="291" spans="1:9">
      <c r="A291" s="88" t="s">
        <v>765</v>
      </c>
      <c r="B291" s="89"/>
      <c r="C291" s="90"/>
      <c r="D291" s="91"/>
      <c r="E291" s="91"/>
      <c r="F291" s="91"/>
      <c r="G291" s="91"/>
      <c r="H291" s="92">
        <f t="shared" si="11"/>
        <v>0</v>
      </c>
      <c r="I291" s="91"/>
    </row>
    <row r="292" spans="1:9">
      <c r="A292" s="88" t="s">
        <v>766</v>
      </c>
      <c r="B292" s="89"/>
      <c r="C292" s="90"/>
      <c r="D292" s="91"/>
      <c r="E292" s="91"/>
      <c r="F292" s="91"/>
      <c r="G292" s="91"/>
      <c r="H292" s="92">
        <f t="shared" si="11"/>
        <v>0</v>
      </c>
      <c r="I292" s="91"/>
    </row>
    <row r="293" spans="1:9">
      <c r="A293" s="88" t="s">
        <v>767</v>
      </c>
      <c r="B293" s="89"/>
      <c r="C293" s="90"/>
      <c r="D293" s="91"/>
      <c r="E293" s="91"/>
      <c r="F293" s="91"/>
      <c r="G293" s="91"/>
      <c r="H293" s="92">
        <f t="shared" si="11"/>
        <v>0</v>
      </c>
      <c r="I293" s="91"/>
    </row>
    <row r="294" spans="1:9">
      <c r="A294" s="88" t="s">
        <v>768</v>
      </c>
      <c r="B294" s="89"/>
      <c r="C294" s="90"/>
      <c r="D294" s="91"/>
      <c r="E294" s="91"/>
      <c r="F294" s="91"/>
      <c r="G294" s="91"/>
      <c r="H294" s="92">
        <f t="shared" si="11"/>
        <v>0</v>
      </c>
      <c r="I294" s="91"/>
    </row>
    <row r="295" spans="1:9">
      <c r="A295" s="88" t="s">
        <v>769</v>
      </c>
      <c r="B295" s="89"/>
      <c r="C295" s="90"/>
      <c r="D295" s="91"/>
      <c r="E295" s="91"/>
      <c r="F295" s="91"/>
      <c r="G295" s="91"/>
      <c r="H295" s="92">
        <f t="shared" si="11"/>
        <v>0</v>
      </c>
      <c r="I295" s="91"/>
    </row>
    <row r="296" spans="1:9">
      <c r="A296" s="88" t="s">
        <v>770</v>
      </c>
      <c r="B296" s="89"/>
      <c r="C296" s="90"/>
      <c r="D296" s="91"/>
      <c r="E296" s="91"/>
      <c r="F296" s="91"/>
      <c r="G296" s="91"/>
      <c r="H296" s="92">
        <f t="shared" si="11"/>
        <v>0</v>
      </c>
      <c r="I296" s="91"/>
    </row>
    <row r="297" spans="1:9">
      <c r="A297" s="88" t="s">
        <v>771</v>
      </c>
      <c r="B297" s="89"/>
      <c r="C297" s="90"/>
      <c r="D297" s="91"/>
      <c r="E297" s="91"/>
      <c r="F297" s="91"/>
      <c r="G297" s="91"/>
      <c r="H297" s="92">
        <f t="shared" si="11"/>
        <v>0</v>
      </c>
      <c r="I297" s="91"/>
    </row>
    <row r="298" spans="1:9">
      <c r="A298" s="88" t="s">
        <v>772</v>
      </c>
      <c r="B298" s="89"/>
      <c r="C298" s="90"/>
      <c r="D298" s="91"/>
      <c r="E298" s="91"/>
      <c r="F298" s="91"/>
      <c r="G298" s="91"/>
      <c r="H298" s="92">
        <f t="shared" si="11"/>
        <v>0</v>
      </c>
      <c r="I298" s="91"/>
    </row>
    <row r="299" spans="1:9">
      <c r="A299" s="88" t="s">
        <v>773</v>
      </c>
      <c r="B299" s="89"/>
      <c r="C299" s="90"/>
      <c r="D299" s="91"/>
      <c r="E299" s="91"/>
      <c r="F299" s="91"/>
      <c r="G299" s="91"/>
      <c r="H299" s="92">
        <f t="shared" si="11"/>
        <v>0</v>
      </c>
      <c r="I299" s="91"/>
    </row>
    <row r="300" spans="1:9">
      <c r="A300" s="88" t="s">
        <v>774</v>
      </c>
      <c r="B300" s="89"/>
      <c r="C300" s="90"/>
      <c r="D300" s="91"/>
      <c r="E300" s="91"/>
      <c r="F300" s="91"/>
      <c r="G300" s="91"/>
      <c r="H300" s="92">
        <f t="shared" si="11"/>
        <v>0</v>
      </c>
      <c r="I300" s="91"/>
    </row>
    <row r="301" spans="1:9">
      <c r="A301" s="88" t="s">
        <v>775</v>
      </c>
      <c r="B301" s="89"/>
      <c r="C301" s="90"/>
      <c r="D301" s="91"/>
      <c r="E301" s="91"/>
      <c r="F301" s="91"/>
      <c r="G301" s="91"/>
      <c r="H301" s="92">
        <f t="shared" si="11"/>
        <v>0</v>
      </c>
      <c r="I301" s="91"/>
    </row>
    <row r="302" spans="1:9">
      <c r="A302" s="88" t="s">
        <v>776</v>
      </c>
      <c r="B302" s="89"/>
      <c r="C302" s="90"/>
      <c r="D302" s="91"/>
      <c r="E302" s="91"/>
      <c r="F302" s="91"/>
      <c r="G302" s="91"/>
      <c r="H302" s="92">
        <f t="shared" si="11"/>
        <v>0</v>
      </c>
      <c r="I302" s="91"/>
    </row>
    <row r="303" spans="1:9">
      <c r="A303" s="88" t="s">
        <v>777</v>
      </c>
      <c r="B303" s="89"/>
      <c r="C303" s="90"/>
      <c r="D303" s="91"/>
      <c r="E303" s="91"/>
      <c r="F303" s="91"/>
      <c r="G303" s="91"/>
      <c r="H303" s="92">
        <f t="shared" si="11"/>
        <v>0</v>
      </c>
      <c r="I303" s="91"/>
    </row>
    <row r="304" spans="1:9">
      <c r="A304" s="88" t="s">
        <v>778</v>
      </c>
      <c r="B304" s="89"/>
      <c r="C304" s="90"/>
      <c r="D304" s="91"/>
      <c r="E304" s="91"/>
      <c r="F304" s="91"/>
      <c r="G304" s="91"/>
      <c r="H304" s="92">
        <f t="shared" si="11"/>
        <v>0</v>
      </c>
      <c r="I304" s="91"/>
    </row>
    <row r="305" spans="1:9">
      <c r="A305" s="88" t="s">
        <v>779</v>
      </c>
      <c r="B305" s="89"/>
      <c r="C305" s="90"/>
      <c r="D305" s="91"/>
      <c r="E305" s="91"/>
      <c r="F305" s="91"/>
      <c r="G305" s="91"/>
      <c r="H305" s="92">
        <f t="shared" si="11"/>
        <v>0</v>
      </c>
      <c r="I305" s="91"/>
    </row>
    <row r="306" spans="1:9">
      <c r="A306" s="88" t="s">
        <v>780</v>
      </c>
      <c r="B306" s="89"/>
      <c r="C306" s="90"/>
      <c r="D306" s="91"/>
      <c r="E306" s="91"/>
      <c r="F306" s="91"/>
      <c r="G306" s="91"/>
      <c r="H306" s="92">
        <f t="shared" si="11"/>
        <v>0</v>
      </c>
      <c r="I306" s="91"/>
    </row>
    <row r="307" spans="1:9">
      <c r="A307" s="88" t="s">
        <v>781</v>
      </c>
      <c r="B307" s="89"/>
      <c r="C307" s="90"/>
      <c r="D307" s="91"/>
      <c r="E307" s="91"/>
      <c r="F307" s="91"/>
      <c r="G307" s="91"/>
      <c r="H307" s="92">
        <f t="shared" si="11"/>
        <v>0</v>
      </c>
      <c r="I307" s="91"/>
    </row>
    <row r="308" spans="1:9">
      <c r="A308" s="88" t="s">
        <v>782</v>
      </c>
      <c r="B308" s="89"/>
      <c r="C308" s="90"/>
      <c r="D308" s="91"/>
      <c r="E308" s="91"/>
      <c r="F308" s="91"/>
      <c r="G308" s="91"/>
      <c r="H308" s="92">
        <f t="shared" si="11"/>
        <v>0</v>
      </c>
      <c r="I308" s="91"/>
    </row>
    <row r="309" spans="1:9">
      <c r="A309" s="88" t="s">
        <v>783</v>
      </c>
      <c r="B309" s="89"/>
      <c r="C309" s="90"/>
      <c r="D309" s="91"/>
      <c r="E309" s="91"/>
      <c r="F309" s="91"/>
      <c r="G309" s="91"/>
      <c r="H309" s="92">
        <f t="shared" si="11"/>
        <v>0</v>
      </c>
      <c r="I309" s="91"/>
    </row>
    <row r="310" spans="1:9">
      <c r="A310" s="88" t="s">
        <v>784</v>
      </c>
      <c r="B310" s="89"/>
      <c r="C310" s="90"/>
      <c r="D310" s="91"/>
      <c r="E310" s="91"/>
      <c r="F310" s="91"/>
      <c r="G310" s="91"/>
      <c r="H310" s="92">
        <f t="shared" si="11"/>
        <v>0</v>
      </c>
      <c r="I310" s="91"/>
    </row>
    <row r="311" spans="1:9">
      <c r="A311" s="88" t="s">
        <v>785</v>
      </c>
      <c r="B311" s="89"/>
      <c r="C311" s="90"/>
      <c r="D311" s="91"/>
      <c r="E311" s="91"/>
      <c r="F311" s="91"/>
      <c r="G311" s="91"/>
      <c r="H311" s="92">
        <f t="shared" si="11"/>
        <v>0</v>
      </c>
      <c r="I311" s="91"/>
    </row>
    <row r="312" spans="1:9">
      <c r="A312" s="88" t="s">
        <v>786</v>
      </c>
      <c r="B312" s="89"/>
      <c r="C312" s="90"/>
      <c r="D312" s="91"/>
      <c r="E312" s="91"/>
      <c r="F312" s="91"/>
      <c r="G312" s="91"/>
      <c r="H312" s="92">
        <f t="shared" si="11"/>
        <v>0</v>
      </c>
      <c r="I312" s="91"/>
    </row>
    <row r="313" spans="1:9">
      <c r="A313" s="88" t="s">
        <v>787</v>
      </c>
      <c r="B313" s="89"/>
      <c r="C313" s="90"/>
      <c r="D313" s="91"/>
      <c r="E313" s="91"/>
      <c r="F313" s="91"/>
      <c r="G313" s="91"/>
      <c r="H313" s="92">
        <f t="shared" si="11"/>
        <v>0</v>
      </c>
      <c r="I313" s="91"/>
    </row>
    <row r="314" spans="1:9">
      <c r="A314" s="88" t="s">
        <v>788</v>
      </c>
      <c r="B314" s="89"/>
      <c r="C314" s="90"/>
      <c r="D314" s="91"/>
      <c r="E314" s="91"/>
      <c r="F314" s="91"/>
      <c r="G314" s="91"/>
      <c r="H314" s="92">
        <f t="shared" si="11"/>
        <v>0</v>
      </c>
      <c r="I314" s="91"/>
    </row>
    <row r="315" spans="1:9">
      <c r="A315" s="88" t="s">
        <v>789</v>
      </c>
      <c r="B315" s="89"/>
      <c r="C315" s="90"/>
      <c r="D315" s="91"/>
      <c r="E315" s="91"/>
      <c r="F315" s="91"/>
      <c r="G315" s="91"/>
      <c r="H315" s="92">
        <f t="shared" si="11"/>
        <v>0</v>
      </c>
      <c r="I315" s="91"/>
    </row>
    <row r="316" spans="1:9">
      <c r="A316" s="88" t="s">
        <v>790</v>
      </c>
      <c r="B316" s="89"/>
      <c r="C316" s="90"/>
      <c r="D316" s="91"/>
      <c r="E316" s="91"/>
      <c r="F316" s="91"/>
      <c r="G316" s="91"/>
      <c r="H316" s="92">
        <f t="shared" si="11"/>
        <v>0</v>
      </c>
      <c r="I316" s="91"/>
    </row>
  </sheetData>
  <mergeCells count="29">
    <mergeCell ref="A124:I124"/>
    <mergeCell ref="A125:I125"/>
    <mergeCell ref="A126:I126"/>
    <mergeCell ref="A176:I176"/>
    <mergeCell ref="A177:I177"/>
    <mergeCell ref="A178:I178"/>
    <mergeCell ref="A183:I183"/>
    <mergeCell ref="A185:I185"/>
    <mergeCell ref="A208:I208"/>
    <mergeCell ref="A209:I209"/>
    <mergeCell ref="A210:I210"/>
    <mergeCell ref="B100:B102"/>
    <mergeCell ref="B104:B115"/>
    <mergeCell ref="B116:B123"/>
    <mergeCell ref="B127:B129"/>
    <mergeCell ref="B130:B131"/>
    <mergeCell ref="B133:B148"/>
    <mergeCell ref="B149:B156"/>
    <mergeCell ref="B157:B172"/>
    <mergeCell ref="B173:B175"/>
    <mergeCell ref="B180:B181"/>
    <mergeCell ref="B187:B194"/>
    <mergeCell ref="B195:B202"/>
    <mergeCell ref="B203:B207"/>
    <mergeCell ref="B211:B316"/>
    <mergeCell ref="D100:D123"/>
    <mergeCell ref="D127:D175"/>
    <mergeCell ref="D179:D182"/>
    <mergeCell ref="D186:D20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积算仪地址</vt:lpstr>
      <vt:lpstr>模块地址</vt:lpstr>
      <vt:lpstr>Sheet1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2020-10-13T06:06:00Z</dcterms:created>
  <cp:lastPrinted>2021-06-03T01:22:00Z</cp:lastPrinted>
  <dcterms:modified xsi:type="dcterms:W3CDTF">2023-02-21T07:06:20Z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53429E1E198A4EE6A4C8B4260694C16A</vt:lpwstr>
  </property>
  <property fmtid="{D5CDD505-2E9C-101B-9397-08002B2CF9AE}" pid="3" name="KSOProductBuildVer">
    <vt:lpwstr>1033-11.2.0.11440</vt:lpwstr>
  </property>
</Properties>
</file>