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x659-admin/Dropbox/InPo by Evans, Meng, and Xu/Matlab code/4th Experimentation Matlab Code with Classes/"/>
    </mc:Choice>
  </mc:AlternateContent>
  <xr:revisionPtr revIDLastSave="0" documentId="13_ncr:1_{116F2458-EA98-B042-A3E5-3922A523F9F1}" xr6:coauthVersionLast="47" xr6:coauthVersionMax="47" xr10:uidLastSave="{00000000-0000-0000-0000-000000000000}"/>
  <bookViews>
    <workbookView xWindow="380" yWindow="500" windowWidth="28040" windowHeight="16460" xr2:uid="{F4A35FB9-BA51-2A49-9F22-AF8329D6B2A3}"/>
  </bookViews>
  <sheets>
    <sheet name="longitude &amp; latitude" sheetId="1" r:id="rId1"/>
    <sheet name="floo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0" i="1" l="1"/>
  <c r="O49" i="1"/>
  <c r="O48" i="1"/>
  <c r="O47" i="1"/>
  <c r="O46" i="1"/>
  <c r="P43" i="1"/>
  <c r="O43" i="1"/>
  <c r="O40" i="1"/>
  <c r="O39" i="1"/>
  <c r="O38" i="1"/>
  <c r="P7" i="1"/>
  <c r="O7" i="1"/>
  <c r="O35" i="1"/>
  <c r="O34" i="1"/>
  <c r="O33" i="1"/>
  <c r="O32" i="1"/>
  <c r="O31" i="1"/>
  <c r="O30" i="1"/>
  <c r="O29" i="1"/>
  <c r="O28" i="1"/>
  <c r="O27" i="1"/>
  <c r="J42" i="1"/>
  <c r="Q24" i="1"/>
  <c r="P24" i="1"/>
  <c r="N24" i="1"/>
  <c r="F23" i="1"/>
  <c r="L3" i="2"/>
  <c r="Q3" i="2" s="1"/>
  <c r="R3" i="2" s="1"/>
  <c r="L4" i="2"/>
  <c r="Q4" i="2" s="1"/>
  <c r="R4" i="2" s="1"/>
  <c r="L5" i="2"/>
  <c r="Q5" i="2"/>
  <c r="R5" i="2" s="1"/>
  <c r="L8" i="2"/>
  <c r="Q8" i="2"/>
  <c r="R8" i="2" s="1"/>
  <c r="R11" i="2" s="1"/>
  <c r="S11" i="2" s="1"/>
  <c r="T11" i="2" s="1"/>
  <c r="L9" i="2"/>
  <c r="Q9" i="2"/>
  <c r="R9" i="2"/>
  <c r="L10" i="2"/>
  <c r="Q10" i="2" s="1"/>
  <c r="R10" i="2" s="1"/>
  <c r="L13" i="2"/>
  <c r="Q13" i="2"/>
  <c r="R13" i="2" s="1"/>
  <c r="R17" i="2" s="1"/>
  <c r="S17" i="2" s="1"/>
  <c r="T17" i="2" s="1"/>
  <c r="L14" i="2"/>
  <c r="Q14" i="2"/>
  <c r="R14" i="2"/>
  <c r="L15" i="2"/>
  <c r="Q15" i="2"/>
  <c r="R15" i="2"/>
  <c r="L16" i="2"/>
  <c r="Q16" i="2" s="1"/>
  <c r="R16" i="2" s="1"/>
  <c r="L18" i="2"/>
  <c r="O18" i="2"/>
  <c r="Q20" i="2"/>
  <c r="L23" i="2"/>
  <c r="Q23" i="2" s="1"/>
  <c r="Q26" i="2" s="1"/>
  <c r="S26" i="2" s="1"/>
  <c r="L24" i="2"/>
  <c r="Q24" i="2"/>
  <c r="L25" i="2"/>
  <c r="Q25" i="2"/>
  <c r="N26" i="2"/>
  <c r="O26" i="2"/>
  <c r="L30" i="2"/>
  <c r="L31" i="2"/>
  <c r="L32" i="2"/>
  <c r="L33" i="2"/>
  <c r="L35" i="2"/>
  <c r="L36" i="2"/>
  <c r="L37" i="2"/>
  <c r="L38" i="2"/>
  <c r="L40" i="2"/>
  <c r="L41" i="2"/>
  <c r="L42" i="2"/>
  <c r="L43" i="2"/>
  <c r="F7" i="1"/>
  <c r="R6" i="2" l="1"/>
  <c r="S6" i="2" s="1"/>
  <c r="T6" i="2" s="1"/>
</calcChain>
</file>

<file path=xl/sharedStrings.xml><?xml version="1.0" encoding="utf-8"?>
<sst xmlns="http://schemas.openxmlformats.org/spreadsheetml/2006/main" count="86" uniqueCount="31">
  <si>
    <t>B1</t>
  </si>
  <si>
    <t>01 v.s. 23</t>
  </si>
  <si>
    <t>0 v.s. 1</t>
  </si>
  <si>
    <t>2 v.s. 3</t>
  </si>
  <si>
    <t>B0</t>
  </si>
  <si>
    <t>01 v.s. 234</t>
  </si>
  <si>
    <t>0,1,2,3,4</t>
  </si>
  <si>
    <t>B2</t>
  </si>
  <si>
    <t>23 v.s. 4</t>
  </si>
  <si>
    <t>0,1,2,3</t>
  </si>
  <si>
    <t>num of obs in Train</t>
  </si>
  <si>
    <t>num of obs. In test</t>
  </si>
  <si>
    <t>Mean</t>
  </si>
  <si>
    <t>2vs3vs4</t>
  </si>
  <si>
    <t>overall</t>
  </si>
  <si>
    <t>2 v.s. 3 v.s. 4</t>
  </si>
  <si>
    <t>max</t>
  </si>
  <si>
    <t>mean</t>
  </si>
  <si>
    <t>median</t>
  </si>
  <si>
    <t>min</t>
  </si>
  <si>
    <t>B20</t>
  </si>
  <si>
    <t>B21</t>
  </si>
  <si>
    <t>B10</t>
  </si>
  <si>
    <t>B11</t>
  </si>
  <si>
    <t>B00</t>
  </si>
  <si>
    <t>B01</t>
  </si>
  <si>
    <t>Overall accuracy</t>
  </si>
  <si>
    <t>Regular NN</t>
  </si>
  <si>
    <t>Update: s=5</t>
  </si>
  <si>
    <t>Done!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</si>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</sst>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3" borderId="0" xfId="0" applyFill="1"/>
    <xf numFmtId="0" fontId="0" fillId="2" borderId="0" xfId="0" applyFill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0" xfId="0" applyNumberFormat="1"/>
    <xf numFmtId="164" fontId="0" fillId="4" borderId="0" xfId="0" applyNumberFormat="1" applyFill="1"/>
    <xf numFmtId="0" fontId="0" fillId="5" borderId="0" xfId="0" applyFill="1"/>
    <xf numFmtId="0" fontId="0" fillId="6" borderId="0" xfId="0" applyFill="1"/>
    <xf numFmtId="164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B835-B9B9-6447-8BA6-C24600B2565E}">
  <dimension ref="C2:Y59"/>
  <sheetViews>
    <sheetView tabSelected="1" workbookViewId="0">
      <selection activeCell="O29" sqref="O29"/>
    </sheetView>
  </sheetViews>
  <sheetFormatPr baseColWidth="10" defaultRowHeight="16" x14ac:dyDescent="0.2"/>
  <cols>
    <col min="6" max="6" width="10.83203125" style="8"/>
    <col min="12" max="12" width="10.83203125" style="4"/>
  </cols>
  <sheetData>
    <row r="2" spans="4:17" x14ac:dyDescent="0.2">
      <c r="K2" t="s">
        <v>26</v>
      </c>
    </row>
    <row r="3" spans="4:17" x14ac:dyDescent="0.2">
      <c r="E3" t="s">
        <v>16</v>
      </c>
      <c r="F3" s="8" t="s">
        <v>17</v>
      </c>
      <c r="G3" t="s">
        <v>18</v>
      </c>
      <c r="H3" t="s">
        <v>19</v>
      </c>
    </row>
    <row r="4" spans="4:17" x14ac:dyDescent="0.2">
      <c r="D4" t="s">
        <v>4</v>
      </c>
      <c r="E4" s="7">
        <v>32.594264984130803</v>
      </c>
      <c r="F4" s="8">
        <v>7.83497810363769</v>
      </c>
      <c r="G4" s="7">
        <v>6.59962558746337</v>
      </c>
      <c r="H4" s="7">
        <v>0.48241183161735501</v>
      </c>
      <c r="J4">
        <v>536</v>
      </c>
      <c r="O4" s="1">
        <v>7.9419102400000003</v>
      </c>
    </row>
    <row r="5" spans="4:17" x14ac:dyDescent="0.2">
      <c r="D5" t="s">
        <v>0</v>
      </c>
      <c r="E5" s="7">
        <v>50.152271270751903</v>
      </c>
      <c r="F5" s="8">
        <v>12.664262771606399</v>
      </c>
      <c r="G5" s="7">
        <v>10.6786088943481</v>
      </c>
      <c r="H5" s="7">
        <v>1.18053126335144</v>
      </c>
      <c r="J5">
        <v>307</v>
      </c>
      <c r="O5" s="1">
        <v>12.0689952</v>
      </c>
    </row>
    <row r="6" spans="4:17" x14ac:dyDescent="0.2">
      <c r="D6" t="s">
        <v>7</v>
      </c>
      <c r="E6" s="7">
        <v>69.849388000000005</v>
      </c>
      <c r="F6" s="8">
        <v>10.379911</v>
      </c>
      <c r="G6" s="7">
        <v>7.4374199000000001</v>
      </c>
      <c r="H6" s="7">
        <v>0.55490059000000003</v>
      </c>
      <c r="J6">
        <v>268</v>
      </c>
      <c r="L6" s="4">
        <v>9.9329052000000004</v>
      </c>
      <c r="O6">
        <v>10.4368736</v>
      </c>
    </row>
    <row r="7" spans="4:17" x14ac:dyDescent="0.2">
      <c r="D7" t="s">
        <v>14</v>
      </c>
      <c r="F7" s="8">
        <f>(F4*J4+F5*J5+F6*J6)/1111</f>
        <v>9.783342108400511</v>
      </c>
      <c r="O7">
        <f>O4*J4+O5*J5+O6*J6</f>
        <v>10759.127539839999</v>
      </c>
      <c r="P7">
        <f>O7/1111</f>
        <v>9.6841832041764171</v>
      </c>
    </row>
    <row r="9" spans="4:17" x14ac:dyDescent="0.2">
      <c r="D9" t="s">
        <v>24</v>
      </c>
      <c r="E9" s="7">
        <v>31.61722</v>
      </c>
      <c r="F9" s="8">
        <v>7.8790493000000001</v>
      </c>
      <c r="G9" s="7">
        <v>6.5453687</v>
      </c>
      <c r="H9" s="7">
        <v>0.48241182999999999</v>
      </c>
      <c r="J9">
        <v>286</v>
      </c>
    </row>
    <row r="10" spans="4:17" x14ac:dyDescent="0.2">
      <c r="D10" t="s">
        <v>25</v>
      </c>
      <c r="E10" s="7">
        <v>32.594265</v>
      </c>
      <c r="F10" s="8">
        <v>7.7841797000000001</v>
      </c>
      <c r="G10" s="7">
        <v>6.7136965000000002</v>
      </c>
      <c r="H10" s="7">
        <v>0.60194634999999996</v>
      </c>
      <c r="J10">
        <v>250</v>
      </c>
    </row>
    <row r="11" spans="4:17" x14ac:dyDescent="0.2">
      <c r="D11" t="s">
        <v>22</v>
      </c>
      <c r="E11" s="7">
        <v>41.813575999999998</v>
      </c>
      <c r="F11" s="8">
        <v>13.109854</v>
      </c>
      <c r="G11" s="7">
        <v>11.828232</v>
      </c>
      <c r="H11" s="7">
        <v>1.3391697</v>
      </c>
      <c r="J11">
        <v>173</v>
      </c>
    </row>
    <row r="12" spans="4:17" x14ac:dyDescent="0.2">
      <c r="D12" t="s">
        <v>23</v>
      </c>
      <c r="E12" s="7">
        <v>50.152270999999999</v>
      </c>
      <c r="F12" s="8">
        <v>12.221567</v>
      </c>
      <c r="G12" s="7">
        <v>10.404828</v>
      </c>
      <c r="H12" s="7">
        <v>1.1805313</v>
      </c>
      <c r="J12">
        <v>134</v>
      </c>
    </row>
    <row r="13" spans="4:17" x14ac:dyDescent="0.2">
      <c r="D13" t="s">
        <v>20</v>
      </c>
      <c r="E13" s="7">
        <v>69.849388122558594</v>
      </c>
      <c r="F13" s="8">
        <v>9.4851378999999998</v>
      </c>
      <c r="G13" s="7">
        <v>7.0755376999999999</v>
      </c>
      <c r="H13" s="7">
        <v>0.55490059000000003</v>
      </c>
      <c r="J13">
        <v>135</v>
      </c>
      <c r="L13" s="4">
        <v>8.6326541999999993</v>
      </c>
    </row>
    <row r="14" spans="4:17" x14ac:dyDescent="0.2">
      <c r="D14" t="s">
        <v>21</v>
      </c>
      <c r="E14" s="7">
        <v>54.789394000000001</v>
      </c>
      <c r="F14" s="8">
        <v>11.288138999999999</v>
      </c>
      <c r="G14" s="7">
        <v>8.2381592000000001</v>
      </c>
      <c r="H14" s="7">
        <v>0.55502134999999997</v>
      </c>
      <c r="J14">
        <v>133</v>
      </c>
      <c r="L14" s="4">
        <v>11.252708999999999</v>
      </c>
      <c r="Q14">
        <v>9.93</v>
      </c>
    </row>
    <row r="15" spans="4:17" x14ac:dyDescent="0.2">
      <c r="E15" s="7"/>
      <c r="G15" s="7"/>
      <c r="H15" s="7"/>
    </row>
    <row r="16" spans="4:17" x14ac:dyDescent="0.2">
      <c r="D16" t="s">
        <v>27</v>
      </c>
      <c r="E16" s="7">
        <v>98.253135999999998</v>
      </c>
      <c r="F16" s="8">
        <v>12.499669000000001</v>
      </c>
      <c r="G16" s="7">
        <v>9.4649333999999996</v>
      </c>
      <c r="H16" s="7">
        <v>0.26670057000000003</v>
      </c>
      <c r="J16">
        <v>1111</v>
      </c>
    </row>
    <row r="19" spans="3:25" x14ac:dyDescent="0.2">
      <c r="E19" t="s">
        <v>16</v>
      </c>
      <c r="F19" s="8" t="s">
        <v>17</v>
      </c>
      <c r="G19" t="s">
        <v>18</v>
      </c>
      <c r="H19" t="s">
        <v>19</v>
      </c>
    </row>
    <row r="20" spans="3:25" x14ac:dyDescent="0.2">
      <c r="D20" t="s">
        <v>4</v>
      </c>
      <c r="E20" s="7">
        <v>32.687531</v>
      </c>
      <c r="F20" s="8">
        <v>8.2903833000000002</v>
      </c>
      <c r="G20" s="7">
        <v>7.1070184999999997</v>
      </c>
      <c r="H20" s="7">
        <v>0.13879822</v>
      </c>
      <c r="J20">
        <v>536</v>
      </c>
    </row>
    <row r="21" spans="3:25" x14ac:dyDescent="0.2">
      <c r="D21" t="s">
        <v>0</v>
      </c>
      <c r="E21" s="7">
        <v>46.627853000000002</v>
      </c>
      <c r="F21" s="8">
        <v>11.754642</v>
      </c>
      <c r="G21" s="7">
        <v>9.8846273</v>
      </c>
      <c r="H21" s="7">
        <v>0.35375211000000001</v>
      </c>
      <c r="J21">
        <v>307</v>
      </c>
      <c r="N21" t="s">
        <v>20</v>
      </c>
    </row>
    <row r="22" spans="3:25" x14ac:dyDescent="0.2">
      <c r="D22" t="s">
        <v>7</v>
      </c>
      <c r="E22" s="7">
        <v>64.173500000000004</v>
      </c>
      <c r="F22" s="8">
        <v>9.9469299000000007</v>
      </c>
      <c r="G22" s="7">
        <v>7.9610624000000003</v>
      </c>
      <c r="H22" s="7">
        <v>0.60306114</v>
      </c>
      <c r="J22">
        <v>268</v>
      </c>
      <c r="N22" s="9">
        <v>8.7201384999999991</v>
      </c>
      <c r="O22" s="9"/>
      <c r="P22" s="9">
        <v>10.176430999999999</v>
      </c>
      <c r="Q22" s="9">
        <v>8.8458939000000001</v>
      </c>
      <c r="R22" s="9">
        <v>135</v>
      </c>
    </row>
    <row r="23" spans="3:25" x14ac:dyDescent="0.2">
      <c r="D23" t="s">
        <v>14</v>
      </c>
      <c r="F23" s="8">
        <f>(F20*J20+F21*J21+F22*J22)/1111</f>
        <v>9.6472527056705655</v>
      </c>
      <c r="N23" s="9">
        <v>11.192170000000001</v>
      </c>
      <c r="O23" s="9"/>
      <c r="P23" s="9">
        <v>12.103189</v>
      </c>
      <c r="Q23" s="9">
        <v>11.491603</v>
      </c>
      <c r="R23" s="9">
        <v>133</v>
      </c>
    </row>
    <row r="24" spans="3:25" x14ac:dyDescent="0.2">
      <c r="N24">
        <f>(N22*$R$22+N23*$R$23)/268</f>
        <v>9.9469302518656715</v>
      </c>
      <c r="P24">
        <f t="shared" ref="P24:Q24" si="0">(P22*$R$22+P23*$R$23)/268</f>
        <v>11.132620604477612</v>
      </c>
      <c r="Q24">
        <f t="shared" si="0"/>
        <v>10.158876401119402</v>
      </c>
    </row>
    <row r="26" spans="3:25" x14ac:dyDescent="0.2">
      <c r="E26" t="s">
        <v>16</v>
      </c>
      <c r="F26" s="5"/>
      <c r="J26" t="s">
        <v>17</v>
      </c>
      <c r="P26" t="s">
        <v>18</v>
      </c>
      <c r="U26" t="s">
        <v>19</v>
      </c>
    </row>
    <row r="27" spans="3:25" x14ac:dyDescent="0.2">
      <c r="C27" t="s">
        <v>28</v>
      </c>
      <c r="D27" t="s">
        <v>24</v>
      </c>
      <c r="E27">
        <v>34.168205</v>
      </c>
      <c r="F27" s="5">
        <v>37.511913</v>
      </c>
      <c r="G27">
        <v>37.493792999999997</v>
      </c>
      <c r="H27">
        <v>44.658428000000001</v>
      </c>
      <c r="I27">
        <v>39.442829000000003</v>
      </c>
      <c r="J27" s="1">
        <v>7.4989366999999998</v>
      </c>
      <c r="K27" s="1">
        <v>8.1464052000000002</v>
      </c>
      <c r="L27" s="1">
        <v>8.3386288000000004</v>
      </c>
      <c r="M27" s="1">
        <v>8.5315837999999999</v>
      </c>
      <c r="N27" s="1">
        <v>8.5869856000000002</v>
      </c>
      <c r="O27" s="1">
        <f>SUM(J27:N27)/5</f>
        <v>8.2205080200000005</v>
      </c>
      <c r="P27">
        <v>6.2518615999999998</v>
      </c>
      <c r="Q27">
        <v>6.9742841999999996</v>
      </c>
      <c r="R27">
        <v>6.8370103999999996</v>
      </c>
      <c r="S27">
        <v>7.0161848000000004</v>
      </c>
      <c r="T27">
        <v>6.6384945000000002</v>
      </c>
      <c r="U27" s="1">
        <v>0.14165695</v>
      </c>
      <c r="V27" s="1">
        <v>0.32844089999999998</v>
      </c>
      <c r="W27" s="1">
        <v>0.14284268</v>
      </c>
      <c r="X27" s="1">
        <v>0.48065478</v>
      </c>
      <c r="Y27" s="1">
        <v>0.30911124000000001</v>
      </c>
    </row>
    <row r="28" spans="3:25" x14ac:dyDescent="0.2">
      <c r="D28" t="s">
        <v>25</v>
      </c>
      <c r="E28">
        <v>35.686886000000001</v>
      </c>
      <c r="F28" s="5">
        <v>35.794066999999998</v>
      </c>
      <c r="G28">
        <v>30.413094999999998</v>
      </c>
      <c r="H28">
        <v>24.679611000000001</v>
      </c>
      <c r="I28">
        <v>26.723576999999999</v>
      </c>
      <c r="J28" s="1">
        <v>7.8861793999999996</v>
      </c>
      <c r="K28" s="1">
        <v>7.6709332000000003</v>
      </c>
      <c r="L28" s="1">
        <v>7.8422169999999998</v>
      </c>
      <c r="M28" s="1">
        <v>7.3196421000000003</v>
      </c>
      <c r="N28" s="1">
        <v>7.3742451999999998</v>
      </c>
      <c r="O28" s="1">
        <f t="shared" ref="O28:O35" si="1">SUM(J28:N28)/5</f>
        <v>7.61864338</v>
      </c>
      <c r="P28">
        <v>7.0847315999999996</v>
      </c>
      <c r="Q28">
        <v>6.4425507</v>
      </c>
      <c r="R28">
        <v>6.7632760999999997</v>
      </c>
      <c r="S28">
        <v>6.4144487000000003</v>
      </c>
      <c r="T28">
        <v>6.6003504</v>
      </c>
      <c r="U28" s="1">
        <v>0.60494106999999997</v>
      </c>
      <c r="V28" s="1">
        <v>0.32364212999999997</v>
      </c>
      <c r="W28" s="1">
        <v>0.62501370999999994</v>
      </c>
      <c r="X28" s="1">
        <v>0.41146892000000002</v>
      </c>
      <c r="Y28" s="1">
        <v>0.16476329000000001</v>
      </c>
    </row>
    <row r="29" spans="3:25" x14ac:dyDescent="0.2">
      <c r="D29" t="s">
        <v>4</v>
      </c>
      <c r="E29">
        <v>35.686886000000001</v>
      </c>
      <c r="F29" s="5">
        <v>37.511913</v>
      </c>
      <c r="G29">
        <v>37.493792999999997</v>
      </c>
      <c r="H29">
        <v>44.658428000000001</v>
      </c>
      <c r="I29">
        <v>39.442829000000003</v>
      </c>
      <c r="J29" s="1">
        <v>7.6788300999999999</v>
      </c>
      <c r="K29" s="1">
        <v>7.9264115999999998</v>
      </c>
      <c r="L29" s="1">
        <v>8.1098709000000007</v>
      </c>
      <c r="M29" s="1">
        <v>7.9708332999999998</v>
      </c>
      <c r="N29" s="1">
        <v>8.0236052999999998</v>
      </c>
      <c r="O29" s="1">
        <f t="shared" si="1"/>
        <v>7.9419102400000003</v>
      </c>
      <c r="P29">
        <v>6.7895241000000004</v>
      </c>
      <c r="Q29">
        <v>6.8150234000000003</v>
      </c>
      <c r="R29">
        <v>6.7790312999999998</v>
      </c>
      <c r="S29">
        <v>6.6459130999999996</v>
      </c>
      <c r="T29">
        <v>6.6194224000000004</v>
      </c>
      <c r="U29" s="1">
        <v>0.14165695</v>
      </c>
      <c r="V29" s="1">
        <v>0.32364212999999997</v>
      </c>
      <c r="W29" s="1">
        <v>0.14284268</v>
      </c>
      <c r="X29" s="1">
        <v>0.41146892000000002</v>
      </c>
      <c r="Y29" s="1">
        <v>0.16476329000000001</v>
      </c>
    </row>
    <row r="30" spans="3:25" x14ac:dyDescent="0.2">
      <c r="D30" t="s">
        <v>22</v>
      </c>
      <c r="E30">
        <v>57.013503999999998</v>
      </c>
      <c r="F30" s="5">
        <v>47.809189000000003</v>
      </c>
      <c r="G30">
        <v>53.905838000000003</v>
      </c>
      <c r="H30">
        <v>40.412970999999999</v>
      </c>
      <c r="I30">
        <v>36.096618999999997</v>
      </c>
      <c r="J30" s="1">
        <v>13.049744</v>
      </c>
      <c r="K30" s="1">
        <v>10.897864999999999</v>
      </c>
      <c r="L30" s="1">
        <v>12.430586</v>
      </c>
      <c r="M30" s="1">
        <v>11.072107000000001</v>
      </c>
      <c r="N30" s="1">
        <v>11.061048</v>
      </c>
      <c r="O30" s="1">
        <f t="shared" si="1"/>
        <v>11.70227</v>
      </c>
      <c r="P30">
        <v>10.730865</v>
      </c>
      <c r="Q30">
        <v>8.8866166999999994</v>
      </c>
      <c r="R30">
        <v>10.340827000000001</v>
      </c>
      <c r="S30">
        <v>9.1530570999999998</v>
      </c>
      <c r="T30">
        <v>9.5291958000000001</v>
      </c>
      <c r="U30" s="1">
        <v>1.5749717999999999</v>
      </c>
      <c r="V30" s="1">
        <v>0.40499868999999999</v>
      </c>
      <c r="W30" s="1">
        <v>0.32411283000000002</v>
      </c>
      <c r="X30" s="1">
        <v>1.0297118000000001</v>
      </c>
      <c r="Y30" s="1">
        <v>0.57175081999999999</v>
      </c>
    </row>
    <row r="31" spans="3:25" x14ac:dyDescent="0.2">
      <c r="D31" t="s">
        <v>23</v>
      </c>
      <c r="E31">
        <v>48.493167999999997</v>
      </c>
      <c r="F31" s="5">
        <v>57.565024999999999</v>
      </c>
      <c r="G31">
        <v>50.526958</v>
      </c>
      <c r="H31">
        <v>44.027225000000001</v>
      </c>
      <c r="I31">
        <v>59.732674000000003</v>
      </c>
      <c r="J31" s="1">
        <v>11.802946</v>
      </c>
      <c r="K31" s="1">
        <v>12.29303</v>
      </c>
      <c r="L31" s="1">
        <v>11.873846</v>
      </c>
      <c r="M31" s="1">
        <v>12.727278</v>
      </c>
      <c r="N31" s="1">
        <v>13.736205999999999</v>
      </c>
      <c r="O31" s="1">
        <f t="shared" si="1"/>
        <v>12.4866612</v>
      </c>
      <c r="P31">
        <v>9.4098492</v>
      </c>
      <c r="Q31">
        <v>9.5653752999999995</v>
      </c>
      <c r="R31">
        <v>9.2676105</v>
      </c>
      <c r="S31">
        <v>9.5635624000000004</v>
      </c>
      <c r="T31">
        <v>11.119596</v>
      </c>
      <c r="U31" s="1">
        <v>0.76573908000000002</v>
      </c>
      <c r="V31" s="1">
        <v>0.59027677999999995</v>
      </c>
      <c r="W31" s="1">
        <v>1.1694595999999999</v>
      </c>
      <c r="X31" s="1">
        <v>0.74464273000000003</v>
      </c>
      <c r="Y31" s="1">
        <v>0.88804596999999996</v>
      </c>
    </row>
    <row r="32" spans="3:25" s="10" customFormat="1" x14ac:dyDescent="0.2">
      <c r="D32" s="10" t="s">
        <v>0</v>
      </c>
      <c r="E32" s="10">
        <v>57.013503999999998</v>
      </c>
      <c r="F32" s="11">
        <v>57.565024999999999</v>
      </c>
      <c r="G32" s="10">
        <v>53.905838000000003</v>
      </c>
      <c r="H32" s="10">
        <v>44.027225000000001</v>
      </c>
      <c r="I32" s="10">
        <v>59.732674000000003</v>
      </c>
      <c r="J32" s="1">
        <v>12.424314000000001</v>
      </c>
      <c r="K32" s="1">
        <v>11.574997</v>
      </c>
      <c r="L32" s="1">
        <v>12.173069</v>
      </c>
      <c r="M32" s="1">
        <v>11.891607</v>
      </c>
      <c r="N32" s="1">
        <v>12.280989</v>
      </c>
      <c r="O32" s="1">
        <f t="shared" si="1"/>
        <v>12.0689952</v>
      </c>
      <c r="P32" s="10">
        <v>9.9809579999999993</v>
      </c>
      <c r="Q32" s="10">
        <v>9.1895703999999991</v>
      </c>
      <c r="R32" s="10">
        <v>9.6369371000000008</v>
      </c>
      <c r="S32" s="10">
        <v>9.3450737000000004</v>
      </c>
      <c r="T32" s="10">
        <v>10.230857</v>
      </c>
      <c r="U32" s="1">
        <v>0.76573908000000002</v>
      </c>
      <c r="V32" s="1">
        <v>0.40499868999999999</v>
      </c>
      <c r="W32" s="1">
        <v>0.32411283000000002</v>
      </c>
      <c r="X32" s="1">
        <v>0.74464273000000003</v>
      </c>
      <c r="Y32" s="1">
        <v>0.57175081999999999</v>
      </c>
    </row>
    <row r="33" spans="3:25" x14ac:dyDescent="0.2">
      <c r="D33" t="s">
        <v>20</v>
      </c>
      <c r="E33">
        <v>51.996456000000002</v>
      </c>
      <c r="F33" s="5">
        <v>60.311324999999997</v>
      </c>
      <c r="G33">
        <v>61.966830999999999</v>
      </c>
      <c r="H33">
        <v>59.94997</v>
      </c>
      <c r="I33">
        <v>56.134875999999998</v>
      </c>
      <c r="J33" s="1">
        <v>8.6326541999999993</v>
      </c>
      <c r="K33" s="1">
        <v>9.5793028000000007</v>
      </c>
      <c r="L33" s="1">
        <v>9.0238314000000006</v>
      </c>
      <c r="M33" s="1">
        <v>9.2541350999999992</v>
      </c>
      <c r="N33" s="1">
        <v>10.065078</v>
      </c>
      <c r="O33" s="1">
        <f t="shared" si="1"/>
        <v>9.3110002999999999</v>
      </c>
      <c r="P33">
        <v>6.3726419999999999</v>
      </c>
      <c r="Q33">
        <v>7.4510832000000002</v>
      </c>
      <c r="R33">
        <v>6.9576960000000003</v>
      </c>
      <c r="S33">
        <v>6.9767723000000004</v>
      </c>
      <c r="T33">
        <v>8.2024603000000003</v>
      </c>
      <c r="U33" s="1">
        <v>0.14107849</v>
      </c>
      <c r="V33" s="1">
        <v>0.89712101</v>
      </c>
      <c r="W33" s="1">
        <v>0.36991869999999999</v>
      </c>
      <c r="X33" s="1">
        <v>0.45574315999999998</v>
      </c>
      <c r="Y33" s="1">
        <v>0.93248916000000004</v>
      </c>
    </row>
    <row r="34" spans="3:25" x14ac:dyDescent="0.2">
      <c r="D34" t="s">
        <v>21</v>
      </c>
      <c r="E34">
        <v>56.963374999999999</v>
      </c>
      <c r="F34" s="5">
        <v>46.533366999999998</v>
      </c>
      <c r="G34">
        <v>50.757514999999998</v>
      </c>
      <c r="H34">
        <v>47.340591000000003</v>
      </c>
      <c r="I34">
        <v>42.619002999999999</v>
      </c>
      <c r="J34" s="1">
        <v>12.33381</v>
      </c>
      <c r="K34" s="1">
        <v>11.634133</v>
      </c>
      <c r="L34" s="1">
        <v>11.020720000000001</v>
      </c>
      <c r="M34" s="1">
        <v>12.410845</v>
      </c>
      <c r="N34" s="1">
        <v>10.556778</v>
      </c>
      <c r="O34" s="1">
        <f t="shared" si="1"/>
        <v>11.591257200000001</v>
      </c>
      <c r="P34">
        <v>9.4416884999999997</v>
      </c>
      <c r="Q34">
        <v>9.0920620000000003</v>
      </c>
      <c r="R34">
        <v>9.1987906000000006</v>
      </c>
      <c r="S34">
        <v>9.6370716000000005</v>
      </c>
      <c r="T34">
        <v>9.3213158000000007</v>
      </c>
      <c r="U34" s="1">
        <v>0.74828333000000002</v>
      </c>
      <c r="V34" s="1">
        <v>0.57426350999999998</v>
      </c>
      <c r="W34" s="1">
        <v>0.35489421999999998</v>
      </c>
      <c r="X34" s="1">
        <v>0.43629232000000001</v>
      </c>
      <c r="Y34" s="1">
        <v>0.86367773999999997</v>
      </c>
    </row>
    <row r="35" spans="3:25" s="10" customFormat="1" x14ac:dyDescent="0.2">
      <c r="D35" s="10" t="s">
        <v>7</v>
      </c>
      <c r="E35" s="10">
        <v>56.963374999999999</v>
      </c>
      <c r="F35" s="11">
        <v>60.311324999999997</v>
      </c>
      <c r="G35" s="10">
        <v>61.966830999999999</v>
      </c>
      <c r="H35" s="10">
        <v>59.94997</v>
      </c>
      <c r="I35" s="10">
        <v>56.134875999999998</v>
      </c>
      <c r="J35" s="1">
        <v>10.469421000000001</v>
      </c>
      <c r="K35" s="1">
        <v>10.591383</v>
      </c>
      <c r="L35" s="1">
        <v>10.007374</v>
      </c>
      <c r="M35" s="1">
        <v>10.808932</v>
      </c>
      <c r="N35" s="1">
        <v>10.307257999999999</v>
      </c>
      <c r="O35" s="1">
        <f t="shared" si="1"/>
        <v>10.4368736</v>
      </c>
      <c r="P35" s="10">
        <v>7.6073484000000002</v>
      </c>
      <c r="Q35" s="10">
        <v>7.9051565999999998</v>
      </c>
      <c r="R35" s="10">
        <v>7.5197754000000003</v>
      </c>
      <c r="S35" s="10">
        <v>7.9918728000000003</v>
      </c>
      <c r="T35" s="10">
        <v>8.6398735000000002</v>
      </c>
      <c r="U35" s="1">
        <v>0.14107849</v>
      </c>
      <c r="V35" s="1">
        <v>0.57426350999999998</v>
      </c>
      <c r="W35" s="1">
        <v>0.35489421999999998</v>
      </c>
      <c r="X35" s="1">
        <v>0.43629232000000001</v>
      </c>
      <c r="Y35" s="1">
        <v>0.86367773999999997</v>
      </c>
    </row>
    <row r="36" spans="3:25" x14ac:dyDescent="0.2">
      <c r="F36" s="5"/>
    </row>
    <row r="37" spans="3:25" x14ac:dyDescent="0.2">
      <c r="F37" s="5"/>
    </row>
    <row r="38" spans="3:25" x14ac:dyDescent="0.2">
      <c r="D38" t="s">
        <v>4</v>
      </c>
      <c r="E38">
        <v>32.687531</v>
      </c>
      <c r="F38" s="5">
        <v>46.253833999999998</v>
      </c>
      <c r="G38">
        <v>32.903229000000003</v>
      </c>
      <c r="H38">
        <v>34.893635000000003</v>
      </c>
      <c r="I38">
        <v>42.424503000000001</v>
      </c>
      <c r="J38">
        <v>8.2903833000000002</v>
      </c>
      <c r="K38">
        <v>8.5160990000000005</v>
      </c>
      <c r="L38" s="4">
        <v>8.0792140999999997</v>
      </c>
      <c r="M38">
        <v>7.8563594999999999</v>
      </c>
      <c r="N38">
        <v>8.1396216999999993</v>
      </c>
      <c r="O38" s="1">
        <f t="shared" ref="O38:O40" si="2">SUM(J38:N38)/5</f>
        <v>8.1763355199999985</v>
      </c>
      <c r="P38">
        <v>7.1070184999999997</v>
      </c>
      <c r="Q38">
        <v>7.2375493000000004</v>
      </c>
      <c r="R38">
        <v>6.8390312</v>
      </c>
      <c r="S38">
        <v>6.6946297000000001</v>
      </c>
      <c r="T38">
        <v>6.7596787999999997</v>
      </c>
      <c r="U38">
        <v>0.13879822</v>
      </c>
      <c r="V38">
        <v>0.42271826000000001</v>
      </c>
      <c r="W38">
        <v>0.36852098</v>
      </c>
      <c r="X38">
        <v>0.28327411000000002</v>
      </c>
      <c r="Y38">
        <v>0.29871376999999999</v>
      </c>
    </row>
    <row r="39" spans="3:25" x14ac:dyDescent="0.2">
      <c r="D39" t="s">
        <v>0</v>
      </c>
      <c r="E39">
        <v>46.627853000000002</v>
      </c>
      <c r="F39" s="5">
        <v>52.620131999999998</v>
      </c>
      <c r="G39">
        <v>39.626480000000001</v>
      </c>
      <c r="H39">
        <v>43.573486000000003</v>
      </c>
      <c r="I39">
        <v>53.216743000000001</v>
      </c>
      <c r="J39" s="1">
        <v>11.754642</v>
      </c>
      <c r="K39" s="1">
        <v>12.125695</v>
      </c>
      <c r="L39" s="1">
        <v>11.606878999999999</v>
      </c>
      <c r="M39" s="1">
        <v>12.531802000000001</v>
      </c>
      <c r="N39" s="1">
        <v>11.822364</v>
      </c>
      <c r="O39" s="1">
        <f t="shared" si="2"/>
        <v>11.968276400000001</v>
      </c>
      <c r="P39">
        <v>9.8846273</v>
      </c>
      <c r="Q39">
        <v>10.418525000000001</v>
      </c>
      <c r="R39">
        <v>9.8328790999999995</v>
      </c>
      <c r="S39">
        <v>10.377062</v>
      </c>
      <c r="T39">
        <v>9.5096244999999993</v>
      </c>
      <c r="U39" s="1">
        <v>0.35375211000000001</v>
      </c>
      <c r="V39" s="1">
        <v>0.78050070999999999</v>
      </c>
      <c r="W39" s="1">
        <v>0.52006859000000005</v>
      </c>
      <c r="X39" s="1">
        <v>9.9350274000000002E-2</v>
      </c>
      <c r="Y39" s="1">
        <v>0.24281084999999999</v>
      </c>
    </row>
    <row r="40" spans="3:25" x14ac:dyDescent="0.2">
      <c r="D40" t="s">
        <v>7</v>
      </c>
      <c r="E40">
        <v>64.173500000000004</v>
      </c>
      <c r="F40" s="5">
        <v>53.732928999999999</v>
      </c>
      <c r="G40">
        <v>43.683407000000003</v>
      </c>
      <c r="H40">
        <v>54.210113999999997</v>
      </c>
      <c r="I40">
        <v>61.978442999999999</v>
      </c>
      <c r="J40" s="1">
        <v>9.9469299000000007</v>
      </c>
      <c r="K40" s="1">
        <v>11.132619999999999</v>
      </c>
      <c r="L40" s="3">
        <v>10.158877</v>
      </c>
      <c r="M40" s="1">
        <v>10.643497</v>
      </c>
      <c r="N40" s="1">
        <v>11.144278999999999</v>
      </c>
      <c r="O40" s="1">
        <f t="shared" si="2"/>
        <v>10.60524058</v>
      </c>
      <c r="P40">
        <v>7.9610624000000003</v>
      </c>
      <c r="Q40">
        <v>8.5420598999999999</v>
      </c>
      <c r="R40">
        <v>7.6975274000000002</v>
      </c>
      <c r="S40">
        <v>8.5614758000000002</v>
      </c>
      <c r="T40">
        <v>8.7158336999999992</v>
      </c>
      <c r="U40" s="1">
        <v>0.60306114</v>
      </c>
      <c r="V40" s="1">
        <v>0.49885123999999997</v>
      </c>
      <c r="W40" s="1">
        <v>0.33585884999999999</v>
      </c>
      <c r="X40" s="1">
        <v>0.84317523000000005</v>
      </c>
      <c r="Y40" s="1">
        <v>0.33385124999999999</v>
      </c>
    </row>
    <row r="41" spans="3:25" x14ac:dyDescent="0.2">
      <c r="D41" t="s">
        <v>14</v>
      </c>
      <c r="F41" s="5"/>
    </row>
    <row r="42" spans="3:25" x14ac:dyDescent="0.2">
      <c r="F42" s="5"/>
      <c r="J42">
        <f>SUM(J40:N40)/5</f>
        <v>10.60524058</v>
      </c>
    </row>
    <row r="43" spans="3:25" x14ac:dyDescent="0.2">
      <c r="F43" s="5"/>
      <c r="O43">
        <f>O38*536+O39*307+O40*268</f>
        <v>10898.981168959999</v>
      </c>
      <c r="P43">
        <f>O43/1111</f>
        <v>9.8100640584698464</v>
      </c>
    </row>
    <row r="44" spans="3:25" x14ac:dyDescent="0.2">
      <c r="F44" s="5"/>
      <c r="L44" s="4" t="s">
        <v>29</v>
      </c>
    </row>
    <row r="45" spans="3:25" x14ac:dyDescent="0.2">
      <c r="F45" s="5"/>
    </row>
    <row r="46" spans="3:25" x14ac:dyDescent="0.2">
      <c r="C46" t="s">
        <v>30</v>
      </c>
      <c r="E46">
        <v>101.20629</v>
      </c>
      <c r="F46" s="5">
        <v>136.62823</v>
      </c>
      <c r="G46">
        <v>95.713661000000002</v>
      </c>
      <c r="H46">
        <v>88.981498999999999</v>
      </c>
      <c r="I46">
        <v>172.98600999999999</v>
      </c>
      <c r="J46">
        <v>11.603001000000001</v>
      </c>
      <c r="K46">
        <v>12.263603</v>
      </c>
      <c r="L46" s="4">
        <v>11.780442000000001</v>
      </c>
      <c r="M46">
        <v>11.604286</v>
      </c>
      <c r="N46">
        <v>14.531198</v>
      </c>
      <c r="O46" s="1">
        <f t="shared" ref="O46:O50" si="3">SUM(J46:N46)/5</f>
        <v>12.356506000000001</v>
      </c>
      <c r="P46">
        <v>8.7290287000000006</v>
      </c>
      <c r="Q46">
        <v>9.5776471999999995</v>
      </c>
      <c r="R46">
        <v>8.8313398000000003</v>
      </c>
      <c r="S46">
        <v>8.9350348000000004</v>
      </c>
      <c r="T46">
        <v>10.299799999999999</v>
      </c>
      <c r="U46">
        <v>0.21078094999999999</v>
      </c>
      <c r="V46">
        <v>0.23016508999999999</v>
      </c>
      <c r="W46">
        <v>0.24231014000000001</v>
      </c>
      <c r="X46">
        <v>0.27890517999999997</v>
      </c>
      <c r="Y46">
        <v>0.36612531999999998</v>
      </c>
    </row>
    <row r="47" spans="3:25" x14ac:dyDescent="0.2">
      <c r="E47">
        <v>101.20629</v>
      </c>
      <c r="F47" s="5">
        <v>136.62823</v>
      </c>
      <c r="G47">
        <v>95.713661000000002</v>
      </c>
      <c r="H47">
        <v>88.981498999999999</v>
      </c>
      <c r="I47">
        <v>172.98600999999999</v>
      </c>
      <c r="J47">
        <v>11.603001000000001</v>
      </c>
      <c r="K47">
        <v>12.263603</v>
      </c>
      <c r="L47" s="4">
        <v>11.780442000000001</v>
      </c>
      <c r="M47">
        <v>11.604286</v>
      </c>
      <c r="N47">
        <v>14.531198</v>
      </c>
      <c r="O47" s="1">
        <f t="shared" si="3"/>
        <v>12.356506000000001</v>
      </c>
      <c r="P47">
        <v>8.7290287000000006</v>
      </c>
      <c r="Q47">
        <v>9.5776471999999995</v>
      </c>
      <c r="R47">
        <v>8.8313398000000003</v>
      </c>
      <c r="S47">
        <v>8.9350348000000004</v>
      </c>
      <c r="T47">
        <v>10.299799999999999</v>
      </c>
      <c r="U47">
        <v>0.21078094999999999</v>
      </c>
      <c r="V47">
        <v>0.23016508999999999</v>
      </c>
      <c r="W47">
        <v>0.24231014000000001</v>
      </c>
      <c r="X47">
        <v>0.27890517999999997</v>
      </c>
      <c r="Y47">
        <v>0.36612531999999998</v>
      </c>
    </row>
    <row r="48" spans="3:25" x14ac:dyDescent="0.2">
      <c r="C48" t="s">
        <v>4</v>
      </c>
      <c r="E48">
        <v>53.755477999999997</v>
      </c>
      <c r="F48" s="5">
        <v>55.171317999999999</v>
      </c>
      <c r="G48">
        <v>69.194907999999998</v>
      </c>
      <c r="H48">
        <v>56.926315000000002</v>
      </c>
      <c r="I48">
        <v>72.820419000000001</v>
      </c>
      <c r="J48">
        <v>12.235037</v>
      </c>
      <c r="K48">
        <v>13.26934</v>
      </c>
      <c r="L48" s="4">
        <v>10.954084999999999</v>
      </c>
      <c r="M48">
        <v>11.874281999999999</v>
      </c>
      <c r="N48">
        <v>14.927865000000001</v>
      </c>
      <c r="O48" s="1">
        <f t="shared" si="3"/>
        <v>12.6521218</v>
      </c>
      <c r="P48">
        <v>8.9982299999999995</v>
      </c>
      <c r="Q48">
        <v>9.4662743000000003</v>
      </c>
      <c r="R48">
        <v>7.7380370999999997</v>
      </c>
      <c r="S48">
        <v>8.9621601000000002</v>
      </c>
      <c r="T48">
        <v>10.183052</v>
      </c>
      <c r="U48">
        <v>0.99297314999999997</v>
      </c>
      <c r="V48">
        <v>0.58670378000000001</v>
      </c>
      <c r="W48">
        <v>0.88520889999999997</v>
      </c>
      <c r="X48">
        <v>0.27890517999999997</v>
      </c>
      <c r="Y48">
        <v>0.83743237999999998</v>
      </c>
    </row>
    <row r="49" spans="3:25" x14ac:dyDescent="0.2">
      <c r="C49" t="s">
        <v>0</v>
      </c>
      <c r="E49">
        <v>101.20629</v>
      </c>
      <c r="F49" s="5">
        <v>95.297295000000005</v>
      </c>
      <c r="G49">
        <v>95.713661000000002</v>
      </c>
      <c r="H49">
        <v>88.981498999999999</v>
      </c>
      <c r="I49">
        <v>172.98600999999999</v>
      </c>
      <c r="J49">
        <v>10.981133</v>
      </c>
      <c r="K49">
        <v>12.108475</v>
      </c>
      <c r="L49" s="4">
        <v>11.921411000000001</v>
      </c>
      <c r="M49">
        <v>11.912454</v>
      </c>
      <c r="N49">
        <v>15.667111</v>
      </c>
      <c r="O49" s="1">
        <f t="shared" si="3"/>
        <v>12.5181168</v>
      </c>
      <c r="P49">
        <v>8.1469640999999999</v>
      </c>
      <c r="Q49">
        <v>9.5497102999999992</v>
      </c>
      <c r="R49">
        <v>8.6365546999999996</v>
      </c>
      <c r="S49">
        <v>9.0135717</v>
      </c>
      <c r="T49">
        <v>10.852232000000001</v>
      </c>
      <c r="U49">
        <v>0.22394639</v>
      </c>
      <c r="V49">
        <v>0.25488922000000003</v>
      </c>
      <c r="W49">
        <v>0.24231014000000001</v>
      </c>
      <c r="X49">
        <v>0.32472295000000001</v>
      </c>
      <c r="Y49">
        <v>0.36612531999999998</v>
      </c>
    </row>
    <row r="50" spans="3:25" x14ac:dyDescent="0.2">
      <c r="C50" t="s">
        <v>7</v>
      </c>
      <c r="E50">
        <v>49.641899000000002</v>
      </c>
      <c r="F50" s="5">
        <v>79.435417000000001</v>
      </c>
      <c r="G50">
        <v>55.831229999999998</v>
      </c>
      <c r="H50">
        <v>47.437393</v>
      </c>
      <c r="I50">
        <v>77.950171999999995</v>
      </c>
      <c r="J50">
        <v>12.08657</v>
      </c>
      <c r="K50">
        <v>12.166074999999999</v>
      </c>
      <c r="L50" s="4">
        <v>11.824569</v>
      </c>
      <c r="M50">
        <v>11.130452</v>
      </c>
      <c r="N50">
        <v>13.014885</v>
      </c>
      <c r="O50" s="1">
        <f t="shared" si="3"/>
        <v>12.0445102</v>
      </c>
      <c r="P50">
        <v>9.2330217000000001</v>
      </c>
      <c r="Q50">
        <v>9.8320980000000002</v>
      </c>
      <c r="R50">
        <v>9.3333501999999999</v>
      </c>
      <c r="S50">
        <v>8.8227233999999992</v>
      </c>
      <c r="T50">
        <v>8.9845810000000004</v>
      </c>
      <c r="U50">
        <v>0.86821031999999998</v>
      </c>
      <c r="V50">
        <v>0.23016508999999999</v>
      </c>
      <c r="W50">
        <v>0.40263003000000003</v>
      </c>
      <c r="X50">
        <v>0.38593692000000002</v>
      </c>
      <c r="Y50">
        <v>0.55596833999999995</v>
      </c>
    </row>
    <row r="51" spans="3:25" x14ac:dyDescent="0.2">
      <c r="F51" s="5"/>
    </row>
    <row r="52" spans="3:25" x14ac:dyDescent="0.2">
      <c r="F52" s="5"/>
    </row>
    <row r="53" spans="3:25" x14ac:dyDescent="0.2">
      <c r="F53" s="5"/>
    </row>
    <row r="54" spans="3:25" x14ac:dyDescent="0.2">
      <c r="F54" s="5"/>
    </row>
    <row r="55" spans="3:25" x14ac:dyDescent="0.2">
      <c r="F55" s="5"/>
    </row>
    <row r="56" spans="3:25" x14ac:dyDescent="0.2">
      <c r="F56" s="5"/>
    </row>
    <row r="57" spans="3:25" x14ac:dyDescent="0.2">
      <c r="F57" s="5"/>
    </row>
    <row r="58" spans="3:25" x14ac:dyDescent="0.2">
      <c r="F58" s="5"/>
    </row>
    <row r="59" spans="3:25" x14ac:dyDescent="0.2">
      <c r="F59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C68A2-C007-AC4B-B19A-2C57D756DE9A}">
  <dimension ref="A1:W44"/>
  <sheetViews>
    <sheetView workbookViewId="0">
      <selection sqref="A1:W44"/>
    </sheetView>
  </sheetViews>
  <sheetFormatPr baseColWidth="10" defaultRowHeight="16" x14ac:dyDescent="0.2"/>
  <sheetData>
    <row r="1" spans="1:23" x14ac:dyDescent="0.2">
      <c r="L1" s="4"/>
      <c r="N1" s="2"/>
      <c r="O1" s="2"/>
    </row>
    <row r="2" spans="1:23" x14ac:dyDescent="0.2">
      <c r="A2" s="1"/>
      <c r="B2" s="1"/>
      <c r="C2" s="1"/>
      <c r="D2" s="1"/>
      <c r="E2" s="1"/>
      <c r="F2" s="1"/>
      <c r="G2" s="1" t="s">
        <v>4</v>
      </c>
      <c r="H2" s="1"/>
      <c r="I2" s="1"/>
      <c r="J2" s="1"/>
      <c r="K2" s="1"/>
      <c r="L2" s="3" t="s">
        <v>12</v>
      </c>
      <c r="M2" s="1"/>
      <c r="N2" s="2" t="s">
        <v>10</v>
      </c>
      <c r="O2" s="2" t="s">
        <v>11</v>
      </c>
      <c r="P2" s="1"/>
      <c r="Q2" s="1"/>
      <c r="R2" s="1"/>
      <c r="S2" s="1"/>
      <c r="T2" s="1"/>
      <c r="U2" s="1"/>
      <c r="V2" s="1"/>
      <c r="W2" s="1"/>
    </row>
    <row r="3" spans="1:23" x14ac:dyDescent="0.2">
      <c r="E3" t="s">
        <v>1</v>
      </c>
      <c r="G3" s="5">
        <v>0.98319999999999996</v>
      </c>
      <c r="H3" s="5">
        <v>0.98129999999999995</v>
      </c>
      <c r="I3" s="5">
        <v>0.98319999999999996</v>
      </c>
      <c r="J3" s="5">
        <v>0.98319999999999996</v>
      </c>
      <c r="K3" s="5">
        <v>0.9869</v>
      </c>
      <c r="L3" s="6">
        <f>SUM(G3:K3)/5</f>
        <v>0.98355999999999999</v>
      </c>
      <c r="N3" s="2">
        <v>5249</v>
      </c>
      <c r="O3" s="2">
        <v>536</v>
      </c>
      <c r="Q3">
        <f>O3*L3</f>
        <v>527.18816000000004</v>
      </c>
      <c r="R3">
        <f>O3-Q3</f>
        <v>8.811839999999961</v>
      </c>
    </row>
    <row r="4" spans="1:23" x14ac:dyDescent="0.2">
      <c r="E4" t="s">
        <v>2</v>
      </c>
      <c r="G4" s="5">
        <v>0.98250000000000004</v>
      </c>
      <c r="H4" s="5">
        <v>0.98950000000000005</v>
      </c>
      <c r="I4" s="5">
        <v>0.97899999999999998</v>
      </c>
      <c r="J4" s="5">
        <v>0.98599999999999999</v>
      </c>
      <c r="K4" s="5">
        <v>0.98250000000000004</v>
      </c>
      <c r="L4" s="6">
        <f>SUM(G4:K4)/5</f>
        <v>0.9839</v>
      </c>
      <c r="N4" s="2">
        <v>2415</v>
      </c>
      <c r="O4" s="2">
        <v>286</v>
      </c>
      <c r="Q4">
        <f>O4*L4</f>
        <v>281.3954</v>
      </c>
      <c r="R4">
        <f>O4-Q4</f>
        <v>4.6046000000000049</v>
      </c>
    </row>
    <row r="5" spans="1:23" x14ac:dyDescent="0.2">
      <c r="E5" t="s">
        <v>3</v>
      </c>
      <c r="G5" s="5">
        <v>0.99199999999999999</v>
      </c>
      <c r="H5" s="5">
        <v>0.98</v>
      </c>
      <c r="I5" s="5">
        <v>0.99199999999999999</v>
      </c>
      <c r="J5" s="5">
        <v>0.98399999999999999</v>
      </c>
      <c r="K5" s="5">
        <v>0.99199999999999999</v>
      </c>
      <c r="L5" s="6">
        <f>SUM(G5:K5)/5</f>
        <v>0.98799999999999988</v>
      </c>
      <c r="N5" s="2">
        <v>2834</v>
      </c>
      <c r="O5" s="2">
        <v>250</v>
      </c>
      <c r="Q5">
        <f>O5*L5</f>
        <v>246.99999999999997</v>
      </c>
      <c r="R5">
        <f>O5-Q5</f>
        <v>3.0000000000000284</v>
      </c>
    </row>
    <row r="6" spans="1:23" x14ac:dyDescent="0.2">
      <c r="L6" s="4"/>
      <c r="N6" s="2"/>
      <c r="O6" s="2"/>
      <c r="R6">
        <f>SUM(R3:R5)</f>
        <v>16.416439999999994</v>
      </c>
      <c r="S6">
        <f>R6/O3</f>
        <v>3.0627686567164168E-2</v>
      </c>
      <c r="T6">
        <f>1-S6</f>
        <v>0.96937231343283581</v>
      </c>
    </row>
    <row r="7" spans="1:23" x14ac:dyDescent="0.2">
      <c r="A7" s="1"/>
      <c r="B7" s="1"/>
      <c r="C7" s="1"/>
      <c r="D7" s="1"/>
      <c r="E7" s="1"/>
      <c r="F7" s="1"/>
      <c r="G7" s="1" t="s">
        <v>0</v>
      </c>
      <c r="H7" s="1"/>
      <c r="I7" s="1"/>
      <c r="J7" s="1"/>
      <c r="K7" s="1"/>
      <c r="L7" s="3"/>
      <c r="M7" s="1"/>
      <c r="N7" s="2"/>
      <c r="O7" s="2"/>
      <c r="P7" s="1"/>
      <c r="Q7" s="1"/>
      <c r="R7" s="1"/>
      <c r="S7" s="1"/>
      <c r="T7" s="1"/>
      <c r="U7" s="1"/>
      <c r="V7" s="1"/>
      <c r="W7" s="1"/>
    </row>
    <row r="8" spans="1:23" x14ac:dyDescent="0.2">
      <c r="E8" t="s">
        <v>1</v>
      </c>
      <c r="G8" s="5">
        <v>0.98699999999999999</v>
      </c>
      <c r="H8" s="5">
        <v>0.98370000000000002</v>
      </c>
      <c r="I8" s="5">
        <v>0.99019999999999997</v>
      </c>
      <c r="J8" s="5">
        <v>0.99019999999999997</v>
      </c>
      <c r="K8" s="5">
        <v>0.98699999999999999</v>
      </c>
      <c r="L8" s="6">
        <f>SUM(G8:K8)/5</f>
        <v>0.98761999999999994</v>
      </c>
      <c r="N8" s="2">
        <v>5196</v>
      </c>
      <c r="O8" s="2">
        <v>307</v>
      </c>
      <c r="Q8">
        <f>O8*L8</f>
        <v>303.19934000000001</v>
      </c>
      <c r="R8">
        <f>O8-Q8</f>
        <v>3.8006599999999935</v>
      </c>
    </row>
    <row r="9" spans="1:23" x14ac:dyDescent="0.2">
      <c r="E9" t="s">
        <v>2</v>
      </c>
      <c r="G9" s="5">
        <v>0.94220000000000004</v>
      </c>
      <c r="H9" s="5">
        <v>0.93059999999999998</v>
      </c>
      <c r="I9" s="5">
        <v>0.94220000000000004</v>
      </c>
      <c r="J9" s="5">
        <v>0.92490000000000006</v>
      </c>
      <c r="K9" s="5">
        <v>0.92490000000000006</v>
      </c>
      <c r="L9" s="6">
        <f>SUM(G9:K9)/5</f>
        <v>0.9329599999999999</v>
      </c>
      <c r="N9" s="2">
        <v>2852</v>
      </c>
      <c r="O9" s="2">
        <v>173</v>
      </c>
      <c r="Q9">
        <f>O9*L9</f>
        <v>161.40207999999998</v>
      </c>
      <c r="R9">
        <f>O9-Q9</f>
        <v>11.597920000000016</v>
      </c>
    </row>
    <row r="10" spans="1:23" x14ac:dyDescent="0.2">
      <c r="E10" t="s">
        <v>3</v>
      </c>
      <c r="G10" s="5">
        <v>0.91039999999999999</v>
      </c>
      <c r="H10" s="5">
        <v>0.91039999999999999</v>
      </c>
      <c r="I10" s="5">
        <v>0.94030000000000002</v>
      </c>
      <c r="J10" s="5">
        <v>0.94779999999999998</v>
      </c>
      <c r="K10" s="5">
        <v>0.94779999999999998</v>
      </c>
      <c r="L10" s="6">
        <f>SUM(G10:K10)/5</f>
        <v>0.93133999999999995</v>
      </c>
      <c r="N10" s="2">
        <v>2344</v>
      </c>
      <c r="O10" s="2">
        <v>134</v>
      </c>
      <c r="Q10">
        <f>O10*L10</f>
        <v>124.79956</v>
      </c>
      <c r="R10">
        <f>O10-Q10</f>
        <v>9.2004400000000004</v>
      </c>
    </row>
    <row r="11" spans="1:23" x14ac:dyDescent="0.2">
      <c r="L11" s="4"/>
      <c r="N11" s="2"/>
      <c r="O11" s="2"/>
      <c r="R11">
        <f>SUM(R8:R10)</f>
        <v>24.59902000000001</v>
      </c>
      <c r="S11">
        <f>R11/O8</f>
        <v>8.0127100977198731E-2</v>
      </c>
      <c r="T11">
        <f>1-S11</f>
        <v>0.91987289902280123</v>
      </c>
    </row>
    <row r="12" spans="1:23" x14ac:dyDescent="0.2">
      <c r="A12" s="1"/>
      <c r="B12" s="1"/>
      <c r="C12" s="1"/>
      <c r="D12" s="1"/>
      <c r="E12" s="1"/>
      <c r="F12" s="1"/>
      <c r="G12" s="1" t="s">
        <v>7</v>
      </c>
      <c r="H12" s="1"/>
      <c r="I12" s="1"/>
      <c r="J12" s="1"/>
      <c r="K12" s="1"/>
      <c r="L12" s="3"/>
      <c r="M12" s="1"/>
      <c r="N12" s="2"/>
      <c r="O12" s="2"/>
      <c r="P12" s="1"/>
      <c r="Q12" s="1"/>
      <c r="R12" s="1"/>
      <c r="S12" s="1"/>
      <c r="T12" s="1"/>
      <c r="U12" s="1"/>
      <c r="V12" s="1"/>
      <c r="W12" s="1"/>
    </row>
    <row r="13" spans="1:23" x14ac:dyDescent="0.2">
      <c r="E13" t="s">
        <v>5</v>
      </c>
      <c r="G13" s="5">
        <v>0.98129999999999995</v>
      </c>
      <c r="H13" s="5">
        <v>0.98509999999999998</v>
      </c>
      <c r="I13" s="5">
        <v>0.97760000000000002</v>
      </c>
      <c r="J13" s="5">
        <v>0.97760000000000002</v>
      </c>
      <c r="K13" s="5">
        <v>0.98509999999999998</v>
      </c>
      <c r="L13" s="6">
        <f>SUM(G13:K13)/5</f>
        <v>0.98133999999999999</v>
      </c>
      <c r="N13" s="2">
        <v>9492</v>
      </c>
      <c r="O13" s="2">
        <v>268</v>
      </c>
      <c r="Q13">
        <f>O13*L13</f>
        <v>262.99912</v>
      </c>
      <c r="R13">
        <f>O13-Q13</f>
        <v>5.0008799999999951</v>
      </c>
    </row>
    <row r="14" spans="1:23" x14ac:dyDescent="0.2">
      <c r="E14" t="s">
        <v>8</v>
      </c>
      <c r="G14" s="5">
        <v>0.95489999999999997</v>
      </c>
      <c r="H14" s="5">
        <v>0.96240000000000003</v>
      </c>
      <c r="I14" s="5">
        <v>0.95489999999999997</v>
      </c>
      <c r="J14" s="5">
        <v>0.95489999999999997</v>
      </c>
      <c r="K14" s="5">
        <v>0.95489999999999997</v>
      </c>
      <c r="L14" s="6">
        <f>SUM(G14:K14)/5</f>
        <v>0.95640000000000003</v>
      </c>
      <c r="N14" s="2">
        <v>5388</v>
      </c>
      <c r="O14" s="2">
        <v>133</v>
      </c>
      <c r="Q14">
        <f>O14*L14</f>
        <v>127.2012</v>
      </c>
      <c r="R14">
        <f>O14-Q14</f>
        <v>5.7988</v>
      </c>
    </row>
    <row r="15" spans="1:23" x14ac:dyDescent="0.2">
      <c r="E15" t="s">
        <v>2</v>
      </c>
      <c r="G15" s="5">
        <v>0.9778</v>
      </c>
      <c r="H15" s="5">
        <v>0.97040000000000004</v>
      </c>
      <c r="I15" s="5">
        <v>0.9778</v>
      </c>
      <c r="J15" s="5">
        <v>0.9778</v>
      </c>
      <c r="K15" s="5">
        <v>0.9778</v>
      </c>
      <c r="L15" s="6">
        <f>SUM(G15:K15)/5</f>
        <v>0.97632000000000008</v>
      </c>
      <c r="N15" s="2">
        <v>4104</v>
      </c>
      <c r="O15" s="2">
        <v>135</v>
      </c>
      <c r="Q15">
        <f>O15*L15</f>
        <v>131.8032</v>
      </c>
      <c r="R15">
        <f>O15-Q15</f>
        <v>3.1967999999999961</v>
      </c>
    </row>
    <row r="16" spans="1:23" x14ac:dyDescent="0.2">
      <c r="E16" t="s">
        <v>3</v>
      </c>
      <c r="G16" s="5">
        <v>0.95740000000000003</v>
      </c>
      <c r="H16" s="5">
        <v>0.95740000000000003</v>
      </c>
      <c r="I16" s="5">
        <v>0.96809999999999996</v>
      </c>
      <c r="J16" s="5">
        <v>0.97870000000000001</v>
      </c>
      <c r="K16" s="5">
        <v>0.97870000000000001</v>
      </c>
      <c r="L16" s="6">
        <f>SUM(G16:K16)/5</f>
        <v>0.96806000000000003</v>
      </c>
      <c r="N16" s="2">
        <v>4286</v>
      </c>
      <c r="O16" s="2">
        <v>94</v>
      </c>
      <c r="Q16">
        <f>O16*L16</f>
        <v>90.997640000000004</v>
      </c>
      <c r="R16">
        <f>O16-Q16</f>
        <v>3.0023599999999959</v>
      </c>
    </row>
    <row r="17" spans="4:20" x14ac:dyDescent="0.2">
      <c r="L17" s="4"/>
      <c r="N17" s="2"/>
      <c r="O17" s="2"/>
      <c r="R17">
        <f>SUM(R13:R16)</f>
        <v>16.998839999999987</v>
      </c>
      <c r="S17">
        <f>R17/Q13</f>
        <v>6.4634588891400044E-2</v>
      </c>
      <c r="T17">
        <f>1-S17</f>
        <v>0.93536541110859994</v>
      </c>
    </row>
    <row r="18" spans="4:20" x14ac:dyDescent="0.2">
      <c r="E18" t="s">
        <v>13</v>
      </c>
      <c r="G18" s="5">
        <v>0.93979999999999997</v>
      </c>
      <c r="H18" s="5">
        <v>0.93979999999999997</v>
      </c>
      <c r="I18" s="5">
        <v>0.93979999999999997</v>
      </c>
      <c r="J18" s="5">
        <v>0.93979999999999997</v>
      </c>
      <c r="K18" s="5">
        <v>0.93230000000000002</v>
      </c>
      <c r="L18" s="6">
        <f>SUM(G18:K18)/5</f>
        <v>0.93829999999999991</v>
      </c>
      <c r="N18" s="2">
        <v>5388</v>
      </c>
      <c r="O18" s="2">
        <f>133*(1-L18)</f>
        <v>8.2061000000000117</v>
      </c>
    </row>
    <row r="19" spans="4:20" x14ac:dyDescent="0.2">
      <c r="L19" s="4"/>
      <c r="N19" s="2"/>
      <c r="O19" s="2"/>
    </row>
    <row r="20" spans="4:20" x14ac:dyDescent="0.2">
      <c r="L20" s="4"/>
      <c r="N20" s="2"/>
      <c r="O20" s="2"/>
      <c r="Q20">
        <f>I18*O14</f>
        <v>124.99339999999999</v>
      </c>
    </row>
    <row r="21" spans="4:20" x14ac:dyDescent="0.2">
      <c r="L21" s="4"/>
      <c r="N21" s="2"/>
      <c r="O21" s="2"/>
    </row>
    <row r="22" spans="4:20" x14ac:dyDescent="0.2">
      <c r="L22" s="4"/>
      <c r="N22" s="2"/>
      <c r="O22" s="2"/>
    </row>
    <row r="23" spans="4:20" x14ac:dyDescent="0.2">
      <c r="D23" t="s">
        <v>4</v>
      </c>
      <c r="E23" t="s">
        <v>9</v>
      </c>
      <c r="G23" s="5">
        <v>0.9627</v>
      </c>
      <c r="H23" s="5">
        <v>0.97199999999999998</v>
      </c>
      <c r="I23" s="5">
        <v>0.95899999999999996</v>
      </c>
      <c r="J23" s="5">
        <v>0.96460000000000001</v>
      </c>
      <c r="K23" s="5">
        <v>0.95899999999999996</v>
      </c>
      <c r="L23" s="6">
        <f>SUM(G23:K23)/5</f>
        <v>0.96345999999999987</v>
      </c>
      <c r="N23" s="2">
        <v>5249</v>
      </c>
      <c r="O23" s="2">
        <v>536</v>
      </c>
      <c r="Q23">
        <f>O23*L23</f>
        <v>516.41455999999994</v>
      </c>
    </row>
    <row r="24" spans="4:20" x14ac:dyDescent="0.2">
      <c r="D24" t="s">
        <v>0</v>
      </c>
      <c r="E24" t="s">
        <v>9</v>
      </c>
      <c r="G24" s="5">
        <v>0.90880000000000005</v>
      </c>
      <c r="H24" s="5">
        <v>0.92510000000000003</v>
      </c>
      <c r="I24" s="5">
        <v>0.92179999999999995</v>
      </c>
      <c r="J24" s="5">
        <v>0.91859999999999997</v>
      </c>
      <c r="K24" s="5">
        <v>0.91210000000000002</v>
      </c>
      <c r="L24" s="6">
        <f>SUM(G24:K24)/5</f>
        <v>0.9172800000000001</v>
      </c>
      <c r="N24" s="2">
        <v>5196</v>
      </c>
      <c r="O24" s="2">
        <v>307</v>
      </c>
      <c r="Q24">
        <f>O24*L24</f>
        <v>281.60496000000001</v>
      </c>
    </row>
    <row r="25" spans="4:20" x14ac:dyDescent="0.2">
      <c r="D25" t="s">
        <v>7</v>
      </c>
      <c r="E25" t="s">
        <v>6</v>
      </c>
      <c r="G25" s="5">
        <v>0.94399999999999995</v>
      </c>
      <c r="H25" s="5">
        <v>0.93279999999999996</v>
      </c>
      <c r="I25" s="5">
        <v>0.94030000000000002</v>
      </c>
      <c r="J25" s="5">
        <v>0.94030000000000002</v>
      </c>
      <c r="K25" s="5">
        <v>0.93659999999999999</v>
      </c>
      <c r="L25" s="6">
        <f>SUM(G25:K25)/5</f>
        <v>0.93879999999999997</v>
      </c>
      <c r="N25" s="2">
        <v>9492</v>
      </c>
      <c r="O25" s="2">
        <v>268</v>
      </c>
      <c r="Q25">
        <f>O25*L25</f>
        <v>251.5984</v>
      </c>
    </row>
    <row r="26" spans="4:20" x14ac:dyDescent="0.2">
      <c r="L26" s="4"/>
      <c r="N26" s="2">
        <f>SUM(N23:N25)</f>
        <v>19937</v>
      </c>
      <c r="O26" s="2">
        <f>SUM(O23:O25)</f>
        <v>1111</v>
      </c>
      <c r="Q26">
        <f>SUM(Q23:Q25)</f>
        <v>1049.6179199999999</v>
      </c>
      <c r="S26">
        <f>Q26/O26</f>
        <v>0.944750603060306</v>
      </c>
    </row>
    <row r="27" spans="4:20" x14ac:dyDescent="0.2">
      <c r="L27" s="4"/>
      <c r="N27" s="2"/>
      <c r="O27" s="2"/>
    </row>
    <row r="28" spans="4:20" x14ac:dyDescent="0.2">
      <c r="L28" s="4"/>
      <c r="N28" s="2"/>
      <c r="O28" s="2"/>
    </row>
    <row r="29" spans="4:20" x14ac:dyDescent="0.2">
      <c r="L29" s="4"/>
      <c r="N29" s="2"/>
      <c r="O29" s="2"/>
    </row>
    <row r="30" spans="4:20" x14ac:dyDescent="0.2">
      <c r="D30" t="s">
        <v>4</v>
      </c>
      <c r="E30" t="s">
        <v>1</v>
      </c>
      <c r="F30">
        <v>536</v>
      </c>
      <c r="G30" s="5">
        <v>0.98319999999999996</v>
      </c>
      <c r="H30" s="5">
        <v>0.98129999999999995</v>
      </c>
      <c r="I30" s="5">
        <v>0.98319999999999996</v>
      </c>
      <c r="J30" s="5">
        <v>0.98319999999999996</v>
      </c>
      <c r="K30" s="5">
        <v>0.9869</v>
      </c>
      <c r="L30" s="6">
        <f>SUM(G30:K30)/5</f>
        <v>0.98355999999999999</v>
      </c>
      <c r="N30" s="2"/>
      <c r="O30" s="2"/>
    </row>
    <row r="31" spans="4:20" x14ac:dyDescent="0.2">
      <c r="E31" t="s">
        <v>2</v>
      </c>
      <c r="F31">
        <v>286</v>
      </c>
      <c r="G31" s="5">
        <v>0.96519999999999995</v>
      </c>
      <c r="H31" s="5">
        <v>0.96150000000000002</v>
      </c>
      <c r="I31" s="5">
        <v>0.96519999999999995</v>
      </c>
      <c r="J31" s="5">
        <v>0.9617</v>
      </c>
      <c r="K31" s="5">
        <v>0.96860000000000002</v>
      </c>
      <c r="L31" s="6">
        <f>SUM(G31:K31)/5</f>
        <v>0.96443999999999996</v>
      </c>
      <c r="N31" s="2"/>
      <c r="O31" s="2"/>
    </row>
    <row r="32" spans="4:20" x14ac:dyDescent="0.2">
      <c r="E32" t="s">
        <v>3</v>
      </c>
      <c r="F32">
        <v>250</v>
      </c>
      <c r="G32" s="5">
        <v>0.97589999999999999</v>
      </c>
      <c r="H32" s="5">
        <v>0.97199999999999998</v>
      </c>
      <c r="I32" s="5">
        <v>0.97589999999999999</v>
      </c>
      <c r="J32" s="5">
        <v>0.97589999999999999</v>
      </c>
      <c r="K32" s="5">
        <v>0.97589999999999999</v>
      </c>
      <c r="L32" s="6">
        <f>SUM(G32:K32)/5</f>
        <v>0.9751200000000001</v>
      </c>
      <c r="N32" s="2"/>
      <c r="O32" s="2"/>
    </row>
    <row r="33" spans="4:15" x14ac:dyDescent="0.2">
      <c r="E33" t="s">
        <v>14</v>
      </c>
      <c r="G33" s="5">
        <v>0.97009999999999996</v>
      </c>
      <c r="H33" s="5">
        <v>0.96640000000000004</v>
      </c>
      <c r="I33" s="5">
        <v>0.97009999999999996</v>
      </c>
      <c r="J33" s="5">
        <v>0.96830000000000005</v>
      </c>
      <c r="K33" s="5">
        <v>0.97199999999999998</v>
      </c>
      <c r="L33" s="6">
        <f>SUM(G33:K33)/5</f>
        <v>0.96937999999999991</v>
      </c>
      <c r="N33" s="2"/>
      <c r="O33" s="2"/>
    </row>
    <row r="34" spans="4:15" x14ac:dyDescent="0.2">
      <c r="L34" s="4"/>
      <c r="N34" s="2"/>
      <c r="O34" s="2"/>
    </row>
    <row r="35" spans="4:15" x14ac:dyDescent="0.2">
      <c r="D35" t="s">
        <v>0</v>
      </c>
      <c r="E35" t="s">
        <v>1</v>
      </c>
      <c r="F35">
        <v>307</v>
      </c>
      <c r="G35" s="5">
        <v>0.98699999999999999</v>
      </c>
      <c r="H35">
        <v>0.98370000000000002</v>
      </c>
      <c r="I35">
        <v>0.99019999999999997</v>
      </c>
      <c r="J35">
        <v>0.99019999999999997</v>
      </c>
      <c r="K35" s="5">
        <v>0.98699999999999999</v>
      </c>
      <c r="L35" s="6">
        <f>SUM(G35:K35)/5</f>
        <v>0.98761999999999994</v>
      </c>
      <c r="N35" s="2"/>
      <c r="O35" s="2"/>
    </row>
    <row r="36" spans="4:15" x14ac:dyDescent="0.2">
      <c r="E36" t="s">
        <v>2</v>
      </c>
      <c r="F36">
        <v>173</v>
      </c>
      <c r="G36" s="5">
        <v>0.93140000000000001</v>
      </c>
      <c r="H36">
        <v>0.96430000000000005</v>
      </c>
      <c r="I36" s="5">
        <v>0.9425</v>
      </c>
      <c r="J36" s="5">
        <v>0.93679999999999997</v>
      </c>
      <c r="K36">
        <v>0.95320000000000005</v>
      </c>
      <c r="L36" s="6">
        <f>SUM(G36:K36)/5</f>
        <v>0.94564000000000004</v>
      </c>
      <c r="N36" s="2"/>
      <c r="O36" s="2"/>
    </row>
    <row r="37" spans="4:15" x14ac:dyDescent="0.2">
      <c r="E37" t="s">
        <v>3</v>
      </c>
      <c r="F37">
        <v>134</v>
      </c>
      <c r="G37" s="5">
        <v>0.94699999999999995</v>
      </c>
      <c r="H37">
        <v>0.94240000000000002</v>
      </c>
      <c r="I37" s="5">
        <v>0.93230000000000002</v>
      </c>
      <c r="J37" s="5">
        <v>0.93230000000000002</v>
      </c>
      <c r="K37">
        <v>0.89710000000000001</v>
      </c>
      <c r="L37" s="6">
        <f>SUM(G37:K37)/5</f>
        <v>0.93021999999999994</v>
      </c>
      <c r="N37" s="2"/>
      <c r="O37" s="2"/>
    </row>
    <row r="38" spans="4:15" x14ac:dyDescent="0.2">
      <c r="E38" t="s">
        <v>14</v>
      </c>
      <c r="G38">
        <v>0.93820000000000003</v>
      </c>
      <c r="H38">
        <v>0.95440000000000003</v>
      </c>
      <c r="I38">
        <v>0.93810000000000004</v>
      </c>
      <c r="J38">
        <v>0.93489999999999995</v>
      </c>
      <c r="K38">
        <v>0.92830000000000001</v>
      </c>
      <c r="L38" s="6">
        <f>SUM(G38:K38)/5</f>
        <v>0.93878000000000006</v>
      </c>
      <c r="N38" s="2"/>
      <c r="O38" s="2"/>
    </row>
    <row r="39" spans="4:15" x14ac:dyDescent="0.2">
      <c r="L39" s="4"/>
      <c r="N39" s="2"/>
      <c r="O39" s="2"/>
    </row>
    <row r="40" spans="4:15" x14ac:dyDescent="0.2">
      <c r="D40" t="s">
        <v>7</v>
      </c>
      <c r="E40" t="s">
        <v>5</v>
      </c>
      <c r="F40">
        <v>268</v>
      </c>
      <c r="G40">
        <v>0.98129999999999995</v>
      </c>
      <c r="H40">
        <v>0.98509999999999998</v>
      </c>
      <c r="I40">
        <v>0.97760000000000002</v>
      </c>
      <c r="J40">
        <v>0.97760000000000002</v>
      </c>
      <c r="K40">
        <v>0.98509999999999998</v>
      </c>
      <c r="L40" s="6">
        <f>SUM(G40:K40)/5</f>
        <v>0.98133999999999999</v>
      </c>
      <c r="N40" s="2"/>
      <c r="O40" s="2"/>
    </row>
    <row r="41" spans="4:15" x14ac:dyDescent="0.2">
      <c r="E41" t="s">
        <v>2</v>
      </c>
      <c r="F41">
        <v>135</v>
      </c>
      <c r="G41">
        <v>0.97729999999999995</v>
      </c>
      <c r="H41">
        <v>0.96989999999999998</v>
      </c>
      <c r="I41">
        <v>0.9556</v>
      </c>
      <c r="J41">
        <v>0.95620000000000005</v>
      </c>
      <c r="K41">
        <v>0.97740000000000005</v>
      </c>
      <c r="L41" s="6">
        <f>SUM(G41:K41)/5</f>
        <v>0.96728000000000003</v>
      </c>
      <c r="N41" s="2"/>
      <c r="O41" s="2"/>
    </row>
    <row r="42" spans="4:15" x14ac:dyDescent="0.2">
      <c r="E42" t="s">
        <v>15</v>
      </c>
      <c r="F42">
        <v>94</v>
      </c>
      <c r="G42">
        <v>0.91910000000000003</v>
      </c>
      <c r="H42">
        <v>0.92589999999999995</v>
      </c>
      <c r="I42">
        <v>0.92479999999999996</v>
      </c>
      <c r="J42">
        <v>0.93130000000000002</v>
      </c>
      <c r="K42">
        <v>0.91849999999999998</v>
      </c>
      <c r="L42" s="6">
        <f>SUM(G42:K42)/5</f>
        <v>0.92392000000000007</v>
      </c>
      <c r="N42" s="2"/>
      <c r="O42" s="2"/>
    </row>
    <row r="43" spans="4:15" x14ac:dyDescent="0.2">
      <c r="E43" t="s">
        <v>14</v>
      </c>
      <c r="G43">
        <v>0.94779999999999998</v>
      </c>
      <c r="H43">
        <v>0.94779999999999998</v>
      </c>
      <c r="I43">
        <v>0.94030000000000002</v>
      </c>
      <c r="J43">
        <v>0.94399999999999995</v>
      </c>
      <c r="K43">
        <v>0.94779999999999998</v>
      </c>
      <c r="L43" s="6">
        <f>SUM(G43:K43)/5</f>
        <v>0.94554000000000005</v>
      </c>
      <c r="N43" s="2"/>
      <c r="O43" s="2"/>
    </row>
    <row r="44" spans="4:15" x14ac:dyDescent="0.2">
      <c r="L44" s="4"/>
      <c r="N44" s="2"/>
      <c r="O4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longitude &amp; latitude</vt:lpstr>
      <vt:lpstr>floor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2022-12-21T02:57:07Z</dcterms:created>
  <dcterms:modified xsi:type="dcterms:W3CDTF">2023-02-01T18:27:42Z</dcterms:modified>
</cp:coreProperties>
</file>