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Werkblad 1" sheetId="1" r:id="rId4"/>
  </sheets>
</workbook>
</file>

<file path=xl/sharedStrings.xml><?xml version="1.0" encoding="utf-8"?>
<sst xmlns="http://schemas.openxmlformats.org/spreadsheetml/2006/main" uniqueCount="24">
  <si>
    <t>Tabel 1</t>
  </si>
  <si>
    <t>AVG</t>
  </si>
  <si>
    <t>FRAC_OFF</t>
  </si>
  <si>
    <t>FRAC_ON</t>
  </si>
  <si>
    <t>PROG</t>
  </si>
  <si>
    <t>DIFF_ABS</t>
  </si>
  <si>
    <t>DIFF_PCT</t>
  </si>
  <si>
    <t>FROM 1</t>
  </si>
  <si>
    <t>in</t>
  </si>
  <si>
    <t>out</t>
  </si>
  <si>
    <t>P+R Uithof</t>
  </si>
  <si>
    <t>&lt;10%</t>
  </si>
  <si>
    <t>WKZ</t>
  </si>
  <si>
    <t>&lt;50%</t>
  </si>
  <si>
    <t>UMC</t>
  </si>
  <si>
    <t>&gt;50%</t>
  </si>
  <si>
    <t>Heidelberglaan</t>
  </si>
  <si>
    <t>Padualaan</t>
  </si>
  <si>
    <t>Kromme Rijn</t>
  </si>
  <si>
    <t>Galgenwaard</t>
  </si>
  <si>
    <t>Vaartscherijn</t>
  </si>
  <si>
    <t>Centraal Station Centrumzijde</t>
  </si>
  <si>
    <t>TOTAL</t>
  </si>
  <si>
    <t>PR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</si>
</sst>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0000000"/>
  </numFmts>
  <fonts count="6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11"/>
      <color indexed="8"/>
      <name val="Calibri"/>
    </font>
    <font>
      <sz val="10"/>
      <color indexed="8"/>
      <name val="Trebuchet MS"/>
    </font>
    <font>
      <i val="1"/>
      <sz val="10"/>
      <color indexed="8"/>
      <name val="Trebuchet MS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3" fillId="4" borderId="6" applyNumberFormat="0" applyFont="1" applyFill="1" applyBorder="1" applyAlignment="1" applyProtection="0">
      <alignment vertical="bottom"/>
    </xf>
    <xf numFmtId="0" fontId="3" fillId="4" borderId="7" applyNumberFormat="0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3" fillId="4" borderId="6" applyNumberFormat="1" applyFont="1" applyFill="1" applyBorder="1" applyAlignment="1" applyProtection="0">
      <alignment vertical="bottom"/>
    </xf>
    <xf numFmtId="0" fontId="3" fillId="4" borderId="7" applyNumberFormat="1" applyFont="1" applyFill="1" applyBorder="1" applyAlignment="1" applyProtection="0">
      <alignment vertical="bottom"/>
    </xf>
    <xf numFmtId="0" fontId="0" borderId="7" applyNumberFormat="1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1" fontId="4" fillId="4" borderId="10" applyNumberFormat="1" applyFont="1" applyFill="1" applyBorder="1" applyAlignment="1" applyProtection="0">
      <alignment horizontal="right" vertical="top"/>
    </xf>
    <xf numFmtId="0" fontId="0" borderId="11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59" fontId="0" fillId="5" borderId="7" applyNumberFormat="1" applyFont="1" applyFill="1" applyBorder="1" applyAlignment="1" applyProtection="0">
      <alignment vertical="top" wrapText="1"/>
    </xf>
    <xf numFmtId="59" fontId="0" fillId="6" borderId="7" applyNumberFormat="1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59" fontId="0" fillId="7" borderId="7" applyNumberFormat="1" applyFont="1" applyFill="1" applyBorder="1" applyAlignment="1" applyProtection="0">
      <alignment vertical="top" wrapText="1"/>
    </xf>
    <xf numFmtId="49" fontId="0" fillId="7" borderId="7" applyNumberFormat="1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59" fontId="0" fillId="4" borderId="7" applyNumberFormat="1" applyFont="1" applyFill="1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1" fontId="5" fillId="4" borderId="10" applyNumberFormat="1" applyFont="1" applyFill="1" applyBorder="1" applyAlignment="1" applyProtection="0">
      <alignment horizontal="right" vertical="top"/>
    </xf>
    <xf numFmtId="0" fontId="0" borderId="11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ff5f5d"/>
      <rgbColor rgb="ffffe061"/>
      <rgbColor rgb="ffffc07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M2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18" width="16.3516" style="1" customWidth="1"/>
    <col min="19" max="19" width="16.3516" style="1" customWidth="1"/>
    <col min="20" max="20" width="16.3516" style="1" customWidth="1"/>
    <col min="21" max="21" width="16.3516" style="1" customWidth="1"/>
    <col min="22" max="22" width="16.3516" style="1" customWidth="1"/>
    <col min="23" max="23" width="16.3516" style="1" customWidth="1"/>
    <col min="24" max="24" width="16.3516" style="1" customWidth="1"/>
    <col min="25" max="25" width="16.3516" style="1" customWidth="1"/>
    <col min="26" max="26" width="16.3516" style="1" customWidth="1"/>
    <col min="27" max="27" width="16.3516" style="1" customWidth="1"/>
    <col min="28" max="28" width="16.3516" style="1" customWidth="1"/>
    <col min="29" max="29" width="16.3516" style="1" customWidth="1"/>
    <col min="30" max="30" width="16.3516" style="1" customWidth="1"/>
    <col min="31" max="31" width="16.3516" style="1" customWidth="1"/>
    <col min="32" max="32" width="16.3516" style="1" customWidth="1"/>
    <col min="33" max="33" width="16.3516" style="1" customWidth="1"/>
    <col min="34" max="34" width="16.3516" style="1" customWidth="1"/>
    <col min="35" max="35" width="16.3516" style="1" customWidth="1"/>
    <col min="36" max="36" width="16.3516" style="1" customWidth="1"/>
    <col min="37" max="37" width="16.3516" style="1" customWidth="1"/>
    <col min="38" max="38" width="16.3516" style="1" customWidth="1"/>
    <col min="39" max="39" width="16.3516" style="1" customWidth="1"/>
    <col min="40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ht="20.55" customHeight="1">
      <c r="A2" s="3"/>
      <c r="B2" s="4">
        <v>1</v>
      </c>
      <c r="C2" s="3"/>
      <c r="D2" s="4">
        <v>2</v>
      </c>
      <c r="E2" s="3"/>
      <c r="F2" s="4">
        <v>3</v>
      </c>
      <c r="G2" s="3"/>
      <c r="H2" s="4">
        <v>4</v>
      </c>
      <c r="I2" s="3"/>
      <c r="J2" s="4">
        <v>5</v>
      </c>
      <c r="K2" s="4"/>
      <c r="L2" s="4">
        <v>6</v>
      </c>
      <c r="M2" s="4"/>
      <c r="N2" s="4">
        <v>7</v>
      </c>
      <c r="O2" s="4"/>
      <c r="P2" s="4">
        <v>8</v>
      </c>
      <c r="Q2" s="4"/>
      <c r="R2" s="4">
        <v>9</v>
      </c>
      <c r="S2" s="4"/>
      <c r="T2" s="4">
        <v>10</v>
      </c>
      <c r="U2" s="4"/>
      <c r="V2" s="3"/>
      <c r="W2" t="s" s="5">
        <v>1</v>
      </c>
      <c r="X2" s="5"/>
      <c r="Y2" t="s" s="5">
        <v>2</v>
      </c>
      <c r="Z2" t="s" s="5">
        <v>3</v>
      </c>
      <c r="AA2" t="s" s="5">
        <v>4</v>
      </c>
      <c r="AB2" s="5"/>
      <c r="AC2" t="s" s="5">
        <v>2</v>
      </c>
      <c r="AD2" t="s" s="5">
        <v>3</v>
      </c>
      <c r="AE2" s="5"/>
      <c r="AF2" t="s" s="5">
        <v>5</v>
      </c>
      <c r="AG2" s="3"/>
      <c r="AH2" t="s" s="5">
        <v>6</v>
      </c>
      <c r="AI2" s="5"/>
      <c r="AJ2" t="s" s="5">
        <v>7</v>
      </c>
      <c r="AK2" s="5"/>
      <c r="AL2" s="5"/>
      <c r="AM2" s="5"/>
    </row>
    <row r="3" ht="20.55" customHeight="1">
      <c r="A3" s="6"/>
      <c r="B3" t="s" s="7">
        <v>8</v>
      </c>
      <c r="C3" t="s" s="8">
        <v>9</v>
      </c>
      <c r="D3" t="s" s="8">
        <v>8</v>
      </c>
      <c r="E3" t="s" s="8">
        <v>9</v>
      </c>
      <c r="F3" t="s" s="8">
        <v>8</v>
      </c>
      <c r="G3" t="s" s="8">
        <v>9</v>
      </c>
      <c r="H3" t="s" s="8">
        <v>8</v>
      </c>
      <c r="I3" t="s" s="8">
        <v>9</v>
      </c>
      <c r="J3" t="s" s="8">
        <v>8</v>
      </c>
      <c r="K3" t="s" s="8">
        <v>9</v>
      </c>
      <c r="L3" t="s" s="8">
        <v>8</v>
      </c>
      <c r="M3" t="s" s="8">
        <v>9</v>
      </c>
      <c r="N3" t="s" s="8">
        <v>8</v>
      </c>
      <c r="O3" t="s" s="8">
        <v>9</v>
      </c>
      <c r="P3" t="s" s="8">
        <v>8</v>
      </c>
      <c r="Q3" t="s" s="8">
        <v>9</v>
      </c>
      <c r="R3" t="s" s="8">
        <v>8</v>
      </c>
      <c r="S3" t="s" s="8">
        <v>9</v>
      </c>
      <c r="T3" t="s" s="8">
        <v>8</v>
      </c>
      <c r="U3" t="s" s="8">
        <v>9</v>
      </c>
      <c r="V3" s="9"/>
      <c r="W3" t="s" s="8">
        <v>8</v>
      </c>
      <c r="X3" t="s" s="8">
        <v>9</v>
      </c>
      <c r="Y3" s="9"/>
      <c r="Z3" s="9"/>
      <c r="AA3" t="s" s="8">
        <v>8</v>
      </c>
      <c r="AB3" t="s" s="8">
        <v>9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20.65" customHeight="1">
      <c r="A4" s="10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3"/>
      <c r="W4" s="13"/>
      <c r="X4" s="13"/>
      <c r="Y4" s="13"/>
      <c r="Z4" s="13"/>
      <c r="AA4" s="14"/>
      <c r="AB4" s="14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</row>
    <row r="5" ht="21" customHeight="1">
      <c r="A5" t="s" s="15">
        <v>10</v>
      </c>
      <c r="B5" s="16">
        <v>41</v>
      </c>
      <c r="C5" s="17">
        <v>906</v>
      </c>
      <c r="D5" s="17">
        <v>35</v>
      </c>
      <c r="E5" s="17">
        <v>848</v>
      </c>
      <c r="F5" s="17">
        <v>34</v>
      </c>
      <c r="G5" s="17">
        <v>905</v>
      </c>
      <c r="H5" s="17">
        <v>38</v>
      </c>
      <c r="I5" s="17">
        <v>770</v>
      </c>
      <c r="J5" s="17">
        <v>44</v>
      </c>
      <c r="K5" s="17">
        <v>832</v>
      </c>
      <c r="L5" s="17">
        <v>36</v>
      </c>
      <c r="M5" s="17">
        <v>745</v>
      </c>
      <c r="N5" s="17">
        <v>33</v>
      </c>
      <c r="O5" s="17">
        <v>692</v>
      </c>
      <c r="P5" s="17">
        <v>42</v>
      </c>
      <c r="Q5" s="17">
        <v>966</v>
      </c>
      <c r="R5" s="17">
        <v>33</v>
      </c>
      <c r="S5" s="17">
        <v>860</v>
      </c>
      <c r="T5" s="17">
        <v>29</v>
      </c>
      <c r="U5" s="17">
        <v>773</v>
      </c>
      <c r="V5" s="13"/>
      <c r="W5" s="18">
        <f>AVERAGE(B5,D5,F5,H5,J5,L5,N5,P5,R5,T5)</f>
        <v>36.5</v>
      </c>
      <c r="X5" s="18">
        <v>0</v>
      </c>
      <c r="Y5" s="18">
        <f>W5/W$14</f>
        <v>0.001552880913179066</v>
      </c>
      <c r="Z5" s="19">
        <f>X5/X$14</f>
        <v>0</v>
      </c>
      <c r="AA5" s="20">
        <v>14.52783717065827</v>
      </c>
      <c r="AB5" s="20">
        <v>0</v>
      </c>
      <c r="AC5" s="21">
        <f>AA5/AA$14</f>
        <v>0.0006532255161717919</v>
      </c>
      <c r="AD5" s="18">
        <f>AB5/AB$14</f>
        <v>0</v>
      </c>
      <c r="AE5" s="22"/>
      <c r="AF5" s="22">
        <f>AC5-Y5</f>
        <v>-0.0008996553970072745</v>
      </c>
      <c r="AG5" s="22">
        <f>AD5-Z5</f>
        <v>0</v>
      </c>
      <c r="AH5" s="22">
        <f>Y5/AC5</f>
        <v>2.377250849415187</v>
      </c>
      <c r="AI5" s="22">
        <v>1</v>
      </c>
      <c r="AJ5" s="23">
        <f>ABS(AH5-1)</f>
        <v>1.377250849415187</v>
      </c>
      <c r="AK5" s="24">
        <f>ABS(AI5-1)</f>
        <v>0</v>
      </c>
      <c r="AL5" t="s" s="25">
        <v>11</v>
      </c>
      <c r="AM5" s="22"/>
    </row>
    <row r="6" ht="21" customHeight="1">
      <c r="A6" t="s" s="15">
        <v>12</v>
      </c>
      <c r="B6" s="16">
        <v>1246</v>
      </c>
      <c r="C6" s="17">
        <v>0</v>
      </c>
      <c r="D6" s="17">
        <v>1177</v>
      </c>
      <c r="E6" s="17">
        <v>0</v>
      </c>
      <c r="F6" s="17">
        <v>1242</v>
      </c>
      <c r="G6" s="17">
        <v>0</v>
      </c>
      <c r="H6" s="17">
        <v>1249</v>
      </c>
      <c r="I6" s="17">
        <v>0</v>
      </c>
      <c r="J6" s="17">
        <v>1240</v>
      </c>
      <c r="K6" s="17">
        <v>0</v>
      </c>
      <c r="L6" s="17">
        <v>1255</v>
      </c>
      <c r="M6" s="17">
        <v>0</v>
      </c>
      <c r="N6" s="17">
        <v>1222</v>
      </c>
      <c r="O6" s="17">
        <v>0</v>
      </c>
      <c r="P6" s="17">
        <v>1231</v>
      </c>
      <c r="Q6" s="17">
        <v>0</v>
      </c>
      <c r="R6" s="17">
        <v>1273</v>
      </c>
      <c r="S6" s="17">
        <v>0</v>
      </c>
      <c r="T6" s="17">
        <v>1247</v>
      </c>
      <c r="U6" s="17">
        <v>0</v>
      </c>
      <c r="V6" s="13"/>
      <c r="W6" s="18">
        <f>AVERAGE(B6,D6,F6,H6,J6,L6,N6,P6,R6,T6)</f>
        <v>1238.2</v>
      </c>
      <c r="X6" s="18">
        <f>AVERAGE(C6,E6,G6,I6,K6,M6,O6,Q6,S6,U6)</f>
        <v>0</v>
      </c>
      <c r="Y6" s="18">
        <f>W6/W$14</f>
        <v>0.05267882593694028</v>
      </c>
      <c r="Z6" s="19">
        <f>X6/X$14</f>
        <v>0</v>
      </c>
      <c r="AA6" s="20">
        <v>1014.553980007073</v>
      </c>
      <c r="AB6" s="20">
        <v>0.02088333086342828</v>
      </c>
      <c r="AC6" s="21">
        <f>AA6/AA$14</f>
        <v>0.04561811503592428</v>
      </c>
      <c r="AD6" s="18">
        <f>AB6/AB$14</f>
        <v>9.389921171611764e-07</v>
      </c>
      <c r="AE6" s="22"/>
      <c r="AF6" s="22">
        <f>AC6-Y6</f>
        <v>-0.007060710901016003</v>
      </c>
      <c r="AG6" s="22">
        <f>AD6-Z6</f>
        <v>9.389921171611764e-07</v>
      </c>
      <c r="AH6" s="22">
        <f>Y6/AC6</f>
        <v>1.154778664034138</v>
      </c>
      <c r="AI6" s="22">
        <v>1</v>
      </c>
      <c r="AJ6" s="26">
        <f>ABS(AH6-1)</f>
        <v>0.1547786640341384</v>
      </c>
      <c r="AK6" s="24">
        <f>ABS(AI6-1)</f>
        <v>0</v>
      </c>
      <c r="AL6" t="s" s="27">
        <v>13</v>
      </c>
      <c r="AM6" s="22"/>
    </row>
    <row r="7" ht="21" customHeight="1">
      <c r="A7" t="s" s="15">
        <v>14</v>
      </c>
      <c r="B7" s="16">
        <v>2856</v>
      </c>
      <c r="C7" s="17">
        <v>0</v>
      </c>
      <c r="D7" s="17">
        <v>2814</v>
      </c>
      <c r="E7" s="17">
        <v>0</v>
      </c>
      <c r="F7" s="17">
        <v>2867</v>
      </c>
      <c r="G7" s="17">
        <v>0</v>
      </c>
      <c r="H7" s="17">
        <v>2870</v>
      </c>
      <c r="I7" s="17">
        <v>0</v>
      </c>
      <c r="J7" s="17">
        <v>2904</v>
      </c>
      <c r="K7" s="17">
        <v>0</v>
      </c>
      <c r="L7" s="17">
        <v>2869</v>
      </c>
      <c r="M7" s="17">
        <v>0</v>
      </c>
      <c r="N7" s="17">
        <v>2736</v>
      </c>
      <c r="O7" s="17">
        <v>0</v>
      </c>
      <c r="P7" s="17">
        <v>2884</v>
      </c>
      <c r="Q7" s="17">
        <v>0</v>
      </c>
      <c r="R7" s="17">
        <v>2937</v>
      </c>
      <c r="S7" s="17">
        <v>0</v>
      </c>
      <c r="T7" s="17">
        <v>2776</v>
      </c>
      <c r="U7" s="17">
        <v>0</v>
      </c>
      <c r="V7" s="13"/>
      <c r="W7" s="18">
        <f>AVERAGE(B7,D7,F7,H7,J7,L7,N7,P7,R7,T7)</f>
        <v>2851.3</v>
      </c>
      <c r="X7" s="18">
        <f>AVERAGE(C7,E7,G7,I7,K7,M7,O7,Q7,S7,U7)</f>
        <v>0</v>
      </c>
      <c r="Y7" s="18">
        <f>W7/W$14</f>
        <v>0.1213076533629445</v>
      </c>
      <c r="Z7" s="19">
        <f>X7/X$14</f>
        <v>0</v>
      </c>
      <c r="AA7" s="20">
        <v>2660.243985368675</v>
      </c>
      <c r="AB7" s="20">
        <v>0.3480555143904713</v>
      </c>
      <c r="AC7" s="21">
        <f>AA7/AA$14</f>
        <v>0.1196144498366936</v>
      </c>
      <c r="AD7" s="18">
        <f>AB7/AB$14</f>
        <v>1.564986861935294e-05</v>
      </c>
      <c r="AE7" s="22"/>
      <c r="AF7" s="22">
        <f>AC7-Y7</f>
        <v>-0.001693203526250825</v>
      </c>
      <c r="AG7" s="22">
        <f>AD7-Z7</f>
        <v>1.564986861935294e-05</v>
      </c>
      <c r="AH7" s="22">
        <f>Y7/AC7</f>
        <v>1.014155509878301</v>
      </c>
      <c r="AI7" s="22">
        <v>1</v>
      </c>
      <c r="AJ7" s="24">
        <f>ABS(AH7-1)</f>
        <v>0.01415550987830083</v>
      </c>
      <c r="AK7" s="24">
        <f>ABS(AI7-1)</f>
        <v>0</v>
      </c>
      <c r="AL7" t="s" s="28">
        <v>15</v>
      </c>
      <c r="AM7" s="22"/>
    </row>
    <row r="8" ht="21" customHeight="1">
      <c r="A8" t="s" s="15">
        <v>16</v>
      </c>
      <c r="B8" s="16">
        <v>9454</v>
      </c>
      <c r="C8" s="17">
        <v>0</v>
      </c>
      <c r="D8" s="17">
        <v>9168</v>
      </c>
      <c r="E8" s="17">
        <v>0</v>
      </c>
      <c r="F8" s="17">
        <v>9251</v>
      </c>
      <c r="G8" s="17">
        <v>1</v>
      </c>
      <c r="H8" s="17">
        <v>9157</v>
      </c>
      <c r="I8" s="17">
        <v>1</v>
      </c>
      <c r="J8" s="17">
        <v>9148</v>
      </c>
      <c r="K8" s="17">
        <v>0</v>
      </c>
      <c r="L8" s="17">
        <v>9024</v>
      </c>
      <c r="M8" s="17">
        <v>0</v>
      </c>
      <c r="N8" s="17">
        <v>9051</v>
      </c>
      <c r="O8" s="17">
        <v>0</v>
      </c>
      <c r="P8" s="17">
        <v>9290</v>
      </c>
      <c r="Q8" s="17">
        <v>0</v>
      </c>
      <c r="R8" s="17">
        <v>9242</v>
      </c>
      <c r="S8" s="17">
        <v>0</v>
      </c>
      <c r="T8" s="17">
        <v>9130</v>
      </c>
      <c r="U8" s="17">
        <v>0</v>
      </c>
      <c r="V8" s="13"/>
      <c r="W8" s="18">
        <f>AVERAGE(B8,D8,F8,H8,J8,L8,N8,P8,R8,T8)</f>
        <v>9191.5</v>
      </c>
      <c r="X8" s="18">
        <f>AVERAGE(C8,E8,G8,I8,K8,M8,O8,Q8,S8,U8)</f>
        <v>0.2</v>
      </c>
      <c r="Y8" s="18">
        <f>W8/W$14</f>
        <v>0.3910494496845312</v>
      </c>
      <c r="Z8" s="19">
        <f>X8/X$14</f>
        <v>8.508936510570226e-06</v>
      </c>
      <c r="AA8" s="20">
        <v>9137.849474807434</v>
      </c>
      <c r="AB8" s="20">
        <v>0.1670666469074262</v>
      </c>
      <c r="AC8" s="21">
        <f>AA8/AA$14</f>
        <v>0.4108716507324921</v>
      </c>
      <c r="AD8" s="18">
        <f>AB8/AB$14</f>
        <v>7.511936937289411e-06</v>
      </c>
      <c r="AE8" s="22"/>
      <c r="AF8" s="22">
        <f>AC8-Y8</f>
        <v>0.0198222010479609</v>
      </c>
      <c r="AG8" s="22">
        <f>AD8-Z8</f>
        <v>-9.969995732808151e-07</v>
      </c>
      <c r="AH8" s="22">
        <f>Y8/AC8</f>
        <v>0.9517557343938859</v>
      </c>
      <c r="AI8" s="22">
        <f>Z8/AD8</f>
        <v>1.132722037152853</v>
      </c>
      <c r="AJ8" s="24">
        <f>ABS(AH8-1)</f>
        <v>0.04824426560611406</v>
      </c>
      <c r="AK8" s="24">
        <f>ABS(AI8-1)</f>
        <v>0.1327220371528532</v>
      </c>
      <c r="AL8" s="29"/>
      <c r="AM8" s="29"/>
    </row>
    <row r="9" ht="21" customHeight="1">
      <c r="A9" t="s" s="15">
        <v>17</v>
      </c>
      <c r="B9" s="16">
        <v>7001</v>
      </c>
      <c r="C9" s="17">
        <v>283</v>
      </c>
      <c r="D9" s="17">
        <v>6940</v>
      </c>
      <c r="E9" s="17">
        <v>275</v>
      </c>
      <c r="F9" s="17">
        <v>6965</v>
      </c>
      <c r="G9" s="17">
        <v>262</v>
      </c>
      <c r="H9" s="17">
        <v>6838</v>
      </c>
      <c r="I9" s="17">
        <v>266</v>
      </c>
      <c r="J9" s="17">
        <v>7081</v>
      </c>
      <c r="K9" s="17">
        <v>234</v>
      </c>
      <c r="L9" s="17">
        <v>6996</v>
      </c>
      <c r="M9" s="17">
        <v>291</v>
      </c>
      <c r="N9" s="17">
        <v>6854</v>
      </c>
      <c r="O9" s="17">
        <v>291</v>
      </c>
      <c r="P9" s="17">
        <v>6990</v>
      </c>
      <c r="Q9" s="17">
        <v>260</v>
      </c>
      <c r="R9" s="17">
        <v>6874</v>
      </c>
      <c r="S9" s="17">
        <v>306</v>
      </c>
      <c r="T9" s="17">
        <v>6952</v>
      </c>
      <c r="U9" s="17">
        <v>248</v>
      </c>
      <c r="V9" s="13"/>
      <c r="W9" s="18">
        <f>AVERAGE(B9,D9,F9,H9,J9,L9,N9,P9,R9,T9)</f>
        <v>6949.1</v>
      </c>
      <c r="X9" s="18">
        <f>AVERAGE(C9,E9,G9,I9,K9,M9,O9,Q9,S9,U9)</f>
        <v>271.6</v>
      </c>
      <c r="Y9" s="18">
        <f>W9/W$14</f>
        <v>0.2956472535280179</v>
      </c>
      <c r="Z9" s="19">
        <f>X9/X$14</f>
        <v>0.01155513578135437</v>
      </c>
      <c r="AA9" s="20">
        <v>6855.134344787816</v>
      </c>
      <c r="AB9" s="20">
        <v>236.037327639042</v>
      </c>
      <c r="AC9" s="21">
        <f>AA9/AA$14</f>
        <v>0.3082323003898383</v>
      </c>
      <c r="AD9" s="18">
        <f>AB9/AB$14</f>
        <v>0.01061311490290039</v>
      </c>
      <c r="AE9" s="22"/>
      <c r="AF9" s="22">
        <f>AC9-Y9</f>
        <v>0.01258504686182044</v>
      </c>
      <c r="AG9" s="22">
        <f>AD9-Z9</f>
        <v>-0.000942020878453978</v>
      </c>
      <c r="AH9" s="22">
        <f>Y9/AC9</f>
        <v>0.9591702529361672</v>
      </c>
      <c r="AI9" s="22">
        <f>Z9/AD9</f>
        <v>1.088760075347581</v>
      </c>
      <c r="AJ9" s="24">
        <f>ABS(AH9-1)</f>
        <v>0.0408297470638328</v>
      </c>
      <c r="AK9" s="24">
        <f>ABS(AI9-1)</f>
        <v>0.08876007534758146</v>
      </c>
      <c r="AL9" s="29"/>
      <c r="AM9" s="29"/>
    </row>
    <row r="10" ht="21" customHeight="1">
      <c r="A10" t="s" s="15">
        <v>18</v>
      </c>
      <c r="B10" s="16">
        <v>925</v>
      </c>
      <c r="C10" s="17">
        <v>40</v>
      </c>
      <c r="D10" s="17">
        <v>909</v>
      </c>
      <c r="E10" s="17">
        <v>33</v>
      </c>
      <c r="F10" s="17">
        <v>928</v>
      </c>
      <c r="G10" s="17">
        <v>34</v>
      </c>
      <c r="H10" s="17">
        <v>891</v>
      </c>
      <c r="I10" s="17">
        <v>23</v>
      </c>
      <c r="J10" s="17">
        <v>906</v>
      </c>
      <c r="K10" s="17">
        <v>20</v>
      </c>
      <c r="L10" s="17">
        <v>881</v>
      </c>
      <c r="M10" s="17">
        <v>35</v>
      </c>
      <c r="N10" s="17">
        <v>886</v>
      </c>
      <c r="O10" s="17">
        <v>30</v>
      </c>
      <c r="P10" s="17">
        <v>904</v>
      </c>
      <c r="Q10" s="17">
        <v>29</v>
      </c>
      <c r="R10" s="17">
        <v>962</v>
      </c>
      <c r="S10" s="17">
        <v>29</v>
      </c>
      <c r="T10" s="17">
        <v>948</v>
      </c>
      <c r="U10" s="17">
        <v>35</v>
      </c>
      <c r="V10" s="13"/>
      <c r="W10" s="18">
        <f>AVERAGE(B10,D10,F10,H10,J10,L10,N10,P10,R10,T10)</f>
        <v>914</v>
      </c>
      <c r="X10" s="18">
        <f>AVERAGE(C10,E10,G10,I10,K10,M10,O10,Q10,S10,U10)</f>
        <v>30.8</v>
      </c>
      <c r="Y10" s="18">
        <f>W10/W$14</f>
        <v>0.03888583985330594</v>
      </c>
      <c r="Z10" s="19">
        <f>X10/X$14</f>
        <v>0.001310376222627815</v>
      </c>
      <c r="AA10" s="20">
        <v>690.6744016461636</v>
      </c>
      <c r="AB10" s="20">
        <v>30.573196384059</v>
      </c>
      <c r="AC10" s="21">
        <f>AA10/AA$14</f>
        <v>0.0310552862908716</v>
      </c>
      <c r="AD10" s="18">
        <f>AB10/AB$14</f>
        <v>0.001374684459523962</v>
      </c>
      <c r="AE10" s="22"/>
      <c r="AF10" s="22">
        <f>AC10-Y10</f>
        <v>-0.007830553562434343</v>
      </c>
      <c r="AG10" s="22">
        <f>AD10-Z10</f>
        <v>6.430823689614735e-05</v>
      </c>
      <c r="AH10" s="22">
        <f>Y10/AC10</f>
        <v>1.252148812575463</v>
      </c>
      <c r="AI10" s="22">
        <f>Z10/AD10</f>
        <v>0.9532196378226196</v>
      </c>
      <c r="AJ10" s="26">
        <f>ABS(AH10-1)</f>
        <v>0.2521488125754634</v>
      </c>
      <c r="AK10" s="24">
        <f>ABS(AI10-1)</f>
        <v>0.04678036217738035</v>
      </c>
      <c r="AL10" s="29"/>
      <c r="AM10" s="29"/>
    </row>
    <row r="11" ht="21" customHeight="1">
      <c r="A11" t="s" s="15">
        <v>19</v>
      </c>
      <c r="B11" s="16">
        <v>845</v>
      </c>
      <c r="C11" s="17">
        <v>299</v>
      </c>
      <c r="D11" s="17">
        <v>803</v>
      </c>
      <c r="E11" s="17">
        <v>296</v>
      </c>
      <c r="F11" s="17">
        <v>820</v>
      </c>
      <c r="G11" s="17">
        <v>290</v>
      </c>
      <c r="H11" s="17">
        <v>815</v>
      </c>
      <c r="I11" s="17">
        <v>279</v>
      </c>
      <c r="J11" s="17">
        <v>812</v>
      </c>
      <c r="K11" s="17">
        <v>279</v>
      </c>
      <c r="L11" s="17">
        <v>776</v>
      </c>
      <c r="M11" s="17">
        <v>295</v>
      </c>
      <c r="N11" s="17">
        <v>821</v>
      </c>
      <c r="O11" s="17">
        <v>271</v>
      </c>
      <c r="P11" s="17">
        <v>830</v>
      </c>
      <c r="Q11" s="17">
        <v>306</v>
      </c>
      <c r="R11" s="17">
        <v>827</v>
      </c>
      <c r="S11" s="17">
        <v>265</v>
      </c>
      <c r="T11" s="17">
        <v>836</v>
      </c>
      <c r="U11" s="17">
        <v>300</v>
      </c>
      <c r="V11" s="13"/>
      <c r="W11" s="18">
        <f>AVERAGE(B11,D11,F11,H11,J11,L11,N11,P11,R11,T11)</f>
        <v>818.5</v>
      </c>
      <c r="X11" s="18">
        <f>AVERAGE(C11,E11,G11,I11,K11,M11,O11,Q11,S11,U11)</f>
        <v>288</v>
      </c>
      <c r="Y11" s="18">
        <f>W11/W$14</f>
        <v>0.03482282266950865</v>
      </c>
      <c r="Z11" s="19">
        <f>X11/X$14</f>
        <v>0.01225286857522113</v>
      </c>
      <c r="AA11" s="20">
        <v>605.7349339143128</v>
      </c>
      <c r="AB11" s="20">
        <v>264.6126853704997</v>
      </c>
      <c r="AC11" s="21">
        <f>AA11/AA$14</f>
        <v>0.0272360923530047</v>
      </c>
      <c r="AD11" s="18">
        <f>AB11/AB$14</f>
        <v>0.01189796911654927</v>
      </c>
      <c r="AE11" s="22"/>
      <c r="AF11" s="22">
        <f>AC11-Y11</f>
        <v>-0.007586730316503955</v>
      </c>
      <c r="AG11" s="22">
        <f>AD11-Z11</f>
        <v>-0.0003548994586718597</v>
      </c>
      <c r="AH11" s="22">
        <f>Y11/AC11</f>
        <v>1.278554288117876</v>
      </c>
      <c r="AI11" s="22">
        <f>Z11/AD11</f>
        <v>1.029828574540357</v>
      </c>
      <c r="AJ11" s="26">
        <f>ABS(AH11-1)</f>
        <v>0.2785542881178762</v>
      </c>
      <c r="AK11" s="24">
        <f>ABS(AI11-1)</f>
        <v>0.02982857454035748</v>
      </c>
      <c r="AL11" s="29"/>
      <c r="AM11" s="29"/>
    </row>
    <row r="12" ht="21" customHeight="1">
      <c r="A12" t="s" s="15">
        <v>20</v>
      </c>
      <c r="B12" s="16">
        <v>1477</v>
      </c>
      <c r="C12" s="17">
        <v>590</v>
      </c>
      <c r="D12" s="17">
        <v>1504</v>
      </c>
      <c r="E12" s="17">
        <v>571</v>
      </c>
      <c r="F12" s="17">
        <v>1501</v>
      </c>
      <c r="G12" s="17">
        <v>586</v>
      </c>
      <c r="H12" s="17">
        <v>1533</v>
      </c>
      <c r="I12" s="17">
        <v>586</v>
      </c>
      <c r="J12" s="17">
        <v>1539</v>
      </c>
      <c r="K12" s="17">
        <v>600</v>
      </c>
      <c r="L12" s="17">
        <v>1456</v>
      </c>
      <c r="M12" s="17">
        <v>576</v>
      </c>
      <c r="N12" s="17">
        <v>1481</v>
      </c>
      <c r="O12" s="17">
        <v>602</v>
      </c>
      <c r="P12" s="17">
        <v>1508</v>
      </c>
      <c r="Q12" s="17">
        <v>580</v>
      </c>
      <c r="R12" s="17">
        <v>1509</v>
      </c>
      <c r="S12" s="17">
        <v>592</v>
      </c>
      <c r="T12" s="17">
        <v>1548</v>
      </c>
      <c r="U12" s="17">
        <v>605</v>
      </c>
      <c r="V12" s="13"/>
      <c r="W12" s="18">
        <f>AVERAGE(B12,D12,F12,H12,J12,L12,N12,P12,R12,T12)</f>
        <v>1505.6</v>
      </c>
      <c r="X12" s="18">
        <f>AVERAGE(C12,E12,G12,I12,K12,M12,O12,Q12,S12,U12)</f>
        <v>588.8</v>
      </c>
      <c r="Y12" s="18">
        <f>W12/W$14</f>
        <v>0.06405527405157267</v>
      </c>
      <c r="Z12" s="19">
        <f>X12/X$14</f>
        <v>0.02505030908711874</v>
      </c>
      <c r="AA12" s="20">
        <v>1261.436717474522</v>
      </c>
      <c r="AB12" s="20">
        <v>544.0525356540335</v>
      </c>
      <c r="AC12" s="21">
        <f>AA12/AA$14</f>
        <v>0.05671887984500371</v>
      </c>
      <c r="AD12" s="18">
        <f>AB12/AB$14</f>
        <v>0.02446262263628296</v>
      </c>
      <c r="AE12" s="22"/>
      <c r="AF12" s="22">
        <f>AC12-Y12</f>
        <v>-0.007336394206568959</v>
      </c>
      <c r="AG12" s="22">
        <f>AD12-Z12</f>
        <v>-0.0005876864508357789</v>
      </c>
      <c r="AH12" s="22">
        <f>Y12/AC12</f>
        <v>1.12934659899168</v>
      </c>
      <c r="AI12" s="22">
        <f>Z12/AD12</f>
        <v>1.024023853025641</v>
      </c>
      <c r="AJ12" s="26">
        <f>ABS(AH12-1)</f>
        <v>0.1293465989916798</v>
      </c>
      <c r="AK12" s="24">
        <f>ABS(AI12-1)</f>
        <v>0.02402385302564092</v>
      </c>
      <c r="AL12" s="29"/>
      <c r="AM12" s="29"/>
    </row>
    <row r="13" ht="33" customHeight="1">
      <c r="A13" t="s" s="15">
        <v>21</v>
      </c>
      <c r="B13" s="16">
        <v>0</v>
      </c>
      <c r="C13" s="17">
        <v>22633</v>
      </c>
      <c r="D13" s="17">
        <v>0</v>
      </c>
      <c r="E13" s="17">
        <v>22175</v>
      </c>
      <c r="F13" s="17">
        <v>0</v>
      </c>
      <c r="G13" s="17">
        <v>22435</v>
      </c>
      <c r="H13" s="17">
        <v>0</v>
      </c>
      <c r="I13" s="17">
        <v>22236</v>
      </c>
      <c r="J13" s="17">
        <v>0</v>
      </c>
      <c r="K13" s="17">
        <v>22541</v>
      </c>
      <c r="L13" s="17">
        <v>0</v>
      </c>
      <c r="M13" s="17">
        <v>22096</v>
      </c>
      <c r="N13" s="17">
        <v>0</v>
      </c>
      <c r="O13" s="17">
        <v>21890</v>
      </c>
      <c r="P13" s="17">
        <v>0</v>
      </c>
      <c r="Q13" s="17">
        <v>22504</v>
      </c>
      <c r="R13" s="17">
        <v>0</v>
      </c>
      <c r="S13" s="17">
        <v>22465</v>
      </c>
      <c r="T13" s="17">
        <v>0</v>
      </c>
      <c r="U13" s="17">
        <v>22278</v>
      </c>
      <c r="V13" s="13"/>
      <c r="W13" s="18">
        <f>AVERAGE(B13,D13,F13,H13,J13,L13,N13,P13,R13,T13)</f>
        <v>0</v>
      </c>
      <c r="X13" s="18">
        <f>AVERAGE(C13,E13,G13,I13,K13,M13,O13,Q13,S13,U13)</f>
        <v>22325.3</v>
      </c>
      <c r="Y13" s="18">
        <f>W13/W$14</f>
        <v>0</v>
      </c>
      <c r="Z13" s="19">
        <f>X13/X$14</f>
        <v>0.9498228013971673</v>
      </c>
      <c r="AA13" s="20">
        <v>0</v>
      </c>
      <c r="AB13" s="20">
        <v>21164.343924636858</v>
      </c>
      <c r="AC13" s="21">
        <f>AA13/AA$14</f>
        <v>0</v>
      </c>
      <c r="AD13" s="18">
        <f>AB13/AB$14</f>
        <v>0.9516275080870695</v>
      </c>
      <c r="AE13" s="22"/>
      <c r="AF13" s="22">
        <f>AC13-Y13</f>
        <v>0</v>
      </c>
      <c r="AG13" s="22">
        <f>AD13-Z13</f>
        <v>0.00180470668990218</v>
      </c>
      <c r="AH13" s="22">
        <v>1</v>
      </c>
      <c r="AI13" s="22">
        <f>Z13/AD13</f>
        <v>0.9981035576687669</v>
      </c>
      <c r="AJ13" s="24">
        <f>ABS(AH13-1)</f>
        <v>0</v>
      </c>
      <c r="AK13" s="24">
        <f>ABS(AI13-1)</f>
        <v>0.001896442331233095</v>
      </c>
      <c r="AL13" s="29"/>
      <c r="AM13" s="29"/>
    </row>
    <row r="14" ht="21" customHeight="1">
      <c r="A14" t="s" s="15">
        <v>22</v>
      </c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  <c r="W14" s="18">
        <f>SUM(W5:W13)</f>
        <v>23504.7</v>
      </c>
      <c r="X14" s="18">
        <f>SUM(X5:X13)</f>
        <v>23504.7</v>
      </c>
      <c r="Y14" s="13"/>
      <c r="Z14" s="30"/>
      <c r="AA14" s="31">
        <f>SUM(AA5:AA13)</f>
        <v>22240.155675176651</v>
      </c>
      <c r="AB14" s="31">
        <f>SUM(AB5:AB13)</f>
        <v>22240.155675176655</v>
      </c>
      <c r="AC14" s="32"/>
      <c r="AD14" s="13"/>
      <c r="AE14" s="13"/>
      <c r="AF14" s="22">
        <f>AA14-W14</f>
        <v>-1264.544324823346</v>
      </c>
      <c r="AG14" s="22"/>
      <c r="AH14" s="22">
        <f>W14/AA14</f>
        <v>1.056858609413187</v>
      </c>
      <c r="AI14" s="22"/>
      <c r="AJ14" s="24">
        <f>ABS(AH14-1)</f>
        <v>0.0568586094131871</v>
      </c>
      <c r="AK14" s="22"/>
      <c r="AL14" s="22"/>
      <c r="AM14" s="22"/>
    </row>
    <row r="15" ht="33" customHeight="1">
      <c r="A15" t="s" s="15">
        <v>21</v>
      </c>
      <c r="B15" s="16">
        <v>21672</v>
      </c>
      <c r="C15" s="17">
        <v>0</v>
      </c>
      <c r="D15" s="17">
        <v>21667</v>
      </c>
      <c r="E15" s="17">
        <v>0</v>
      </c>
      <c r="F15" s="17">
        <v>21797</v>
      </c>
      <c r="G15" s="17">
        <v>0</v>
      </c>
      <c r="H15" s="17">
        <v>21404</v>
      </c>
      <c r="I15" s="17">
        <v>0</v>
      </c>
      <c r="J15" s="17">
        <v>21348</v>
      </c>
      <c r="K15" s="17">
        <v>0</v>
      </c>
      <c r="L15" s="17">
        <v>21661</v>
      </c>
      <c r="M15" s="17">
        <v>0</v>
      </c>
      <c r="N15" s="17">
        <v>21334</v>
      </c>
      <c r="O15" s="17">
        <v>0</v>
      </c>
      <c r="P15" s="17">
        <v>21336</v>
      </c>
      <c r="Q15" s="17">
        <v>0</v>
      </c>
      <c r="R15" s="17">
        <v>21343</v>
      </c>
      <c r="S15" s="17">
        <v>0</v>
      </c>
      <c r="T15" s="17">
        <v>21679</v>
      </c>
      <c r="U15" s="17">
        <v>0</v>
      </c>
      <c r="V15" s="13"/>
      <c r="W15" s="18">
        <f>AVERAGE(B15,D15,F15,H15,J15,L15,N15,P15,R15,T15)</f>
        <v>21524.1</v>
      </c>
      <c r="X15" s="18">
        <f>AVERAGE(C15,E15,G15,I15,K15,M15,O15,Q15,S15,U15)</f>
        <v>0</v>
      </c>
      <c r="Y15" s="18">
        <f>W15/W$24</f>
        <v>0.8665340810731381</v>
      </c>
      <c r="Z15" s="19">
        <f>X15/X$24</f>
        <v>0</v>
      </c>
      <c r="AA15" s="20">
        <v>19993.513018668466</v>
      </c>
      <c r="AB15" s="20">
        <v>0</v>
      </c>
      <c r="AC15" s="21">
        <f>AA15/AA$24</f>
        <v>0.8784556139016403</v>
      </c>
      <c r="AD15" s="18">
        <f>AB15/AB$24</f>
        <v>0</v>
      </c>
      <c r="AE15" s="13"/>
      <c r="AF15" s="22">
        <f>AC15-Y15</f>
        <v>0.01192153282850217</v>
      </c>
      <c r="AG15" s="22">
        <f>AD15-Z15</f>
        <v>0</v>
      </c>
      <c r="AH15" s="22">
        <f>Y15/AC15</f>
        <v>0.9864289866900013</v>
      </c>
      <c r="AI15" s="22">
        <v>1</v>
      </c>
      <c r="AJ15" s="24">
        <f>ABS(AH15-1)</f>
        <v>0.01357101330999866</v>
      </c>
      <c r="AK15" s="24">
        <f>ABS(AI15-1)</f>
        <v>0</v>
      </c>
      <c r="AL15" s="22"/>
      <c r="AM15" s="22"/>
    </row>
    <row r="16" ht="21" customHeight="1">
      <c r="A16" t="s" s="15">
        <v>20</v>
      </c>
      <c r="B16" s="16">
        <v>2605</v>
      </c>
      <c r="C16" s="17">
        <v>1933</v>
      </c>
      <c r="D16" s="17">
        <v>2640</v>
      </c>
      <c r="E16" s="17">
        <v>1868</v>
      </c>
      <c r="F16" s="17">
        <v>2505</v>
      </c>
      <c r="G16" s="17">
        <v>2092</v>
      </c>
      <c r="H16" s="17">
        <v>2535</v>
      </c>
      <c r="I16" s="17">
        <v>1921</v>
      </c>
      <c r="J16" s="17">
        <v>2581</v>
      </c>
      <c r="K16" s="17">
        <v>1946</v>
      </c>
      <c r="L16" s="17">
        <v>2592</v>
      </c>
      <c r="M16" s="17">
        <v>1920</v>
      </c>
      <c r="N16" s="17">
        <v>2570</v>
      </c>
      <c r="O16" s="17">
        <v>2007</v>
      </c>
      <c r="P16" s="17">
        <v>2542</v>
      </c>
      <c r="Q16" s="17">
        <v>1928</v>
      </c>
      <c r="R16" s="17">
        <v>2623</v>
      </c>
      <c r="S16" s="17">
        <v>2026</v>
      </c>
      <c r="T16" s="17">
        <v>2590</v>
      </c>
      <c r="U16" s="17">
        <v>1911</v>
      </c>
      <c r="V16" s="13"/>
      <c r="W16" s="18">
        <f>AVERAGE(B16,D16,F16,H16,J16,L16,N16,P16,R16,T16)</f>
        <v>2578.3</v>
      </c>
      <c r="X16" s="18">
        <f>AVERAGE(C16,E16,G16,I16,K16,M16,O16,Q16,S16,U16)</f>
        <v>1955.2</v>
      </c>
      <c r="Y16" s="18">
        <f>W16/W$24</f>
        <v>0.1037992213951279</v>
      </c>
      <c r="Z16" s="19">
        <f>X16/X$24</f>
        <v>0.07924259127164256</v>
      </c>
      <c r="AA16" s="20">
        <v>2337.074440257122</v>
      </c>
      <c r="AB16" s="20">
        <v>1734.715644832397</v>
      </c>
      <c r="AC16" s="21">
        <f>AA16/AA$24</f>
        <v>0.1026841136038948</v>
      </c>
      <c r="AD16" s="18">
        <f>AB16/AB$24</f>
        <v>0.0762192585596453</v>
      </c>
      <c r="AE16" s="13"/>
      <c r="AF16" s="22">
        <f>AC16-Y16</f>
        <v>-0.001115107791233069</v>
      </c>
      <c r="AG16" s="22">
        <f>AD16-Z16</f>
        <v>-0.003023332711997256</v>
      </c>
      <c r="AH16" s="22">
        <f>Y16/AC16</f>
        <v>1.010859594070555</v>
      </c>
      <c r="AI16" s="22">
        <f>Z16/AD16</f>
        <v>1.039666257178707</v>
      </c>
      <c r="AJ16" s="24">
        <f>ABS(AH16-1)</f>
        <v>0.01085959407055515</v>
      </c>
      <c r="AK16" s="24">
        <f>ABS(AI16-1)</f>
        <v>0.03966625717870698</v>
      </c>
      <c r="AL16" s="22"/>
      <c r="AM16" s="22"/>
    </row>
    <row r="17" ht="21" customHeight="1">
      <c r="A17" t="s" s="15">
        <v>19</v>
      </c>
      <c r="B17" s="16">
        <v>574</v>
      </c>
      <c r="C17" s="17">
        <v>1726</v>
      </c>
      <c r="D17" s="17">
        <v>569</v>
      </c>
      <c r="E17" s="17">
        <v>1690</v>
      </c>
      <c r="F17" s="17">
        <v>529</v>
      </c>
      <c r="G17" s="17">
        <v>1863</v>
      </c>
      <c r="H17" s="17">
        <v>533</v>
      </c>
      <c r="I17" s="17">
        <v>1633</v>
      </c>
      <c r="J17" s="17">
        <v>569</v>
      </c>
      <c r="K17" s="17">
        <v>1778</v>
      </c>
      <c r="L17" s="17">
        <v>535</v>
      </c>
      <c r="M17" s="17">
        <v>1849</v>
      </c>
      <c r="N17" s="17">
        <v>537</v>
      </c>
      <c r="O17" s="17">
        <v>1842</v>
      </c>
      <c r="P17" s="17">
        <v>591</v>
      </c>
      <c r="Q17" s="17">
        <v>1766</v>
      </c>
      <c r="R17" s="17">
        <v>568</v>
      </c>
      <c r="S17" s="17">
        <v>1782</v>
      </c>
      <c r="T17" s="17">
        <v>514</v>
      </c>
      <c r="U17" s="17">
        <v>1816</v>
      </c>
      <c r="V17" s="13"/>
      <c r="W17" s="18">
        <f>AVERAGE(B17,D17,F17,H17,J17,L17,N17,P17,R17,T17)</f>
        <v>551.9</v>
      </c>
      <c r="X17" s="18">
        <f>AVERAGE(C17,E17,G17,I17,K17,M17,O17,Q17,S17,U17)</f>
        <v>1774.5</v>
      </c>
      <c r="Y17" s="18">
        <f>W17/W$24</f>
        <v>0.02221882259161893</v>
      </c>
      <c r="Z17" s="19">
        <f>X17/X$24</f>
        <v>0.07191897412619155</v>
      </c>
      <c r="AA17" s="20">
        <v>359.0540686452102</v>
      </c>
      <c r="AB17" s="20">
        <v>1288.431903170647</v>
      </c>
      <c r="AC17" s="21">
        <f>AA17/AA$24</f>
        <v>0.01577576997104513</v>
      </c>
      <c r="AD17" s="18">
        <f>AB17/AB$24</f>
        <v>0.05661061780171327</v>
      </c>
      <c r="AE17" s="13"/>
      <c r="AF17" s="22">
        <f>AC17-Y17</f>
        <v>-0.006443052620573798</v>
      </c>
      <c r="AG17" s="22">
        <f>AD17-Z17</f>
        <v>-0.01530835632447829</v>
      </c>
      <c r="AH17" s="22">
        <f>Y17/AC17</f>
        <v>1.408414462964368</v>
      </c>
      <c r="AI17" s="22">
        <f>Z17/AD17</f>
        <v>1.270414931313733</v>
      </c>
      <c r="AJ17" s="26">
        <f>ABS(AH17-1)</f>
        <v>0.408414462964368</v>
      </c>
      <c r="AK17" s="26">
        <f>ABS(AI17-1)</f>
        <v>0.270414931313733</v>
      </c>
      <c r="AL17" s="22"/>
      <c r="AM17" s="22"/>
    </row>
    <row r="18" ht="21" customHeight="1">
      <c r="A18" t="s" s="15">
        <v>18</v>
      </c>
      <c r="B18" s="16">
        <v>105</v>
      </c>
      <c r="C18" s="17">
        <v>1390</v>
      </c>
      <c r="D18" s="17">
        <v>117</v>
      </c>
      <c r="E18" s="17">
        <v>1373</v>
      </c>
      <c r="F18" s="17">
        <v>116</v>
      </c>
      <c r="G18" s="17">
        <v>1347</v>
      </c>
      <c r="H18" s="17">
        <v>108</v>
      </c>
      <c r="I18" s="17">
        <v>1399</v>
      </c>
      <c r="J18" s="17">
        <v>115</v>
      </c>
      <c r="K18" s="17">
        <v>1356</v>
      </c>
      <c r="L18" s="17">
        <v>113</v>
      </c>
      <c r="M18" s="17">
        <v>1398</v>
      </c>
      <c r="N18" s="17">
        <v>109</v>
      </c>
      <c r="O18" s="17">
        <v>1350</v>
      </c>
      <c r="P18" s="17">
        <v>114</v>
      </c>
      <c r="Q18" s="17">
        <v>1357</v>
      </c>
      <c r="R18" s="17">
        <v>113</v>
      </c>
      <c r="S18" s="17">
        <v>1366</v>
      </c>
      <c r="T18" s="17">
        <v>105</v>
      </c>
      <c r="U18" s="17">
        <v>1349</v>
      </c>
      <c r="V18" s="13"/>
      <c r="W18" s="18">
        <f>AVERAGE(B18,D18,F18,H18,J18,L18,N18,P18,R18,T18)</f>
        <v>111.5</v>
      </c>
      <c r="X18" s="18">
        <f>AVERAGE(C18,E18,G18,I18,K18,M18,O18,Q18,S18,U18)</f>
        <v>1368.5</v>
      </c>
      <c r="Y18" s="18">
        <f>W18/W$24</f>
        <v>0.004488854355799076</v>
      </c>
      <c r="Z18" s="19">
        <f>X18/X$24</f>
        <v>0.05546413980935088</v>
      </c>
      <c r="AA18" s="20">
        <v>46.78562224436715</v>
      </c>
      <c r="AB18" s="20">
        <v>1039.342493741962</v>
      </c>
      <c r="AC18" s="21">
        <f>AA18/AA$24</f>
        <v>0.002055621364393065</v>
      </c>
      <c r="AD18" s="18">
        <f>AB18/AB$24</f>
        <v>0.04566622460489709</v>
      </c>
      <c r="AE18" s="13"/>
      <c r="AF18" s="22">
        <f>AC18-Y18</f>
        <v>-0.002433232991406011</v>
      </c>
      <c r="AG18" s="22">
        <f>AD18-Z18</f>
        <v>-0.009797915204453791</v>
      </c>
      <c r="AH18" s="22">
        <f>Y18/AC18</f>
        <v>2.183697072599962</v>
      </c>
      <c r="AI18" s="22">
        <f>Z18/AD18</f>
        <v>1.214554964620463</v>
      </c>
      <c r="AJ18" s="23">
        <f>ABS(AH18-1)</f>
        <v>1.183697072599962</v>
      </c>
      <c r="AK18" s="26">
        <f>ABS(AI18-1)</f>
        <v>0.2145549646204625</v>
      </c>
      <c r="AL18" s="22"/>
      <c r="AM18" s="22"/>
    </row>
    <row r="19" ht="21" customHeight="1">
      <c r="A19" t="s" s="15">
        <v>17</v>
      </c>
      <c r="B19" s="16">
        <v>36</v>
      </c>
      <c r="C19" s="17">
        <v>12612</v>
      </c>
      <c r="D19" s="17">
        <v>29</v>
      </c>
      <c r="E19" s="17">
        <v>12924</v>
      </c>
      <c r="F19" s="17">
        <v>30</v>
      </c>
      <c r="G19" s="17">
        <v>11924</v>
      </c>
      <c r="H19" s="17">
        <v>42</v>
      </c>
      <c r="I19" s="17">
        <v>13014</v>
      </c>
      <c r="J19" s="17">
        <v>25</v>
      </c>
      <c r="K19" s="17">
        <v>12456</v>
      </c>
      <c r="L19" s="17">
        <v>35</v>
      </c>
      <c r="M19" s="17">
        <v>12955</v>
      </c>
      <c r="N19" s="17">
        <v>37</v>
      </c>
      <c r="O19" s="17">
        <v>12960</v>
      </c>
      <c r="P19" s="17">
        <v>38</v>
      </c>
      <c r="Q19" s="17">
        <v>11932</v>
      </c>
      <c r="R19" s="17">
        <v>29</v>
      </c>
      <c r="S19" s="17">
        <v>12454</v>
      </c>
      <c r="T19" s="17">
        <v>29</v>
      </c>
      <c r="U19" s="17">
        <v>12914</v>
      </c>
      <c r="V19" s="13"/>
      <c r="W19" s="18">
        <f>AVERAGE(B19,D19,F19,H19,J19,L19,N19,P19,R19,T19)</f>
        <v>33</v>
      </c>
      <c r="X19" s="18">
        <f>AVERAGE(C19,E19,G19,I19,K19,M19,O19,Q19,S19,U19)</f>
        <v>12614.5</v>
      </c>
      <c r="Y19" s="18">
        <f>W19/W$24</f>
        <v>0.001328539854182686</v>
      </c>
      <c r="Z19" s="19">
        <f>X19/X$24</f>
        <v>0.5112549445561247</v>
      </c>
      <c r="AA19" s="20">
        <v>9.71074885149415</v>
      </c>
      <c r="AB19" s="20">
        <v>9672.414017139185</v>
      </c>
      <c r="AC19" s="21">
        <f>AA19/AA$24</f>
        <v>0.0004266614794417983</v>
      </c>
      <c r="AD19" s="18">
        <f>AB19/AB$24</f>
        <v>0.4249827498036414</v>
      </c>
      <c r="AE19" s="13"/>
      <c r="AF19" s="22">
        <f>AC19-Y19</f>
        <v>-0.0009018783747408879</v>
      </c>
      <c r="AG19" s="22">
        <f>AD19-Z19</f>
        <v>-0.08627219475248338</v>
      </c>
      <c r="AH19" s="22">
        <f>Y19/AC19</f>
        <v>3.113803139483828</v>
      </c>
      <c r="AI19" s="22">
        <f>Z19/AD19</f>
        <v>1.203001638989687</v>
      </c>
      <c r="AJ19" s="23">
        <f>ABS(AH19-1)</f>
        <v>2.113803139483828</v>
      </c>
      <c r="AK19" s="26">
        <f>ABS(AI19-1)</f>
        <v>0.2030016389896871</v>
      </c>
      <c r="AL19" s="22"/>
      <c r="AM19" s="22"/>
    </row>
    <row r="20" ht="21" customHeight="1">
      <c r="A20" t="s" s="15">
        <v>16</v>
      </c>
      <c r="B20" s="16">
        <v>15</v>
      </c>
      <c r="C20" s="17">
        <v>3776</v>
      </c>
      <c r="D20" s="17">
        <v>25</v>
      </c>
      <c r="E20" s="17">
        <v>3735</v>
      </c>
      <c r="F20" s="17">
        <v>16</v>
      </c>
      <c r="G20" s="17">
        <v>4121</v>
      </c>
      <c r="H20" s="17">
        <v>24</v>
      </c>
      <c r="I20" s="17">
        <v>3593</v>
      </c>
      <c r="J20" s="17">
        <v>22</v>
      </c>
      <c r="K20" s="17">
        <v>3831</v>
      </c>
      <c r="L20" s="17">
        <v>22</v>
      </c>
      <c r="M20" s="17">
        <v>3635</v>
      </c>
      <c r="N20" s="17">
        <v>26</v>
      </c>
      <c r="O20" s="17">
        <v>3345</v>
      </c>
      <c r="P20" s="17">
        <v>30</v>
      </c>
      <c r="Q20" s="17">
        <v>4066</v>
      </c>
      <c r="R20" s="17">
        <v>19</v>
      </c>
      <c r="S20" s="17">
        <v>3681</v>
      </c>
      <c r="T20" s="17">
        <v>23</v>
      </c>
      <c r="U20" s="17">
        <v>3741</v>
      </c>
      <c r="V20" s="13"/>
      <c r="W20" s="18">
        <f>AVERAGE(B20,D20,F20,H20,J20,L20,N20,P20,R20,T20)</f>
        <v>22.2</v>
      </c>
      <c r="X20" s="18">
        <f>AVERAGE(C20,E20,G20,I20,K20,M20,O20,Q20,S20,U20)</f>
        <v>3752.4</v>
      </c>
      <c r="Y20" s="18">
        <f>W20/W$24</f>
        <v>0.0008937449928138071</v>
      </c>
      <c r="Z20" s="19">
        <f>X20/X$24</f>
        <v>0.1520815770702289</v>
      </c>
      <c r="AA20" s="20">
        <v>7.671143537165988</v>
      </c>
      <c r="AB20" s="20">
        <v>5788.831470901167</v>
      </c>
      <c r="AC20" s="21">
        <f>AA20/AA$24</f>
        <v>0.0003370472762328758</v>
      </c>
      <c r="AD20" s="18">
        <f>AB20/AB$24</f>
        <v>0.2543474165078262</v>
      </c>
      <c r="AE20" s="13"/>
      <c r="AF20" s="22">
        <f>AC20-Y20</f>
        <v>-0.0005566977165809313</v>
      </c>
      <c r="AG20" s="22">
        <f>AD20-Z20</f>
        <v>0.1022658394375973</v>
      </c>
      <c r="AH20" s="22">
        <f>Y20/AC20</f>
        <v>2.651690299364095</v>
      </c>
      <c r="AI20" s="22">
        <f>Z20/AD20</f>
        <v>0.597928530819378</v>
      </c>
      <c r="AJ20" s="23">
        <f>ABS(AH20-1)</f>
        <v>1.651690299364095</v>
      </c>
      <c r="AK20" s="26">
        <f>ABS(AI20-1)</f>
        <v>0.402071469180622</v>
      </c>
      <c r="AL20" s="22"/>
      <c r="AM20" s="22"/>
    </row>
    <row r="21" ht="21" customHeight="1">
      <c r="A21" t="s" s="15">
        <v>14</v>
      </c>
      <c r="B21" s="16">
        <v>18</v>
      </c>
      <c r="C21" s="17">
        <v>2065</v>
      </c>
      <c r="D21" s="17">
        <v>23</v>
      </c>
      <c r="E21" s="17">
        <v>1995</v>
      </c>
      <c r="F21" s="17">
        <v>17</v>
      </c>
      <c r="G21" s="17">
        <v>2168</v>
      </c>
      <c r="H21" s="17">
        <v>16</v>
      </c>
      <c r="I21" s="17">
        <v>1793</v>
      </c>
      <c r="J21" s="17">
        <v>18</v>
      </c>
      <c r="K21" s="17">
        <v>1914</v>
      </c>
      <c r="L21" s="17">
        <v>30</v>
      </c>
      <c r="M21" s="17">
        <v>1937</v>
      </c>
      <c r="N21" s="17">
        <v>12</v>
      </c>
      <c r="O21" s="17">
        <v>1894</v>
      </c>
      <c r="P21" s="17">
        <v>13</v>
      </c>
      <c r="Q21" s="17">
        <v>2073</v>
      </c>
      <c r="R21" s="17">
        <v>10</v>
      </c>
      <c r="S21" s="17">
        <v>1939</v>
      </c>
      <c r="T21" s="17">
        <v>26</v>
      </c>
      <c r="U21" s="17">
        <v>1924</v>
      </c>
      <c r="V21" s="13"/>
      <c r="W21" s="18">
        <f>AVERAGE(B21,D21,F21,H21,J21,L21,N21,P21,R21,T21)</f>
        <v>18.3</v>
      </c>
      <c r="X21" s="18">
        <f>AVERAGE(C21,E21,G21,I21,K21,M21,O21,Q21,S21,U21)</f>
        <v>1970.2</v>
      </c>
      <c r="Y21" s="18">
        <f>W21/W$24</f>
        <v>0.0007367357373194897</v>
      </c>
      <c r="Z21" s="19">
        <f>X21/X$24</f>
        <v>0.07985052850009726</v>
      </c>
      <c r="AA21" s="20">
        <v>6.035282619530773</v>
      </c>
      <c r="AB21" s="20">
        <v>2577.288434068850</v>
      </c>
      <c r="AC21" s="21">
        <f>AA21/AA$24</f>
        <v>0.0002651724033519994</v>
      </c>
      <c r="AD21" s="18">
        <f>AB21/AB$24</f>
        <v>0.1132398927306938</v>
      </c>
      <c r="AE21" s="13"/>
      <c r="AF21" s="22">
        <f>AC21-Y21</f>
        <v>-0.0004715633339674904</v>
      </c>
      <c r="AG21" s="22">
        <f>AD21-Z21</f>
        <v>0.03338936423059656</v>
      </c>
      <c r="AH21" s="22">
        <f>Y21/AC21</f>
        <v>2.778327337258848</v>
      </c>
      <c r="AI21" s="22">
        <f>Z21/AD21</f>
        <v>0.7051448617140351</v>
      </c>
      <c r="AJ21" s="23">
        <f>ABS(AH21-1)</f>
        <v>1.778327337258848</v>
      </c>
      <c r="AK21" s="26">
        <f>ABS(AI21-1)</f>
        <v>0.2948551382859649</v>
      </c>
      <c r="AL21" s="22"/>
      <c r="AM21" s="22"/>
    </row>
    <row r="22" ht="21" customHeight="1">
      <c r="A22" t="s" s="15">
        <v>12</v>
      </c>
      <c r="B22" s="16">
        <v>0</v>
      </c>
      <c r="C22" s="17">
        <v>434</v>
      </c>
      <c r="D22" s="17">
        <v>0</v>
      </c>
      <c r="E22" s="17">
        <v>455</v>
      </c>
      <c r="F22" s="17">
        <v>0</v>
      </c>
      <c r="G22" s="17">
        <v>438</v>
      </c>
      <c r="H22" s="17">
        <v>0</v>
      </c>
      <c r="I22" s="17">
        <v>375</v>
      </c>
      <c r="J22" s="17">
        <v>0</v>
      </c>
      <c r="K22" s="17">
        <v>390</v>
      </c>
      <c r="L22" s="17">
        <v>0</v>
      </c>
      <c r="M22" s="17">
        <v>396</v>
      </c>
      <c r="N22" s="17">
        <v>0</v>
      </c>
      <c r="O22" s="17">
        <v>370</v>
      </c>
      <c r="P22" s="17">
        <v>0</v>
      </c>
      <c r="Q22" s="17">
        <v>430</v>
      </c>
      <c r="R22" s="17">
        <v>0</v>
      </c>
      <c r="S22" s="17">
        <v>416</v>
      </c>
      <c r="T22" s="17">
        <v>0</v>
      </c>
      <c r="U22" s="17">
        <v>382</v>
      </c>
      <c r="V22" s="13"/>
      <c r="W22" s="18">
        <f>AVERAGE(B22,D22,F22,H22,J22,L22,N22,P22,R22,T22)</f>
        <v>0</v>
      </c>
      <c r="X22" s="18">
        <f>AVERAGE(C22,E22,G22,I22,K22,M22,O22,Q22,S22,U22)</f>
        <v>408.6</v>
      </c>
      <c r="Y22" s="18">
        <f>W22/W$24</f>
        <v>0</v>
      </c>
      <c r="Z22" s="19">
        <f>X22/X$24</f>
        <v>0.01656021010310615</v>
      </c>
      <c r="AA22" s="20">
        <v>0</v>
      </c>
      <c r="AB22" s="20">
        <v>643.902701622372</v>
      </c>
      <c r="AC22" s="21">
        <f>AA22/AA$24</f>
        <v>0</v>
      </c>
      <c r="AD22" s="18">
        <f>AB22/AB$24</f>
        <v>0.02829154544631518</v>
      </c>
      <c r="AE22" s="13"/>
      <c r="AF22" s="22">
        <f>AC22-Y22</f>
        <v>0</v>
      </c>
      <c r="AG22" s="22">
        <f>AD22-Z22</f>
        <v>0.01173133534320903</v>
      </c>
      <c r="AH22" s="22">
        <v>1</v>
      </c>
      <c r="AI22" s="22">
        <f>Z22/AD22</f>
        <v>0.5853413039782537</v>
      </c>
      <c r="AJ22" s="24">
        <f>ABS(AH22-1)</f>
        <v>0</v>
      </c>
      <c r="AK22" s="26">
        <f>ABS(AI22-1)</f>
        <v>0.4146586960217463</v>
      </c>
      <c r="AL22" s="22"/>
      <c r="AM22" s="22"/>
    </row>
    <row r="23" ht="21" customHeight="1">
      <c r="A23" t="s" s="15">
        <v>23</v>
      </c>
      <c r="B23" s="16">
        <v>0</v>
      </c>
      <c r="C23" s="17">
        <v>906</v>
      </c>
      <c r="D23" s="17">
        <v>0</v>
      </c>
      <c r="E23" s="17">
        <v>848</v>
      </c>
      <c r="F23" s="17">
        <v>0</v>
      </c>
      <c r="G23" s="17">
        <v>905</v>
      </c>
      <c r="H23" s="17">
        <v>0</v>
      </c>
      <c r="I23" s="17">
        <v>770</v>
      </c>
      <c r="J23" s="17">
        <v>0</v>
      </c>
      <c r="K23" s="17">
        <v>832</v>
      </c>
      <c r="L23" s="17">
        <v>0</v>
      </c>
      <c r="M23" s="17">
        <v>745</v>
      </c>
      <c r="N23" s="17">
        <v>0</v>
      </c>
      <c r="O23" s="17">
        <v>692</v>
      </c>
      <c r="P23" s="17">
        <v>0</v>
      </c>
      <c r="Q23" s="17">
        <v>966</v>
      </c>
      <c r="R23" s="17">
        <v>0</v>
      </c>
      <c r="S23" s="17">
        <v>860</v>
      </c>
      <c r="T23" s="17">
        <v>0</v>
      </c>
      <c r="U23" s="17">
        <v>773</v>
      </c>
      <c r="V23" s="13"/>
      <c r="W23" s="18">
        <f>AVERAGE(B23,D23,F23,H23,J23,L23,N23,P23,R23,T23)</f>
        <v>0</v>
      </c>
      <c r="X23" s="18">
        <f>AVERAGE(C23,E23,G23,I23,K23,M23,O23,Q23,S23,U23)</f>
        <v>829.7</v>
      </c>
      <c r="Y23" s="18">
        <f>W23/W$24</f>
        <v>0</v>
      </c>
      <c r="Z23" s="19">
        <f>X23/X$24</f>
        <v>0.03362703456325789</v>
      </c>
      <c r="AA23" s="20">
        <v>0</v>
      </c>
      <c r="AB23" s="20">
        <v>14.6183316043998</v>
      </c>
      <c r="AC23" s="21">
        <f>AA23/AA$24</f>
        <v>0</v>
      </c>
      <c r="AD23" s="18">
        <f>AB23/AB$24</f>
        <v>0.000642294545267696</v>
      </c>
      <c r="AE23" s="13"/>
      <c r="AF23" s="22">
        <f>AC23-Y23</f>
        <v>0</v>
      </c>
      <c r="AG23" s="22">
        <f>AD23-Z23</f>
        <v>-0.0329847400179902</v>
      </c>
      <c r="AH23" s="22">
        <v>1</v>
      </c>
      <c r="AI23" s="22">
        <f>Z23/AD23</f>
        <v>52.35453860073309</v>
      </c>
      <c r="AJ23" s="24">
        <f>ABS(AH23-1)</f>
        <v>0</v>
      </c>
      <c r="AK23" s="23">
        <f>ABS(AI23-1)</f>
        <v>51.35453860073309</v>
      </c>
      <c r="AL23" s="22"/>
      <c r="AM23" s="22"/>
    </row>
    <row r="24" ht="21" customHeight="1">
      <c r="A24" t="s" s="15">
        <v>22</v>
      </c>
      <c r="B24" s="3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8">
        <f>SUM(W15:W23)</f>
        <v>24839.3</v>
      </c>
      <c r="X24" s="18">
        <f>SUM(X15:X23)</f>
        <v>24673.6</v>
      </c>
      <c r="Y24" s="13"/>
      <c r="Z24" s="30"/>
      <c r="AA24" s="31">
        <f>SUM(AA15:AA23)</f>
        <v>22759.844324823356</v>
      </c>
      <c r="AB24" s="31">
        <f>SUM(AB15:AB23)</f>
        <v>22759.544997080982</v>
      </c>
      <c r="AC24" s="32"/>
      <c r="AD24" s="13"/>
      <c r="AE24" s="13"/>
      <c r="AF24" s="22">
        <f>AA24-W24</f>
        <v>-2079.455675176643</v>
      </c>
      <c r="AG24" s="13"/>
      <c r="AH24" s="22">
        <f>W24/AA24</f>
        <v>1.091365109774</v>
      </c>
      <c r="AI24" s="13"/>
      <c r="AJ24" s="24">
        <f>ABS(AH24-1)</f>
        <v>0.09136510977400025</v>
      </c>
      <c r="AK24" s="13"/>
      <c r="AL24" s="13"/>
      <c r="AM24" s="13"/>
    </row>
    <row r="25" ht="20.65" customHeight="1">
      <c r="A25" s="10"/>
      <c r="B25" s="3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34"/>
      <c r="AB25" s="34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ht="20.35" customHeight="1">
      <c r="A26" s="10"/>
      <c r="B26" s="3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24">
        <f>AJ24/2+AJ14/2</f>
        <v>0.07411185959359368</v>
      </c>
      <c r="AK26" s="13"/>
      <c r="AL26" s="13"/>
      <c r="AM26" s="13"/>
    </row>
    <row r="27" ht="20.35" customHeight="1">
      <c r="A27" s="10"/>
      <c r="B27" s="3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</sheetData>
  <mergeCells count="1">
    <mergeCell ref="A1:AM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